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3" documentId="6_{B39B6EC4-698C-4380-B117-F244C50E64C7}" xr6:coauthVersionLast="47" xr6:coauthVersionMax="47" xr10:uidLastSave="{B25249F6-A71A-469C-9D8D-367E93A11ACA}"/>
  <bookViews>
    <workbookView xWindow="30" yWindow="30" windowWidth="28770" windowHeight="15570" activeTab="4" xr2:uid="{716FCDC4-6A76-4947-8E5D-7A3627362A1C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EV__EVCOM_OPTIONS__" hidden="1">8</definedName>
    <definedName name="EV__EXPOPTIONS__" hidden="1">0</definedName>
    <definedName name="EV__LASTREFTIME__" hidden="1">42530.4048958333</definedName>
    <definedName name="EV__MAXEXPCOLS__" hidden="1">10000</definedName>
    <definedName name="EV__MAXEXPROWS__" hidden="1">1000000</definedName>
    <definedName name="EV__USERCHANGEOPTIONS__" hidden="1">1</definedName>
    <definedName name="EV__WBEVMODE__" hidden="1">0</definedName>
    <definedName name="EV__WBREFOPTIONS__" hidden="1">134217728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3" l="1"/>
  <c r="G16" i="3"/>
  <c r="K68" i="2" l="1"/>
  <c r="G52" i="2"/>
  <c r="G32" i="2"/>
  <c r="K16" i="2"/>
  <c r="K52" i="1"/>
  <c r="K32" i="1"/>
  <c r="K129" i="5"/>
  <c r="F25" i="3" l="1"/>
  <c r="E25" i="3"/>
  <c r="G24" i="3"/>
  <c r="G23" i="3"/>
  <c r="G22" i="3"/>
  <c r="G21" i="3"/>
  <c r="F19" i="3"/>
  <c r="F27" i="3" s="1"/>
  <c r="E19" i="3"/>
  <c r="G18" i="3"/>
  <c r="G17" i="3"/>
  <c r="G19" i="3"/>
  <c r="F25" i="2"/>
  <c r="E25" i="2"/>
  <c r="F19" i="2"/>
  <c r="E19" i="2"/>
  <c r="E27" i="3" l="1"/>
  <c r="G25" i="3"/>
  <c r="G27" i="3" s="1"/>
  <c r="G129" i="5" l="1"/>
  <c r="L128" i="5"/>
  <c r="L127" i="5"/>
  <c r="L126" i="5"/>
  <c r="L125" i="5"/>
  <c r="L124" i="5"/>
  <c r="L123" i="5"/>
  <c r="L122" i="5"/>
  <c r="L121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J71" i="5"/>
  <c r="I71" i="5"/>
  <c r="F71" i="5"/>
  <c r="E71" i="5"/>
  <c r="K69" i="5"/>
  <c r="G69" i="5"/>
  <c r="K68" i="5"/>
  <c r="G68" i="5"/>
  <c r="K67" i="5"/>
  <c r="G67" i="5"/>
  <c r="K66" i="5"/>
  <c r="G66" i="5"/>
  <c r="K65" i="5"/>
  <c r="G65" i="5"/>
  <c r="K64" i="5"/>
  <c r="G64" i="5"/>
  <c r="K63" i="5"/>
  <c r="G63" i="5"/>
  <c r="K62" i="5"/>
  <c r="G62" i="5"/>
  <c r="L62" i="5" s="1"/>
  <c r="K61" i="5"/>
  <c r="G61" i="5"/>
  <c r="K60" i="5"/>
  <c r="G60" i="5"/>
  <c r="K59" i="5"/>
  <c r="G59" i="5"/>
  <c r="K58" i="5"/>
  <c r="G58" i="5"/>
  <c r="J56" i="5"/>
  <c r="I56" i="5"/>
  <c r="F56" i="5"/>
  <c r="E56" i="5"/>
  <c r="E73" i="5" s="1"/>
  <c r="K55" i="5"/>
  <c r="G55" i="5"/>
  <c r="K54" i="5"/>
  <c r="G54" i="5"/>
  <c r="K53" i="5"/>
  <c r="G53" i="5"/>
  <c r="K52" i="5"/>
  <c r="G52" i="5"/>
  <c r="K36" i="5"/>
  <c r="G36" i="5"/>
  <c r="K35" i="5"/>
  <c r="G35" i="5"/>
  <c r="K34" i="5"/>
  <c r="G34" i="5"/>
  <c r="K33" i="5"/>
  <c r="G33" i="5"/>
  <c r="K32" i="5"/>
  <c r="G32" i="5"/>
  <c r="K31" i="5"/>
  <c r="G31" i="5"/>
  <c r="J25" i="5"/>
  <c r="I25" i="5"/>
  <c r="F25" i="5"/>
  <c r="E25" i="5"/>
  <c r="K24" i="5"/>
  <c r="G24" i="5"/>
  <c r="K23" i="5"/>
  <c r="L23" i="5" s="1"/>
  <c r="G23" i="5"/>
  <c r="K22" i="5"/>
  <c r="G22" i="5"/>
  <c r="K21" i="5"/>
  <c r="G21" i="5"/>
  <c r="J19" i="5"/>
  <c r="I19" i="5"/>
  <c r="F19" i="5"/>
  <c r="E19" i="5"/>
  <c r="K18" i="5"/>
  <c r="G18" i="5"/>
  <c r="K17" i="5"/>
  <c r="G17" i="5"/>
  <c r="L17" i="5" s="1"/>
  <c r="K16" i="5"/>
  <c r="G16" i="5"/>
  <c r="K129" i="4"/>
  <c r="G129" i="4"/>
  <c r="L128" i="4"/>
  <c r="L127" i="4"/>
  <c r="L126" i="4"/>
  <c r="L125" i="4"/>
  <c r="L124" i="4"/>
  <c r="L123" i="4"/>
  <c r="L122" i="4"/>
  <c r="L121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J71" i="4"/>
  <c r="I71" i="4"/>
  <c r="F71" i="4"/>
  <c r="E71" i="4"/>
  <c r="K69" i="4"/>
  <c r="G69" i="4"/>
  <c r="K68" i="4"/>
  <c r="G68" i="4"/>
  <c r="K67" i="4"/>
  <c r="G67" i="4"/>
  <c r="K66" i="4"/>
  <c r="G66" i="4"/>
  <c r="K65" i="4"/>
  <c r="G65" i="4"/>
  <c r="K64" i="4"/>
  <c r="G64" i="4"/>
  <c r="K63" i="4"/>
  <c r="G63" i="4"/>
  <c r="K62" i="4"/>
  <c r="G62" i="4"/>
  <c r="K61" i="4"/>
  <c r="G61" i="4"/>
  <c r="K60" i="4"/>
  <c r="G60" i="4"/>
  <c r="K59" i="4"/>
  <c r="G59" i="4"/>
  <c r="K58" i="4"/>
  <c r="G58" i="4"/>
  <c r="J56" i="4"/>
  <c r="I56" i="4"/>
  <c r="F56" i="4"/>
  <c r="E56" i="4"/>
  <c r="K55" i="4"/>
  <c r="G55" i="4"/>
  <c r="K54" i="4"/>
  <c r="G54" i="4"/>
  <c r="K53" i="4"/>
  <c r="G53" i="4"/>
  <c r="K52" i="4"/>
  <c r="L52" i="4" s="1"/>
  <c r="G52" i="4"/>
  <c r="K36" i="4"/>
  <c r="G36" i="4"/>
  <c r="K35" i="4"/>
  <c r="G35" i="4"/>
  <c r="K34" i="4"/>
  <c r="G34" i="4"/>
  <c r="K33" i="4"/>
  <c r="G33" i="4"/>
  <c r="K32" i="4"/>
  <c r="G32" i="4"/>
  <c r="K31" i="4"/>
  <c r="G31" i="4"/>
  <c r="J25" i="4"/>
  <c r="I25" i="4"/>
  <c r="F25" i="4"/>
  <c r="E25" i="4"/>
  <c r="K24" i="4"/>
  <c r="G24" i="4"/>
  <c r="K23" i="4"/>
  <c r="G23" i="4"/>
  <c r="K22" i="4"/>
  <c r="G22" i="4"/>
  <c r="K21" i="4"/>
  <c r="G21" i="4"/>
  <c r="J19" i="4"/>
  <c r="I19" i="4"/>
  <c r="F19" i="4"/>
  <c r="F27" i="4" s="1"/>
  <c r="E19" i="4"/>
  <c r="K18" i="4"/>
  <c r="G18" i="4"/>
  <c r="K17" i="4"/>
  <c r="G17" i="4"/>
  <c r="K16" i="4"/>
  <c r="G16" i="4"/>
  <c r="K129" i="3"/>
  <c r="G129" i="3"/>
  <c r="L128" i="3"/>
  <c r="L127" i="3"/>
  <c r="L126" i="3"/>
  <c r="L125" i="3"/>
  <c r="L124" i="3"/>
  <c r="L123" i="3"/>
  <c r="L122" i="3"/>
  <c r="L121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J71" i="3"/>
  <c r="I71" i="3"/>
  <c r="F71" i="3"/>
  <c r="E71" i="3"/>
  <c r="K69" i="3"/>
  <c r="G69" i="3"/>
  <c r="K68" i="3"/>
  <c r="L68" i="3" s="1"/>
  <c r="K67" i="3"/>
  <c r="G67" i="3"/>
  <c r="K66" i="3"/>
  <c r="G66" i="3"/>
  <c r="K65" i="3"/>
  <c r="G65" i="3"/>
  <c r="K64" i="3"/>
  <c r="G64" i="3"/>
  <c r="K63" i="3"/>
  <c r="G63" i="3"/>
  <c r="K62" i="3"/>
  <c r="G62" i="3"/>
  <c r="K61" i="3"/>
  <c r="G61" i="3"/>
  <c r="K60" i="3"/>
  <c r="G60" i="3"/>
  <c r="K59" i="3"/>
  <c r="G59" i="3"/>
  <c r="K58" i="3"/>
  <c r="G58" i="3"/>
  <c r="J56" i="3"/>
  <c r="I56" i="3"/>
  <c r="F56" i="3"/>
  <c r="E56" i="3"/>
  <c r="K55" i="3"/>
  <c r="G55" i="3"/>
  <c r="K54" i="3"/>
  <c r="G54" i="3"/>
  <c r="K53" i="3"/>
  <c r="G53" i="3"/>
  <c r="K52" i="3"/>
  <c r="G52" i="3"/>
  <c r="K36" i="3"/>
  <c r="G36" i="3"/>
  <c r="K35" i="3"/>
  <c r="G35" i="3"/>
  <c r="K34" i="3"/>
  <c r="G34" i="3"/>
  <c r="K33" i="3"/>
  <c r="G33" i="3"/>
  <c r="K32" i="3"/>
  <c r="G32" i="3"/>
  <c r="K31" i="3"/>
  <c r="G31" i="3"/>
  <c r="L31" i="3" s="1"/>
  <c r="J25" i="3"/>
  <c r="I25" i="3"/>
  <c r="K24" i="3"/>
  <c r="K23" i="3"/>
  <c r="K22" i="3"/>
  <c r="L22" i="3" s="1"/>
  <c r="K21" i="3"/>
  <c r="J19" i="3"/>
  <c r="I19" i="3"/>
  <c r="I27" i="3" s="1"/>
  <c r="K18" i="3"/>
  <c r="K17" i="3"/>
  <c r="L17" i="3" s="1"/>
  <c r="K16" i="3"/>
  <c r="K129" i="2"/>
  <c r="G129" i="2"/>
  <c r="L128" i="2"/>
  <c r="L127" i="2"/>
  <c r="L126" i="2"/>
  <c r="L125" i="2"/>
  <c r="L124" i="2"/>
  <c r="L123" i="2"/>
  <c r="L122" i="2"/>
  <c r="L121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J71" i="2"/>
  <c r="I71" i="2"/>
  <c r="F71" i="2"/>
  <c r="E71" i="2"/>
  <c r="K69" i="2"/>
  <c r="G69" i="2"/>
  <c r="G68" i="2"/>
  <c r="L68" i="2" s="1"/>
  <c r="K67" i="2"/>
  <c r="G67" i="2"/>
  <c r="K66" i="2"/>
  <c r="G66" i="2"/>
  <c r="K65" i="2"/>
  <c r="G65" i="2"/>
  <c r="K64" i="2"/>
  <c r="G64" i="2"/>
  <c r="K63" i="2"/>
  <c r="G63" i="2"/>
  <c r="K62" i="2"/>
  <c r="G62" i="2"/>
  <c r="K61" i="2"/>
  <c r="G61" i="2"/>
  <c r="K60" i="2"/>
  <c r="G60" i="2"/>
  <c r="K59" i="2"/>
  <c r="G59" i="2"/>
  <c r="K58" i="2"/>
  <c r="G58" i="2"/>
  <c r="J56" i="2"/>
  <c r="I56" i="2"/>
  <c r="F56" i="2"/>
  <c r="E56" i="2"/>
  <c r="K55" i="2"/>
  <c r="G55" i="2"/>
  <c r="K54" i="2"/>
  <c r="G54" i="2"/>
  <c r="K53" i="2"/>
  <c r="G53" i="2"/>
  <c r="K52" i="2"/>
  <c r="K36" i="2"/>
  <c r="G36" i="2"/>
  <c r="K35" i="2"/>
  <c r="G35" i="2"/>
  <c r="K34" i="2"/>
  <c r="G34" i="2"/>
  <c r="K33" i="2"/>
  <c r="G33" i="2"/>
  <c r="K32" i="2"/>
  <c r="K31" i="2"/>
  <c r="G31" i="2"/>
  <c r="J25" i="2"/>
  <c r="I25" i="2"/>
  <c r="K24" i="2"/>
  <c r="G24" i="2"/>
  <c r="K23" i="2"/>
  <c r="G23" i="2"/>
  <c r="K22" i="2"/>
  <c r="G22" i="2"/>
  <c r="K21" i="2"/>
  <c r="G21" i="2"/>
  <c r="J19" i="2"/>
  <c r="I19" i="2"/>
  <c r="K18" i="2"/>
  <c r="G18" i="2"/>
  <c r="K17" i="2"/>
  <c r="G17" i="2"/>
  <c r="G16" i="2"/>
  <c r="K129" i="1"/>
  <c r="G129" i="1"/>
  <c r="L128" i="1"/>
  <c r="L127" i="1"/>
  <c r="L126" i="1"/>
  <c r="L125" i="1"/>
  <c r="L124" i="1"/>
  <c r="L123" i="1"/>
  <c r="L122" i="1"/>
  <c r="L121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J71" i="1"/>
  <c r="I71" i="1"/>
  <c r="F71" i="1"/>
  <c r="E71" i="1"/>
  <c r="K69" i="1"/>
  <c r="G69" i="1"/>
  <c r="K68" i="1"/>
  <c r="G68" i="1"/>
  <c r="K67" i="1"/>
  <c r="G67" i="1"/>
  <c r="K66" i="1"/>
  <c r="G66" i="1"/>
  <c r="K65" i="1"/>
  <c r="G65" i="1"/>
  <c r="K64" i="1"/>
  <c r="G64" i="1"/>
  <c r="K63" i="1"/>
  <c r="G63" i="1"/>
  <c r="K62" i="1"/>
  <c r="G62" i="1"/>
  <c r="K61" i="1"/>
  <c r="G61" i="1"/>
  <c r="K60" i="1"/>
  <c r="G60" i="1"/>
  <c r="K59" i="1"/>
  <c r="G59" i="1"/>
  <c r="K58" i="1"/>
  <c r="G58" i="1"/>
  <c r="J56" i="1"/>
  <c r="I56" i="1"/>
  <c r="F56" i="1"/>
  <c r="E56" i="1"/>
  <c r="K55" i="1"/>
  <c r="G55" i="1"/>
  <c r="K54" i="1"/>
  <c r="G54" i="1"/>
  <c r="K53" i="1"/>
  <c r="G53" i="1"/>
  <c r="G52" i="1"/>
  <c r="K36" i="1"/>
  <c r="G36" i="1"/>
  <c r="K35" i="1"/>
  <c r="G35" i="1"/>
  <c r="K34" i="1"/>
  <c r="G34" i="1"/>
  <c r="K33" i="1"/>
  <c r="G33" i="1"/>
  <c r="G32" i="1"/>
  <c r="K31" i="1"/>
  <c r="G31" i="1"/>
  <c r="J25" i="1"/>
  <c r="I25" i="1"/>
  <c r="F25" i="1"/>
  <c r="E25" i="1"/>
  <c r="K24" i="1"/>
  <c r="G24" i="1"/>
  <c r="K23" i="1"/>
  <c r="G23" i="1"/>
  <c r="K22" i="1"/>
  <c r="G22" i="1"/>
  <c r="K21" i="1"/>
  <c r="G21" i="1"/>
  <c r="J19" i="1"/>
  <c r="I19" i="1"/>
  <c r="F19" i="1"/>
  <c r="E19" i="1"/>
  <c r="K18" i="1"/>
  <c r="G18" i="1"/>
  <c r="K17" i="1"/>
  <c r="G17" i="1"/>
  <c r="K16" i="1"/>
  <c r="G16" i="1"/>
  <c r="L60" i="5" l="1"/>
  <c r="L22" i="5"/>
  <c r="L34" i="5"/>
  <c r="L53" i="5"/>
  <c r="L61" i="5"/>
  <c r="L35" i="5"/>
  <c r="L66" i="5"/>
  <c r="I73" i="5"/>
  <c r="L34" i="4"/>
  <c r="I27" i="4"/>
  <c r="L17" i="4"/>
  <c r="F73" i="4"/>
  <c r="F75" i="4" s="1"/>
  <c r="L65" i="4"/>
  <c r="J27" i="4"/>
  <c r="L61" i="4"/>
  <c r="L53" i="4"/>
  <c r="L69" i="3"/>
  <c r="G71" i="3"/>
  <c r="J73" i="3"/>
  <c r="L67" i="3"/>
  <c r="L64" i="3"/>
  <c r="K25" i="3"/>
  <c r="L66" i="3"/>
  <c r="I73" i="3"/>
  <c r="I75" i="3" s="1"/>
  <c r="L64" i="2"/>
  <c r="L54" i="1"/>
  <c r="L61" i="2"/>
  <c r="L53" i="2"/>
  <c r="L34" i="2"/>
  <c r="L65" i="2"/>
  <c r="K71" i="2"/>
  <c r="L53" i="1"/>
  <c r="J73" i="1"/>
  <c r="L61" i="1"/>
  <c r="L69" i="1"/>
  <c r="L34" i="1"/>
  <c r="L18" i="1"/>
  <c r="L31" i="1"/>
  <c r="L21" i="5"/>
  <c r="L33" i="5"/>
  <c r="I27" i="5"/>
  <c r="L55" i="5"/>
  <c r="E27" i="5"/>
  <c r="E75" i="5" s="1"/>
  <c r="L66" i="4"/>
  <c r="L32" i="4"/>
  <c r="L17" i="2"/>
  <c r="G25" i="2"/>
  <c r="L31" i="2"/>
  <c r="L35" i="2"/>
  <c r="L62" i="2"/>
  <c r="L32" i="2"/>
  <c r="L63" i="2"/>
  <c r="L67" i="2"/>
  <c r="J73" i="2"/>
  <c r="E73" i="2"/>
  <c r="L54" i="2"/>
  <c r="L66" i="2"/>
  <c r="F73" i="2"/>
  <c r="I73" i="1"/>
  <c r="F73" i="1"/>
  <c r="L68" i="1"/>
  <c r="L62" i="3"/>
  <c r="L59" i="3"/>
  <c r="K56" i="3"/>
  <c r="L61" i="3"/>
  <c r="L34" i="3"/>
  <c r="L32" i="3"/>
  <c r="L53" i="3"/>
  <c r="L54" i="3"/>
  <c r="E73" i="3"/>
  <c r="E75" i="3" s="1"/>
  <c r="I73" i="2"/>
  <c r="J27" i="2"/>
  <c r="K25" i="2"/>
  <c r="I27" i="2"/>
  <c r="K19" i="2"/>
  <c r="L22" i="2"/>
  <c r="L24" i="2"/>
  <c r="J27" i="1"/>
  <c r="I27" i="1"/>
  <c r="L24" i="1"/>
  <c r="L22" i="1"/>
  <c r="F27" i="1"/>
  <c r="G25" i="1"/>
  <c r="E27" i="1"/>
  <c r="L17" i="1"/>
  <c r="G19" i="1"/>
  <c r="L59" i="5"/>
  <c r="L63" i="5"/>
  <c r="G56" i="5"/>
  <c r="G19" i="5"/>
  <c r="F27" i="5"/>
  <c r="G25" i="5"/>
  <c r="L67" i="5"/>
  <c r="J73" i="5"/>
  <c r="L52" i="5"/>
  <c r="F73" i="5"/>
  <c r="L16" i="5"/>
  <c r="L31" i="5"/>
  <c r="L64" i="5"/>
  <c r="L68" i="5"/>
  <c r="L18" i="5"/>
  <c r="J27" i="5"/>
  <c r="L24" i="5"/>
  <c r="L32" i="5"/>
  <c r="L54" i="5"/>
  <c r="K71" i="5"/>
  <c r="L65" i="5"/>
  <c r="L129" i="5"/>
  <c r="L36" i="5"/>
  <c r="L58" i="5"/>
  <c r="L69" i="5"/>
  <c r="K19" i="4"/>
  <c r="L54" i="4"/>
  <c r="L58" i="4"/>
  <c r="L55" i="4"/>
  <c r="L21" i="4"/>
  <c r="L129" i="4"/>
  <c r="L22" i="4"/>
  <c r="L60" i="4"/>
  <c r="L68" i="4"/>
  <c r="I73" i="4"/>
  <c r="I75" i="4" s="1"/>
  <c r="J73" i="4"/>
  <c r="L67" i="4"/>
  <c r="L23" i="4"/>
  <c r="L62" i="4"/>
  <c r="G19" i="4"/>
  <c r="L31" i="4"/>
  <c r="L64" i="4"/>
  <c r="L24" i="4"/>
  <c r="L35" i="4"/>
  <c r="G56" i="4"/>
  <c r="L36" i="4"/>
  <c r="L69" i="4"/>
  <c r="K71" i="4"/>
  <c r="L18" i="4"/>
  <c r="L33" i="4"/>
  <c r="E73" i="4"/>
  <c r="E27" i="4"/>
  <c r="L59" i="4"/>
  <c r="G25" i="4"/>
  <c r="G71" i="4"/>
  <c r="L63" i="4"/>
  <c r="L18" i="3"/>
  <c r="L33" i="3"/>
  <c r="L55" i="3"/>
  <c r="G56" i="3"/>
  <c r="F73" i="3"/>
  <c r="F75" i="3" s="1"/>
  <c r="L63" i="3"/>
  <c r="L16" i="3"/>
  <c r="L23" i="3"/>
  <c r="L60" i="3"/>
  <c r="J27" i="3"/>
  <c r="L24" i="3"/>
  <c r="L35" i="3"/>
  <c r="K71" i="3"/>
  <c r="L65" i="3"/>
  <c r="L36" i="3"/>
  <c r="L58" i="3"/>
  <c r="L129" i="3"/>
  <c r="L58" i="2"/>
  <c r="G56" i="2"/>
  <c r="L18" i="2"/>
  <c r="L33" i="2"/>
  <c r="L55" i="2"/>
  <c r="L129" i="2"/>
  <c r="E27" i="2"/>
  <c r="L52" i="2"/>
  <c r="L59" i="2"/>
  <c r="F27" i="2"/>
  <c r="G71" i="2"/>
  <c r="L36" i="2"/>
  <c r="L69" i="2"/>
  <c r="L23" i="2"/>
  <c r="L60" i="2"/>
  <c r="G19" i="2"/>
  <c r="L35" i="1"/>
  <c r="L62" i="1"/>
  <c r="L66" i="1"/>
  <c r="L36" i="1"/>
  <c r="L63" i="1"/>
  <c r="E73" i="1"/>
  <c r="G71" i="1"/>
  <c r="L52" i="1"/>
  <c r="G56" i="1"/>
  <c r="L67" i="1"/>
  <c r="L16" i="1"/>
  <c r="L23" i="1"/>
  <c r="L60" i="1"/>
  <c r="L64" i="1"/>
  <c r="K25" i="1"/>
  <c r="L32" i="1"/>
  <c r="K71" i="1"/>
  <c r="L65" i="1"/>
  <c r="L58" i="1"/>
  <c r="L129" i="1"/>
  <c r="L33" i="1"/>
  <c r="L55" i="1"/>
  <c r="L59" i="1"/>
  <c r="K56" i="2"/>
  <c r="K25" i="5"/>
  <c r="L21" i="1"/>
  <c r="K56" i="1"/>
  <c r="K25" i="4"/>
  <c r="K56" i="5"/>
  <c r="G71" i="5"/>
  <c r="L71" i="5" s="1"/>
  <c r="L16" i="2"/>
  <c r="L21" i="2"/>
  <c r="K19" i="3"/>
  <c r="L52" i="3"/>
  <c r="L16" i="4"/>
  <c r="K19" i="5"/>
  <c r="K19" i="1"/>
  <c r="K56" i="4"/>
  <c r="L21" i="3"/>
  <c r="I75" i="5" l="1"/>
  <c r="L25" i="5"/>
  <c r="G27" i="5"/>
  <c r="F75" i="5"/>
  <c r="L71" i="4"/>
  <c r="G27" i="4"/>
  <c r="J75" i="4"/>
  <c r="L19" i="4"/>
  <c r="K27" i="4"/>
  <c r="K75" i="4" s="1"/>
  <c r="K131" i="4" s="1"/>
  <c r="J75" i="3"/>
  <c r="K27" i="3"/>
  <c r="L19" i="3"/>
  <c r="L27" i="3" s="1"/>
  <c r="K73" i="3"/>
  <c r="G27" i="2"/>
  <c r="J75" i="1"/>
  <c r="K27" i="2"/>
  <c r="F75" i="2"/>
  <c r="I75" i="2"/>
  <c r="G27" i="1"/>
  <c r="L19" i="5"/>
  <c r="L27" i="5" s="1"/>
  <c r="K27" i="5"/>
  <c r="L56" i="5"/>
  <c r="L56" i="4"/>
  <c r="K73" i="4"/>
  <c r="L56" i="2"/>
  <c r="J75" i="2"/>
  <c r="E75" i="2"/>
  <c r="K73" i="2"/>
  <c r="K75" i="2" s="1"/>
  <c r="K131" i="2" s="1"/>
  <c r="L71" i="2"/>
  <c r="F75" i="1"/>
  <c r="I75" i="1"/>
  <c r="L71" i="1"/>
  <c r="K73" i="1"/>
  <c r="E75" i="1"/>
  <c r="L25" i="2"/>
  <c r="L19" i="1"/>
  <c r="K73" i="5"/>
  <c r="J75" i="5"/>
  <c r="L25" i="4"/>
  <c r="G73" i="4"/>
  <c r="L73" i="4" s="1"/>
  <c r="E75" i="4"/>
  <c r="G73" i="3"/>
  <c r="G75" i="3" s="1"/>
  <c r="G131" i="3" s="1"/>
  <c r="L25" i="3"/>
  <c r="L71" i="3"/>
  <c r="L56" i="3"/>
  <c r="G73" i="2"/>
  <c r="G75" i="2" s="1"/>
  <c r="G131" i="2" s="1"/>
  <c r="L19" i="2"/>
  <c r="L27" i="2" s="1"/>
  <c r="L25" i="1"/>
  <c r="L27" i="1" s="1"/>
  <c r="G73" i="1"/>
  <c r="L56" i="1"/>
  <c r="K27" i="1"/>
  <c r="G73" i="5"/>
  <c r="L73" i="5" l="1"/>
  <c r="L75" i="5" s="1"/>
  <c r="G75" i="5"/>
  <c r="G131" i="5" s="1"/>
  <c r="K75" i="5"/>
  <c r="K131" i="5" s="1"/>
  <c r="L131" i="5" s="1"/>
  <c r="K75" i="3"/>
  <c r="K131" i="3" s="1"/>
  <c r="L131" i="3" s="1"/>
  <c r="L27" i="4"/>
  <c r="L75" i="4" s="1"/>
  <c r="G75" i="4"/>
  <c r="G131" i="4" s="1"/>
  <c r="L131" i="4" s="1"/>
  <c r="L73" i="3"/>
  <c r="L75" i="3" s="1"/>
  <c r="K75" i="1"/>
  <c r="K131" i="1" s="1"/>
  <c r="L73" i="1"/>
  <c r="L75" i="1" s="1"/>
  <c r="L73" i="2"/>
  <c r="L75" i="2" s="1"/>
  <c r="G75" i="1"/>
  <c r="G131" i="1" s="1"/>
  <c r="L131" i="2"/>
  <c r="L131" i="1" l="1"/>
</calcChain>
</file>

<file path=xl/sharedStrings.xml><?xml version="1.0" encoding="utf-8"?>
<sst xmlns="http://schemas.openxmlformats.org/spreadsheetml/2006/main" count="800" uniqueCount="97">
  <si>
    <t>Comparison of Revenue - Service Type &amp; Rate Class - 2019 Actual &amp; 2020 Actual</t>
  </si>
  <si>
    <t>Particulars ($ millions)</t>
  </si>
  <si>
    <t>Actual</t>
  </si>
  <si>
    <t>2020 Actual Over/(Under) 2019 Actual</t>
  </si>
  <si>
    <t>(a)</t>
  </si>
  <si>
    <t>(b)</t>
  </si>
  <si>
    <t>(c)</t>
  </si>
  <si>
    <t>(d)</t>
  </si>
  <si>
    <t>(e)</t>
  </si>
  <si>
    <t>(f)</t>
  </si>
  <si>
    <t>(g) = (f-c)</t>
  </si>
  <si>
    <t>Sales</t>
  </si>
  <si>
    <t>T-Service</t>
  </si>
  <si>
    <t>Total</t>
  </si>
  <si>
    <t>General Service</t>
  </si>
  <si>
    <t>Rate 1</t>
  </si>
  <si>
    <t>Rate 6</t>
  </si>
  <si>
    <t>Rate 9</t>
  </si>
  <si>
    <t>Total - EGD Rate Zone</t>
  </si>
  <si>
    <t>Rate M1</t>
  </si>
  <si>
    <t>Rate M2</t>
  </si>
  <si>
    <t>Rate 01</t>
  </si>
  <si>
    <t>Rate 10</t>
  </si>
  <si>
    <t>Total - Union Rate Zone</t>
  </si>
  <si>
    <t>Total General Service</t>
  </si>
  <si>
    <t>Contract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</si>
  <si>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</si>
  <si>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</si>
  <si>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</si>
  <si>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</si>
  <si>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</si>
  <si>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</si>
  <si>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</si>
  <si>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</si>
  <si>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</si>
  <si>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315</t>
  </si>
  <si>
    <t>Rate M4</t>
  </si>
  <si>
    <t>Rate M7</t>
  </si>
  <si>
    <t>Rate M9</t>
  </si>
  <si>
    <t>Rate M10</t>
  </si>
  <si>
    <t>Rate 20</t>
  </si>
  <si>
    <t>Rate T1</t>
  </si>
  <si>
    <t>Rate T2</t>
  </si>
  <si>
    <t>Rate T3</t>
  </si>
  <si>
    <t>Rate M5</t>
  </si>
  <si>
    <t>Rate 25</t>
  </si>
  <si>
    <t>Rate 30</t>
  </si>
  <si>
    <t>Total Contract</t>
  </si>
  <si>
    <t>Subtotal</t>
  </si>
  <si>
    <t>Accounting Adjustments</t>
  </si>
  <si>
    <t>Tax Variance</t>
  </si>
  <si>
    <t>EGI</t>
  </si>
  <si>
    <t>Elimination of Prior Year Tax Variance</t>
  </si>
  <si>
    <t>Accounting Policy Change</t>
  </si>
  <si>
    <t>Average Use/ Normalized Average Consumption</t>
  </si>
  <si>
    <t>EGD</t>
  </si>
  <si>
    <t>Dawn Access Cost</t>
  </si>
  <si>
    <t>Incremental Capital Module</t>
  </si>
  <si>
    <t>Prior Year Earnings Sharing Adjustment</t>
  </si>
  <si>
    <t>Elimination of Prior Year Earnings Sharing Adjustment</t>
  </si>
  <si>
    <t>Transactional Services Revenue</t>
  </si>
  <si>
    <t>LRAM</t>
  </si>
  <si>
    <t>Federal Carbon Program</t>
  </si>
  <si>
    <t>Greenhouse Gas Emissions Administration</t>
  </si>
  <si>
    <t>Reverse 2019 Gas Supply Plan Cost Consequences</t>
  </si>
  <si>
    <t>Elimination of 2019 Gas Supply Plan Cost Consequences reversal</t>
  </si>
  <si>
    <t>Union</t>
  </si>
  <si>
    <t>Parkway Obligation Rate Variance</t>
  </si>
  <si>
    <t>Capital Pass-through</t>
  </si>
  <si>
    <t>Elimination of the UGL rate zone unregulated storage cost from EGD rate zone revenues</t>
  </si>
  <si>
    <t>Miscellaneous</t>
  </si>
  <si>
    <t>Total Utility Revenue</t>
  </si>
  <si>
    <t>Comparison of Revenue - Service Type &amp; Rate Class - 2020 Actual &amp; 2021 Actual</t>
  </si>
  <si>
    <t>2021 Actual Over/(Under) 2020 Actual</t>
  </si>
  <si>
    <t>Comparison of Revenue - Service Type &amp; Rate Class - 2021 Actual &amp; 2022 Estimate</t>
  </si>
  <si>
    <t>Estimate</t>
  </si>
  <si>
    <t>2022 Estimate Over/(Under) 2021 Actual</t>
  </si>
  <si>
    <t>Comparison of Revenue - Service Type &amp; Rate Class - 2022 Estimate &amp; 2023 Bridge Year</t>
  </si>
  <si>
    <t>Bridge Year</t>
  </si>
  <si>
    <t>2023 Bridge Over/(Under) 2022 Estimate</t>
  </si>
  <si>
    <t>Comparison of Revenue - Service Type &amp; Rate Class - 2023 Bridge Year &amp; 2024 Test Year</t>
  </si>
  <si>
    <t>Test Year</t>
  </si>
  <si>
    <t>2024 Test Over/(Under) 2023 Bridge</t>
  </si>
  <si>
    <t>Line No.</t>
  </si>
  <si>
    <t>Utility</t>
  </si>
  <si>
    <t>Notes:</t>
  </si>
  <si>
    <t>(1)</t>
  </si>
  <si>
    <t>(2)</t>
  </si>
  <si>
    <t>EGD (1)</t>
  </si>
  <si>
    <t>Union (2)</t>
  </si>
  <si>
    <t>Comparison of Revenue - Service Type &amp; Rate Class - 2019 Actual &amp; 2020 Actual (Continued)</t>
  </si>
  <si>
    <t>Comparison of Revenue - Service Type &amp; Rate Class - 2020 Actual &amp; 2021 Actual (Continued)</t>
  </si>
  <si>
    <t>Comparison of Revenue - Service Type &amp; Rate Class - 2021 Actual &amp; 2022 Estimate (Continued)</t>
  </si>
  <si>
    <t>Comparison of Revenue - Service Type &amp; Rate Class - 2022 Estimate &amp; 2023 Bridge Year (Continued)</t>
  </si>
  <si>
    <t>Comparison of Revenue - Service Type &amp; Rate Class - 2023 Bridge Year &amp; 2024 Test Year (Continued)</t>
  </si>
  <si>
    <t>EGD rate zone.</t>
  </si>
  <si>
    <t>Union rate zones.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</si>
</sst>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7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 applyAlignment="1">
      <alignment horizontal="centerContinuous"/>
    </xf>
    <xf numFmtId="164" fontId="6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3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Continuous"/>
    </xf>
    <xf numFmtId="164" fontId="2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quotePrefix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164" fontId="5" fillId="0" borderId="0" xfId="0" applyNumberFormat="1" applyFont="1" applyBorder="1" applyAlignment="1">
      <alignment horizontal="centerContinuous"/>
    </xf>
    <xf numFmtId="164" fontId="3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Continuous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C561-9AEC-45D8-8E7E-BCF3EA1B31FC}">
  <dimension ref="A1:L135"/>
  <sheetViews>
    <sheetView view="pageLayout" zoomScaleNormal="100" workbookViewId="0"/>
  </sheetViews>
  <sheetFormatPr defaultColWidth="101.140625" defaultRowHeight="12.75" x14ac:dyDescent="0.2"/>
  <cols>
    <col min="1" max="1" width="5.7109375" style="2" bestFit="1" customWidth="1"/>
    <col min="2" max="2" width="1.28515625" style="2" customWidth="1"/>
    <col min="3" max="3" width="29.85546875" style="2" customWidth="1"/>
    <col min="4" max="4" width="1.28515625" style="2" customWidth="1"/>
    <col min="5" max="7" width="11.42578125" style="2" customWidth="1"/>
    <col min="8" max="8" width="1.140625" style="40" customWidth="1"/>
    <col min="9" max="12" width="11.42578125" style="2" customWidth="1"/>
    <col min="13" max="16384" width="101.140625" style="2"/>
  </cols>
  <sheetData>
    <row r="1" spans="1:12" x14ac:dyDescent="0.2">
      <c r="A1" s="1"/>
    </row>
    <row r="6" spans="1:12" s="4" customFormat="1" x14ac:dyDescent="0.2">
      <c r="A6" s="3" t="s">
        <v>0</v>
      </c>
      <c r="B6" s="3"/>
      <c r="C6" s="3"/>
      <c r="D6" s="3"/>
      <c r="E6" s="3"/>
      <c r="F6" s="3"/>
      <c r="G6" s="3"/>
      <c r="H6" s="41"/>
      <c r="I6" s="3"/>
      <c r="J6" s="3"/>
      <c r="K6" s="3"/>
      <c r="L6" s="3"/>
    </row>
    <row r="8" spans="1:12" s="5" customFormat="1" ht="15" customHeight="1" x14ac:dyDescent="0.2">
      <c r="E8" s="64">
        <v>2019</v>
      </c>
      <c r="F8" s="64"/>
      <c r="G8" s="64"/>
      <c r="H8" s="42"/>
      <c r="I8" s="64">
        <v>2020</v>
      </c>
      <c r="J8" s="64"/>
      <c r="K8" s="64"/>
      <c r="L8" s="6"/>
    </row>
    <row r="9" spans="1:12" s="8" customFormat="1" ht="38.1" customHeight="1" x14ac:dyDescent="0.2">
      <c r="A9" s="7" t="s">
        <v>83</v>
      </c>
      <c r="C9" s="9" t="s">
        <v>1</v>
      </c>
      <c r="E9" s="63" t="s">
        <v>2</v>
      </c>
      <c r="F9" s="63"/>
      <c r="G9" s="63"/>
      <c r="H9" s="43"/>
      <c r="I9" s="63" t="s">
        <v>2</v>
      </c>
      <c r="J9" s="63"/>
      <c r="K9" s="63"/>
      <c r="L9" s="7" t="s">
        <v>3</v>
      </c>
    </row>
    <row r="10" spans="1:12" x14ac:dyDescent="0.2">
      <c r="E10" s="10" t="s">
        <v>4</v>
      </c>
      <c r="F10" s="10" t="s">
        <v>5</v>
      </c>
      <c r="G10" s="10" t="s">
        <v>6</v>
      </c>
      <c r="H10" s="44"/>
      <c r="I10" s="10" t="s">
        <v>7</v>
      </c>
      <c r="J10" s="10" t="s">
        <v>8</v>
      </c>
      <c r="K10" s="10" t="s">
        <v>9</v>
      </c>
      <c r="L10" s="10" t="s">
        <v>10</v>
      </c>
    </row>
    <row r="11" spans="1:12" x14ac:dyDescent="0.2">
      <c r="E11" s="10"/>
      <c r="F11" s="10"/>
      <c r="G11" s="10"/>
      <c r="H11" s="44"/>
      <c r="I11" s="10"/>
      <c r="J11" s="10"/>
      <c r="K11" s="10"/>
      <c r="L11" s="10"/>
    </row>
    <row r="12" spans="1:12" x14ac:dyDescent="0.2">
      <c r="E12" s="11" t="s">
        <v>11</v>
      </c>
      <c r="F12" s="11" t="s">
        <v>12</v>
      </c>
      <c r="G12" s="11" t="s">
        <v>13</v>
      </c>
      <c r="H12" s="45"/>
      <c r="I12" s="11" t="s">
        <v>11</v>
      </c>
      <c r="J12" s="11" t="s">
        <v>12</v>
      </c>
      <c r="K12" s="11" t="s">
        <v>13</v>
      </c>
      <c r="L12" s="10"/>
    </row>
    <row r="14" spans="1:12" x14ac:dyDescent="0.2">
      <c r="C14" s="5" t="s">
        <v>14</v>
      </c>
      <c r="L14" s="12"/>
    </row>
    <row r="15" spans="1:12" x14ac:dyDescent="0.2">
      <c r="E15" s="12"/>
      <c r="F15" s="12"/>
      <c r="G15" s="12"/>
      <c r="H15" s="46"/>
      <c r="I15" s="12"/>
      <c r="J15" s="12"/>
      <c r="K15" s="12"/>
      <c r="L15" s="12"/>
    </row>
    <row r="16" spans="1:12" x14ac:dyDescent="0.2">
      <c r="A16" s="10">
        <v>1</v>
      </c>
      <c r="C16" s="2" t="s">
        <v>15</v>
      </c>
      <c r="E16" s="13">
        <v>1785.65</v>
      </c>
      <c r="F16" s="13">
        <v>39.14</v>
      </c>
      <c r="G16" s="13">
        <f>E16+F16</f>
        <v>1824.7900000000002</v>
      </c>
      <c r="H16" s="39"/>
      <c r="I16" s="13">
        <v>1618.22</v>
      </c>
      <c r="J16" s="13">
        <v>28.42</v>
      </c>
      <c r="K16" s="13">
        <f>I16+J16</f>
        <v>1646.64</v>
      </c>
      <c r="L16" s="13">
        <f>K16-G16</f>
        <v>-178.15000000000009</v>
      </c>
    </row>
    <row r="17" spans="1:12" x14ac:dyDescent="0.2">
      <c r="A17" s="10">
        <v>2</v>
      </c>
      <c r="C17" s="2" t="s">
        <v>16</v>
      </c>
      <c r="E17" s="13">
        <v>818.27</v>
      </c>
      <c r="F17" s="13">
        <v>190.94</v>
      </c>
      <c r="G17" s="13">
        <f t="shared" ref="G17:G18" si="0">E17+F17</f>
        <v>1009.21</v>
      </c>
      <c r="H17" s="39"/>
      <c r="I17" s="13">
        <v>663.38</v>
      </c>
      <c r="J17" s="13">
        <v>187.52</v>
      </c>
      <c r="K17" s="13">
        <f t="shared" ref="K17:K18" si="1">I17+J17</f>
        <v>850.9</v>
      </c>
      <c r="L17" s="13">
        <f>K17-G17</f>
        <v>-158.31000000000006</v>
      </c>
    </row>
    <row r="18" spans="1:12" x14ac:dyDescent="0.2">
      <c r="A18" s="10">
        <v>3</v>
      </c>
      <c r="C18" s="2" t="s">
        <v>17</v>
      </c>
      <c r="E18" s="13">
        <v>0</v>
      </c>
      <c r="F18" s="13">
        <v>0</v>
      </c>
      <c r="G18" s="13">
        <f t="shared" si="0"/>
        <v>0</v>
      </c>
      <c r="H18" s="39"/>
      <c r="I18" s="13">
        <v>0.01</v>
      </c>
      <c r="J18" s="13">
        <v>0</v>
      </c>
      <c r="K18" s="13">
        <f t="shared" si="1"/>
        <v>0.01</v>
      </c>
      <c r="L18" s="13">
        <f>K18-G18</f>
        <v>0.01</v>
      </c>
    </row>
    <row r="19" spans="1:12" x14ac:dyDescent="0.2">
      <c r="A19" s="10">
        <v>4</v>
      </c>
      <c r="C19" s="2" t="s">
        <v>18</v>
      </c>
      <c r="E19" s="14">
        <f t="shared" ref="E19:L19" si="2">SUM(E16:E18)</f>
        <v>2603.92</v>
      </c>
      <c r="F19" s="14">
        <f t="shared" si="2"/>
        <v>230.07999999999998</v>
      </c>
      <c r="G19" s="14">
        <f t="shared" si="2"/>
        <v>2834</v>
      </c>
      <c r="H19" s="39"/>
      <c r="I19" s="14">
        <f t="shared" si="2"/>
        <v>2281.61</v>
      </c>
      <c r="J19" s="14">
        <f t="shared" si="2"/>
        <v>215.94</v>
      </c>
      <c r="K19" s="14">
        <f t="shared" si="2"/>
        <v>2497.5500000000002</v>
      </c>
      <c r="L19" s="14">
        <f t="shared" si="2"/>
        <v>-336.45000000000016</v>
      </c>
    </row>
    <row r="20" spans="1:12" x14ac:dyDescent="0.2">
      <c r="A20" s="10"/>
      <c r="E20" s="15"/>
      <c r="F20" s="15"/>
      <c r="G20" s="15"/>
      <c r="H20" s="47"/>
      <c r="I20" s="15"/>
      <c r="J20" s="15"/>
      <c r="K20" s="15"/>
      <c r="L20" s="15"/>
    </row>
    <row r="21" spans="1:12" x14ac:dyDescent="0.2">
      <c r="A21" s="10">
        <v>5</v>
      </c>
      <c r="C21" s="2" t="s">
        <v>19</v>
      </c>
      <c r="E21" s="13">
        <v>861.82</v>
      </c>
      <c r="F21" s="13">
        <v>23.04</v>
      </c>
      <c r="G21" s="13">
        <f>E21+F21</f>
        <v>884.86</v>
      </c>
      <c r="H21" s="39"/>
      <c r="I21" s="13">
        <v>772.47</v>
      </c>
      <c r="J21" s="13">
        <v>19.940000000000001</v>
      </c>
      <c r="K21" s="13">
        <f>I21+J21</f>
        <v>792.41000000000008</v>
      </c>
      <c r="L21" s="13">
        <f>K21-G21</f>
        <v>-92.449999999999932</v>
      </c>
    </row>
    <row r="22" spans="1:12" x14ac:dyDescent="0.2">
      <c r="A22" s="10">
        <v>6</v>
      </c>
      <c r="C22" s="2" t="s">
        <v>20</v>
      </c>
      <c r="E22" s="13">
        <v>127.71</v>
      </c>
      <c r="F22" s="13">
        <v>38.82</v>
      </c>
      <c r="G22" s="13">
        <f t="shared" ref="G22:G24" si="3">E22+F22</f>
        <v>166.53</v>
      </c>
      <c r="H22" s="39"/>
      <c r="I22" s="13">
        <v>99.26</v>
      </c>
      <c r="J22" s="13">
        <v>35.549999999999997</v>
      </c>
      <c r="K22" s="13">
        <f t="shared" ref="K22:K24" si="4">I22+J22</f>
        <v>134.81</v>
      </c>
      <c r="L22" s="13">
        <f>K22-G22</f>
        <v>-31.72</v>
      </c>
    </row>
    <row r="23" spans="1:12" x14ac:dyDescent="0.2">
      <c r="A23" s="10">
        <v>7</v>
      </c>
      <c r="C23" s="2" t="s">
        <v>21</v>
      </c>
      <c r="E23" s="13">
        <v>384.06</v>
      </c>
      <c r="F23" s="13">
        <v>17.53</v>
      </c>
      <c r="G23" s="13">
        <f t="shared" si="3"/>
        <v>401.59000000000003</v>
      </c>
      <c r="H23" s="39"/>
      <c r="I23" s="13">
        <v>340.29</v>
      </c>
      <c r="J23" s="13">
        <v>14.52</v>
      </c>
      <c r="K23" s="13">
        <f t="shared" si="4"/>
        <v>354.81</v>
      </c>
      <c r="L23" s="13">
        <f>K23-G23</f>
        <v>-46.78000000000003</v>
      </c>
    </row>
    <row r="24" spans="1:12" x14ac:dyDescent="0.2">
      <c r="A24" s="10">
        <v>8</v>
      </c>
      <c r="C24" s="2" t="s">
        <v>22</v>
      </c>
      <c r="E24" s="13">
        <v>48.84</v>
      </c>
      <c r="F24" s="13">
        <v>23.66</v>
      </c>
      <c r="G24" s="13">
        <f t="shared" si="3"/>
        <v>72.5</v>
      </c>
      <c r="H24" s="39"/>
      <c r="I24" s="13">
        <v>37.06</v>
      </c>
      <c r="J24" s="13">
        <v>21.87</v>
      </c>
      <c r="K24" s="13">
        <f t="shared" si="4"/>
        <v>58.930000000000007</v>
      </c>
      <c r="L24" s="13">
        <f>K24-G24</f>
        <v>-13.569999999999993</v>
      </c>
    </row>
    <row r="25" spans="1:12" x14ac:dyDescent="0.2">
      <c r="A25" s="10">
        <v>9</v>
      </c>
      <c r="C25" s="2" t="s">
        <v>23</v>
      </c>
      <c r="E25" s="14">
        <f t="shared" ref="E25:L25" si="5">SUM(E21:E24)</f>
        <v>1422.43</v>
      </c>
      <c r="F25" s="14">
        <f t="shared" si="5"/>
        <v>103.05</v>
      </c>
      <c r="G25" s="14">
        <f t="shared" si="5"/>
        <v>1525.48</v>
      </c>
      <c r="H25" s="39"/>
      <c r="I25" s="14">
        <f t="shared" si="5"/>
        <v>1249.08</v>
      </c>
      <c r="J25" s="14">
        <f t="shared" si="5"/>
        <v>91.88</v>
      </c>
      <c r="K25" s="14">
        <f t="shared" si="5"/>
        <v>1340.96</v>
      </c>
      <c r="L25" s="14">
        <f t="shared" si="5"/>
        <v>-184.51999999999995</v>
      </c>
    </row>
    <row r="26" spans="1:12" x14ac:dyDescent="0.2">
      <c r="A26" s="10"/>
      <c r="E26" s="13"/>
      <c r="F26" s="13"/>
      <c r="G26" s="13"/>
      <c r="H26" s="39"/>
      <c r="I26" s="13"/>
      <c r="J26" s="13"/>
      <c r="K26" s="13"/>
      <c r="L26" s="13"/>
    </row>
    <row r="27" spans="1:12" x14ac:dyDescent="0.2">
      <c r="A27" s="10">
        <v>10</v>
      </c>
      <c r="C27" s="2" t="s">
        <v>24</v>
      </c>
      <c r="E27" s="14">
        <f t="shared" ref="E27:L27" si="6">E19+E25</f>
        <v>4026.3500000000004</v>
      </c>
      <c r="F27" s="14">
        <f t="shared" si="6"/>
        <v>333.13</v>
      </c>
      <c r="G27" s="14">
        <f t="shared" si="6"/>
        <v>4359.4799999999996</v>
      </c>
      <c r="H27" s="39"/>
      <c r="I27" s="14">
        <f t="shared" si="6"/>
        <v>3530.69</v>
      </c>
      <c r="J27" s="14">
        <f t="shared" si="6"/>
        <v>307.82</v>
      </c>
      <c r="K27" s="14">
        <f t="shared" si="6"/>
        <v>3838.51</v>
      </c>
      <c r="L27" s="14">
        <f t="shared" si="6"/>
        <v>-520.97000000000014</v>
      </c>
    </row>
    <row r="28" spans="1:12" x14ac:dyDescent="0.2">
      <c r="A28" s="10"/>
      <c r="E28" s="15"/>
      <c r="F28" s="15"/>
      <c r="G28" s="15"/>
      <c r="H28" s="47"/>
      <c r="I28" s="15"/>
      <c r="J28" s="15"/>
      <c r="K28" s="15"/>
      <c r="L28" s="15"/>
    </row>
    <row r="29" spans="1:12" x14ac:dyDescent="0.2">
      <c r="A29" s="10"/>
      <c r="C29" s="5" t="s">
        <v>25</v>
      </c>
      <c r="E29" s="16"/>
      <c r="F29" s="16"/>
      <c r="G29" s="16"/>
      <c r="H29" s="48"/>
      <c r="I29" s="16"/>
      <c r="J29" s="16"/>
      <c r="K29" s="16"/>
      <c r="L29" s="16"/>
    </row>
    <row r="30" spans="1:12" x14ac:dyDescent="0.2">
      <c r="A30" s="10"/>
      <c r="E30" s="16"/>
      <c r="F30" s="16"/>
      <c r="G30" s="16"/>
      <c r="H30" s="48"/>
      <c r="I30" s="16"/>
      <c r="J30" s="16"/>
      <c r="K30" s="16"/>
      <c r="L30" s="16"/>
    </row>
    <row r="31" spans="1:12" x14ac:dyDescent="0.2">
      <c r="A31" s="10">
        <v>11</v>
      </c>
      <c r="C31" s="2" t="s">
        <v>26</v>
      </c>
      <c r="E31" s="13">
        <v>2.7</v>
      </c>
      <c r="F31" s="13">
        <v>0.4</v>
      </c>
      <c r="G31" s="13">
        <f t="shared" ref="G31:G36" si="7">E31+F31</f>
        <v>3.1</v>
      </c>
      <c r="H31" s="39"/>
      <c r="I31" s="13">
        <v>1.8</v>
      </c>
      <c r="J31" s="13">
        <v>1.2</v>
      </c>
      <c r="K31" s="13">
        <f t="shared" ref="K31:K36" si="8">I31+J31</f>
        <v>3</v>
      </c>
      <c r="L31" s="13">
        <f t="shared" ref="L31:L36" si="9">K31-G31</f>
        <v>-0.10000000000000009</v>
      </c>
    </row>
    <row r="32" spans="1:12" x14ac:dyDescent="0.2">
      <c r="A32" s="10">
        <v>12</v>
      </c>
      <c r="C32" s="2" t="s">
        <v>27</v>
      </c>
      <c r="E32" s="13">
        <v>5.14</v>
      </c>
      <c r="F32" s="13">
        <v>37.04</v>
      </c>
      <c r="G32" s="13">
        <f t="shared" si="7"/>
        <v>42.18</v>
      </c>
      <c r="H32" s="39"/>
      <c r="I32" s="13">
        <v>9.6</v>
      </c>
      <c r="J32" s="13">
        <v>36.4</v>
      </c>
      <c r="K32" s="13">
        <f>I32+J32-0.1</f>
        <v>45.9</v>
      </c>
      <c r="L32" s="13">
        <f t="shared" si="9"/>
        <v>3.7199999999999989</v>
      </c>
    </row>
    <row r="33" spans="1:12" x14ac:dyDescent="0.2">
      <c r="A33" s="10">
        <v>13</v>
      </c>
      <c r="C33" s="2" t="s">
        <v>28</v>
      </c>
      <c r="E33" s="13">
        <v>0.1</v>
      </c>
      <c r="F33" s="13">
        <v>9</v>
      </c>
      <c r="G33" s="13">
        <f t="shared" si="7"/>
        <v>9.1</v>
      </c>
      <c r="H33" s="39"/>
      <c r="I33" s="13">
        <v>0.2</v>
      </c>
      <c r="J33" s="13">
        <v>7.6</v>
      </c>
      <c r="K33" s="13">
        <f t="shared" si="8"/>
        <v>7.8</v>
      </c>
      <c r="L33" s="13">
        <f t="shared" si="9"/>
        <v>-1.2999999999999998</v>
      </c>
    </row>
    <row r="34" spans="1:12" x14ac:dyDescent="0.2">
      <c r="A34" s="10">
        <v>14</v>
      </c>
      <c r="C34" s="2" t="s">
        <v>29</v>
      </c>
      <c r="E34" s="13">
        <v>0</v>
      </c>
      <c r="F34" s="13">
        <v>11.3</v>
      </c>
      <c r="G34" s="13">
        <f t="shared" si="7"/>
        <v>11.3</v>
      </c>
      <c r="H34" s="39"/>
      <c r="I34" s="13">
        <v>0</v>
      </c>
      <c r="J34" s="13">
        <v>11.4</v>
      </c>
      <c r="K34" s="13">
        <f t="shared" si="8"/>
        <v>11.4</v>
      </c>
      <c r="L34" s="13">
        <f t="shared" si="9"/>
        <v>9.9999999999999645E-2</v>
      </c>
    </row>
    <row r="35" spans="1:12" x14ac:dyDescent="0.2">
      <c r="A35" s="10">
        <v>15</v>
      </c>
      <c r="C35" s="2" t="s">
        <v>30</v>
      </c>
      <c r="E35" s="13">
        <v>0.3</v>
      </c>
      <c r="F35" s="13">
        <v>1.9</v>
      </c>
      <c r="G35" s="13">
        <f t="shared" si="7"/>
        <v>2.1999999999999997</v>
      </c>
      <c r="H35" s="39"/>
      <c r="I35" s="13">
        <v>0.4</v>
      </c>
      <c r="J35" s="13">
        <v>1.6</v>
      </c>
      <c r="K35" s="13">
        <f t="shared" si="8"/>
        <v>2</v>
      </c>
      <c r="L35" s="13">
        <f t="shared" si="9"/>
        <v>-0.19999999999999973</v>
      </c>
    </row>
    <row r="36" spans="1:12" x14ac:dyDescent="0.2">
      <c r="A36" s="10">
        <v>16</v>
      </c>
      <c r="C36" s="2" t="s">
        <v>31</v>
      </c>
      <c r="E36" s="13">
        <v>0.1</v>
      </c>
      <c r="F36" s="13">
        <v>1.7</v>
      </c>
      <c r="G36" s="13">
        <f t="shared" si="7"/>
        <v>1.8</v>
      </c>
      <c r="H36" s="39"/>
      <c r="I36" s="13">
        <v>0.3</v>
      </c>
      <c r="J36" s="13">
        <v>1.3</v>
      </c>
      <c r="K36" s="13">
        <f t="shared" si="8"/>
        <v>1.6</v>
      </c>
      <c r="L36" s="13">
        <f t="shared" si="9"/>
        <v>-0.19999999999999996</v>
      </c>
    </row>
    <row r="37" spans="1:12" x14ac:dyDescent="0.2">
      <c r="A37" s="10"/>
      <c r="E37" s="13"/>
      <c r="F37" s="13"/>
      <c r="G37" s="13"/>
      <c r="H37" s="39"/>
      <c r="I37" s="13"/>
      <c r="J37" s="13"/>
      <c r="K37" s="13"/>
      <c r="L37" s="13"/>
    </row>
    <row r="38" spans="1:12" x14ac:dyDescent="0.2">
      <c r="A38" s="10"/>
      <c r="E38" s="13"/>
      <c r="F38" s="13"/>
      <c r="G38" s="13"/>
      <c r="H38" s="39"/>
      <c r="I38" s="13"/>
      <c r="J38" s="13"/>
      <c r="K38" s="13"/>
      <c r="L38" s="13"/>
    </row>
    <row r="39" spans="1:12" x14ac:dyDescent="0.2">
      <c r="A39" s="10"/>
      <c r="E39" s="15"/>
      <c r="F39" s="15"/>
      <c r="G39" s="15"/>
      <c r="H39" s="47"/>
      <c r="I39" s="15"/>
      <c r="J39" s="15"/>
      <c r="K39" s="15"/>
      <c r="L39" s="15"/>
    </row>
    <row r="40" spans="1:12" x14ac:dyDescent="0.2">
      <c r="A40" s="10"/>
      <c r="E40" s="15"/>
      <c r="F40" s="15"/>
      <c r="G40" s="15"/>
      <c r="H40" s="47"/>
      <c r="I40" s="15"/>
      <c r="J40" s="15"/>
      <c r="K40" s="15"/>
      <c r="L40" s="15"/>
    </row>
    <row r="41" spans="1:12" x14ac:dyDescent="0.2">
      <c r="A41" s="10"/>
      <c r="E41" s="15"/>
      <c r="F41" s="15"/>
      <c r="G41" s="15"/>
      <c r="H41" s="47"/>
      <c r="I41" s="15"/>
      <c r="J41" s="15"/>
      <c r="K41" s="15"/>
      <c r="L41" s="15"/>
    </row>
    <row r="42" spans="1:12" x14ac:dyDescent="0.2">
      <c r="A42" s="10"/>
      <c r="E42" s="15"/>
      <c r="F42" s="15"/>
      <c r="G42" s="15"/>
      <c r="H42" s="47"/>
      <c r="I42" s="15"/>
      <c r="J42" s="15"/>
      <c r="K42" s="15"/>
      <c r="L42" s="15"/>
    </row>
    <row r="43" spans="1:12" s="4" customFormat="1" x14ac:dyDescent="0.2">
      <c r="A43" s="3"/>
      <c r="B43" s="3"/>
      <c r="C43" s="3"/>
      <c r="D43" s="3"/>
      <c r="E43" s="17"/>
      <c r="F43" s="17"/>
      <c r="G43" s="17"/>
      <c r="H43" s="49"/>
      <c r="I43" s="17"/>
      <c r="J43" s="17"/>
      <c r="K43" s="17"/>
      <c r="L43" s="17"/>
    </row>
    <row r="44" spans="1:12" s="4" customFormat="1" x14ac:dyDescent="0.2">
      <c r="A44" s="3" t="s">
        <v>90</v>
      </c>
      <c r="B44" s="3"/>
      <c r="C44" s="3"/>
      <c r="D44" s="3"/>
      <c r="E44" s="17"/>
      <c r="F44" s="17"/>
      <c r="G44" s="17"/>
      <c r="H44" s="49"/>
      <c r="I44" s="17"/>
      <c r="J44" s="17"/>
      <c r="K44" s="17"/>
      <c r="L44" s="17"/>
    </row>
    <row r="45" spans="1:12" x14ac:dyDescent="0.2">
      <c r="E45" s="16"/>
      <c r="F45" s="16"/>
      <c r="G45" s="16"/>
      <c r="H45" s="48"/>
      <c r="I45" s="16"/>
      <c r="J45" s="16"/>
      <c r="K45" s="16"/>
      <c r="L45" s="16"/>
    </row>
    <row r="46" spans="1:12" s="5" customFormat="1" ht="15" customHeight="1" x14ac:dyDescent="0.2">
      <c r="E46" s="64">
        <v>2019</v>
      </c>
      <c r="F46" s="64"/>
      <c r="G46" s="64"/>
      <c r="H46" s="42"/>
      <c r="I46" s="64">
        <v>2020</v>
      </c>
      <c r="J46" s="64"/>
      <c r="K46" s="64"/>
      <c r="L46" s="18"/>
    </row>
    <row r="47" spans="1:12" s="8" customFormat="1" ht="38.1" customHeight="1" x14ac:dyDescent="0.2">
      <c r="A47" s="7" t="s">
        <v>83</v>
      </c>
      <c r="C47" s="9" t="s">
        <v>1</v>
      </c>
      <c r="E47" s="65" t="s">
        <v>2</v>
      </c>
      <c r="F47" s="65"/>
      <c r="G47" s="65"/>
      <c r="H47" s="50"/>
      <c r="I47" s="65" t="s">
        <v>2</v>
      </c>
      <c r="J47" s="65"/>
      <c r="K47" s="65"/>
      <c r="L47" s="19" t="s">
        <v>3</v>
      </c>
    </row>
    <row r="48" spans="1:12" x14ac:dyDescent="0.2">
      <c r="E48" s="13" t="s">
        <v>4</v>
      </c>
      <c r="F48" s="13" t="s">
        <v>5</v>
      </c>
      <c r="G48" s="13" t="s">
        <v>6</v>
      </c>
      <c r="H48" s="39"/>
      <c r="I48" s="13" t="s">
        <v>7</v>
      </c>
      <c r="J48" s="13" t="s">
        <v>8</v>
      </c>
      <c r="K48" s="13" t="s">
        <v>9</v>
      </c>
      <c r="L48" s="13" t="s">
        <v>10</v>
      </c>
    </row>
    <row r="49" spans="1:12" x14ac:dyDescent="0.2">
      <c r="E49" s="13"/>
      <c r="F49" s="13"/>
      <c r="G49" s="13"/>
      <c r="H49" s="39"/>
      <c r="I49" s="13"/>
      <c r="J49" s="13"/>
      <c r="K49" s="13"/>
      <c r="L49" s="13"/>
    </row>
    <row r="50" spans="1:12" x14ac:dyDescent="0.2">
      <c r="E50" s="18" t="s">
        <v>11</v>
      </c>
      <c r="F50" s="18" t="s">
        <v>12</v>
      </c>
      <c r="G50" s="18" t="s">
        <v>13</v>
      </c>
      <c r="H50" s="51"/>
      <c r="I50" s="18" t="s">
        <v>11</v>
      </c>
      <c r="J50" s="18" t="s">
        <v>12</v>
      </c>
      <c r="K50" s="18" t="s">
        <v>13</v>
      </c>
      <c r="L50" s="13"/>
    </row>
    <row r="51" spans="1:12" x14ac:dyDescent="0.2">
      <c r="A51" s="10"/>
      <c r="E51" s="13"/>
      <c r="F51" s="13"/>
      <c r="G51" s="13"/>
      <c r="H51" s="39"/>
      <c r="I51" s="13"/>
      <c r="J51" s="13"/>
      <c r="K51" s="13"/>
      <c r="L51" s="13"/>
    </row>
    <row r="52" spans="1:12" x14ac:dyDescent="0.2">
      <c r="A52" s="10">
        <v>17</v>
      </c>
      <c r="C52" s="2" t="s">
        <v>32</v>
      </c>
      <c r="E52" s="13">
        <v>2.2400000000000002</v>
      </c>
      <c r="F52" s="13">
        <v>5.54</v>
      </c>
      <c r="G52" s="13">
        <f>E52+F52</f>
        <v>7.78</v>
      </c>
      <c r="H52" s="39"/>
      <c r="I52" s="13">
        <v>0.6</v>
      </c>
      <c r="J52" s="13">
        <v>0.7</v>
      </c>
      <c r="K52" s="13">
        <f>I52+J52+0.1</f>
        <v>1.4</v>
      </c>
      <c r="L52" s="13">
        <f>K52-G52</f>
        <v>-6.3800000000000008</v>
      </c>
    </row>
    <row r="53" spans="1:12" x14ac:dyDescent="0.2">
      <c r="A53" s="10">
        <v>18</v>
      </c>
      <c r="C53" s="2" t="s">
        <v>33</v>
      </c>
      <c r="E53" s="13">
        <v>28.125</v>
      </c>
      <c r="F53" s="13">
        <v>2.125</v>
      </c>
      <c r="G53" s="13">
        <f t="shared" ref="G53:G55" si="10">E53+F53</f>
        <v>30.25</v>
      </c>
      <c r="H53" s="39"/>
      <c r="I53" s="13">
        <v>23.1</v>
      </c>
      <c r="J53" s="13">
        <v>2.4</v>
      </c>
      <c r="K53" s="13">
        <f t="shared" ref="K53:K55" si="11">I53+J53</f>
        <v>25.5</v>
      </c>
      <c r="L53" s="13">
        <f>K53-G53</f>
        <v>-4.75</v>
      </c>
    </row>
    <row r="54" spans="1:12" x14ac:dyDescent="0.2">
      <c r="A54" s="10">
        <v>19</v>
      </c>
      <c r="C54" s="2" t="s">
        <v>34</v>
      </c>
      <c r="E54" s="13">
        <v>0</v>
      </c>
      <c r="F54" s="13">
        <v>0.1</v>
      </c>
      <c r="G54" s="13">
        <f t="shared" si="10"/>
        <v>0.1</v>
      </c>
      <c r="H54" s="39"/>
      <c r="I54" s="13">
        <v>0</v>
      </c>
      <c r="J54" s="13">
        <v>0.1</v>
      </c>
      <c r="K54" s="13">
        <f t="shared" si="11"/>
        <v>0.1</v>
      </c>
      <c r="L54" s="13">
        <f>K54-G54</f>
        <v>0</v>
      </c>
    </row>
    <row r="55" spans="1:12" x14ac:dyDescent="0.2">
      <c r="A55" s="10">
        <v>20</v>
      </c>
      <c r="C55" s="2" t="s">
        <v>35</v>
      </c>
      <c r="E55" s="13">
        <v>0</v>
      </c>
      <c r="F55" s="13">
        <v>0</v>
      </c>
      <c r="G55" s="13">
        <f t="shared" si="10"/>
        <v>0</v>
      </c>
      <c r="H55" s="39"/>
      <c r="I55" s="13">
        <v>0</v>
      </c>
      <c r="J55" s="13">
        <v>0</v>
      </c>
      <c r="K55" s="13">
        <f t="shared" si="11"/>
        <v>0</v>
      </c>
      <c r="L55" s="13">
        <f>K55-G55</f>
        <v>0</v>
      </c>
    </row>
    <row r="56" spans="1:12" x14ac:dyDescent="0.2">
      <c r="A56" s="10">
        <v>21</v>
      </c>
      <c r="C56" s="2" t="s">
        <v>18</v>
      </c>
      <c r="E56" s="14">
        <f>SUM(E52:E55)+SUM(E31:E36)</f>
        <v>38.704999999999998</v>
      </c>
      <c r="F56" s="14">
        <f>SUM(F52:F55)+SUM(F31:F36)</f>
        <v>69.10499999999999</v>
      </c>
      <c r="G56" s="14">
        <f>SUM(G52:G55)+SUM(G31:G36)</f>
        <v>107.81</v>
      </c>
      <c r="H56" s="39"/>
      <c r="I56" s="14">
        <f>SUM(I52:I55)+SUM(I31:I36)</f>
        <v>36</v>
      </c>
      <c r="J56" s="14">
        <f>SUM(J52:J55)+SUM(J31:J36)</f>
        <v>62.7</v>
      </c>
      <c r="K56" s="14">
        <f>SUM(K52:K55)+SUM(K31:K36)</f>
        <v>98.699999999999989</v>
      </c>
      <c r="L56" s="14">
        <f>SUM(L52:L55)+SUM(L31:L36)</f>
        <v>-9.110000000000003</v>
      </c>
    </row>
    <row r="57" spans="1:12" x14ac:dyDescent="0.2">
      <c r="A57" s="10"/>
      <c r="E57" s="15"/>
      <c r="F57" s="16"/>
      <c r="G57" s="16"/>
      <c r="H57" s="48"/>
      <c r="I57" s="16"/>
      <c r="J57" s="16"/>
      <c r="K57" s="16"/>
      <c r="L57" s="16"/>
    </row>
    <row r="58" spans="1:12" x14ac:dyDescent="0.2">
      <c r="A58" s="10">
        <v>22</v>
      </c>
      <c r="C58" s="2" t="s">
        <v>36</v>
      </c>
      <c r="E58" s="13">
        <v>9.9</v>
      </c>
      <c r="F58" s="13">
        <v>27.86</v>
      </c>
      <c r="G58" s="13">
        <f t="shared" ref="G58:G69" si="12">E58+F58</f>
        <v>37.76</v>
      </c>
      <c r="H58" s="39"/>
      <c r="I58" s="13">
        <v>9.9</v>
      </c>
      <c r="J58" s="13">
        <v>28.1</v>
      </c>
      <c r="K58" s="13">
        <f t="shared" ref="K58:K69" si="13">I58+J58</f>
        <v>38</v>
      </c>
      <c r="L58" s="13">
        <f t="shared" ref="L58:L69" si="14">K58-G58</f>
        <v>0.24000000000000199</v>
      </c>
    </row>
    <row r="59" spans="1:12" x14ac:dyDescent="0.2">
      <c r="A59" s="10">
        <v>23</v>
      </c>
      <c r="C59" s="2" t="s">
        <v>37</v>
      </c>
      <c r="E59" s="13">
        <v>4.5</v>
      </c>
      <c r="F59" s="13">
        <v>14.06</v>
      </c>
      <c r="G59" s="13">
        <f t="shared" si="12"/>
        <v>18.560000000000002</v>
      </c>
      <c r="H59" s="39"/>
      <c r="I59" s="13">
        <v>4.7</v>
      </c>
      <c r="J59" s="13">
        <v>17.100000000000001</v>
      </c>
      <c r="K59" s="13">
        <f t="shared" si="13"/>
        <v>21.8</v>
      </c>
      <c r="L59" s="13">
        <f t="shared" si="14"/>
        <v>3.2399999999999984</v>
      </c>
    </row>
    <row r="60" spans="1:12" x14ac:dyDescent="0.2">
      <c r="A60" s="10">
        <v>24</v>
      </c>
      <c r="C60" s="2" t="s">
        <v>38</v>
      </c>
      <c r="E60" s="13">
        <v>4.4000000000000004</v>
      </c>
      <c r="F60" s="13">
        <v>0.96</v>
      </c>
      <c r="G60" s="13">
        <f t="shared" si="12"/>
        <v>5.36</v>
      </c>
      <c r="H60" s="39"/>
      <c r="I60" s="13">
        <v>2.5</v>
      </c>
      <c r="J60" s="13">
        <v>0.9</v>
      </c>
      <c r="K60" s="13">
        <f t="shared" si="13"/>
        <v>3.4</v>
      </c>
      <c r="L60" s="13">
        <f t="shared" si="14"/>
        <v>-1.9600000000000004</v>
      </c>
    </row>
    <row r="61" spans="1:12" x14ac:dyDescent="0.2">
      <c r="A61" s="10">
        <v>25</v>
      </c>
      <c r="C61" s="2" t="s">
        <v>39</v>
      </c>
      <c r="E61" s="13">
        <v>6.0000000000000005E-2</v>
      </c>
      <c r="F61" s="13">
        <v>0</v>
      </c>
      <c r="G61" s="13">
        <f t="shared" si="12"/>
        <v>6.0000000000000005E-2</v>
      </c>
      <c r="H61" s="39"/>
      <c r="I61" s="13">
        <v>0.1</v>
      </c>
      <c r="J61" s="13">
        <v>0</v>
      </c>
      <c r="K61" s="13">
        <f t="shared" si="13"/>
        <v>0.1</v>
      </c>
      <c r="L61" s="13">
        <f t="shared" si="14"/>
        <v>0.04</v>
      </c>
    </row>
    <row r="62" spans="1:12" x14ac:dyDescent="0.2">
      <c r="A62" s="10">
        <v>26</v>
      </c>
      <c r="C62" s="2" t="s">
        <v>40</v>
      </c>
      <c r="E62" s="13">
        <v>3.4</v>
      </c>
      <c r="F62" s="13">
        <v>27.46</v>
      </c>
      <c r="G62" s="13">
        <f t="shared" si="12"/>
        <v>30.86</v>
      </c>
      <c r="H62" s="39"/>
      <c r="I62" s="13">
        <v>3.1</v>
      </c>
      <c r="J62" s="13">
        <v>30</v>
      </c>
      <c r="K62" s="13">
        <f t="shared" si="13"/>
        <v>33.1</v>
      </c>
      <c r="L62" s="13">
        <f t="shared" si="14"/>
        <v>2.240000000000002</v>
      </c>
    </row>
    <row r="63" spans="1:12" x14ac:dyDescent="0.2">
      <c r="A63" s="10">
        <v>27</v>
      </c>
      <c r="C63" s="2" t="s">
        <v>26</v>
      </c>
      <c r="E63" s="13">
        <v>0</v>
      </c>
      <c r="F63" s="13">
        <v>10.7</v>
      </c>
      <c r="G63" s="13">
        <f t="shared" si="12"/>
        <v>10.7</v>
      </c>
      <c r="H63" s="39"/>
      <c r="I63" s="13">
        <v>0</v>
      </c>
      <c r="J63" s="13">
        <v>11.3</v>
      </c>
      <c r="K63" s="13">
        <f t="shared" si="13"/>
        <v>11.3</v>
      </c>
      <c r="L63" s="13">
        <f t="shared" si="14"/>
        <v>0.60000000000000142</v>
      </c>
    </row>
    <row r="64" spans="1:12" x14ac:dyDescent="0.2">
      <c r="A64" s="10">
        <v>28</v>
      </c>
      <c r="C64" s="2" t="s">
        <v>41</v>
      </c>
      <c r="E64" s="13">
        <v>0</v>
      </c>
      <c r="F64" s="13">
        <v>12.660000000000002</v>
      </c>
      <c r="G64" s="13">
        <f t="shared" si="12"/>
        <v>12.660000000000002</v>
      </c>
      <c r="H64" s="39"/>
      <c r="I64" s="13">
        <v>0</v>
      </c>
      <c r="J64" s="13">
        <v>13.6</v>
      </c>
      <c r="K64" s="13">
        <f t="shared" si="13"/>
        <v>13.6</v>
      </c>
      <c r="L64" s="13">
        <f t="shared" si="14"/>
        <v>0.93999999999999773</v>
      </c>
    </row>
    <row r="65" spans="1:12" x14ac:dyDescent="0.2">
      <c r="A65" s="10">
        <v>29</v>
      </c>
      <c r="C65" s="2" t="s">
        <v>42</v>
      </c>
      <c r="E65" s="13">
        <v>0</v>
      </c>
      <c r="F65" s="13">
        <v>71.56</v>
      </c>
      <c r="G65" s="13">
        <f t="shared" si="12"/>
        <v>71.56</v>
      </c>
      <c r="H65" s="39"/>
      <c r="I65" s="13">
        <v>0</v>
      </c>
      <c r="J65" s="13">
        <v>74.100000000000009</v>
      </c>
      <c r="K65" s="13">
        <f t="shared" si="13"/>
        <v>74.100000000000009</v>
      </c>
      <c r="L65" s="13">
        <f t="shared" si="14"/>
        <v>2.5400000000000063</v>
      </c>
    </row>
    <row r="66" spans="1:12" x14ac:dyDescent="0.2">
      <c r="A66" s="10">
        <v>30</v>
      </c>
      <c r="C66" s="2" t="s">
        <v>43</v>
      </c>
      <c r="E66" s="13">
        <v>0</v>
      </c>
      <c r="F66" s="13">
        <v>6.9</v>
      </c>
      <c r="G66" s="13">
        <f t="shared" si="12"/>
        <v>6.9</v>
      </c>
      <c r="H66" s="39"/>
      <c r="I66" s="13">
        <v>0</v>
      </c>
      <c r="J66" s="13">
        <v>7.1999999999999993</v>
      </c>
      <c r="K66" s="13">
        <f t="shared" si="13"/>
        <v>7.1999999999999993</v>
      </c>
      <c r="L66" s="13">
        <f t="shared" si="14"/>
        <v>0.29999999999999893</v>
      </c>
    </row>
    <row r="67" spans="1:12" x14ac:dyDescent="0.2">
      <c r="A67" s="10">
        <v>31</v>
      </c>
      <c r="C67" s="2" t="s">
        <v>44</v>
      </c>
      <c r="E67" s="13">
        <v>1.1000000000000001</v>
      </c>
      <c r="F67" s="13">
        <v>2.4</v>
      </c>
      <c r="G67" s="13">
        <f t="shared" si="12"/>
        <v>3.5</v>
      </c>
      <c r="H67" s="39"/>
      <c r="I67" s="13">
        <v>0.4</v>
      </c>
      <c r="J67" s="13">
        <v>2.1</v>
      </c>
      <c r="K67" s="13">
        <f t="shared" si="13"/>
        <v>2.5</v>
      </c>
      <c r="L67" s="13">
        <f t="shared" si="14"/>
        <v>-1</v>
      </c>
    </row>
    <row r="68" spans="1:12" x14ac:dyDescent="0.2">
      <c r="A68" s="10">
        <v>32</v>
      </c>
      <c r="C68" s="2" t="s">
        <v>45</v>
      </c>
      <c r="E68" s="13">
        <v>8.3000000000000007</v>
      </c>
      <c r="F68" s="13">
        <v>2.7</v>
      </c>
      <c r="G68" s="13">
        <f t="shared" si="12"/>
        <v>11</v>
      </c>
      <c r="H68" s="39"/>
      <c r="I68" s="13">
        <v>5</v>
      </c>
      <c r="J68" s="13">
        <v>2.8</v>
      </c>
      <c r="K68" s="13">
        <f t="shared" si="13"/>
        <v>7.8</v>
      </c>
      <c r="L68" s="13">
        <f t="shared" si="14"/>
        <v>-3.2</v>
      </c>
    </row>
    <row r="69" spans="1:12" x14ac:dyDescent="0.2">
      <c r="A69" s="10">
        <v>33</v>
      </c>
      <c r="C69" s="2" t="s">
        <v>46</v>
      </c>
      <c r="E69" s="13">
        <v>0</v>
      </c>
      <c r="F69" s="13">
        <v>0</v>
      </c>
      <c r="G69" s="13">
        <f t="shared" si="12"/>
        <v>0</v>
      </c>
      <c r="H69" s="39"/>
      <c r="I69" s="13">
        <v>0</v>
      </c>
      <c r="J69" s="13">
        <v>0</v>
      </c>
      <c r="K69" s="13">
        <f t="shared" si="13"/>
        <v>0</v>
      </c>
      <c r="L69" s="13">
        <f t="shared" si="14"/>
        <v>0</v>
      </c>
    </row>
    <row r="70" spans="1:12" x14ac:dyDescent="0.2">
      <c r="A70" s="10"/>
      <c r="E70" s="13"/>
      <c r="F70" s="13"/>
      <c r="G70" s="13"/>
      <c r="H70" s="39"/>
      <c r="I70" s="13"/>
      <c r="J70" s="13"/>
      <c r="K70" s="13"/>
      <c r="L70" s="13"/>
    </row>
    <row r="71" spans="1:12" x14ac:dyDescent="0.2">
      <c r="A71" s="10">
        <v>34</v>
      </c>
      <c r="C71" s="2" t="s">
        <v>23</v>
      </c>
      <c r="E71" s="14">
        <f t="shared" ref="E71:K71" si="15">SUM(E58:E69)</f>
        <v>31.66</v>
      </c>
      <c r="F71" s="14">
        <f t="shared" si="15"/>
        <v>177.26</v>
      </c>
      <c r="G71" s="14">
        <f t="shared" si="15"/>
        <v>208.92</v>
      </c>
      <c r="H71" s="39"/>
      <c r="I71" s="14">
        <f t="shared" si="15"/>
        <v>25.700000000000003</v>
      </c>
      <c r="J71" s="14">
        <f t="shared" si="15"/>
        <v>187.2</v>
      </c>
      <c r="K71" s="14">
        <f t="shared" si="15"/>
        <v>212.9</v>
      </c>
      <c r="L71" s="14">
        <f>K71-G71</f>
        <v>3.9800000000000182</v>
      </c>
    </row>
    <row r="72" spans="1:12" x14ac:dyDescent="0.2">
      <c r="A72" s="10"/>
      <c r="E72" s="13"/>
      <c r="F72" s="20"/>
      <c r="G72" s="20"/>
      <c r="H72" s="52"/>
      <c r="I72" s="20"/>
      <c r="J72" s="20"/>
      <c r="K72" s="20"/>
      <c r="L72" s="20"/>
    </row>
    <row r="73" spans="1:12" x14ac:dyDescent="0.2">
      <c r="A73" s="10">
        <v>35</v>
      </c>
      <c r="C73" s="2" t="s">
        <v>47</v>
      </c>
      <c r="E73" s="14">
        <f t="shared" ref="E73:K73" si="16">E56+E71</f>
        <v>70.364999999999995</v>
      </c>
      <c r="F73" s="14">
        <f t="shared" si="16"/>
        <v>246.36499999999998</v>
      </c>
      <c r="G73" s="14">
        <f t="shared" si="16"/>
        <v>316.73</v>
      </c>
      <c r="H73" s="39"/>
      <c r="I73" s="14">
        <f t="shared" si="16"/>
        <v>61.7</v>
      </c>
      <c r="J73" s="14">
        <f t="shared" si="16"/>
        <v>249.89999999999998</v>
      </c>
      <c r="K73" s="14">
        <f t="shared" si="16"/>
        <v>311.60000000000002</v>
      </c>
      <c r="L73" s="14">
        <f>K73-G73</f>
        <v>-5.1299999999999955</v>
      </c>
    </row>
    <row r="74" spans="1:12" x14ac:dyDescent="0.2">
      <c r="A74" s="10"/>
      <c r="E74" s="13"/>
      <c r="F74" s="20"/>
      <c r="G74" s="20"/>
      <c r="H74" s="52"/>
      <c r="I74" s="20"/>
      <c r="J74" s="20"/>
      <c r="K74" s="20"/>
      <c r="L74" s="20"/>
    </row>
    <row r="75" spans="1:12" x14ac:dyDescent="0.2">
      <c r="A75" s="10">
        <v>36</v>
      </c>
      <c r="C75" s="2" t="s">
        <v>48</v>
      </c>
      <c r="E75" s="14">
        <f>E27+E73</f>
        <v>4096.7150000000001</v>
      </c>
      <c r="F75" s="14">
        <f>F27+F73</f>
        <v>579.495</v>
      </c>
      <c r="G75" s="14">
        <f>G27+G73</f>
        <v>4676.2099999999991</v>
      </c>
      <c r="H75" s="39"/>
      <c r="I75" s="14">
        <f>I27+I73</f>
        <v>3592.39</v>
      </c>
      <c r="J75" s="14">
        <f>J27+J73</f>
        <v>557.72</v>
      </c>
      <c r="K75" s="14">
        <f>K27+K73</f>
        <v>4150.1100000000006</v>
      </c>
      <c r="L75" s="14">
        <f>L27+L73</f>
        <v>-526.10000000000014</v>
      </c>
    </row>
    <row r="76" spans="1:12" x14ac:dyDescent="0.2">
      <c r="A76" s="10"/>
      <c r="E76" s="12"/>
      <c r="F76" s="12"/>
      <c r="G76" s="12"/>
      <c r="H76" s="46"/>
      <c r="I76" s="12"/>
      <c r="J76" s="12"/>
      <c r="K76" s="12"/>
      <c r="L76" s="12"/>
    </row>
    <row r="77" spans="1:12" x14ac:dyDescent="0.2">
      <c r="A77" s="10"/>
      <c r="E77" s="12"/>
      <c r="F77" s="12"/>
      <c r="G77" s="12"/>
      <c r="H77" s="46"/>
      <c r="I77" s="12"/>
      <c r="J77" s="12"/>
      <c r="K77" s="12"/>
      <c r="L77" s="12"/>
    </row>
    <row r="78" spans="1:12" x14ac:dyDescent="0.2">
      <c r="A78" s="10"/>
      <c r="E78" s="12"/>
      <c r="F78" s="12"/>
      <c r="G78" s="12"/>
      <c r="H78" s="46"/>
      <c r="I78" s="12"/>
      <c r="J78" s="12"/>
      <c r="K78" s="12"/>
      <c r="L78" s="12"/>
    </row>
    <row r="79" spans="1:12" x14ac:dyDescent="0.2">
      <c r="A79" s="10"/>
      <c r="E79" s="12"/>
      <c r="F79" s="12"/>
      <c r="G79" s="12"/>
      <c r="H79" s="46"/>
      <c r="I79" s="12"/>
      <c r="J79" s="12"/>
      <c r="K79" s="12"/>
      <c r="L79" s="12"/>
    </row>
    <row r="80" spans="1:12" x14ac:dyDescent="0.2">
      <c r="A80" s="10"/>
      <c r="E80" s="12"/>
      <c r="F80" s="12"/>
      <c r="G80" s="12"/>
      <c r="H80" s="46"/>
      <c r="I80" s="12"/>
      <c r="J80" s="12"/>
      <c r="K80" s="12"/>
      <c r="L80" s="12"/>
    </row>
    <row r="81" spans="1:12" s="4" customFormat="1" x14ac:dyDescent="0.2">
      <c r="A81" s="3"/>
      <c r="B81" s="3"/>
      <c r="C81" s="3"/>
      <c r="D81" s="3"/>
      <c r="E81" s="3"/>
      <c r="F81" s="3"/>
      <c r="G81" s="3"/>
      <c r="H81" s="41"/>
      <c r="I81" s="3"/>
      <c r="J81" s="3"/>
      <c r="K81" s="3"/>
      <c r="L81" s="3"/>
    </row>
    <row r="82" spans="1:12" s="4" customFormat="1" x14ac:dyDescent="0.2">
      <c r="A82" s="3" t="s">
        <v>90</v>
      </c>
      <c r="B82" s="3"/>
      <c r="C82" s="3"/>
      <c r="D82" s="3"/>
      <c r="E82" s="3"/>
      <c r="F82" s="3"/>
      <c r="G82" s="3"/>
      <c r="H82" s="41"/>
      <c r="I82" s="3"/>
      <c r="J82" s="3"/>
      <c r="K82" s="3"/>
      <c r="L82" s="3"/>
    </row>
    <row r="84" spans="1:12" s="5" customFormat="1" ht="15" customHeight="1" x14ac:dyDescent="0.2">
      <c r="E84" s="64">
        <v>2019</v>
      </c>
      <c r="F84" s="64"/>
      <c r="G84" s="64"/>
      <c r="H84" s="42"/>
      <c r="I84" s="64">
        <v>2020</v>
      </c>
      <c r="J84" s="64"/>
      <c r="K84" s="64"/>
      <c r="L84" s="6"/>
    </row>
    <row r="85" spans="1:12" s="8" customFormat="1" ht="38.1" customHeight="1" x14ac:dyDescent="0.2">
      <c r="A85" s="7" t="s">
        <v>83</v>
      </c>
      <c r="C85" s="9" t="s">
        <v>1</v>
      </c>
      <c r="E85" s="63" t="s">
        <v>2</v>
      </c>
      <c r="F85" s="63"/>
      <c r="G85" s="63"/>
      <c r="H85" s="43"/>
      <c r="I85" s="63" t="s">
        <v>2</v>
      </c>
      <c r="J85" s="63"/>
      <c r="K85" s="63"/>
      <c r="L85" s="7" t="s">
        <v>3</v>
      </c>
    </row>
    <row r="86" spans="1:12" x14ac:dyDescent="0.2">
      <c r="E86" s="10" t="s">
        <v>4</v>
      </c>
      <c r="F86" s="10" t="s">
        <v>5</v>
      </c>
      <c r="G86" s="10" t="s">
        <v>6</v>
      </c>
      <c r="H86" s="44"/>
      <c r="I86" s="10" t="s">
        <v>7</v>
      </c>
      <c r="J86" s="10" t="s">
        <v>8</v>
      </c>
      <c r="K86" s="10" t="s">
        <v>9</v>
      </c>
      <c r="L86" s="10" t="s">
        <v>10</v>
      </c>
    </row>
    <row r="87" spans="1:12" x14ac:dyDescent="0.2">
      <c r="E87" s="10"/>
      <c r="F87" s="10"/>
      <c r="G87" s="10"/>
      <c r="H87" s="44"/>
      <c r="I87" s="10"/>
      <c r="J87" s="10"/>
      <c r="K87" s="10"/>
      <c r="L87" s="10"/>
    </row>
    <row r="88" spans="1:12" x14ac:dyDescent="0.2">
      <c r="E88" s="11" t="s">
        <v>84</v>
      </c>
      <c r="F88" s="11"/>
      <c r="G88" s="11" t="s">
        <v>13</v>
      </c>
      <c r="H88" s="45"/>
      <c r="I88" s="11"/>
      <c r="J88" s="11"/>
      <c r="K88" s="11" t="s">
        <v>13</v>
      </c>
      <c r="L88" s="10"/>
    </row>
    <row r="90" spans="1:12" x14ac:dyDescent="0.2">
      <c r="A90" s="10"/>
      <c r="C90" s="5" t="s">
        <v>49</v>
      </c>
      <c r="E90" s="12"/>
      <c r="F90" s="12"/>
      <c r="G90" s="12"/>
      <c r="H90" s="46"/>
      <c r="I90" s="12"/>
      <c r="J90" s="12"/>
      <c r="K90" s="12"/>
      <c r="L90" s="12"/>
    </row>
    <row r="92" spans="1:12" x14ac:dyDescent="0.2">
      <c r="A92" s="36">
        <v>37</v>
      </c>
      <c r="C92" s="8" t="s">
        <v>50</v>
      </c>
      <c r="E92" s="10" t="s">
        <v>51</v>
      </c>
      <c r="F92" s="21"/>
      <c r="G92" s="22">
        <v>-24.075991999999999</v>
      </c>
      <c r="H92" s="53"/>
      <c r="I92" s="16"/>
      <c r="J92" s="16"/>
      <c r="K92" s="22">
        <v>-13.4</v>
      </c>
      <c r="L92" s="13">
        <f>K92-G92</f>
        <v>10.675991999999999</v>
      </c>
    </row>
    <row r="93" spans="1:12" ht="25.5" x14ac:dyDescent="0.2">
      <c r="A93" s="36">
        <v>38</v>
      </c>
      <c r="C93" s="8" t="s">
        <v>52</v>
      </c>
      <c r="E93" s="10" t="s">
        <v>51</v>
      </c>
      <c r="F93" s="21"/>
      <c r="G93" s="22">
        <v>4.4874279999999995</v>
      </c>
      <c r="H93" s="53"/>
      <c r="I93" s="16"/>
      <c r="J93" s="16"/>
      <c r="K93" s="22">
        <v>0</v>
      </c>
      <c r="L93" s="13">
        <f t="shared" ref="L93:L128" si="17">K93-G93</f>
        <v>-4.4874279999999995</v>
      </c>
    </row>
    <row r="94" spans="1:12" x14ac:dyDescent="0.2">
      <c r="A94" s="36">
        <v>39</v>
      </c>
      <c r="C94" s="8" t="s">
        <v>53</v>
      </c>
      <c r="E94" s="10" t="s">
        <v>51</v>
      </c>
      <c r="F94" s="21"/>
      <c r="G94" s="22">
        <v>1.1000000000000001</v>
      </c>
      <c r="H94" s="53"/>
      <c r="I94" s="16"/>
      <c r="J94" s="16"/>
      <c r="K94" s="22">
        <v>-14</v>
      </c>
      <c r="L94" s="13">
        <f t="shared" si="17"/>
        <v>-15.1</v>
      </c>
    </row>
    <row r="95" spans="1:12" ht="25.5" x14ac:dyDescent="0.2">
      <c r="A95" s="36">
        <v>40</v>
      </c>
      <c r="C95" s="8" t="s">
        <v>54</v>
      </c>
      <c r="E95" s="10" t="s">
        <v>88</v>
      </c>
      <c r="F95" s="21"/>
      <c r="G95" s="22">
        <v>-8.5795052199999944</v>
      </c>
      <c r="H95" s="53"/>
      <c r="I95" s="16"/>
      <c r="J95" s="16"/>
      <c r="K95" s="22">
        <v>-4.5999999999999996</v>
      </c>
      <c r="L95" s="13">
        <f t="shared" si="17"/>
        <v>3.9795052199999947</v>
      </c>
    </row>
    <row r="96" spans="1:12" x14ac:dyDescent="0.2">
      <c r="A96" s="36">
        <v>41</v>
      </c>
      <c r="C96" s="8" t="s">
        <v>56</v>
      </c>
      <c r="E96" s="10" t="s">
        <v>55</v>
      </c>
      <c r="F96" s="21"/>
      <c r="G96" s="22">
        <v>2.1530999999999998</v>
      </c>
      <c r="H96" s="53"/>
      <c r="I96" s="16"/>
      <c r="J96" s="16"/>
      <c r="K96" s="22">
        <v>2.1</v>
      </c>
      <c r="L96" s="13">
        <f t="shared" si="17"/>
        <v>-5.3099999999999703E-2</v>
      </c>
    </row>
    <row r="97" spans="1:12" x14ac:dyDescent="0.2">
      <c r="A97" s="36">
        <v>42</v>
      </c>
      <c r="C97" s="8" t="s">
        <v>57</v>
      </c>
      <c r="E97" s="10" t="s">
        <v>55</v>
      </c>
      <c r="F97" s="21"/>
      <c r="G97" s="22">
        <v>0</v>
      </c>
      <c r="H97" s="53"/>
      <c r="I97" s="16"/>
      <c r="J97" s="16"/>
      <c r="K97" s="22">
        <v>-0.3</v>
      </c>
      <c r="L97" s="13">
        <f t="shared" si="17"/>
        <v>-0.3</v>
      </c>
    </row>
    <row r="98" spans="1:12" ht="25.5" x14ac:dyDescent="0.2">
      <c r="A98" s="36">
        <v>43</v>
      </c>
      <c r="C98" s="8" t="s">
        <v>58</v>
      </c>
      <c r="E98" s="10" t="s">
        <v>55</v>
      </c>
      <c r="F98" s="21"/>
      <c r="G98" s="22">
        <v>-1.7</v>
      </c>
      <c r="H98" s="53"/>
      <c r="I98" s="16"/>
      <c r="J98" s="16"/>
      <c r="K98" s="22">
        <v>0</v>
      </c>
      <c r="L98" s="13">
        <f t="shared" si="17"/>
        <v>1.7</v>
      </c>
    </row>
    <row r="99" spans="1:12" ht="25.5" x14ac:dyDescent="0.2">
      <c r="A99" s="37">
        <v>44</v>
      </c>
      <c r="B99" s="24"/>
      <c r="C99" s="25" t="s">
        <v>59</v>
      </c>
      <c r="D99" s="24"/>
      <c r="E99" s="23" t="s">
        <v>55</v>
      </c>
      <c r="F99" s="24"/>
      <c r="G99" s="13">
        <v>1.7</v>
      </c>
      <c r="H99" s="39"/>
      <c r="I99" s="20"/>
      <c r="J99" s="20"/>
      <c r="K99" s="13">
        <v>0</v>
      </c>
      <c r="L99" s="13">
        <f t="shared" si="17"/>
        <v>-1.7</v>
      </c>
    </row>
    <row r="100" spans="1:12" x14ac:dyDescent="0.2">
      <c r="A100" s="37">
        <v>45</v>
      </c>
      <c r="B100" s="24"/>
      <c r="C100" s="25" t="s">
        <v>60</v>
      </c>
      <c r="D100" s="24"/>
      <c r="E100" s="23" t="s">
        <v>55</v>
      </c>
      <c r="F100" s="24"/>
      <c r="G100" s="13">
        <v>12</v>
      </c>
      <c r="H100" s="39"/>
      <c r="I100" s="20"/>
      <c r="J100" s="20"/>
      <c r="K100" s="13">
        <v>12</v>
      </c>
      <c r="L100" s="13">
        <f t="shared" si="17"/>
        <v>0</v>
      </c>
    </row>
    <row r="101" spans="1:12" x14ac:dyDescent="0.2">
      <c r="A101" s="37">
        <v>46</v>
      </c>
      <c r="B101" s="24"/>
      <c r="C101" s="25" t="s">
        <v>61</v>
      </c>
      <c r="D101" s="24"/>
      <c r="E101" s="23" t="s">
        <v>55</v>
      </c>
      <c r="F101" s="24"/>
      <c r="G101" s="13">
        <v>3.7328E-2</v>
      </c>
      <c r="H101" s="39"/>
      <c r="I101" s="20"/>
      <c r="J101" s="20"/>
      <c r="K101" s="13">
        <v>0</v>
      </c>
      <c r="L101" s="13">
        <f t="shared" si="17"/>
        <v>-3.7328E-2</v>
      </c>
    </row>
    <row r="102" spans="1:12" x14ac:dyDescent="0.2">
      <c r="A102" s="37">
        <v>47</v>
      </c>
      <c r="B102" s="24"/>
      <c r="C102" s="25" t="s">
        <v>62</v>
      </c>
      <c r="D102" s="24"/>
      <c r="E102" s="23" t="s">
        <v>55</v>
      </c>
      <c r="F102" s="24"/>
      <c r="G102" s="13">
        <v>0.13</v>
      </c>
      <c r="H102" s="39"/>
      <c r="I102" s="20"/>
      <c r="J102" s="20"/>
      <c r="K102" s="13">
        <v>0.6</v>
      </c>
      <c r="L102" s="13">
        <f t="shared" si="17"/>
        <v>0.47</v>
      </c>
    </row>
    <row r="103" spans="1:12" ht="25.5" x14ac:dyDescent="0.2">
      <c r="A103" s="36">
        <v>48</v>
      </c>
      <c r="C103" s="8" t="s">
        <v>63</v>
      </c>
      <c r="E103" s="10" t="s">
        <v>55</v>
      </c>
      <c r="F103" s="21"/>
      <c r="G103" s="22">
        <v>0.18290000000000001</v>
      </c>
      <c r="H103" s="53"/>
      <c r="I103" s="16"/>
      <c r="J103" s="16"/>
      <c r="K103" s="22">
        <v>0.2</v>
      </c>
      <c r="L103" s="13">
        <f t="shared" si="17"/>
        <v>1.7100000000000004E-2</v>
      </c>
    </row>
    <row r="104" spans="1:12" ht="25.5" x14ac:dyDescent="0.2">
      <c r="A104" s="36">
        <v>49</v>
      </c>
      <c r="C104" s="8" t="s">
        <v>64</v>
      </c>
      <c r="E104" s="10" t="s">
        <v>55</v>
      </c>
      <c r="F104" s="21"/>
      <c r="G104" s="22">
        <v>-3.8632548099999999</v>
      </c>
      <c r="H104" s="53"/>
      <c r="I104" s="16"/>
      <c r="J104" s="16"/>
      <c r="K104" s="22">
        <v>-3.9</v>
      </c>
      <c r="L104" s="13">
        <f>K104-G104</f>
        <v>-3.6745189999999983E-2</v>
      </c>
    </row>
    <row r="105" spans="1:12" ht="25.5" x14ac:dyDescent="0.2">
      <c r="A105" s="36">
        <v>50</v>
      </c>
      <c r="C105" s="8" t="s">
        <v>65</v>
      </c>
      <c r="E105" s="10" t="s">
        <v>55</v>
      </c>
      <c r="F105" s="21"/>
      <c r="G105" s="22">
        <v>0</v>
      </c>
      <c r="H105" s="53"/>
      <c r="I105" s="16"/>
      <c r="J105" s="16"/>
      <c r="K105" s="22">
        <v>3.9</v>
      </c>
      <c r="L105" s="13">
        <f t="shared" ref="L105" si="18">K105-G105</f>
        <v>3.9</v>
      </c>
    </row>
    <row r="106" spans="1:12" x14ac:dyDescent="0.2">
      <c r="A106" s="10"/>
      <c r="C106" s="8"/>
      <c r="E106" s="10"/>
      <c r="F106" s="21"/>
      <c r="G106" s="22"/>
      <c r="H106" s="53"/>
      <c r="I106" s="16"/>
      <c r="J106" s="16"/>
      <c r="K106" s="22"/>
      <c r="L106" s="13"/>
    </row>
    <row r="107" spans="1:12" x14ac:dyDescent="0.2">
      <c r="A107" s="10"/>
      <c r="C107" s="8"/>
      <c r="E107" s="10"/>
      <c r="F107" s="21"/>
      <c r="G107" s="22"/>
      <c r="H107" s="53"/>
      <c r="I107" s="16"/>
      <c r="J107" s="16"/>
      <c r="K107" s="22"/>
      <c r="L107" s="13"/>
    </row>
    <row r="108" spans="1:12" x14ac:dyDescent="0.2">
      <c r="A108" s="10"/>
      <c r="C108" s="8"/>
      <c r="E108" s="10"/>
      <c r="F108" s="21"/>
      <c r="G108" s="22"/>
      <c r="H108" s="53"/>
      <c r="I108" s="16"/>
      <c r="J108" s="16"/>
      <c r="K108" s="22"/>
      <c r="L108" s="13"/>
    </row>
    <row r="109" spans="1:12" x14ac:dyDescent="0.2">
      <c r="A109" s="10"/>
      <c r="C109" s="8"/>
      <c r="E109" s="10"/>
      <c r="F109" s="21"/>
      <c r="G109" s="22"/>
      <c r="H109" s="53"/>
      <c r="I109" s="16"/>
      <c r="J109" s="16"/>
      <c r="K109" s="22"/>
      <c r="L109" s="13"/>
    </row>
    <row r="110" spans="1:12" x14ac:dyDescent="0.2">
      <c r="A110" s="10"/>
      <c r="C110" s="8"/>
      <c r="E110" s="10"/>
      <c r="F110" s="21"/>
      <c r="G110" s="22"/>
      <c r="H110" s="53"/>
      <c r="I110" s="16"/>
      <c r="J110" s="16"/>
      <c r="K110" s="22"/>
      <c r="L110" s="13"/>
    </row>
    <row r="111" spans="1:12" x14ac:dyDescent="0.2">
      <c r="A111" s="3"/>
      <c r="B111" s="3"/>
      <c r="C111" s="3"/>
      <c r="D111" s="3"/>
      <c r="E111" s="3"/>
      <c r="F111" s="3"/>
      <c r="G111" s="3"/>
      <c r="H111" s="41"/>
      <c r="I111" s="3"/>
      <c r="J111" s="3"/>
      <c r="K111" s="3"/>
      <c r="L111" s="3"/>
    </row>
    <row r="112" spans="1:12" x14ac:dyDescent="0.2">
      <c r="A112" s="3"/>
      <c r="B112" s="3"/>
      <c r="C112" s="3"/>
      <c r="D112" s="3"/>
      <c r="E112" s="3"/>
      <c r="F112" s="3"/>
      <c r="G112" s="3"/>
      <c r="H112" s="41"/>
      <c r="I112" s="3"/>
      <c r="J112" s="3"/>
      <c r="K112" s="3"/>
      <c r="L112" s="3"/>
    </row>
    <row r="113" spans="1:12" x14ac:dyDescent="0.2">
      <c r="A113" s="3" t="s">
        <v>90</v>
      </c>
      <c r="B113" s="3"/>
      <c r="C113" s="3"/>
      <c r="D113" s="3"/>
      <c r="E113" s="3"/>
      <c r="F113" s="3"/>
      <c r="G113" s="3"/>
      <c r="H113" s="41"/>
      <c r="I113" s="3"/>
      <c r="J113" s="3"/>
      <c r="K113" s="3"/>
      <c r="L113" s="3"/>
    </row>
    <row r="115" spans="1:12" ht="15" customHeight="1" x14ac:dyDescent="0.2">
      <c r="A115" s="5"/>
      <c r="B115" s="5"/>
      <c r="C115" s="5"/>
      <c r="D115" s="5"/>
      <c r="E115" s="64">
        <v>2019</v>
      </c>
      <c r="F115" s="64"/>
      <c r="G115" s="64"/>
      <c r="H115" s="42"/>
      <c r="I115" s="64">
        <v>2020</v>
      </c>
      <c r="J115" s="64"/>
      <c r="K115" s="64"/>
      <c r="L115" s="6"/>
    </row>
    <row r="116" spans="1:12" ht="39" customHeight="1" x14ac:dyDescent="0.2">
      <c r="A116" s="7" t="s">
        <v>83</v>
      </c>
      <c r="B116" s="8"/>
      <c r="C116" s="9" t="s">
        <v>1</v>
      </c>
      <c r="D116" s="8"/>
      <c r="E116" s="63" t="s">
        <v>2</v>
      </c>
      <c r="F116" s="63"/>
      <c r="G116" s="63"/>
      <c r="H116" s="43"/>
      <c r="I116" s="63" t="s">
        <v>2</v>
      </c>
      <c r="J116" s="63"/>
      <c r="K116" s="63"/>
      <c r="L116" s="7" t="s">
        <v>3</v>
      </c>
    </row>
    <row r="117" spans="1:12" x14ac:dyDescent="0.2">
      <c r="E117" s="10" t="s">
        <v>4</v>
      </c>
      <c r="F117" s="10" t="s">
        <v>5</v>
      </c>
      <c r="G117" s="10" t="s">
        <v>6</v>
      </c>
      <c r="H117" s="44"/>
      <c r="I117" s="10" t="s">
        <v>7</v>
      </c>
      <c r="J117" s="10" t="s">
        <v>8</v>
      </c>
      <c r="K117" s="10" t="s">
        <v>9</v>
      </c>
      <c r="L117" s="10" t="s">
        <v>10</v>
      </c>
    </row>
    <row r="118" spans="1:12" x14ac:dyDescent="0.2">
      <c r="A118" s="10"/>
      <c r="C118" s="8"/>
      <c r="E118" s="10"/>
      <c r="F118" s="21"/>
      <c r="G118" s="22"/>
      <c r="H118" s="53"/>
      <c r="I118" s="16"/>
      <c r="J118" s="16"/>
      <c r="K118" s="22"/>
      <c r="L118" s="13"/>
    </row>
    <row r="119" spans="1:12" x14ac:dyDescent="0.2">
      <c r="E119" s="11" t="s">
        <v>84</v>
      </c>
      <c r="F119" s="11"/>
      <c r="G119" s="11" t="s">
        <v>13</v>
      </c>
      <c r="H119" s="45"/>
      <c r="I119" s="11"/>
      <c r="J119" s="11"/>
      <c r="K119" s="11" t="s">
        <v>13</v>
      </c>
      <c r="L119" s="10"/>
    </row>
    <row r="121" spans="1:12" ht="25.5" x14ac:dyDescent="0.2">
      <c r="A121" s="36">
        <v>51</v>
      </c>
      <c r="C121" s="8" t="s">
        <v>54</v>
      </c>
      <c r="E121" s="10" t="s">
        <v>89</v>
      </c>
      <c r="F121" s="21"/>
      <c r="G121" s="22">
        <v>-4.675935</v>
      </c>
      <c r="H121" s="53"/>
      <c r="I121" s="16"/>
      <c r="J121" s="16"/>
      <c r="K121" s="22">
        <v>7.2</v>
      </c>
      <c r="L121" s="13">
        <f t="shared" si="17"/>
        <v>11.875935</v>
      </c>
    </row>
    <row r="122" spans="1:12" ht="25.5" x14ac:dyDescent="0.2">
      <c r="A122" s="36">
        <v>52</v>
      </c>
      <c r="C122" s="8" t="s">
        <v>67</v>
      </c>
      <c r="E122" s="10" t="s">
        <v>66</v>
      </c>
      <c r="F122" s="21"/>
      <c r="G122" s="22">
        <v>0.28803200000000001</v>
      </c>
      <c r="H122" s="53"/>
      <c r="I122" s="16"/>
      <c r="J122" s="16"/>
      <c r="K122" s="22">
        <v>0</v>
      </c>
      <c r="L122" s="13">
        <f t="shared" si="17"/>
        <v>-0.28803200000000001</v>
      </c>
    </row>
    <row r="123" spans="1:12" x14ac:dyDescent="0.2">
      <c r="A123" s="36">
        <v>53</v>
      </c>
      <c r="C123" s="8" t="s">
        <v>57</v>
      </c>
      <c r="E123" s="10" t="s">
        <v>66</v>
      </c>
      <c r="F123" s="21"/>
      <c r="G123" s="22">
        <v>-6.9537152000000004</v>
      </c>
      <c r="H123" s="53"/>
      <c r="I123" s="16"/>
      <c r="J123" s="16"/>
      <c r="K123" s="22">
        <v>-5.6</v>
      </c>
      <c r="L123" s="13">
        <f t="shared" si="17"/>
        <v>1.3537152000000008</v>
      </c>
    </row>
    <row r="124" spans="1:12" x14ac:dyDescent="0.2">
      <c r="A124" s="36">
        <v>54</v>
      </c>
      <c r="C124" s="8" t="s">
        <v>68</v>
      </c>
      <c r="E124" s="10" t="s">
        <v>66</v>
      </c>
      <c r="F124" s="21"/>
      <c r="G124" s="22">
        <v>-1.006</v>
      </c>
      <c r="H124" s="53"/>
      <c r="I124" s="16"/>
      <c r="J124" s="16"/>
      <c r="K124" s="22">
        <v>-1.1000000000000001</v>
      </c>
      <c r="L124" s="13">
        <f t="shared" si="17"/>
        <v>-9.4000000000000083E-2</v>
      </c>
    </row>
    <row r="125" spans="1:12" x14ac:dyDescent="0.2">
      <c r="A125" s="36">
        <v>55</v>
      </c>
      <c r="C125" s="8" t="s">
        <v>61</v>
      </c>
      <c r="E125" s="10" t="s">
        <v>66</v>
      </c>
      <c r="F125" s="21"/>
      <c r="G125" s="22">
        <v>0.44</v>
      </c>
      <c r="H125" s="53"/>
      <c r="I125" s="16"/>
      <c r="J125" s="16"/>
      <c r="K125" s="22">
        <v>1.4</v>
      </c>
      <c r="L125" s="13">
        <f t="shared" si="17"/>
        <v>0.96</v>
      </c>
    </row>
    <row r="126" spans="1:12" x14ac:dyDescent="0.2">
      <c r="A126" s="36">
        <v>56</v>
      </c>
      <c r="C126" s="8" t="s">
        <v>62</v>
      </c>
      <c r="E126" s="10" t="s">
        <v>66</v>
      </c>
      <c r="F126" s="21"/>
      <c r="G126" s="22">
        <v>0.447743251065852</v>
      </c>
      <c r="H126" s="53"/>
      <c r="I126" s="16"/>
      <c r="J126" s="16"/>
      <c r="K126" s="22">
        <v>1.2</v>
      </c>
      <c r="L126" s="13">
        <f t="shared" si="17"/>
        <v>0.75225674893414796</v>
      </c>
    </row>
    <row r="127" spans="1:12" ht="38.25" x14ac:dyDescent="0.2">
      <c r="A127" s="36">
        <v>57</v>
      </c>
      <c r="C127" s="8" t="s">
        <v>69</v>
      </c>
      <c r="E127" s="10" t="s">
        <v>51</v>
      </c>
      <c r="F127" s="21"/>
      <c r="G127" s="22">
        <v>-17.416001059999999</v>
      </c>
      <c r="H127" s="53"/>
      <c r="I127" s="16"/>
      <c r="J127" s="16"/>
      <c r="K127" s="22">
        <v>-17.7</v>
      </c>
      <c r="L127" s="13">
        <f t="shared" si="17"/>
        <v>-0.28399894000000003</v>
      </c>
    </row>
    <row r="128" spans="1:12" x14ac:dyDescent="0.2">
      <c r="A128" s="36">
        <v>58</v>
      </c>
      <c r="C128" s="8" t="s">
        <v>70</v>
      </c>
      <c r="E128" s="10" t="s">
        <v>51</v>
      </c>
      <c r="F128" s="21"/>
      <c r="G128" s="22">
        <v>0.54741563999990872</v>
      </c>
      <c r="H128" s="53"/>
      <c r="I128" s="16"/>
      <c r="J128" s="16"/>
      <c r="K128" s="22">
        <v>0.7</v>
      </c>
      <c r="L128" s="13">
        <f t="shared" si="17"/>
        <v>0.15258436000009123</v>
      </c>
    </row>
    <row r="129" spans="1:12" x14ac:dyDescent="0.2">
      <c r="A129" s="36">
        <v>59</v>
      </c>
      <c r="C129" s="2" t="s">
        <v>13</v>
      </c>
      <c r="E129" s="21"/>
      <c r="F129" s="21"/>
      <c r="G129" s="14">
        <f>SUM(G92:G106)+SUM(G121:G128)</f>
        <v>-44.756456398934233</v>
      </c>
      <c r="H129" s="39"/>
      <c r="I129" s="16"/>
      <c r="J129" s="16"/>
      <c r="K129" s="14">
        <f>SUM(K92:K106)+SUM(K121:K128)</f>
        <v>-31.299999999999997</v>
      </c>
      <c r="L129" s="14">
        <f>SUM(L92:L106)+SUM(L121:L128)</f>
        <v>13.456456398934234</v>
      </c>
    </row>
    <row r="130" spans="1:12" x14ac:dyDescent="0.2">
      <c r="A130" s="36"/>
      <c r="E130" s="21"/>
      <c r="F130" s="21"/>
      <c r="G130" s="13"/>
      <c r="H130" s="39"/>
      <c r="I130" s="16"/>
      <c r="J130" s="16"/>
      <c r="K130" s="13"/>
      <c r="L130" s="13"/>
    </row>
    <row r="131" spans="1:12" ht="13.5" thickBot="1" x14ac:dyDescent="0.25">
      <c r="A131" s="36">
        <v>60</v>
      </c>
      <c r="C131" s="2" t="s">
        <v>71</v>
      </c>
      <c r="E131" s="21"/>
      <c r="F131" s="21"/>
      <c r="G131" s="26">
        <f>G75+G129</f>
        <v>4631.4535436010647</v>
      </c>
      <c r="H131" s="39"/>
      <c r="I131" s="16"/>
      <c r="J131" s="16"/>
      <c r="K131" s="26">
        <f>K75+K129</f>
        <v>4118.8100000000004</v>
      </c>
      <c r="L131" s="26">
        <f>K131-G131-0.1</f>
        <v>-512.74354360106429</v>
      </c>
    </row>
    <row r="132" spans="1:12" ht="13.5" thickTop="1" x14ac:dyDescent="0.2"/>
    <row r="133" spans="1:12" x14ac:dyDescent="0.2">
      <c r="A133" s="6" t="s">
        <v>85</v>
      </c>
    </row>
    <row r="134" spans="1:12" x14ac:dyDescent="0.2">
      <c r="A134" s="38" t="s">
        <v>86</v>
      </c>
      <c r="B134" s="8"/>
      <c r="C134" s="8" t="s">
        <v>95</v>
      </c>
    </row>
    <row r="135" spans="1:12" x14ac:dyDescent="0.2">
      <c r="A135" s="38" t="s">
        <v>87</v>
      </c>
      <c r="B135" s="8"/>
      <c r="C135" s="8" t="s">
        <v>96</v>
      </c>
    </row>
  </sheetData>
  <mergeCells count="16">
    <mergeCell ref="I85:K85"/>
    <mergeCell ref="I84:K84"/>
    <mergeCell ref="E85:G85"/>
    <mergeCell ref="E84:G84"/>
    <mergeCell ref="E116:G116"/>
    <mergeCell ref="E115:G115"/>
    <mergeCell ref="I116:K116"/>
    <mergeCell ref="I115:K115"/>
    <mergeCell ref="E9:G9"/>
    <mergeCell ref="E8:G8"/>
    <mergeCell ref="I8:K8"/>
    <mergeCell ref="I9:K9"/>
    <mergeCell ref="E47:G47"/>
    <mergeCell ref="E46:G46"/>
    <mergeCell ref="I46:K46"/>
    <mergeCell ref="I47:K47"/>
  </mergeCells>
  <pageMargins left="0.7" right="0.7" top="0.75" bottom="0.75" header="0.3" footer="0.3"/>
  <pageSetup orientation="landscape" r:id="rId1"/>
  <headerFooter>
    <oddHeader>&amp;R&amp;"Arial,Regular"&amp;10Filed: 2022-10-31
EB-2022-0200
Exhibit 3
Tab 2
Schedule 1
Attachment 2
Page &amp;P of 20</oddHeader>
  </headerFooter>
  <customProperties>
    <customPr name="EpmWorksheetKeyString_GUID" r:id="rId2"/>
  </customProperties>
  <ignoredErrors>
    <ignoredError sqref="K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34107-D45A-4969-A9E5-628F35B11A2D}">
  <dimension ref="A1:L135"/>
  <sheetViews>
    <sheetView view="pageLayout" zoomScaleNormal="100" workbookViewId="0"/>
  </sheetViews>
  <sheetFormatPr defaultColWidth="101.140625" defaultRowHeight="12.75" x14ac:dyDescent="0.2"/>
  <cols>
    <col min="1" max="1" width="5.7109375" style="2" bestFit="1" customWidth="1"/>
    <col min="2" max="2" width="1.28515625" style="2" customWidth="1"/>
    <col min="3" max="3" width="29.85546875" style="2" customWidth="1"/>
    <col min="4" max="4" width="1.28515625" style="2" customWidth="1"/>
    <col min="5" max="7" width="11.5703125" style="2" customWidth="1"/>
    <col min="8" max="8" width="1.140625" style="40" customWidth="1"/>
    <col min="9" max="11" width="11.42578125" style="2" customWidth="1"/>
    <col min="12" max="12" width="11.5703125" style="2" customWidth="1"/>
    <col min="13" max="16384" width="101.140625" style="2"/>
  </cols>
  <sheetData>
    <row r="1" spans="1:12" x14ac:dyDescent="0.2">
      <c r="A1" s="1"/>
    </row>
    <row r="6" spans="1:12" s="4" customFormat="1" x14ac:dyDescent="0.2">
      <c r="A6" s="3" t="s">
        <v>72</v>
      </c>
      <c r="B6" s="3"/>
      <c r="C6" s="3"/>
      <c r="D6" s="3"/>
      <c r="E6" s="3"/>
      <c r="F6" s="3"/>
      <c r="G6" s="3"/>
      <c r="H6" s="41"/>
      <c r="I6" s="3"/>
      <c r="J6" s="3"/>
      <c r="K6" s="3"/>
      <c r="L6" s="3"/>
    </row>
    <row r="8" spans="1:12" s="5" customFormat="1" ht="15" customHeight="1" x14ac:dyDescent="0.2">
      <c r="E8" s="64">
        <v>2020</v>
      </c>
      <c r="F8" s="64"/>
      <c r="G8" s="64"/>
      <c r="H8" s="42"/>
      <c r="I8" s="64">
        <v>2021</v>
      </c>
      <c r="J8" s="64"/>
      <c r="K8" s="64"/>
      <c r="L8" s="6"/>
    </row>
    <row r="9" spans="1:12" s="8" customFormat="1" ht="38.1" customHeight="1" x14ac:dyDescent="0.2">
      <c r="A9" s="7" t="s">
        <v>83</v>
      </c>
      <c r="C9" s="9" t="s">
        <v>1</v>
      </c>
      <c r="E9" s="63" t="s">
        <v>2</v>
      </c>
      <c r="F9" s="63"/>
      <c r="G9" s="63"/>
      <c r="H9" s="43"/>
      <c r="I9" s="63" t="s">
        <v>2</v>
      </c>
      <c r="J9" s="63"/>
      <c r="K9" s="63"/>
      <c r="L9" s="7" t="s">
        <v>73</v>
      </c>
    </row>
    <row r="10" spans="1:12" x14ac:dyDescent="0.2">
      <c r="E10" s="10" t="s">
        <v>4</v>
      </c>
      <c r="F10" s="10" t="s">
        <v>5</v>
      </c>
      <c r="G10" s="10" t="s">
        <v>6</v>
      </c>
      <c r="H10" s="44"/>
      <c r="I10" s="10" t="s">
        <v>7</v>
      </c>
      <c r="J10" s="10" t="s">
        <v>8</v>
      </c>
      <c r="K10" s="10" t="s">
        <v>9</v>
      </c>
      <c r="L10" s="10" t="s">
        <v>10</v>
      </c>
    </row>
    <row r="11" spans="1:12" x14ac:dyDescent="0.2">
      <c r="E11" s="10"/>
      <c r="F11" s="10"/>
      <c r="G11" s="10"/>
      <c r="H11" s="44"/>
      <c r="I11" s="10"/>
      <c r="J11" s="10"/>
      <c r="K11" s="10"/>
      <c r="L11" s="10"/>
    </row>
    <row r="12" spans="1:12" x14ac:dyDescent="0.2">
      <c r="E12" s="11" t="s">
        <v>11</v>
      </c>
      <c r="F12" s="11" t="s">
        <v>12</v>
      </c>
      <c r="G12" s="11" t="s">
        <v>13</v>
      </c>
      <c r="H12" s="45"/>
      <c r="I12" s="11" t="s">
        <v>11</v>
      </c>
      <c r="J12" s="11" t="s">
        <v>12</v>
      </c>
      <c r="K12" s="11" t="s">
        <v>13</v>
      </c>
      <c r="L12" s="10"/>
    </row>
    <row r="14" spans="1:12" x14ac:dyDescent="0.2">
      <c r="C14" s="5" t="s">
        <v>14</v>
      </c>
      <c r="L14" s="12"/>
    </row>
    <row r="15" spans="1:12" x14ac:dyDescent="0.2">
      <c r="E15" s="12"/>
      <c r="F15" s="12"/>
      <c r="G15" s="12"/>
      <c r="H15" s="46"/>
      <c r="I15" s="12"/>
      <c r="J15" s="12"/>
      <c r="K15" s="12"/>
      <c r="L15" s="12"/>
    </row>
    <row r="16" spans="1:12" x14ac:dyDescent="0.2">
      <c r="A16" s="10">
        <v>1</v>
      </c>
      <c r="C16" s="2" t="s">
        <v>15</v>
      </c>
      <c r="E16" s="13">
        <v>1618.22</v>
      </c>
      <c r="F16" s="13">
        <v>28.42</v>
      </c>
      <c r="G16" s="13">
        <f>E16+F16</f>
        <v>1646.64</v>
      </c>
      <c r="H16" s="39"/>
      <c r="I16" s="13">
        <v>1749.74</v>
      </c>
      <c r="J16" s="13">
        <v>18.52</v>
      </c>
      <c r="K16" s="13">
        <f>I16+J16-0.01</f>
        <v>1768.25</v>
      </c>
      <c r="L16" s="13">
        <f>K16-G16</f>
        <v>121.6099999999999</v>
      </c>
    </row>
    <row r="17" spans="1:12" x14ac:dyDescent="0.2">
      <c r="A17" s="10">
        <v>2</v>
      </c>
      <c r="C17" s="2" t="s">
        <v>16</v>
      </c>
      <c r="E17" s="13">
        <v>663.38</v>
      </c>
      <c r="F17" s="13">
        <v>187.52</v>
      </c>
      <c r="G17" s="13">
        <f t="shared" ref="G17:G18" si="0">E17+F17</f>
        <v>850.9</v>
      </c>
      <c r="H17" s="39"/>
      <c r="I17" s="13">
        <v>775.83</v>
      </c>
      <c r="J17" s="13">
        <v>144.25</v>
      </c>
      <c r="K17" s="13">
        <f>I17+J17</f>
        <v>920.08</v>
      </c>
      <c r="L17" s="13">
        <f>K17-G17</f>
        <v>69.180000000000064</v>
      </c>
    </row>
    <row r="18" spans="1:12" x14ac:dyDescent="0.2">
      <c r="A18" s="10">
        <v>3</v>
      </c>
      <c r="C18" s="2" t="s">
        <v>17</v>
      </c>
      <c r="E18" s="13">
        <v>0.01</v>
      </c>
      <c r="F18" s="13">
        <v>0</v>
      </c>
      <c r="G18" s="13">
        <f t="shared" si="0"/>
        <v>0.01</v>
      </c>
      <c r="H18" s="39"/>
      <c r="I18" s="13">
        <v>0.01</v>
      </c>
      <c r="J18" s="13">
        <v>0</v>
      </c>
      <c r="K18" s="13">
        <f>I18+J18</f>
        <v>0.01</v>
      </c>
      <c r="L18" s="13">
        <f>K18-G18</f>
        <v>0</v>
      </c>
    </row>
    <row r="19" spans="1:12" x14ac:dyDescent="0.2">
      <c r="A19" s="10">
        <v>4</v>
      </c>
      <c r="C19" s="2" t="s">
        <v>18</v>
      </c>
      <c r="E19" s="14">
        <f t="shared" ref="E19:F19" si="1">SUM(E16:E18)</f>
        <v>2281.61</v>
      </c>
      <c r="F19" s="14">
        <f t="shared" si="1"/>
        <v>215.94</v>
      </c>
      <c r="G19" s="14">
        <f t="shared" ref="G19:L19" si="2">SUM(G16:G18)</f>
        <v>2497.5500000000002</v>
      </c>
      <c r="H19" s="39"/>
      <c r="I19" s="14">
        <f t="shared" si="2"/>
        <v>2525.5800000000004</v>
      </c>
      <c r="J19" s="14">
        <f t="shared" si="2"/>
        <v>162.77000000000001</v>
      </c>
      <c r="K19" s="14">
        <f t="shared" si="2"/>
        <v>2688.34</v>
      </c>
      <c r="L19" s="14">
        <f t="shared" si="2"/>
        <v>190.78999999999996</v>
      </c>
    </row>
    <row r="20" spans="1:12" x14ac:dyDescent="0.2">
      <c r="A20" s="10"/>
      <c r="E20" s="15"/>
      <c r="F20" s="15"/>
      <c r="G20" s="15"/>
      <c r="H20" s="47"/>
      <c r="I20" s="15"/>
      <c r="J20" s="15"/>
      <c r="K20" s="15"/>
      <c r="L20" s="15"/>
    </row>
    <row r="21" spans="1:12" x14ac:dyDescent="0.2">
      <c r="A21" s="10">
        <v>5</v>
      </c>
      <c r="C21" s="2" t="s">
        <v>19</v>
      </c>
      <c r="E21" s="13">
        <v>772.47</v>
      </c>
      <c r="F21" s="13">
        <v>19.940000000000001</v>
      </c>
      <c r="G21" s="13">
        <f>E21+F21</f>
        <v>792.41000000000008</v>
      </c>
      <c r="H21" s="39"/>
      <c r="I21" s="13">
        <v>853.06</v>
      </c>
      <c r="J21" s="13">
        <v>18.29</v>
      </c>
      <c r="K21" s="13">
        <f>I21+J21</f>
        <v>871.34999999999991</v>
      </c>
      <c r="L21" s="13">
        <f>K21-G21</f>
        <v>78.939999999999827</v>
      </c>
    </row>
    <row r="22" spans="1:12" x14ac:dyDescent="0.2">
      <c r="A22" s="10">
        <v>6</v>
      </c>
      <c r="C22" s="2" t="s">
        <v>20</v>
      </c>
      <c r="E22" s="13">
        <v>99.26</v>
      </c>
      <c r="F22" s="13">
        <v>35.549999999999997</v>
      </c>
      <c r="G22" s="13">
        <f t="shared" ref="G22:G24" si="3">E22+F22</f>
        <v>134.81</v>
      </c>
      <c r="H22" s="39"/>
      <c r="I22" s="13">
        <v>109.24</v>
      </c>
      <c r="J22" s="13">
        <v>34.979999999999997</v>
      </c>
      <c r="K22" s="13">
        <f t="shared" ref="K22:K24" si="4">I22+J22</f>
        <v>144.22</v>
      </c>
      <c r="L22" s="13">
        <f>K22-G22</f>
        <v>9.4099999999999966</v>
      </c>
    </row>
    <row r="23" spans="1:12" x14ac:dyDescent="0.2">
      <c r="A23" s="10">
        <v>7</v>
      </c>
      <c r="C23" s="2" t="s">
        <v>21</v>
      </c>
      <c r="E23" s="13">
        <v>340.29</v>
      </c>
      <c r="F23" s="13">
        <v>14.52</v>
      </c>
      <c r="G23" s="13">
        <f t="shared" si="3"/>
        <v>354.81</v>
      </c>
      <c r="H23" s="39"/>
      <c r="I23" s="13">
        <v>364.25</v>
      </c>
      <c r="J23" s="13">
        <v>12.83</v>
      </c>
      <c r="K23" s="13">
        <f t="shared" si="4"/>
        <v>377.08</v>
      </c>
      <c r="L23" s="13">
        <f>K23-G23</f>
        <v>22.269999999999982</v>
      </c>
    </row>
    <row r="24" spans="1:12" x14ac:dyDescent="0.2">
      <c r="A24" s="10">
        <v>8</v>
      </c>
      <c r="C24" s="2" t="s">
        <v>22</v>
      </c>
      <c r="E24" s="13">
        <v>37.06</v>
      </c>
      <c r="F24" s="13">
        <v>21.87</v>
      </c>
      <c r="G24" s="13">
        <f t="shared" si="3"/>
        <v>58.930000000000007</v>
      </c>
      <c r="H24" s="39"/>
      <c r="I24" s="13">
        <v>40.9</v>
      </c>
      <c r="J24" s="13">
        <v>19.989999999999998</v>
      </c>
      <c r="K24" s="13">
        <f t="shared" si="4"/>
        <v>60.89</v>
      </c>
      <c r="L24" s="13">
        <f>K24-G24</f>
        <v>1.9599999999999937</v>
      </c>
    </row>
    <row r="25" spans="1:12" x14ac:dyDescent="0.2">
      <c r="A25" s="10">
        <v>9</v>
      </c>
      <c r="C25" s="2" t="s">
        <v>23</v>
      </c>
      <c r="E25" s="14">
        <f t="shared" ref="E25:F25" si="5">SUM(E21:E24)</f>
        <v>1249.08</v>
      </c>
      <c r="F25" s="14">
        <f t="shared" si="5"/>
        <v>91.88</v>
      </c>
      <c r="G25" s="14">
        <f t="shared" ref="G25:L25" si="6">SUM(G21:G24)</f>
        <v>1340.96</v>
      </c>
      <c r="H25" s="39"/>
      <c r="I25" s="14">
        <f t="shared" si="6"/>
        <v>1367.45</v>
      </c>
      <c r="J25" s="14">
        <f t="shared" si="6"/>
        <v>86.089999999999989</v>
      </c>
      <c r="K25" s="14">
        <f t="shared" si="6"/>
        <v>1453.54</v>
      </c>
      <c r="L25" s="14">
        <f t="shared" si="6"/>
        <v>112.5799999999998</v>
      </c>
    </row>
    <row r="26" spans="1:12" x14ac:dyDescent="0.2">
      <c r="A26" s="10"/>
      <c r="E26" s="13"/>
      <c r="F26" s="13"/>
      <c r="G26" s="13"/>
      <c r="H26" s="39"/>
      <c r="I26" s="13"/>
      <c r="J26" s="13"/>
      <c r="K26" s="13"/>
      <c r="L26" s="13"/>
    </row>
    <row r="27" spans="1:12" x14ac:dyDescent="0.2">
      <c r="A27" s="10">
        <v>10</v>
      </c>
      <c r="C27" s="2" t="s">
        <v>24</v>
      </c>
      <c r="E27" s="14">
        <f t="shared" ref="E27:L27" si="7">E19+E25</f>
        <v>3530.69</v>
      </c>
      <c r="F27" s="14">
        <f t="shared" si="7"/>
        <v>307.82</v>
      </c>
      <c r="G27" s="14">
        <f t="shared" si="7"/>
        <v>3838.51</v>
      </c>
      <c r="H27" s="39"/>
      <c r="I27" s="14">
        <f t="shared" si="7"/>
        <v>3893.0300000000007</v>
      </c>
      <c r="J27" s="14">
        <f t="shared" si="7"/>
        <v>248.86</v>
      </c>
      <c r="K27" s="14">
        <f t="shared" si="7"/>
        <v>4141.88</v>
      </c>
      <c r="L27" s="14">
        <f t="shared" si="7"/>
        <v>303.36999999999978</v>
      </c>
    </row>
    <row r="28" spans="1:12" x14ac:dyDescent="0.2">
      <c r="A28" s="10"/>
      <c r="E28" s="13"/>
      <c r="F28" s="13"/>
      <c r="G28" s="13"/>
      <c r="H28" s="39"/>
      <c r="I28" s="13"/>
      <c r="J28" s="13"/>
      <c r="K28" s="13"/>
      <c r="L28" s="13"/>
    </row>
    <row r="29" spans="1:12" x14ac:dyDescent="0.2">
      <c r="A29" s="10"/>
      <c r="C29" s="5" t="s">
        <v>25</v>
      </c>
      <c r="E29" s="16"/>
      <c r="F29" s="16"/>
      <c r="G29" s="16"/>
      <c r="H29" s="48"/>
      <c r="I29" s="16"/>
      <c r="J29" s="16"/>
      <c r="K29" s="16"/>
      <c r="L29" s="16"/>
    </row>
    <row r="30" spans="1:12" x14ac:dyDescent="0.2">
      <c r="A30" s="10"/>
      <c r="E30" s="16"/>
      <c r="F30" s="16"/>
      <c r="G30" s="16"/>
      <c r="H30" s="48"/>
      <c r="I30" s="16"/>
      <c r="J30" s="16"/>
      <c r="K30" s="16"/>
      <c r="L30" s="16"/>
    </row>
    <row r="31" spans="1:12" x14ac:dyDescent="0.2">
      <c r="A31" s="10">
        <v>11</v>
      </c>
      <c r="C31" s="2" t="s">
        <v>26</v>
      </c>
      <c r="E31" s="13">
        <v>1.8</v>
      </c>
      <c r="F31" s="13">
        <v>1.2</v>
      </c>
      <c r="G31" s="13">
        <f t="shared" ref="G31:G36" si="8">E31+F31</f>
        <v>3</v>
      </c>
      <c r="H31" s="39"/>
      <c r="I31" s="13">
        <v>2.9</v>
      </c>
      <c r="J31" s="13">
        <v>1.8</v>
      </c>
      <c r="K31" s="13">
        <f t="shared" ref="K31:K36" si="9">I31+J31</f>
        <v>4.7</v>
      </c>
      <c r="L31" s="13">
        <f t="shared" ref="L31:L36" si="10">K31-G31</f>
        <v>1.7000000000000002</v>
      </c>
    </row>
    <row r="32" spans="1:12" x14ac:dyDescent="0.2">
      <c r="A32" s="10">
        <v>12</v>
      </c>
      <c r="C32" s="2" t="s">
        <v>27</v>
      </c>
      <c r="E32" s="13">
        <v>9.6</v>
      </c>
      <c r="F32" s="13">
        <v>36.4</v>
      </c>
      <c r="G32" s="13">
        <f>E32+F32-0.1</f>
        <v>45.9</v>
      </c>
      <c r="H32" s="39"/>
      <c r="I32" s="13">
        <v>16.600000000000001</v>
      </c>
      <c r="J32" s="13">
        <v>40.4</v>
      </c>
      <c r="K32" s="13">
        <f t="shared" si="9"/>
        <v>57</v>
      </c>
      <c r="L32" s="13">
        <f t="shared" si="10"/>
        <v>11.100000000000001</v>
      </c>
    </row>
    <row r="33" spans="1:12" x14ac:dyDescent="0.2">
      <c r="A33" s="10">
        <v>13</v>
      </c>
      <c r="C33" s="2" t="s">
        <v>28</v>
      </c>
      <c r="E33" s="13">
        <v>0.2</v>
      </c>
      <c r="F33" s="13">
        <v>7.6</v>
      </c>
      <c r="G33" s="13">
        <f t="shared" si="8"/>
        <v>7.8</v>
      </c>
      <c r="H33" s="39"/>
      <c r="I33" s="13">
        <v>0.2</v>
      </c>
      <c r="J33" s="13">
        <v>8.1399999999999988</v>
      </c>
      <c r="K33" s="13">
        <f t="shared" si="9"/>
        <v>8.3399999999999981</v>
      </c>
      <c r="L33" s="13">
        <f t="shared" si="10"/>
        <v>0.53999999999999826</v>
      </c>
    </row>
    <row r="34" spans="1:12" x14ac:dyDescent="0.2">
      <c r="A34" s="10">
        <v>14</v>
      </c>
      <c r="C34" s="2" t="s">
        <v>29</v>
      </c>
      <c r="E34" s="13">
        <v>0</v>
      </c>
      <c r="F34" s="13">
        <v>11.4</v>
      </c>
      <c r="G34" s="13">
        <f t="shared" si="8"/>
        <v>11.4</v>
      </c>
      <c r="H34" s="39"/>
      <c r="I34" s="13">
        <v>0</v>
      </c>
      <c r="J34" s="13">
        <v>11.9</v>
      </c>
      <c r="K34" s="13">
        <f t="shared" si="9"/>
        <v>11.9</v>
      </c>
      <c r="L34" s="13">
        <f t="shared" si="10"/>
        <v>0.5</v>
      </c>
    </row>
    <row r="35" spans="1:12" x14ac:dyDescent="0.2">
      <c r="A35" s="10">
        <v>15</v>
      </c>
      <c r="C35" s="2" t="s">
        <v>30</v>
      </c>
      <c r="E35" s="13">
        <v>0.4</v>
      </c>
      <c r="F35" s="13">
        <v>1.6</v>
      </c>
      <c r="G35" s="13">
        <f t="shared" si="8"/>
        <v>2</v>
      </c>
      <c r="H35" s="39"/>
      <c r="I35" s="13">
        <v>0.6</v>
      </c>
      <c r="J35" s="13">
        <v>1.6</v>
      </c>
      <c r="K35" s="13">
        <f t="shared" si="9"/>
        <v>2.2000000000000002</v>
      </c>
      <c r="L35" s="13">
        <f t="shared" si="10"/>
        <v>0.20000000000000018</v>
      </c>
    </row>
    <row r="36" spans="1:12" x14ac:dyDescent="0.2">
      <c r="A36" s="10">
        <v>16</v>
      </c>
      <c r="C36" s="2" t="s">
        <v>31</v>
      </c>
      <c r="E36" s="13">
        <v>0.3</v>
      </c>
      <c r="F36" s="13">
        <v>1.3</v>
      </c>
      <c r="G36" s="13">
        <f t="shared" si="8"/>
        <v>1.6</v>
      </c>
      <c r="H36" s="39"/>
      <c r="I36" s="13">
        <v>0</v>
      </c>
      <c r="J36" s="13">
        <v>1.9</v>
      </c>
      <c r="K36" s="13">
        <f t="shared" si="9"/>
        <v>1.9</v>
      </c>
      <c r="L36" s="13">
        <f t="shared" si="10"/>
        <v>0.29999999999999982</v>
      </c>
    </row>
    <row r="37" spans="1:12" x14ac:dyDescent="0.2">
      <c r="A37" s="10"/>
      <c r="E37" s="22"/>
      <c r="F37" s="22"/>
      <c r="G37" s="22"/>
      <c r="H37" s="53"/>
      <c r="I37" s="22"/>
      <c r="J37" s="22"/>
      <c r="K37" s="22"/>
      <c r="L37" s="22"/>
    </row>
    <row r="38" spans="1:12" x14ac:dyDescent="0.2">
      <c r="A38" s="10"/>
      <c r="E38" s="22"/>
      <c r="F38" s="22"/>
      <c r="G38" s="22"/>
      <c r="H38" s="53"/>
      <c r="I38" s="22"/>
      <c r="J38" s="22"/>
      <c r="K38" s="22"/>
      <c r="L38" s="22"/>
    </row>
    <row r="39" spans="1:12" x14ac:dyDescent="0.2">
      <c r="A39" s="10"/>
      <c r="E39" s="22"/>
      <c r="F39" s="22"/>
      <c r="G39" s="22"/>
      <c r="H39" s="53"/>
      <c r="I39" s="22"/>
      <c r="J39" s="22"/>
      <c r="K39" s="22"/>
      <c r="L39" s="22"/>
    </row>
    <row r="40" spans="1:12" x14ac:dyDescent="0.2">
      <c r="A40" s="10"/>
      <c r="E40" s="22"/>
      <c r="F40" s="22"/>
      <c r="G40" s="22"/>
      <c r="H40" s="53"/>
      <c r="I40" s="22"/>
      <c r="J40" s="22"/>
      <c r="K40" s="22"/>
      <c r="L40" s="22"/>
    </row>
    <row r="41" spans="1:12" x14ac:dyDescent="0.2">
      <c r="A41" s="10"/>
      <c r="E41" s="22"/>
      <c r="F41" s="22"/>
      <c r="G41" s="22"/>
      <c r="H41" s="53"/>
      <c r="I41" s="22"/>
      <c r="J41" s="22"/>
      <c r="K41" s="22"/>
      <c r="L41" s="22"/>
    </row>
    <row r="42" spans="1:12" x14ac:dyDescent="0.2">
      <c r="A42" s="10"/>
      <c r="E42" s="22"/>
      <c r="F42" s="22"/>
      <c r="G42" s="22"/>
      <c r="H42" s="53"/>
      <c r="I42" s="22"/>
      <c r="J42" s="22"/>
      <c r="K42" s="22"/>
      <c r="L42" s="22"/>
    </row>
    <row r="43" spans="1:12" s="4" customFormat="1" x14ac:dyDescent="0.2">
      <c r="A43" s="3"/>
      <c r="B43" s="3"/>
      <c r="C43" s="3"/>
      <c r="D43" s="3"/>
      <c r="E43" s="27"/>
      <c r="F43" s="27"/>
      <c r="G43" s="27"/>
      <c r="H43" s="54"/>
      <c r="I43" s="27"/>
      <c r="J43" s="27"/>
      <c r="K43" s="27"/>
      <c r="L43" s="27"/>
    </row>
    <row r="44" spans="1:12" s="4" customFormat="1" x14ac:dyDescent="0.2">
      <c r="A44" s="3" t="s">
        <v>91</v>
      </c>
      <c r="B44" s="3"/>
      <c r="C44" s="3"/>
      <c r="D44" s="3"/>
      <c r="E44" s="27"/>
      <c r="F44" s="27"/>
      <c r="G44" s="27"/>
      <c r="H44" s="54"/>
      <c r="I44" s="27"/>
      <c r="J44" s="27"/>
      <c r="K44" s="27"/>
      <c r="L44" s="27"/>
    </row>
    <row r="45" spans="1:12" x14ac:dyDescent="0.2">
      <c r="E45" s="28"/>
      <c r="F45" s="28"/>
      <c r="G45" s="28"/>
      <c r="H45" s="55"/>
      <c r="I45" s="28"/>
      <c r="J45" s="28"/>
      <c r="K45" s="28"/>
      <c r="L45" s="28"/>
    </row>
    <row r="46" spans="1:12" s="5" customFormat="1" ht="15" customHeight="1" x14ac:dyDescent="0.2">
      <c r="E46" s="64">
        <v>2020</v>
      </c>
      <c r="F46" s="64"/>
      <c r="G46" s="64"/>
      <c r="H46" s="42"/>
      <c r="I46" s="64">
        <v>2021</v>
      </c>
      <c r="J46" s="64"/>
      <c r="K46" s="64"/>
      <c r="L46" s="29"/>
    </row>
    <row r="47" spans="1:12" s="8" customFormat="1" ht="38.1" customHeight="1" x14ac:dyDescent="0.2">
      <c r="A47" s="7" t="s">
        <v>83</v>
      </c>
      <c r="C47" s="9" t="s">
        <v>1</v>
      </c>
      <c r="E47" s="66" t="s">
        <v>2</v>
      </c>
      <c r="F47" s="66"/>
      <c r="G47" s="66"/>
      <c r="H47" s="56"/>
      <c r="I47" s="66" t="s">
        <v>2</v>
      </c>
      <c r="J47" s="66"/>
      <c r="K47" s="66"/>
      <c r="L47" s="30" t="s">
        <v>73</v>
      </c>
    </row>
    <row r="48" spans="1:12" x14ac:dyDescent="0.2">
      <c r="E48" s="22" t="s">
        <v>4</v>
      </c>
      <c r="F48" s="22" t="s">
        <v>5</v>
      </c>
      <c r="G48" s="22" t="s">
        <v>6</v>
      </c>
      <c r="H48" s="53"/>
      <c r="I48" s="22" t="s">
        <v>7</v>
      </c>
      <c r="J48" s="22" t="s">
        <v>8</v>
      </c>
      <c r="K48" s="22" t="s">
        <v>9</v>
      </c>
      <c r="L48" s="22" t="s">
        <v>10</v>
      </c>
    </row>
    <row r="49" spans="1:12" x14ac:dyDescent="0.2">
      <c r="E49" s="22"/>
      <c r="F49" s="22"/>
      <c r="G49" s="22"/>
      <c r="H49" s="53"/>
      <c r="I49" s="22"/>
      <c r="J49" s="22"/>
      <c r="K49" s="22"/>
      <c r="L49" s="22"/>
    </row>
    <row r="50" spans="1:12" x14ac:dyDescent="0.2">
      <c r="E50" s="29" t="s">
        <v>11</v>
      </c>
      <c r="F50" s="29" t="s">
        <v>12</v>
      </c>
      <c r="G50" s="29" t="s">
        <v>13</v>
      </c>
      <c r="H50" s="57"/>
      <c r="I50" s="29" t="s">
        <v>11</v>
      </c>
      <c r="J50" s="29" t="s">
        <v>12</v>
      </c>
      <c r="K50" s="29" t="s">
        <v>13</v>
      </c>
      <c r="L50" s="22"/>
    </row>
    <row r="51" spans="1:12" x14ac:dyDescent="0.2">
      <c r="A51" s="10"/>
      <c r="E51" s="22"/>
      <c r="F51" s="22"/>
      <c r="G51" s="22"/>
      <c r="H51" s="53"/>
      <c r="I51" s="22"/>
      <c r="J51" s="22"/>
      <c r="K51" s="22"/>
      <c r="L51" s="22"/>
    </row>
    <row r="52" spans="1:12" x14ac:dyDescent="0.2">
      <c r="A52" s="10">
        <v>17</v>
      </c>
      <c r="C52" s="2" t="s">
        <v>32</v>
      </c>
      <c r="E52" s="13">
        <v>0.6</v>
      </c>
      <c r="F52" s="13">
        <v>0.7</v>
      </c>
      <c r="G52" s="13">
        <f>E52+F52+0.1</f>
        <v>1.4</v>
      </c>
      <c r="H52" s="39"/>
      <c r="I52" s="13">
        <v>1.1000000000000001</v>
      </c>
      <c r="J52" s="13">
        <v>1.2</v>
      </c>
      <c r="K52" s="13">
        <f>I52+J52</f>
        <v>2.2999999999999998</v>
      </c>
      <c r="L52" s="13">
        <f>K52-G52</f>
        <v>0.89999999999999991</v>
      </c>
    </row>
    <row r="53" spans="1:12" x14ac:dyDescent="0.2">
      <c r="A53" s="10">
        <v>18</v>
      </c>
      <c r="C53" s="2" t="s">
        <v>33</v>
      </c>
      <c r="E53" s="13">
        <v>23.1</v>
      </c>
      <c r="F53" s="13">
        <v>2.4</v>
      </c>
      <c r="G53" s="13">
        <f t="shared" ref="G53:G55" si="11">E53+F53</f>
        <v>25.5</v>
      </c>
      <c r="H53" s="39"/>
      <c r="I53" s="13">
        <v>27.8</v>
      </c>
      <c r="J53" s="13">
        <v>2.4</v>
      </c>
      <c r="K53" s="13">
        <f>I53+J53</f>
        <v>30.2</v>
      </c>
      <c r="L53" s="13">
        <f>K53-G53</f>
        <v>4.6999999999999993</v>
      </c>
    </row>
    <row r="54" spans="1:12" x14ac:dyDescent="0.2">
      <c r="A54" s="10">
        <v>19</v>
      </c>
      <c r="C54" s="2" t="s">
        <v>34</v>
      </c>
      <c r="E54" s="13">
        <v>0</v>
      </c>
      <c r="F54" s="13">
        <v>0.1</v>
      </c>
      <c r="G54" s="13">
        <f t="shared" si="11"/>
        <v>0.1</v>
      </c>
      <c r="H54" s="39"/>
      <c r="I54" s="13">
        <v>0</v>
      </c>
      <c r="J54" s="13">
        <v>0.1</v>
      </c>
      <c r="K54" s="13">
        <f t="shared" ref="K54:K55" si="12">I54+J54</f>
        <v>0.1</v>
      </c>
      <c r="L54" s="13">
        <f>K54-G54</f>
        <v>0</v>
      </c>
    </row>
    <row r="55" spans="1:12" x14ac:dyDescent="0.2">
      <c r="A55" s="10">
        <v>20</v>
      </c>
      <c r="C55" s="2" t="s">
        <v>35</v>
      </c>
      <c r="E55" s="13">
        <v>0</v>
      </c>
      <c r="F55" s="13">
        <v>0</v>
      </c>
      <c r="G55" s="13">
        <f t="shared" si="11"/>
        <v>0</v>
      </c>
      <c r="H55" s="39"/>
      <c r="I55" s="13">
        <v>0</v>
      </c>
      <c r="J55" s="13">
        <v>0</v>
      </c>
      <c r="K55" s="13">
        <f t="shared" si="12"/>
        <v>0</v>
      </c>
      <c r="L55" s="13">
        <f>K55-G55</f>
        <v>0</v>
      </c>
    </row>
    <row r="56" spans="1:12" x14ac:dyDescent="0.2">
      <c r="A56" s="10">
        <v>21</v>
      </c>
      <c r="C56" s="2" t="s">
        <v>18</v>
      </c>
      <c r="E56" s="14">
        <f>SUM(E52:E55)+SUM(E31:E36)</f>
        <v>36</v>
      </c>
      <c r="F56" s="14">
        <f>SUM(F52:F55)+SUM(F31:F36)</f>
        <v>62.7</v>
      </c>
      <c r="G56" s="14">
        <f>SUM(G52:G55)+SUM(G31:G36)</f>
        <v>98.699999999999989</v>
      </c>
      <c r="H56" s="39"/>
      <c r="I56" s="14">
        <f>SUM(I52:I55)+SUM(I31:I36)</f>
        <v>49.2</v>
      </c>
      <c r="J56" s="14">
        <f>SUM(J52:J55)+SUM(J31:J36)</f>
        <v>69.44</v>
      </c>
      <c r="K56" s="14">
        <f>SUM(K52:K55)+SUM(K31:K36)</f>
        <v>118.64000000000001</v>
      </c>
      <c r="L56" s="14">
        <f>SUM(L52:L55)+SUM(L31:L36)</f>
        <v>19.939999999999998</v>
      </c>
    </row>
    <row r="57" spans="1:12" x14ac:dyDescent="0.2">
      <c r="A57" s="10"/>
      <c r="E57" s="15"/>
      <c r="F57" s="16"/>
      <c r="G57" s="16"/>
      <c r="H57" s="48"/>
      <c r="I57" s="16"/>
      <c r="J57" s="16"/>
      <c r="K57" s="16"/>
      <c r="L57" s="16"/>
    </row>
    <row r="58" spans="1:12" x14ac:dyDescent="0.2">
      <c r="A58" s="10">
        <v>22</v>
      </c>
      <c r="C58" s="2" t="s">
        <v>36</v>
      </c>
      <c r="E58" s="13">
        <v>9.9</v>
      </c>
      <c r="F58" s="13">
        <v>28.1</v>
      </c>
      <c r="G58" s="13">
        <f t="shared" ref="G58:G69" si="13">E58+F58</f>
        <v>38</v>
      </c>
      <c r="H58" s="39"/>
      <c r="I58" s="13">
        <v>11.99</v>
      </c>
      <c r="J58" s="13">
        <v>28.84</v>
      </c>
      <c r="K58" s="13">
        <f t="shared" ref="K58:K69" si="14">I58+J58</f>
        <v>40.83</v>
      </c>
      <c r="L58" s="13">
        <f t="shared" ref="L58:L69" si="15">K58-G58</f>
        <v>2.8299999999999983</v>
      </c>
    </row>
    <row r="59" spans="1:12" x14ac:dyDescent="0.2">
      <c r="A59" s="10">
        <v>23</v>
      </c>
      <c r="C59" s="2" t="s">
        <v>37</v>
      </c>
      <c r="E59" s="13">
        <v>4.7</v>
      </c>
      <c r="F59" s="13">
        <v>17.100000000000001</v>
      </c>
      <c r="G59" s="13">
        <f t="shared" si="13"/>
        <v>21.8</v>
      </c>
      <c r="H59" s="39"/>
      <c r="I59" s="13">
        <v>6.7</v>
      </c>
      <c r="J59" s="13">
        <v>21.2</v>
      </c>
      <c r="K59" s="13">
        <f t="shared" si="14"/>
        <v>27.9</v>
      </c>
      <c r="L59" s="13">
        <f t="shared" si="15"/>
        <v>6.0999999999999979</v>
      </c>
    </row>
    <row r="60" spans="1:12" x14ac:dyDescent="0.2">
      <c r="A60" s="10">
        <v>24</v>
      </c>
      <c r="C60" s="2" t="s">
        <v>38</v>
      </c>
      <c r="E60" s="13">
        <v>2.5</v>
      </c>
      <c r="F60" s="13">
        <v>0.9</v>
      </c>
      <c r="G60" s="13">
        <f t="shared" si="13"/>
        <v>3.4</v>
      </c>
      <c r="H60" s="39"/>
      <c r="I60" s="13">
        <v>3</v>
      </c>
      <c r="J60" s="13">
        <v>1</v>
      </c>
      <c r="K60" s="13">
        <f t="shared" si="14"/>
        <v>4</v>
      </c>
      <c r="L60" s="13">
        <f t="shared" si="15"/>
        <v>0.60000000000000009</v>
      </c>
    </row>
    <row r="61" spans="1:12" x14ac:dyDescent="0.2">
      <c r="A61" s="10">
        <v>25</v>
      </c>
      <c r="C61" s="2" t="s">
        <v>39</v>
      </c>
      <c r="E61" s="13">
        <v>0.1</v>
      </c>
      <c r="F61" s="13">
        <v>0</v>
      </c>
      <c r="G61" s="13">
        <f t="shared" si="13"/>
        <v>0.1</v>
      </c>
      <c r="H61" s="39"/>
      <c r="I61" s="13">
        <v>0.1</v>
      </c>
      <c r="J61" s="13">
        <v>0</v>
      </c>
      <c r="K61" s="13">
        <f t="shared" si="14"/>
        <v>0.1</v>
      </c>
      <c r="L61" s="13">
        <f t="shared" si="15"/>
        <v>0</v>
      </c>
    </row>
    <row r="62" spans="1:12" x14ac:dyDescent="0.2">
      <c r="A62" s="10">
        <v>26</v>
      </c>
      <c r="C62" s="2" t="s">
        <v>40</v>
      </c>
      <c r="E62" s="13">
        <v>3.1</v>
      </c>
      <c r="F62" s="13">
        <v>30</v>
      </c>
      <c r="G62" s="13">
        <f t="shared" si="13"/>
        <v>33.1</v>
      </c>
      <c r="H62" s="39"/>
      <c r="I62" s="13">
        <v>2.9</v>
      </c>
      <c r="J62" s="13">
        <v>30.6</v>
      </c>
      <c r="K62" s="13">
        <f t="shared" si="14"/>
        <v>33.5</v>
      </c>
      <c r="L62" s="13">
        <f t="shared" si="15"/>
        <v>0.39999999999999858</v>
      </c>
    </row>
    <row r="63" spans="1:12" x14ac:dyDescent="0.2">
      <c r="A63" s="10">
        <v>27</v>
      </c>
      <c r="C63" s="2" t="s">
        <v>26</v>
      </c>
      <c r="E63" s="13">
        <v>0</v>
      </c>
      <c r="F63" s="13">
        <v>11.3</v>
      </c>
      <c r="G63" s="13">
        <f t="shared" si="13"/>
        <v>11.3</v>
      </c>
      <c r="H63" s="39"/>
      <c r="I63" s="13">
        <v>0</v>
      </c>
      <c r="J63" s="13">
        <v>11.5</v>
      </c>
      <c r="K63" s="13">
        <f t="shared" si="14"/>
        <v>11.5</v>
      </c>
      <c r="L63" s="13">
        <f t="shared" si="15"/>
        <v>0.19999999999999929</v>
      </c>
    </row>
    <row r="64" spans="1:12" x14ac:dyDescent="0.2">
      <c r="A64" s="10">
        <v>28</v>
      </c>
      <c r="C64" s="2" t="s">
        <v>41</v>
      </c>
      <c r="E64" s="13">
        <v>0</v>
      </c>
      <c r="F64" s="13">
        <v>13.6</v>
      </c>
      <c r="G64" s="13">
        <f t="shared" si="13"/>
        <v>13.6</v>
      </c>
      <c r="H64" s="39"/>
      <c r="I64" s="13">
        <v>0</v>
      </c>
      <c r="J64" s="13">
        <v>13.9</v>
      </c>
      <c r="K64" s="13">
        <f t="shared" si="14"/>
        <v>13.9</v>
      </c>
      <c r="L64" s="13">
        <f t="shared" si="15"/>
        <v>0.30000000000000071</v>
      </c>
    </row>
    <row r="65" spans="1:12" x14ac:dyDescent="0.2">
      <c r="A65" s="10">
        <v>29</v>
      </c>
      <c r="C65" s="2" t="s">
        <v>42</v>
      </c>
      <c r="E65" s="13">
        <v>0</v>
      </c>
      <c r="F65" s="13">
        <v>74.100000000000009</v>
      </c>
      <c r="G65" s="13">
        <f t="shared" si="13"/>
        <v>74.100000000000009</v>
      </c>
      <c r="H65" s="39"/>
      <c r="I65" s="13">
        <v>0</v>
      </c>
      <c r="J65" s="13">
        <v>76.05</v>
      </c>
      <c r="K65" s="13">
        <f t="shared" si="14"/>
        <v>76.05</v>
      </c>
      <c r="L65" s="13">
        <f t="shared" si="15"/>
        <v>1.9499999999999886</v>
      </c>
    </row>
    <row r="66" spans="1:12" x14ac:dyDescent="0.2">
      <c r="A66" s="10">
        <v>30</v>
      </c>
      <c r="C66" s="2" t="s">
        <v>43</v>
      </c>
      <c r="E66" s="13">
        <v>0</v>
      </c>
      <c r="F66" s="13">
        <v>7.1999999999999993</v>
      </c>
      <c r="G66" s="13">
        <f t="shared" si="13"/>
        <v>7.1999999999999993</v>
      </c>
      <c r="H66" s="39"/>
      <c r="I66" s="13">
        <v>0</v>
      </c>
      <c r="J66" s="13">
        <v>7.2</v>
      </c>
      <c r="K66" s="13">
        <f t="shared" si="14"/>
        <v>7.2</v>
      </c>
      <c r="L66" s="13">
        <f t="shared" si="15"/>
        <v>0</v>
      </c>
    </row>
    <row r="67" spans="1:12" x14ac:dyDescent="0.2">
      <c r="A67" s="10">
        <v>31</v>
      </c>
      <c r="C67" s="2" t="s">
        <v>44</v>
      </c>
      <c r="E67" s="13">
        <v>0.4</v>
      </c>
      <c r="F67" s="13">
        <v>2.1</v>
      </c>
      <c r="G67" s="13">
        <f t="shared" si="13"/>
        <v>2.5</v>
      </c>
      <c r="H67" s="39"/>
      <c r="I67" s="13">
        <v>0.8</v>
      </c>
      <c r="J67" s="13">
        <v>2.2999999999999998</v>
      </c>
      <c r="K67" s="13">
        <f t="shared" si="14"/>
        <v>3.0999999999999996</v>
      </c>
      <c r="L67" s="13">
        <f t="shared" si="15"/>
        <v>0.59999999999999964</v>
      </c>
    </row>
    <row r="68" spans="1:12" x14ac:dyDescent="0.2">
      <c r="A68" s="10">
        <v>32</v>
      </c>
      <c r="C68" s="2" t="s">
        <v>45</v>
      </c>
      <c r="E68" s="13">
        <v>5</v>
      </c>
      <c r="F68" s="13">
        <v>2.8</v>
      </c>
      <c r="G68" s="13">
        <f t="shared" si="13"/>
        <v>7.8</v>
      </c>
      <c r="H68" s="39"/>
      <c r="I68" s="13">
        <v>15.6</v>
      </c>
      <c r="J68" s="13">
        <v>3.1</v>
      </c>
      <c r="K68" s="13">
        <f>I68+J68+0.1</f>
        <v>18.8</v>
      </c>
      <c r="L68" s="13">
        <f t="shared" si="15"/>
        <v>11</v>
      </c>
    </row>
    <row r="69" spans="1:12" x14ac:dyDescent="0.2">
      <c r="A69" s="10">
        <v>33</v>
      </c>
      <c r="C69" s="2" t="s">
        <v>46</v>
      </c>
      <c r="E69" s="13">
        <v>0</v>
      </c>
      <c r="F69" s="13">
        <v>0</v>
      </c>
      <c r="G69" s="13">
        <f t="shared" si="13"/>
        <v>0</v>
      </c>
      <c r="H69" s="39"/>
      <c r="I69" s="13">
        <v>0</v>
      </c>
      <c r="J69" s="13">
        <v>0</v>
      </c>
      <c r="K69" s="13">
        <f t="shared" si="14"/>
        <v>0</v>
      </c>
      <c r="L69" s="13">
        <f t="shared" si="15"/>
        <v>0</v>
      </c>
    </row>
    <row r="70" spans="1:12" x14ac:dyDescent="0.2">
      <c r="A70" s="10"/>
      <c r="E70" s="13"/>
      <c r="F70" s="13"/>
      <c r="G70" s="13"/>
      <c r="H70" s="39"/>
      <c r="I70" s="13"/>
      <c r="J70" s="13"/>
      <c r="K70" s="13"/>
      <c r="L70" s="13"/>
    </row>
    <row r="71" spans="1:12" x14ac:dyDescent="0.2">
      <c r="A71" s="10">
        <v>34</v>
      </c>
      <c r="C71" s="2" t="s">
        <v>23</v>
      </c>
      <c r="E71" s="14">
        <f t="shared" ref="E71:J71" si="16">SUM(E58:E69)</f>
        <v>25.700000000000003</v>
      </c>
      <c r="F71" s="14">
        <f t="shared" si="16"/>
        <v>187.2</v>
      </c>
      <c r="G71" s="14">
        <f t="shared" si="16"/>
        <v>212.9</v>
      </c>
      <c r="H71" s="39"/>
      <c r="I71" s="14">
        <f t="shared" si="16"/>
        <v>41.09</v>
      </c>
      <c r="J71" s="14">
        <f t="shared" si="16"/>
        <v>195.69</v>
      </c>
      <c r="K71" s="14">
        <f>SUM(K58:K69)-0.1</f>
        <v>236.77999999999997</v>
      </c>
      <c r="L71" s="14">
        <f>K71-G71</f>
        <v>23.879999999999967</v>
      </c>
    </row>
    <row r="72" spans="1:12" x14ac:dyDescent="0.2">
      <c r="A72" s="10"/>
      <c r="E72" s="13"/>
      <c r="F72" s="20"/>
      <c r="G72" s="20"/>
      <c r="H72" s="52"/>
      <c r="I72" s="20"/>
      <c r="J72" s="20"/>
      <c r="K72" s="20"/>
      <c r="L72" s="20"/>
    </row>
    <row r="73" spans="1:12" x14ac:dyDescent="0.2">
      <c r="A73" s="10">
        <v>35</v>
      </c>
      <c r="C73" s="2" t="s">
        <v>47</v>
      </c>
      <c r="E73" s="14">
        <f t="shared" ref="E73:K73" si="17">E56+E71</f>
        <v>61.7</v>
      </c>
      <c r="F73" s="14">
        <f t="shared" si="17"/>
        <v>249.89999999999998</v>
      </c>
      <c r="G73" s="14">
        <f t="shared" si="17"/>
        <v>311.60000000000002</v>
      </c>
      <c r="H73" s="39"/>
      <c r="I73" s="14">
        <f t="shared" si="17"/>
        <v>90.29</v>
      </c>
      <c r="J73" s="14">
        <f t="shared" si="17"/>
        <v>265.13</v>
      </c>
      <c r="K73" s="14">
        <f t="shared" si="17"/>
        <v>355.41999999999996</v>
      </c>
      <c r="L73" s="14">
        <f>K73-G73</f>
        <v>43.819999999999936</v>
      </c>
    </row>
    <row r="74" spans="1:12" x14ac:dyDescent="0.2">
      <c r="A74" s="10"/>
      <c r="E74" s="13"/>
      <c r="F74" s="20"/>
      <c r="G74" s="20"/>
      <c r="H74" s="52"/>
      <c r="I74" s="20"/>
      <c r="J74" s="20"/>
      <c r="K74" s="20"/>
      <c r="L74" s="20"/>
    </row>
    <row r="75" spans="1:12" x14ac:dyDescent="0.2">
      <c r="A75" s="10">
        <v>36</v>
      </c>
      <c r="C75" s="2" t="s">
        <v>48</v>
      </c>
      <c r="E75" s="14">
        <f>E27+E73</f>
        <v>3592.39</v>
      </c>
      <c r="F75" s="14">
        <f>F27+F73</f>
        <v>557.72</v>
      </c>
      <c r="G75" s="14">
        <f>G27+G73</f>
        <v>4150.1100000000006</v>
      </c>
      <c r="H75" s="39"/>
      <c r="I75" s="14">
        <f>I27+I73</f>
        <v>3983.3200000000006</v>
      </c>
      <c r="J75" s="14">
        <f>J27+J73</f>
        <v>513.99</v>
      </c>
      <c r="K75" s="14">
        <f>K27+K73</f>
        <v>4497.3</v>
      </c>
      <c r="L75" s="14">
        <f>L27+L73</f>
        <v>347.18999999999971</v>
      </c>
    </row>
    <row r="76" spans="1:12" x14ac:dyDescent="0.2">
      <c r="A76" s="10"/>
      <c r="E76" s="12"/>
      <c r="F76" s="12"/>
      <c r="G76" s="12"/>
      <c r="H76" s="46"/>
      <c r="I76" s="12"/>
      <c r="J76" s="12"/>
      <c r="K76" s="12"/>
      <c r="L76" s="12"/>
    </row>
    <row r="77" spans="1:12" x14ac:dyDescent="0.2">
      <c r="A77" s="10"/>
      <c r="E77" s="12"/>
      <c r="F77" s="12"/>
      <c r="G77" s="12"/>
      <c r="H77" s="46"/>
      <c r="I77" s="12"/>
      <c r="J77" s="12"/>
      <c r="K77" s="12"/>
      <c r="L77" s="12"/>
    </row>
    <row r="78" spans="1:12" x14ac:dyDescent="0.2">
      <c r="A78" s="10"/>
      <c r="E78" s="12"/>
      <c r="F78" s="12"/>
      <c r="G78" s="12"/>
      <c r="H78" s="46"/>
      <c r="I78" s="12"/>
      <c r="J78" s="12"/>
      <c r="K78" s="12"/>
      <c r="L78" s="12"/>
    </row>
    <row r="79" spans="1:12" x14ac:dyDescent="0.2">
      <c r="A79" s="10"/>
      <c r="E79" s="12"/>
      <c r="F79" s="12"/>
      <c r="G79" s="12"/>
      <c r="H79" s="46"/>
      <c r="I79" s="12"/>
      <c r="J79" s="12"/>
      <c r="K79" s="12"/>
      <c r="L79" s="12"/>
    </row>
    <row r="80" spans="1:12" x14ac:dyDescent="0.2">
      <c r="A80" s="10"/>
      <c r="E80" s="12"/>
      <c r="F80" s="12"/>
      <c r="G80" s="12"/>
      <c r="H80" s="46"/>
      <c r="I80" s="12"/>
      <c r="J80" s="12"/>
      <c r="K80" s="12"/>
      <c r="L80" s="12"/>
    </row>
    <row r="81" spans="1:12" s="4" customFormat="1" x14ac:dyDescent="0.2">
      <c r="A81" s="3"/>
      <c r="B81" s="3"/>
      <c r="C81" s="3"/>
      <c r="D81" s="3"/>
      <c r="E81" s="3"/>
      <c r="F81" s="3"/>
      <c r="G81" s="3"/>
      <c r="H81" s="41"/>
      <c r="I81" s="3"/>
      <c r="J81" s="3"/>
      <c r="K81" s="3"/>
      <c r="L81" s="3"/>
    </row>
    <row r="82" spans="1:12" s="4" customFormat="1" x14ac:dyDescent="0.2">
      <c r="A82" s="3" t="s">
        <v>91</v>
      </c>
      <c r="B82" s="3"/>
      <c r="C82" s="3"/>
      <c r="D82" s="3"/>
      <c r="E82" s="3"/>
      <c r="F82" s="3"/>
      <c r="G82" s="3"/>
      <c r="H82" s="41"/>
      <c r="I82" s="3"/>
      <c r="J82" s="3"/>
      <c r="K82" s="3"/>
      <c r="L82" s="3"/>
    </row>
    <row r="84" spans="1:12" s="5" customFormat="1" ht="15" customHeight="1" x14ac:dyDescent="0.2">
      <c r="E84" s="64">
        <v>2020</v>
      </c>
      <c r="F84" s="64"/>
      <c r="G84" s="64"/>
      <c r="H84" s="42"/>
      <c r="I84" s="64">
        <v>2021</v>
      </c>
      <c r="J84" s="64"/>
      <c r="K84" s="64"/>
      <c r="L84" s="6"/>
    </row>
    <row r="85" spans="1:12" s="8" customFormat="1" ht="38.1" customHeight="1" x14ac:dyDescent="0.2">
      <c r="A85" s="7" t="s">
        <v>83</v>
      </c>
      <c r="C85" s="9" t="s">
        <v>1</v>
      </c>
      <c r="E85" s="63" t="s">
        <v>2</v>
      </c>
      <c r="F85" s="63"/>
      <c r="G85" s="63"/>
      <c r="H85" s="43"/>
      <c r="I85" s="63" t="s">
        <v>2</v>
      </c>
      <c r="J85" s="63"/>
      <c r="K85" s="63"/>
      <c r="L85" s="7" t="s">
        <v>73</v>
      </c>
    </row>
    <row r="86" spans="1:12" x14ac:dyDescent="0.2">
      <c r="E86" s="10" t="s">
        <v>4</v>
      </c>
      <c r="F86" s="10" t="s">
        <v>5</v>
      </c>
      <c r="G86" s="10" t="s">
        <v>6</v>
      </c>
      <c r="H86" s="44"/>
      <c r="I86" s="10" t="s">
        <v>7</v>
      </c>
      <c r="J86" s="10" t="s">
        <v>8</v>
      </c>
      <c r="K86" s="10" t="s">
        <v>9</v>
      </c>
      <c r="L86" s="10" t="s">
        <v>10</v>
      </c>
    </row>
    <row r="87" spans="1:12" x14ac:dyDescent="0.2">
      <c r="E87" s="10"/>
      <c r="F87" s="10"/>
      <c r="G87" s="10"/>
      <c r="H87" s="44"/>
      <c r="I87" s="10"/>
      <c r="J87" s="10"/>
      <c r="K87" s="10"/>
      <c r="L87" s="10"/>
    </row>
    <row r="88" spans="1:12" x14ac:dyDescent="0.2">
      <c r="E88" s="11" t="s">
        <v>84</v>
      </c>
      <c r="F88" s="11"/>
      <c r="G88" s="11" t="s">
        <v>13</v>
      </c>
      <c r="H88" s="45"/>
      <c r="I88" s="11"/>
      <c r="J88" s="11"/>
      <c r="K88" s="11" t="s">
        <v>13</v>
      </c>
      <c r="L88" s="10"/>
    </row>
    <row r="90" spans="1:12" x14ac:dyDescent="0.2">
      <c r="A90" s="10"/>
      <c r="C90" s="5" t="s">
        <v>49</v>
      </c>
      <c r="E90" s="12"/>
      <c r="F90" s="12"/>
      <c r="G90" s="12"/>
      <c r="H90" s="46"/>
      <c r="I90" s="12"/>
      <c r="J90" s="12"/>
      <c r="K90" s="12"/>
      <c r="L90" s="12"/>
    </row>
    <row r="92" spans="1:12" x14ac:dyDescent="0.2">
      <c r="A92" s="37">
        <v>37</v>
      </c>
      <c r="B92" s="24"/>
      <c r="C92" s="25" t="s">
        <v>50</v>
      </c>
      <c r="D92" s="24"/>
      <c r="E92" s="23" t="s">
        <v>51</v>
      </c>
      <c r="F92" s="24"/>
      <c r="G92" s="13">
        <v>-13.4</v>
      </c>
      <c r="H92" s="39"/>
      <c r="I92" s="24"/>
      <c r="J92" s="24"/>
      <c r="K92" s="13">
        <v>-18</v>
      </c>
      <c r="L92" s="13">
        <f t="shared" ref="L92:L105" si="18">K92-G92</f>
        <v>-4.5999999999999996</v>
      </c>
    </row>
    <row r="93" spans="1:12" ht="25.5" x14ac:dyDescent="0.2">
      <c r="A93" s="37">
        <v>38</v>
      </c>
      <c r="B93" s="24"/>
      <c r="C93" s="25" t="s">
        <v>52</v>
      </c>
      <c r="D93" s="24"/>
      <c r="E93" s="23" t="s">
        <v>51</v>
      </c>
      <c r="F93" s="24"/>
      <c r="G93" s="13">
        <v>0</v>
      </c>
      <c r="H93" s="39"/>
      <c r="I93" s="24"/>
      <c r="J93" s="24"/>
      <c r="K93" s="13">
        <v>0</v>
      </c>
      <c r="L93" s="13">
        <f t="shared" si="18"/>
        <v>0</v>
      </c>
    </row>
    <row r="94" spans="1:12" x14ac:dyDescent="0.2">
      <c r="A94" s="37">
        <v>39</v>
      </c>
      <c r="B94" s="24"/>
      <c r="C94" s="25" t="s">
        <v>53</v>
      </c>
      <c r="D94" s="24"/>
      <c r="E94" s="23" t="s">
        <v>51</v>
      </c>
      <c r="F94" s="24"/>
      <c r="G94" s="13">
        <v>-14</v>
      </c>
      <c r="H94" s="39"/>
      <c r="I94" s="24"/>
      <c r="J94" s="24"/>
      <c r="K94" s="13">
        <v>-16.2</v>
      </c>
      <c r="L94" s="13">
        <f t="shared" si="18"/>
        <v>-2.1999999999999993</v>
      </c>
    </row>
    <row r="95" spans="1:12" ht="25.5" x14ac:dyDescent="0.2">
      <c r="A95" s="37">
        <v>40</v>
      </c>
      <c r="B95" s="24"/>
      <c r="C95" s="25" t="s">
        <v>54</v>
      </c>
      <c r="D95" s="24"/>
      <c r="E95" s="23" t="s">
        <v>88</v>
      </c>
      <c r="F95" s="24"/>
      <c r="G95" s="13">
        <v>-4.5999999999999996</v>
      </c>
      <c r="H95" s="39"/>
      <c r="I95" s="24"/>
      <c r="J95" s="24"/>
      <c r="K95" s="13">
        <v>15.4</v>
      </c>
      <c r="L95" s="13">
        <f t="shared" si="18"/>
        <v>20</v>
      </c>
    </row>
    <row r="96" spans="1:12" x14ac:dyDescent="0.2">
      <c r="A96" s="37">
        <v>41</v>
      </c>
      <c r="B96" s="24"/>
      <c r="C96" s="25" t="s">
        <v>56</v>
      </c>
      <c r="D96" s="24"/>
      <c r="E96" s="23" t="s">
        <v>55</v>
      </c>
      <c r="F96" s="24"/>
      <c r="G96" s="13">
        <v>2.1</v>
      </c>
      <c r="H96" s="39"/>
      <c r="I96" s="24"/>
      <c r="J96" s="24"/>
      <c r="K96" s="13">
        <v>2</v>
      </c>
      <c r="L96" s="13">
        <f t="shared" si="18"/>
        <v>-0.10000000000000009</v>
      </c>
    </row>
    <row r="97" spans="1:12" x14ac:dyDescent="0.2">
      <c r="A97" s="37">
        <v>42</v>
      </c>
      <c r="B97" s="24"/>
      <c r="C97" s="25" t="s">
        <v>57</v>
      </c>
      <c r="D97" s="24"/>
      <c r="E97" s="23" t="s">
        <v>55</v>
      </c>
      <c r="F97" s="24"/>
      <c r="G97" s="13">
        <v>-0.3</v>
      </c>
      <c r="H97" s="39"/>
      <c r="I97" s="24"/>
      <c r="J97" s="24"/>
      <c r="K97" s="13">
        <v>0.2</v>
      </c>
      <c r="L97" s="13">
        <f t="shared" si="18"/>
        <v>0.5</v>
      </c>
    </row>
    <row r="98" spans="1:12" ht="25.5" x14ac:dyDescent="0.2">
      <c r="A98" s="37">
        <v>43</v>
      </c>
      <c r="B98" s="24"/>
      <c r="C98" s="25" t="s">
        <v>58</v>
      </c>
      <c r="D98" s="24"/>
      <c r="E98" s="23" t="s">
        <v>55</v>
      </c>
      <c r="F98" s="24"/>
      <c r="G98" s="13">
        <v>0</v>
      </c>
      <c r="H98" s="39"/>
      <c r="I98" s="24"/>
      <c r="J98" s="24"/>
      <c r="K98" s="13">
        <v>0</v>
      </c>
      <c r="L98" s="13">
        <f t="shared" si="18"/>
        <v>0</v>
      </c>
    </row>
    <row r="99" spans="1:12" ht="25.5" x14ac:dyDescent="0.2">
      <c r="A99" s="37">
        <v>44</v>
      </c>
      <c r="B99" s="24"/>
      <c r="C99" s="25" t="s">
        <v>59</v>
      </c>
      <c r="D99" s="24"/>
      <c r="E99" s="23" t="s">
        <v>55</v>
      </c>
      <c r="F99" s="24"/>
      <c r="G99" s="13">
        <v>0</v>
      </c>
      <c r="H99" s="39"/>
      <c r="I99" s="24"/>
      <c r="J99" s="24"/>
      <c r="K99" s="13">
        <v>0</v>
      </c>
      <c r="L99" s="13">
        <f t="shared" si="18"/>
        <v>0</v>
      </c>
    </row>
    <row r="100" spans="1:12" x14ac:dyDescent="0.2">
      <c r="A100" s="37">
        <v>45</v>
      </c>
      <c r="B100" s="24"/>
      <c r="C100" s="25" t="s">
        <v>60</v>
      </c>
      <c r="D100" s="24"/>
      <c r="E100" s="23" t="s">
        <v>55</v>
      </c>
      <c r="F100" s="24"/>
      <c r="G100" s="13">
        <v>12</v>
      </c>
      <c r="H100" s="39"/>
      <c r="I100" s="24"/>
      <c r="J100" s="24"/>
      <c r="K100" s="13">
        <v>12</v>
      </c>
      <c r="L100" s="13">
        <f t="shared" si="18"/>
        <v>0</v>
      </c>
    </row>
    <row r="101" spans="1:12" x14ac:dyDescent="0.2">
      <c r="A101" s="37">
        <v>46</v>
      </c>
      <c r="B101" s="24"/>
      <c r="C101" s="25" t="s">
        <v>61</v>
      </c>
      <c r="D101" s="24"/>
      <c r="E101" s="23" t="s">
        <v>55</v>
      </c>
      <c r="F101" s="24"/>
      <c r="G101" s="13">
        <v>0</v>
      </c>
      <c r="H101" s="39"/>
      <c r="I101" s="24"/>
      <c r="J101" s="24"/>
      <c r="K101" s="13">
        <v>0</v>
      </c>
      <c r="L101" s="13">
        <f t="shared" si="18"/>
        <v>0</v>
      </c>
    </row>
    <row r="102" spans="1:12" x14ac:dyDescent="0.2">
      <c r="A102" s="36">
        <v>47</v>
      </c>
      <c r="C102" s="8" t="s">
        <v>62</v>
      </c>
      <c r="E102" s="10" t="s">
        <v>55</v>
      </c>
      <c r="F102" s="21"/>
      <c r="G102" s="22">
        <v>0.6</v>
      </c>
      <c r="H102" s="53"/>
      <c r="I102" s="24"/>
      <c r="J102" s="24"/>
      <c r="K102" s="22">
        <v>0.7</v>
      </c>
      <c r="L102" s="13">
        <f t="shared" si="18"/>
        <v>9.9999999999999978E-2</v>
      </c>
    </row>
    <row r="103" spans="1:12" ht="25.5" x14ac:dyDescent="0.2">
      <c r="A103" s="37">
        <v>48</v>
      </c>
      <c r="B103" s="24"/>
      <c r="C103" s="25" t="s">
        <v>63</v>
      </c>
      <c r="D103" s="24"/>
      <c r="E103" s="23" t="s">
        <v>55</v>
      </c>
      <c r="F103" s="24"/>
      <c r="G103" s="13">
        <v>0.2</v>
      </c>
      <c r="H103" s="39"/>
      <c r="I103" s="24"/>
      <c r="J103" s="24"/>
      <c r="K103" s="13">
        <v>0.1</v>
      </c>
      <c r="L103" s="13">
        <f t="shared" si="18"/>
        <v>-0.1</v>
      </c>
    </row>
    <row r="104" spans="1:12" ht="25.5" x14ac:dyDescent="0.2">
      <c r="A104" s="36">
        <v>49</v>
      </c>
      <c r="C104" s="8" t="s">
        <v>64</v>
      </c>
      <c r="E104" s="10" t="s">
        <v>55</v>
      </c>
      <c r="F104" s="21"/>
      <c r="G104" s="22">
        <v>-3.9</v>
      </c>
      <c r="H104" s="53"/>
      <c r="I104" s="24"/>
      <c r="J104" s="24"/>
      <c r="K104" s="22">
        <v>0</v>
      </c>
      <c r="L104" s="13">
        <f t="shared" si="18"/>
        <v>3.9</v>
      </c>
    </row>
    <row r="105" spans="1:12" ht="25.5" x14ac:dyDescent="0.2">
      <c r="A105" s="36">
        <v>50</v>
      </c>
      <c r="C105" s="8" t="s">
        <v>65</v>
      </c>
      <c r="E105" s="10" t="s">
        <v>55</v>
      </c>
      <c r="F105" s="21"/>
      <c r="G105" s="22">
        <v>3.9</v>
      </c>
      <c r="H105" s="53"/>
      <c r="I105" s="24"/>
      <c r="J105" s="24"/>
      <c r="K105" s="22">
        <v>0</v>
      </c>
      <c r="L105" s="13">
        <f t="shared" si="18"/>
        <v>-3.9</v>
      </c>
    </row>
    <row r="106" spans="1:12" x14ac:dyDescent="0.2">
      <c r="A106" s="10"/>
      <c r="C106" s="8"/>
      <c r="E106" s="10"/>
      <c r="F106" s="21"/>
      <c r="G106" s="22"/>
      <c r="H106" s="53"/>
      <c r="I106" s="24"/>
      <c r="J106" s="24"/>
      <c r="K106" s="22"/>
      <c r="L106" s="13"/>
    </row>
    <row r="107" spans="1:12" x14ac:dyDescent="0.2">
      <c r="A107" s="10"/>
      <c r="C107" s="8"/>
      <c r="E107" s="10"/>
      <c r="F107" s="21"/>
      <c r="G107" s="22"/>
      <c r="H107" s="53"/>
      <c r="I107" s="24"/>
      <c r="J107" s="24"/>
      <c r="K107" s="22"/>
      <c r="L107" s="13"/>
    </row>
    <row r="108" spans="1:12" x14ac:dyDescent="0.2">
      <c r="A108" s="10"/>
      <c r="C108" s="8"/>
      <c r="E108" s="10"/>
      <c r="F108" s="21"/>
      <c r="G108" s="22"/>
      <c r="H108" s="53"/>
      <c r="I108" s="24"/>
      <c r="J108" s="24"/>
      <c r="K108" s="22"/>
      <c r="L108" s="13"/>
    </row>
    <row r="109" spans="1:12" x14ac:dyDescent="0.2">
      <c r="A109" s="10"/>
      <c r="C109" s="8"/>
      <c r="E109" s="10"/>
      <c r="F109" s="21"/>
      <c r="G109" s="22"/>
      <c r="H109" s="53"/>
      <c r="I109" s="24"/>
      <c r="J109" s="24"/>
      <c r="K109" s="22"/>
      <c r="L109" s="13"/>
    </row>
    <row r="110" spans="1:12" x14ac:dyDescent="0.2">
      <c r="A110" s="10"/>
      <c r="C110" s="8"/>
      <c r="E110" s="10"/>
      <c r="F110" s="21"/>
      <c r="G110" s="22"/>
      <c r="H110" s="53"/>
      <c r="I110" s="24"/>
      <c r="J110" s="24"/>
      <c r="K110" s="22"/>
      <c r="L110" s="13"/>
    </row>
    <row r="111" spans="1:12" x14ac:dyDescent="0.2">
      <c r="A111" s="10"/>
      <c r="C111" s="8"/>
      <c r="E111" s="10"/>
      <c r="F111" s="21"/>
      <c r="G111" s="22"/>
      <c r="H111" s="53"/>
      <c r="I111" s="24"/>
      <c r="J111" s="24"/>
      <c r="K111" s="22"/>
      <c r="L111" s="13"/>
    </row>
    <row r="112" spans="1:12" x14ac:dyDescent="0.2">
      <c r="A112" s="3"/>
      <c r="B112" s="3"/>
      <c r="C112" s="3"/>
      <c r="D112" s="3"/>
      <c r="E112" s="3"/>
      <c r="F112" s="3"/>
      <c r="G112" s="3"/>
      <c r="H112" s="41"/>
      <c r="I112" s="3"/>
      <c r="J112" s="3"/>
      <c r="K112" s="3"/>
      <c r="L112" s="3"/>
    </row>
    <row r="113" spans="1:12" x14ac:dyDescent="0.2">
      <c r="A113" s="3" t="s">
        <v>91</v>
      </c>
      <c r="B113" s="3"/>
      <c r="C113" s="3"/>
      <c r="D113" s="3"/>
      <c r="E113" s="3"/>
      <c r="F113" s="3"/>
      <c r="G113" s="3"/>
      <c r="H113" s="41"/>
      <c r="I113" s="3"/>
      <c r="J113" s="3"/>
      <c r="K113" s="3"/>
      <c r="L113" s="3"/>
    </row>
    <row r="115" spans="1:12" ht="15" customHeight="1" x14ac:dyDescent="0.2">
      <c r="A115" s="5"/>
      <c r="B115" s="5"/>
      <c r="C115" s="5"/>
      <c r="D115" s="5"/>
      <c r="E115" s="64">
        <v>2020</v>
      </c>
      <c r="F115" s="64"/>
      <c r="G115" s="64"/>
      <c r="H115" s="42"/>
      <c r="I115" s="64">
        <v>2021</v>
      </c>
      <c r="J115" s="64"/>
      <c r="K115" s="64"/>
      <c r="L115" s="6"/>
    </row>
    <row r="116" spans="1:12" ht="39" customHeight="1" x14ac:dyDescent="0.2">
      <c r="A116" s="7" t="s">
        <v>83</v>
      </c>
      <c r="B116" s="8"/>
      <c r="C116" s="9" t="s">
        <v>1</v>
      </c>
      <c r="D116" s="8"/>
      <c r="E116" s="63" t="s">
        <v>2</v>
      </c>
      <c r="F116" s="63"/>
      <c r="G116" s="63"/>
      <c r="H116" s="43"/>
      <c r="I116" s="63" t="s">
        <v>2</v>
      </c>
      <c r="J116" s="63"/>
      <c r="K116" s="63"/>
      <c r="L116" s="7" t="s">
        <v>73</v>
      </c>
    </row>
    <row r="117" spans="1:12" x14ac:dyDescent="0.2">
      <c r="E117" s="10" t="s">
        <v>4</v>
      </c>
      <c r="F117" s="10" t="s">
        <v>5</v>
      </c>
      <c r="G117" s="10" t="s">
        <v>6</v>
      </c>
      <c r="H117" s="44"/>
      <c r="I117" s="10" t="s">
        <v>7</v>
      </c>
      <c r="J117" s="10" t="s">
        <v>8</v>
      </c>
      <c r="K117" s="10" t="s">
        <v>9</v>
      </c>
      <c r="L117" s="10" t="s">
        <v>10</v>
      </c>
    </row>
    <row r="118" spans="1:12" x14ac:dyDescent="0.2">
      <c r="E118" s="10"/>
      <c r="F118" s="10"/>
      <c r="G118" s="10"/>
      <c r="H118" s="44"/>
      <c r="I118" s="10"/>
      <c r="J118" s="10"/>
      <c r="K118" s="10"/>
      <c r="L118" s="10"/>
    </row>
    <row r="119" spans="1:12" x14ac:dyDescent="0.2">
      <c r="E119" s="11" t="s">
        <v>84</v>
      </c>
      <c r="F119" s="11"/>
      <c r="G119" s="11" t="s">
        <v>13</v>
      </c>
      <c r="H119" s="45"/>
      <c r="I119" s="11"/>
      <c r="J119" s="11"/>
      <c r="K119" s="11" t="s">
        <v>13</v>
      </c>
      <c r="L119" s="10"/>
    </row>
    <row r="121" spans="1:12" ht="25.5" x14ac:dyDescent="0.2">
      <c r="A121" s="37">
        <v>51</v>
      </c>
      <c r="B121" s="24"/>
      <c r="C121" s="25" t="s">
        <v>54</v>
      </c>
      <c r="D121" s="24"/>
      <c r="E121" s="23" t="s">
        <v>89</v>
      </c>
      <c r="F121" s="24"/>
      <c r="G121" s="13">
        <v>7.2</v>
      </c>
      <c r="H121" s="39"/>
      <c r="I121" s="24"/>
      <c r="J121" s="24"/>
      <c r="K121" s="13">
        <v>19.04</v>
      </c>
      <c r="L121" s="13">
        <f t="shared" ref="L121:L128" si="19">K121-G121</f>
        <v>11.84</v>
      </c>
    </row>
    <row r="122" spans="1:12" ht="25.5" x14ac:dyDescent="0.2">
      <c r="A122" s="37">
        <v>52</v>
      </c>
      <c r="B122" s="24"/>
      <c r="C122" s="25" t="s">
        <v>67</v>
      </c>
      <c r="D122" s="24"/>
      <c r="E122" s="23" t="s">
        <v>66</v>
      </c>
      <c r="F122" s="24"/>
      <c r="G122" s="13">
        <v>0</v>
      </c>
      <c r="H122" s="39"/>
      <c r="I122" s="24"/>
      <c r="J122" s="24"/>
      <c r="K122" s="13">
        <v>0</v>
      </c>
      <c r="L122" s="13">
        <f t="shared" si="19"/>
        <v>0</v>
      </c>
    </row>
    <row r="123" spans="1:12" x14ac:dyDescent="0.2">
      <c r="A123" s="37">
        <v>53</v>
      </c>
      <c r="B123" s="24"/>
      <c r="C123" s="25" t="s">
        <v>57</v>
      </c>
      <c r="D123" s="24"/>
      <c r="E123" s="23" t="s">
        <v>66</v>
      </c>
      <c r="F123" s="24"/>
      <c r="G123" s="13">
        <v>-5.6</v>
      </c>
      <c r="H123" s="39"/>
      <c r="I123" s="24"/>
      <c r="J123" s="24"/>
      <c r="K123" s="13">
        <v>-13.96</v>
      </c>
      <c r="L123" s="13">
        <f t="shared" si="19"/>
        <v>-8.3600000000000012</v>
      </c>
    </row>
    <row r="124" spans="1:12" x14ac:dyDescent="0.2">
      <c r="A124" s="36">
        <v>54</v>
      </c>
      <c r="C124" s="8" t="s">
        <v>68</v>
      </c>
      <c r="E124" s="10" t="s">
        <v>66</v>
      </c>
      <c r="F124" s="21"/>
      <c r="G124" s="22">
        <v>-1.1000000000000001</v>
      </c>
      <c r="H124" s="53"/>
      <c r="I124" s="24"/>
      <c r="J124" s="24"/>
      <c r="K124" s="22">
        <v>-4.4000000000000004</v>
      </c>
      <c r="L124" s="13">
        <f t="shared" si="19"/>
        <v>-3.3000000000000003</v>
      </c>
    </row>
    <row r="125" spans="1:12" x14ac:dyDescent="0.2">
      <c r="A125" s="36">
        <v>55</v>
      </c>
      <c r="C125" s="8" t="s">
        <v>61</v>
      </c>
      <c r="E125" s="10" t="s">
        <v>66</v>
      </c>
      <c r="F125" s="21"/>
      <c r="G125" s="22">
        <v>1.4</v>
      </c>
      <c r="H125" s="53"/>
      <c r="I125" s="24"/>
      <c r="J125" s="24"/>
      <c r="K125" s="22">
        <v>0.7</v>
      </c>
      <c r="L125" s="13">
        <f t="shared" si="19"/>
        <v>-0.7</v>
      </c>
    </row>
    <row r="126" spans="1:12" x14ac:dyDescent="0.2">
      <c r="A126" s="36">
        <v>56</v>
      </c>
      <c r="C126" s="8" t="s">
        <v>62</v>
      </c>
      <c r="E126" s="10" t="s">
        <v>66</v>
      </c>
      <c r="F126" s="21"/>
      <c r="G126" s="22">
        <v>1.2</v>
      </c>
      <c r="H126" s="53"/>
      <c r="I126" s="24"/>
      <c r="J126" s="24"/>
      <c r="K126" s="22">
        <v>1.5</v>
      </c>
      <c r="L126" s="13">
        <f t="shared" si="19"/>
        <v>0.30000000000000004</v>
      </c>
    </row>
    <row r="127" spans="1:12" ht="38.25" x14ac:dyDescent="0.2">
      <c r="A127" s="36">
        <v>57</v>
      </c>
      <c r="C127" s="8" t="s">
        <v>69</v>
      </c>
      <c r="E127" s="10" t="s">
        <v>51</v>
      </c>
      <c r="F127" s="21"/>
      <c r="G127" s="22">
        <v>-17.7</v>
      </c>
      <c r="H127" s="53"/>
      <c r="I127" s="24"/>
      <c r="J127" s="24"/>
      <c r="K127" s="22">
        <v>-17.16</v>
      </c>
      <c r="L127" s="13">
        <f t="shared" si="19"/>
        <v>0.53999999999999915</v>
      </c>
    </row>
    <row r="128" spans="1:12" x14ac:dyDescent="0.2">
      <c r="A128" s="36">
        <v>58</v>
      </c>
      <c r="C128" s="8" t="s">
        <v>70</v>
      </c>
      <c r="E128" s="10" t="s">
        <v>51</v>
      </c>
      <c r="F128" s="21"/>
      <c r="G128" s="22">
        <v>0.7</v>
      </c>
      <c r="H128" s="53"/>
      <c r="I128" s="24"/>
      <c r="J128" s="24"/>
      <c r="K128" s="22">
        <v>1.4</v>
      </c>
      <c r="L128" s="13">
        <f t="shared" si="19"/>
        <v>0.7</v>
      </c>
    </row>
    <row r="129" spans="1:12" x14ac:dyDescent="0.2">
      <c r="A129" s="36">
        <v>59</v>
      </c>
      <c r="C129" s="2" t="s">
        <v>13</v>
      </c>
      <c r="E129" s="21"/>
      <c r="F129" s="21"/>
      <c r="G129" s="14">
        <f>SUM(G92:G107)+SUM(G121:G128)</f>
        <v>-31.299999999999997</v>
      </c>
      <c r="H129" s="39"/>
      <c r="I129" s="20"/>
      <c r="J129" s="20"/>
      <c r="K129" s="14">
        <f>SUM(K92:K107)+SUM(K121:K128)</f>
        <v>-16.680000000000007</v>
      </c>
      <c r="L129" s="14">
        <f>SUM(L92:L107)+SUM(L121:L128)</f>
        <v>14.619999999999997</v>
      </c>
    </row>
    <row r="130" spans="1:12" x14ac:dyDescent="0.2">
      <c r="A130" s="36"/>
      <c r="E130" s="21"/>
      <c r="F130" s="21"/>
      <c r="G130" s="13"/>
      <c r="H130" s="39"/>
      <c r="I130" s="20"/>
      <c r="J130" s="20"/>
      <c r="K130" s="13"/>
      <c r="L130" s="13"/>
    </row>
    <row r="131" spans="1:12" ht="13.5" thickBot="1" x14ac:dyDescent="0.25">
      <c r="A131" s="36">
        <v>60</v>
      </c>
      <c r="C131" s="2" t="s">
        <v>71</v>
      </c>
      <c r="E131" s="21"/>
      <c r="F131" s="21"/>
      <c r="G131" s="26">
        <f>G75+G129</f>
        <v>4118.8100000000004</v>
      </c>
      <c r="H131" s="39"/>
      <c r="I131" s="20"/>
      <c r="J131" s="20"/>
      <c r="K131" s="26">
        <f>K75+K129</f>
        <v>4480.62</v>
      </c>
      <c r="L131" s="26">
        <f>K131-G131</f>
        <v>361.80999999999949</v>
      </c>
    </row>
    <row r="132" spans="1:12" ht="13.5" thickTop="1" x14ac:dyDescent="0.2"/>
    <row r="133" spans="1:12" x14ac:dyDescent="0.2">
      <c r="A133" s="6" t="s">
        <v>85</v>
      </c>
    </row>
    <row r="134" spans="1:12" x14ac:dyDescent="0.2">
      <c r="A134" s="38" t="s">
        <v>86</v>
      </c>
      <c r="B134" s="8"/>
      <c r="C134" s="8" t="s">
        <v>95</v>
      </c>
    </row>
    <row r="135" spans="1:12" x14ac:dyDescent="0.2">
      <c r="A135" s="38" t="s">
        <v>87</v>
      </c>
      <c r="B135" s="8"/>
      <c r="C135" s="8" t="s">
        <v>96</v>
      </c>
    </row>
  </sheetData>
  <mergeCells count="16">
    <mergeCell ref="E116:G116"/>
    <mergeCell ref="I115:K115"/>
    <mergeCell ref="I116:K116"/>
    <mergeCell ref="E9:G9"/>
    <mergeCell ref="E8:G8"/>
    <mergeCell ref="I9:K9"/>
    <mergeCell ref="I8:K8"/>
    <mergeCell ref="E47:G47"/>
    <mergeCell ref="E46:G46"/>
    <mergeCell ref="I46:K46"/>
    <mergeCell ref="I47:K47"/>
    <mergeCell ref="E84:G84"/>
    <mergeCell ref="E85:G85"/>
    <mergeCell ref="I84:K84"/>
    <mergeCell ref="I85:K85"/>
    <mergeCell ref="E115:G115"/>
  </mergeCells>
  <pageMargins left="0.7" right="0.7" top="0.75" bottom="0.75" header="0.3" footer="0.3"/>
  <pageSetup firstPageNumber="5" orientation="landscape" useFirstPageNumber="1" r:id="rId1"/>
  <headerFooter>
    <oddHeader>&amp;R&amp;"Arial,Regular"&amp;10Filed: 2022-10-31
EB-2022-0200
Exhibit 3
Tab 2
Schedule 1
Attachment 2
Page &amp;P of 20</oddHeader>
  </headerFooter>
  <customProperties>
    <customPr name="EpmWorksheetKeyString_GUID" r:id="rId2"/>
  </customProperties>
  <ignoredErrors>
    <ignoredError sqref="G32 K6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F72C-7A72-47DA-B530-D4384254D585}">
  <dimension ref="A1:L135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2" bestFit="1" customWidth="1"/>
    <col min="2" max="2" width="1.28515625" style="2" customWidth="1"/>
    <col min="3" max="3" width="29.85546875" style="2" customWidth="1"/>
    <col min="4" max="4" width="1.28515625" style="2" customWidth="1"/>
    <col min="5" max="7" width="11.42578125" style="2" customWidth="1"/>
    <col min="8" max="8" width="1.140625" style="40" customWidth="1"/>
    <col min="9" max="11" width="11.42578125" style="2" customWidth="1"/>
    <col min="12" max="12" width="13.7109375" style="2" customWidth="1"/>
    <col min="13" max="16384" width="101.140625" style="2"/>
  </cols>
  <sheetData>
    <row r="1" spans="1:12" x14ac:dyDescent="0.2">
      <c r="A1" s="1"/>
    </row>
    <row r="6" spans="1:12" s="4" customFormat="1" x14ac:dyDescent="0.2">
      <c r="A6" s="3" t="s">
        <v>74</v>
      </c>
      <c r="B6" s="3"/>
      <c r="C6" s="3"/>
      <c r="D6" s="3"/>
      <c r="E6" s="3"/>
      <c r="F6" s="3"/>
      <c r="G6" s="3"/>
      <c r="H6" s="41"/>
      <c r="I6" s="3"/>
      <c r="J6" s="3"/>
      <c r="K6" s="3"/>
      <c r="L6" s="3"/>
    </row>
    <row r="8" spans="1:12" s="5" customFormat="1" ht="15" customHeight="1" x14ac:dyDescent="0.2">
      <c r="E8" s="64">
        <v>2021</v>
      </c>
      <c r="F8" s="64"/>
      <c r="G8" s="64"/>
      <c r="H8" s="42"/>
      <c r="I8" s="64">
        <v>2022</v>
      </c>
      <c r="J8" s="64"/>
      <c r="K8" s="64"/>
      <c r="L8" s="6"/>
    </row>
    <row r="9" spans="1:12" s="8" customFormat="1" ht="38.25" x14ac:dyDescent="0.2">
      <c r="A9" s="7" t="s">
        <v>83</v>
      </c>
      <c r="C9" s="9" t="s">
        <v>1</v>
      </c>
      <c r="E9" s="63" t="s">
        <v>2</v>
      </c>
      <c r="F9" s="63"/>
      <c r="G9" s="63"/>
      <c r="H9" s="43"/>
      <c r="I9" s="63" t="s">
        <v>75</v>
      </c>
      <c r="J9" s="63"/>
      <c r="K9" s="63"/>
      <c r="L9" s="7" t="s">
        <v>76</v>
      </c>
    </row>
    <row r="10" spans="1:12" x14ac:dyDescent="0.2">
      <c r="E10" s="10" t="s">
        <v>4</v>
      </c>
      <c r="F10" s="10" t="s">
        <v>5</v>
      </c>
      <c r="G10" s="10" t="s">
        <v>6</v>
      </c>
      <c r="H10" s="44"/>
      <c r="I10" s="10" t="s">
        <v>7</v>
      </c>
      <c r="J10" s="10" t="s">
        <v>8</v>
      </c>
      <c r="K10" s="10" t="s">
        <v>9</v>
      </c>
      <c r="L10" s="10" t="s">
        <v>10</v>
      </c>
    </row>
    <row r="11" spans="1:12" x14ac:dyDescent="0.2">
      <c r="E11" s="10"/>
      <c r="F11" s="10"/>
      <c r="G11" s="10"/>
      <c r="H11" s="44"/>
      <c r="I11" s="10"/>
      <c r="J11" s="10"/>
      <c r="K11" s="10"/>
      <c r="L11" s="10"/>
    </row>
    <row r="12" spans="1:12" x14ac:dyDescent="0.2">
      <c r="E12" s="11" t="s">
        <v>11</v>
      </c>
      <c r="F12" s="11" t="s">
        <v>12</v>
      </c>
      <c r="G12" s="11" t="s">
        <v>13</v>
      </c>
      <c r="H12" s="45"/>
      <c r="I12" s="11" t="s">
        <v>11</v>
      </c>
      <c r="J12" s="11" t="s">
        <v>12</v>
      </c>
      <c r="K12" s="11" t="s">
        <v>13</v>
      </c>
      <c r="L12" s="10"/>
    </row>
    <row r="14" spans="1:12" x14ac:dyDescent="0.2">
      <c r="C14" s="5" t="s">
        <v>14</v>
      </c>
      <c r="L14" s="12"/>
    </row>
    <row r="15" spans="1:12" x14ac:dyDescent="0.2">
      <c r="E15" s="12"/>
      <c r="F15" s="12"/>
      <c r="G15" s="12"/>
      <c r="H15" s="46"/>
      <c r="I15" s="12"/>
      <c r="J15" s="12"/>
      <c r="K15" s="12"/>
      <c r="L15" s="12"/>
    </row>
    <row r="16" spans="1:12" x14ac:dyDescent="0.2">
      <c r="A16" s="10">
        <v>1</v>
      </c>
      <c r="C16" s="2" t="s">
        <v>15</v>
      </c>
      <c r="E16" s="13">
        <v>1749.74</v>
      </c>
      <c r="F16" s="13">
        <v>18.52</v>
      </c>
      <c r="G16" s="13">
        <f>E16+F16-0.01</f>
        <v>1768.25</v>
      </c>
      <c r="H16" s="39"/>
      <c r="I16" s="13">
        <v>1944.1222279649371</v>
      </c>
      <c r="J16" s="13">
        <v>28.77451658221603</v>
      </c>
      <c r="K16" s="13">
        <f>I16+J16</f>
        <v>1972.896744547153</v>
      </c>
      <c r="L16" s="13">
        <f>K16-G16</f>
        <v>204.64674454715305</v>
      </c>
    </row>
    <row r="17" spans="1:12" x14ac:dyDescent="0.2">
      <c r="A17" s="10">
        <v>2</v>
      </c>
      <c r="C17" s="2" t="s">
        <v>16</v>
      </c>
      <c r="E17" s="13">
        <v>775.83</v>
      </c>
      <c r="F17" s="13">
        <v>144.25</v>
      </c>
      <c r="G17" s="13">
        <f>E17+F17</f>
        <v>920.08</v>
      </c>
      <c r="H17" s="39"/>
      <c r="I17" s="13">
        <v>898.02717645901589</v>
      </c>
      <c r="J17" s="13">
        <v>158.37290961665559</v>
      </c>
      <c r="K17" s="13">
        <f>I17+J17</f>
        <v>1056.4000860756714</v>
      </c>
      <c r="L17" s="13">
        <f>K17-G17</f>
        <v>136.32008607567138</v>
      </c>
    </row>
    <row r="18" spans="1:12" x14ac:dyDescent="0.2">
      <c r="A18" s="10">
        <v>3</v>
      </c>
      <c r="C18" s="2" t="s">
        <v>17</v>
      </c>
      <c r="E18" s="13">
        <v>0.01</v>
      </c>
      <c r="F18" s="13">
        <v>0</v>
      </c>
      <c r="G18" s="13">
        <f>E18+F18</f>
        <v>0.01</v>
      </c>
      <c r="H18" s="39"/>
      <c r="I18" s="13">
        <v>0</v>
      </c>
      <c r="J18" s="13">
        <v>0</v>
      </c>
      <c r="K18" s="13">
        <f>I18+J18</f>
        <v>0</v>
      </c>
      <c r="L18" s="13">
        <f>K18-G18</f>
        <v>-0.01</v>
      </c>
    </row>
    <row r="19" spans="1:12" x14ac:dyDescent="0.2">
      <c r="A19" s="10">
        <v>4</v>
      </c>
      <c r="C19" s="2" t="s">
        <v>18</v>
      </c>
      <c r="E19" s="14">
        <f t="shared" ref="E19:G19" si="0">SUM(E16:E18)</f>
        <v>2525.5800000000004</v>
      </c>
      <c r="F19" s="14">
        <f t="shared" si="0"/>
        <v>162.77000000000001</v>
      </c>
      <c r="G19" s="14">
        <f t="shared" si="0"/>
        <v>2688.34</v>
      </c>
      <c r="H19" s="39"/>
      <c r="I19" s="14">
        <f t="shared" ref="I19:L19" si="1">SUM(I16:I18)</f>
        <v>2842.149404423953</v>
      </c>
      <c r="J19" s="14">
        <f t="shared" si="1"/>
        <v>187.14742619887161</v>
      </c>
      <c r="K19" s="14">
        <f t="shared" si="1"/>
        <v>3029.2968306228245</v>
      </c>
      <c r="L19" s="14">
        <f t="shared" si="1"/>
        <v>340.95683062282444</v>
      </c>
    </row>
    <row r="20" spans="1:12" x14ac:dyDescent="0.2">
      <c r="A20" s="10"/>
      <c r="E20" s="15"/>
      <c r="F20" s="15"/>
      <c r="G20" s="15"/>
      <c r="H20" s="47"/>
      <c r="I20" s="15"/>
      <c r="J20" s="15"/>
      <c r="K20" s="15"/>
      <c r="L20" s="15"/>
    </row>
    <row r="21" spans="1:12" x14ac:dyDescent="0.2">
      <c r="A21" s="10">
        <v>5</v>
      </c>
      <c r="C21" s="2" t="s">
        <v>19</v>
      </c>
      <c r="E21" s="13">
        <v>853.06</v>
      </c>
      <c r="F21" s="13">
        <v>18.29</v>
      </c>
      <c r="G21" s="13">
        <f>E21+F21</f>
        <v>871.34999999999991</v>
      </c>
      <c r="H21" s="39"/>
      <c r="I21" s="13">
        <v>935.80436502377961</v>
      </c>
      <c r="J21" s="13">
        <v>20.110468009379733</v>
      </c>
      <c r="K21" s="13">
        <f>I21+J21</f>
        <v>955.91483303315931</v>
      </c>
      <c r="L21" s="13">
        <f>K21-G21</f>
        <v>84.564833033159402</v>
      </c>
    </row>
    <row r="22" spans="1:12" x14ac:dyDescent="0.2">
      <c r="A22" s="10">
        <v>6</v>
      </c>
      <c r="C22" s="2" t="s">
        <v>20</v>
      </c>
      <c r="E22" s="13">
        <v>109.24</v>
      </c>
      <c r="F22" s="13">
        <v>34.979999999999997</v>
      </c>
      <c r="G22" s="13">
        <f t="shared" ref="G22:G24" si="2">E22+F22</f>
        <v>144.22</v>
      </c>
      <c r="H22" s="39"/>
      <c r="I22" s="13">
        <v>132.8728858230657</v>
      </c>
      <c r="J22" s="13">
        <v>42.003504692811035</v>
      </c>
      <c r="K22" s="13">
        <f t="shared" ref="K22:K24" si="3">I22+J22</f>
        <v>174.87639051587672</v>
      </c>
      <c r="L22" s="13">
        <f>K22-G22</f>
        <v>30.656390515876723</v>
      </c>
    </row>
    <row r="23" spans="1:12" x14ac:dyDescent="0.2">
      <c r="A23" s="10">
        <v>7</v>
      </c>
      <c r="C23" s="2" t="s">
        <v>21</v>
      </c>
      <c r="E23" s="13">
        <v>364.25</v>
      </c>
      <c r="F23" s="13">
        <v>12.83</v>
      </c>
      <c r="G23" s="13">
        <f t="shared" si="2"/>
        <v>377.08</v>
      </c>
      <c r="H23" s="39"/>
      <c r="I23" s="13">
        <v>400.07344655065856</v>
      </c>
      <c r="J23" s="13">
        <v>15.700537095658596</v>
      </c>
      <c r="K23" s="13">
        <f t="shared" si="3"/>
        <v>415.77398364631716</v>
      </c>
      <c r="L23" s="13">
        <f>K23-G23</f>
        <v>38.693983646317179</v>
      </c>
    </row>
    <row r="24" spans="1:12" x14ac:dyDescent="0.2">
      <c r="A24" s="10">
        <v>8</v>
      </c>
      <c r="C24" s="2" t="s">
        <v>22</v>
      </c>
      <c r="E24" s="13">
        <v>40.9</v>
      </c>
      <c r="F24" s="13">
        <v>19.989999999999998</v>
      </c>
      <c r="G24" s="13">
        <f t="shared" si="2"/>
        <v>60.89</v>
      </c>
      <c r="H24" s="39"/>
      <c r="I24" s="13">
        <v>44.075550085675033</v>
      </c>
      <c r="J24" s="13">
        <v>25.494429625881196</v>
      </c>
      <c r="K24" s="13">
        <f t="shared" si="3"/>
        <v>69.569979711556229</v>
      </c>
      <c r="L24" s="13">
        <f>K24-G24</f>
        <v>8.6799797115562285</v>
      </c>
    </row>
    <row r="25" spans="1:12" x14ac:dyDescent="0.2">
      <c r="A25" s="10">
        <v>9</v>
      </c>
      <c r="C25" s="2" t="s">
        <v>23</v>
      </c>
      <c r="E25" s="14">
        <f t="shared" ref="E25:G25" si="4">SUM(E21:E24)</f>
        <v>1367.45</v>
      </c>
      <c r="F25" s="14">
        <f t="shared" si="4"/>
        <v>86.089999999999989</v>
      </c>
      <c r="G25" s="14">
        <f t="shared" si="4"/>
        <v>1453.54</v>
      </c>
      <c r="H25" s="39"/>
      <c r="I25" s="14">
        <f t="shared" ref="I25:L25" si="5">SUM(I21:I24)</f>
        <v>1512.8262474831788</v>
      </c>
      <c r="J25" s="14">
        <f t="shared" si="5"/>
        <v>103.30893942373055</v>
      </c>
      <c r="K25" s="14">
        <f t="shared" si="5"/>
        <v>1616.1351869069094</v>
      </c>
      <c r="L25" s="14">
        <f t="shared" si="5"/>
        <v>162.59518690690953</v>
      </c>
    </row>
    <row r="26" spans="1:12" x14ac:dyDescent="0.2">
      <c r="A26" s="10"/>
      <c r="E26" s="13"/>
      <c r="F26" s="13"/>
      <c r="G26" s="13"/>
      <c r="H26" s="39"/>
      <c r="I26" s="13"/>
      <c r="J26" s="13"/>
      <c r="K26" s="13"/>
      <c r="L26" s="13"/>
    </row>
    <row r="27" spans="1:12" x14ac:dyDescent="0.2">
      <c r="A27" s="10">
        <v>10</v>
      </c>
      <c r="C27" s="2" t="s">
        <v>24</v>
      </c>
      <c r="E27" s="14">
        <f t="shared" ref="E27:G27" si="6">E19+E25</f>
        <v>3893.0300000000007</v>
      </c>
      <c r="F27" s="14">
        <f t="shared" si="6"/>
        <v>248.86</v>
      </c>
      <c r="G27" s="14">
        <f t="shared" si="6"/>
        <v>4141.88</v>
      </c>
      <c r="H27" s="39"/>
      <c r="I27" s="14">
        <f t="shared" ref="I27:L27" si="7">I19+I25</f>
        <v>4354.9756519071316</v>
      </c>
      <c r="J27" s="14">
        <f t="shared" si="7"/>
        <v>290.45636562260216</v>
      </c>
      <c r="K27" s="14">
        <f t="shared" si="7"/>
        <v>4645.4320175297344</v>
      </c>
      <c r="L27" s="14">
        <f t="shared" si="7"/>
        <v>503.55201752973397</v>
      </c>
    </row>
    <row r="28" spans="1:12" x14ac:dyDescent="0.2">
      <c r="A28" s="10"/>
      <c r="E28" s="13"/>
      <c r="F28" s="13"/>
      <c r="G28" s="13"/>
      <c r="H28" s="39"/>
      <c r="I28" s="13"/>
      <c r="J28" s="13"/>
      <c r="K28" s="13"/>
      <c r="L28" s="13"/>
    </row>
    <row r="29" spans="1:12" x14ac:dyDescent="0.2">
      <c r="A29" s="10"/>
      <c r="C29" s="5" t="s">
        <v>25</v>
      </c>
      <c r="E29" s="16"/>
      <c r="F29" s="16"/>
      <c r="G29" s="16"/>
      <c r="H29" s="48"/>
      <c r="I29" s="16"/>
      <c r="J29" s="16"/>
      <c r="K29" s="16"/>
      <c r="L29" s="16"/>
    </row>
    <row r="30" spans="1:12" x14ac:dyDescent="0.2">
      <c r="A30" s="10"/>
      <c r="E30" s="16"/>
      <c r="F30" s="16"/>
      <c r="G30" s="16"/>
      <c r="H30" s="48"/>
      <c r="I30" s="16"/>
      <c r="J30" s="16"/>
      <c r="K30" s="16"/>
      <c r="L30" s="16"/>
    </row>
    <row r="31" spans="1:12" x14ac:dyDescent="0.2">
      <c r="A31" s="10">
        <v>11</v>
      </c>
      <c r="C31" s="2" t="s">
        <v>26</v>
      </c>
      <c r="E31" s="13">
        <v>2.9</v>
      </c>
      <c r="F31" s="13">
        <v>1.8</v>
      </c>
      <c r="G31" s="13">
        <f t="shared" ref="G31:G36" si="8">E31+F31</f>
        <v>4.7</v>
      </c>
      <c r="H31" s="39"/>
      <c r="I31" s="13">
        <v>2.6891416269542754</v>
      </c>
      <c r="J31" s="13">
        <v>1.5185939873713523</v>
      </c>
      <c r="K31" s="13">
        <f t="shared" ref="K31:K36" si="9">I31+J31</f>
        <v>4.2077356143256281</v>
      </c>
      <c r="L31" s="13">
        <f t="shared" ref="L31:L36" si="10">K31-G31</f>
        <v>-0.49226438567437203</v>
      </c>
    </row>
    <row r="32" spans="1:12" x14ac:dyDescent="0.2">
      <c r="A32" s="10">
        <v>12</v>
      </c>
      <c r="C32" s="2" t="s">
        <v>27</v>
      </c>
      <c r="E32" s="13">
        <v>16.600000000000001</v>
      </c>
      <c r="F32" s="13">
        <v>40.4</v>
      </c>
      <c r="G32" s="13">
        <f t="shared" si="8"/>
        <v>57</v>
      </c>
      <c r="H32" s="39"/>
      <c r="I32" s="13">
        <v>15.272286223672367</v>
      </c>
      <c r="J32" s="13">
        <v>40.487791132689864</v>
      </c>
      <c r="K32" s="13">
        <f t="shared" si="9"/>
        <v>55.760077356362231</v>
      </c>
      <c r="L32" s="13">
        <f t="shared" si="10"/>
        <v>-1.2399226436377688</v>
      </c>
    </row>
    <row r="33" spans="1:12" x14ac:dyDescent="0.2">
      <c r="A33" s="10">
        <v>13</v>
      </c>
      <c r="C33" s="2" t="s">
        <v>28</v>
      </c>
      <c r="E33" s="13">
        <v>0.2</v>
      </c>
      <c r="F33" s="13">
        <v>8.1399999999999988</v>
      </c>
      <c r="G33" s="13">
        <f t="shared" si="8"/>
        <v>8.3399999999999981</v>
      </c>
      <c r="H33" s="39"/>
      <c r="I33" s="13">
        <v>0.13372762248005141</v>
      </c>
      <c r="J33" s="13">
        <v>8.7931519800482985</v>
      </c>
      <c r="K33" s="13">
        <f t="shared" si="9"/>
        <v>8.9268796025283503</v>
      </c>
      <c r="L33" s="13">
        <f t="shared" si="10"/>
        <v>0.58687960252835225</v>
      </c>
    </row>
    <row r="34" spans="1:12" x14ac:dyDescent="0.2">
      <c r="A34" s="10">
        <v>14</v>
      </c>
      <c r="C34" s="2" t="s">
        <v>29</v>
      </c>
      <c r="E34" s="13">
        <v>0</v>
      </c>
      <c r="F34" s="13">
        <v>11.9</v>
      </c>
      <c r="G34" s="13">
        <f t="shared" si="8"/>
        <v>11.9</v>
      </c>
      <c r="H34" s="39"/>
      <c r="I34" s="13">
        <v>0</v>
      </c>
      <c r="J34" s="13">
        <v>11.967478607179203</v>
      </c>
      <c r="K34" s="13">
        <f t="shared" si="9"/>
        <v>11.967478607179203</v>
      </c>
      <c r="L34" s="13">
        <f t="shared" si="10"/>
        <v>6.7478607179202399E-2</v>
      </c>
    </row>
    <row r="35" spans="1:12" x14ac:dyDescent="0.2">
      <c r="A35" s="10">
        <v>15</v>
      </c>
      <c r="C35" s="2" t="s">
        <v>30</v>
      </c>
      <c r="E35" s="13">
        <v>0.6</v>
      </c>
      <c r="F35" s="13">
        <v>1.6</v>
      </c>
      <c r="G35" s="13">
        <f t="shared" si="8"/>
        <v>2.2000000000000002</v>
      </c>
      <c r="H35" s="39"/>
      <c r="I35" s="13">
        <v>0.44452601689973387</v>
      </c>
      <c r="J35" s="13">
        <v>1.5811679132311953</v>
      </c>
      <c r="K35" s="13">
        <f t="shared" si="9"/>
        <v>2.0256939301309291</v>
      </c>
      <c r="L35" s="13">
        <f t="shared" si="10"/>
        <v>-0.17430606986907105</v>
      </c>
    </row>
    <row r="36" spans="1:12" x14ac:dyDescent="0.2">
      <c r="A36" s="10">
        <v>16</v>
      </c>
      <c r="C36" s="2" t="s">
        <v>31</v>
      </c>
      <c r="E36" s="13">
        <v>0</v>
      </c>
      <c r="F36" s="13">
        <v>1.9</v>
      </c>
      <c r="G36" s="13">
        <f t="shared" si="8"/>
        <v>1.9</v>
      </c>
      <c r="H36" s="39"/>
      <c r="I36" s="13">
        <v>0.10957507216875982</v>
      </c>
      <c r="J36" s="13">
        <v>1.7945089362705082</v>
      </c>
      <c r="K36" s="13">
        <f t="shared" si="9"/>
        <v>1.9040840084392681</v>
      </c>
      <c r="L36" s="13">
        <f t="shared" si="10"/>
        <v>4.0840084392681497E-3</v>
      </c>
    </row>
    <row r="37" spans="1:12" x14ac:dyDescent="0.2">
      <c r="A37" s="10"/>
      <c r="E37" s="22"/>
      <c r="F37" s="22"/>
      <c r="G37" s="22"/>
      <c r="H37" s="53"/>
      <c r="I37" s="22"/>
      <c r="J37" s="22"/>
      <c r="K37" s="22"/>
      <c r="L37" s="22"/>
    </row>
    <row r="38" spans="1:12" x14ac:dyDescent="0.2">
      <c r="A38" s="10"/>
      <c r="E38" s="22"/>
      <c r="F38" s="22"/>
      <c r="G38" s="22"/>
      <c r="H38" s="53"/>
      <c r="I38" s="22"/>
      <c r="J38" s="22"/>
      <c r="K38" s="22"/>
      <c r="L38" s="22"/>
    </row>
    <row r="39" spans="1:12" x14ac:dyDescent="0.2">
      <c r="A39" s="10"/>
      <c r="E39" s="22"/>
      <c r="F39" s="22"/>
      <c r="G39" s="22"/>
      <c r="H39" s="53"/>
      <c r="I39" s="22"/>
      <c r="J39" s="22"/>
      <c r="K39" s="22"/>
      <c r="L39" s="22"/>
    </row>
    <row r="40" spans="1:12" x14ac:dyDescent="0.2">
      <c r="A40" s="10"/>
      <c r="E40" s="22"/>
      <c r="F40" s="22"/>
      <c r="G40" s="22"/>
      <c r="H40" s="53"/>
      <c r="I40" s="22"/>
      <c r="J40" s="22"/>
      <c r="K40" s="22"/>
      <c r="L40" s="22"/>
    </row>
    <row r="41" spans="1:12" x14ac:dyDescent="0.2">
      <c r="A41" s="10"/>
      <c r="E41" s="22"/>
      <c r="F41" s="22"/>
      <c r="G41" s="22"/>
      <c r="H41" s="53"/>
      <c r="I41" s="22"/>
      <c r="J41" s="22"/>
      <c r="K41" s="22"/>
      <c r="L41" s="22"/>
    </row>
    <row r="42" spans="1:12" x14ac:dyDescent="0.2">
      <c r="A42" s="10"/>
      <c r="E42" s="22"/>
      <c r="F42" s="22"/>
      <c r="G42" s="22"/>
      <c r="H42" s="53"/>
      <c r="I42" s="22"/>
      <c r="J42" s="22"/>
      <c r="K42" s="22"/>
      <c r="L42" s="22"/>
    </row>
    <row r="43" spans="1:12" s="4" customFormat="1" x14ac:dyDescent="0.2">
      <c r="A43" s="3"/>
      <c r="B43" s="3"/>
      <c r="C43" s="3"/>
      <c r="D43" s="3"/>
      <c r="E43" s="27"/>
      <c r="F43" s="27"/>
      <c r="G43" s="27"/>
      <c r="H43" s="54"/>
      <c r="I43" s="27"/>
      <c r="J43" s="27"/>
      <c r="K43" s="27"/>
      <c r="L43" s="27"/>
    </row>
    <row r="44" spans="1:12" s="4" customFormat="1" x14ac:dyDescent="0.2">
      <c r="A44" s="3" t="s">
        <v>92</v>
      </c>
      <c r="B44" s="3"/>
      <c r="C44" s="3"/>
      <c r="D44" s="3"/>
      <c r="E44" s="3"/>
      <c r="F44" s="3"/>
      <c r="G44" s="3"/>
      <c r="H44" s="41"/>
      <c r="I44" s="3"/>
      <c r="J44" s="3"/>
      <c r="K44" s="3"/>
      <c r="L44" s="3"/>
    </row>
    <row r="46" spans="1:12" s="5" customFormat="1" ht="15" customHeight="1" x14ac:dyDescent="0.2">
      <c r="E46" s="64">
        <v>2021</v>
      </c>
      <c r="F46" s="64"/>
      <c r="G46" s="64"/>
      <c r="H46" s="42"/>
      <c r="I46" s="64">
        <v>2022</v>
      </c>
      <c r="J46" s="64"/>
      <c r="K46" s="64"/>
      <c r="L46" s="6"/>
    </row>
    <row r="47" spans="1:12" s="8" customFormat="1" ht="38.25" x14ac:dyDescent="0.2">
      <c r="A47" s="7" t="s">
        <v>83</v>
      </c>
      <c r="C47" s="9" t="s">
        <v>1</v>
      </c>
      <c r="E47" s="63" t="s">
        <v>2</v>
      </c>
      <c r="F47" s="63"/>
      <c r="G47" s="63"/>
      <c r="H47" s="43"/>
      <c r="I47" s="63" t="s">
        <v>75</v>
      </c>
      <c r="J47" s="63"/>
      <c r="K47" s="63"/>
      <c r="L47" s="7" t="s">
        <v>76</v>
      </c>
    </row>
    <row r="48" spans="1:12" x14ac:dyDescent="0.2">
      <c r="E48" s="22" t="s">
        <v>4</v>
      </c>
      <c r="F48" s="22" t="s">
        <v>5</v>
      </c>
      <c r="G48" s="22" t="s">
        <v>6</v>
      </c>
      <c r="H48" s="53"/>
      <c r="I48" s="22" t="s">
        <v>7</v>
      </c>
      <c r="J48" s="22" t="s">
        <v>8</v>
      </c>
      <c r="K48" s="22" t="s">
        <v>9</v>
      </c>
      <c r="L48" s="22" t="s">
        <v>10</v>
      </c>
    </row>
    <row r="49" spans="1:12" x14ac:dyDescent="0.2">
      <c r="E49" s="22"/>
      <c r="F49" s="22"/>
      <c r="G49" s="22"/>
      <c r="H49" s="53"/>
      <c r="I49" s="22"/>
      <c r="J49" s="22"/>
      <c r="K49" s="22"/>
      <c r="L49" s="22"/>
    </row>
    <row r="50" spans="1:12" x14ac:dyDescent="0.2">
      <c r="E50" s="29" t="s">
        <v>11</v>
      </c>
      <c r="F50" s="29" t="s">
        <v>12</v>
      </c>
      <c r="G50" s="29" t="s">
        <v>13</v>
      </c>
      <c r="H50" s="57"/>
      <c r="I50" s="29" t="s">
        <v>11</v>
      </c>
      <c r="J50" s="29" t="s">
        <v>12</v>
      </c>
      <c r="K50" s="29" t="s">
        <v>13</v>
      </c>
      <c r="L50" s="22"/>
    </row>
    <row r="51" spans="1:12" x14ac:dyDescent="0.2">
      <c r="A51" s="10"/>
      <c r="E51" s="22"/>
      <c r="F51" s="22"/>
      <c r="G51" s="22"/>
      <c r="H51" s="53"/>
      <c r="I51" s="22"/>
      <c r="J51" s="22"/>
      <c r="K51" s="22"/>
      <c r="L51" s="22"/>
    </row>
    <row r="52" spans="1:12" x14ac:dyDescent="0.2">
      <c r="A52" s="10">
        <v>17</v>
      </c>
      <c r="C52" s="2" t="s">
        <v>32</v>
      </c>
      <c r="E52" s="13">
        <v>1.1000000000000001</v>
      </c>
      <c r="F52" s="13">
        <v>1.2</v>
      </c>
      <c r="G52" s="13">
        <f>E52+F52</f>
        <v>2.2999999999999998</v>
      </c>
      <c r="H52" s="39"/>
      <c r="I52" s="13">
        <v>0.13436144438661324</v>
      </c>
      <c r="J52" s="13">
        <v>2.6292585669456843</v>
      </c>
      <c r="K52" s="13">
        <f>I52+J52</f>
        <v>2.7636200113322973</v>
      </c>
      <c r="L52" s="13">
        <f>K52-G52</f>
        <v>0.46362001133229747</v>
      </c>
    </row>
    <row r="53" spans="1:12" x14ac:dyDescent="0.2">
      <c r="A53" s="10">
        <v>18</v>
      </c>
      <c r="C53" s="2" t="s">
        <v>33</v>
      </c>
      <c r="E53" s="13">
        <v>27.8</v>
      </c>
      <c r="F53" s="13">
        <v>2.4</v>
      </c>
      <c r="G53" s="13">
        <f t="shared" ref="G53:G55" si="11">E53+F53</f>
        <v>30.2</v>
      </c>
      <c r="H53" s="39"/>
      <c r="I53" s="13">
        <v>34.321238340739129</v>
      </c>
      <c r="J53" s="13">
        <v>1.7316341807892282</v>
      </c>
      <c r="K53" s="13">
        <f>I53+J53</f>
        <v>36.052872521528357</v>
      </c>
      <c r="L53" s="13">
        <f>K53-G53</f>
        <v>5.8528725215283579</v>
      </c>
    </row>
    <row r="54" spans="1:12" x14ac:dyDescent="0.2">
      <c r="A54" s="10">
        <v>19</v>
      </c>
      <c r="C54" s="2" t="s">
        <v>34</v>
      </c>
      <c r="E54" s="13">
        <v>0</v>
      </c>
      <c r="F54" s="13">
        <v>0.1</v>
      </c>
      <c r="G54" s="13">
        <f t="shared" si="11"/>
        <v>0.1</v>
      </c>
      <c r="H54" s="39"/>
      <c r="I54" s="13">
        <v>0</v>
      </c>
      <c r="J54" s="13">
        <v>1.8877052373304833E-2</v>
      </c>
      <c r="K54" s="13">
        <f t="shared" ref="K54:K55" si="12">I54+J54</f>
        <v>1.8877052373304833E-2</v>
      </c>
      <c r="L54" s="13">
        <f>K54-G54</f>
        <v>-8.1122947626695169E-2</v>
      </c>
    </row>
    <row r="55" spans="1:12" x14ac:dyDescent="0.2">
      <c r="A55" s="10">
        <v>20</v>
      </c>
      <c r="C55" s="2" t="s">
        <v>35</v>
      </c>
      <c r="E55" s="13">
        <v>0</v>
      </c>
      <c r="F55" s="13">
        <v>0</v>
      </c>
      <c r="G55" s="13">
        <f t="shared" si="11"/>
        <v>0</v>
      </c>
      <c r="H55" s="39"/>
      <c r="I55" s="13">
        <v>0</v>
      </c>
      <c r="J55" s="13">
        <v>3.0219999999999999E-3</v>
      </c>
      <c r="K55" s="13">
        <f t="shared" si="12"/>
        <v>3.0219999999999999E-3</v>
      </c>
      <c r="L55" s="13">
        <f>K55-G55</f>
        <v>3.0219999999999999E-3</v>
      </c>
    </row>
    <row r="56" spans="1:12" x14ac:dyDescent="0.2">
      <c r="A56" s="10">
        <v>21</v>
      </c>
      <c r="C56" s="2" t="s">
        <v>18</v>
      </c>
      <c r="E56" s="14">
        <f>SUM(E52:E55)+SUM(E31:E36)</f>
        <v>49.2</v>
      </c>
      <c r="F56" s="14">
        <f>SUM(F52:F55)+SUM(F31:F36)</f>
        <v>69.44</v>
      </c>
      <c r="G56" s="14">
        <f>SUM(G52:G55)+SUM(G31:G36)</f>
        <v>118.64000000000001</v>
      </c>
      <c r="H56" s="39"/>
      <c r="I56" s="14">
        <f>SUM(I52:I55)+SUM(I31:I36)</f>
        <v>53.104856347300924</v>
      </c>
      <c r="J56" s="14">
        <f>SUM(J52:J55)+SUM(J31:J36)</f>
        <v>70.525484356898644</v>
      </c>
      <c r="K56" s="14">
        <f>SUM(K52:K55)+SUM(K31:K36)</f>
        <v>123.63034070419957</v>
      </c>
      <c r="L56" s="14">
        <f>SUM(L52:L55)+SUM(L31:L36)</f>
        <v>4.9903407041995713</v>
      </c>
    </row>
    <row r="57" spans="1:12" x14ac:dyDescent="0.2">
      <c r="A57" s="10"/>
      <c r="E57" s="15"/>
      <c r="F57" s="16"/>
      <c r="G57" s="16"/>
      <c r="H57" s="48"/>
      <c r="I57" s="16"/>
      <c r="J57" s="16"/>
      <c r="K57" s="16"/>
      <c r="L57" s="16"/>
    </row>
    <row r="58" spans="1:12" x14ac:dyDescent="0.2">
      <c r="A58" s="10">
        <v>22</v>
      </c>
      <c r="C58" s="2" t="s">
        <v>36</v>
      </c>
      <c r="E58" s="13">
        <v>11.99</v>
      </c>
      <c r="F58" s="13">
        <v>28.84</v>
      </c>
      <c r="G58" s="13">
        <f t="shared" ref="G58:G69" si="13">E58+F58</f>
        <v>40.83</v>
      </c>
      <c r="H58" s="39"/>
      <c r="I58" s="13">
        <v>12.822449269114705</v>
      </c>
      <c r="J58" s="13">
        <v>29.732326863856319</v>
      </c>
      <c r="K58" s="13">
        <f t="shared" ref="K58:K69" si="14">I58+J58</f>
        <v>42.554776132971021</v>
      </c>
      <c r="L58" s="13">
        <f t="shared" ref="L58:L69" si="15">K58-G58</f>
        <v>1.7247761329710229</v>
      </c>
    </row>
    <row r="59" spans="1:12" x14ac:dyDescent="0.2">
      <c r="A59" s="10">
        <v>23</v>
      </c>
      <c r="C59" s="2" t="s">
        <v>37</v>
      </c>
      <c r="E59" s="13">
        <v>6.7</v>
      </c>
      <c r="F59" s="13">
        <v>21.2</v>
      </c>
      <c r="G59" s="13">
        <f t="shared" si="13"/>
        <v>27.9</v>
      </c>
      <c r="H59" s="39"/>
      <c r="I59" s="13">
        <v>7.6024342034173431</v>
      </c>
      <c r="J59" s="13">
        <v>23.784939888887912</v>
      </c>
      <c r="K59" s="13">
        <f t="shared" si="14"/>
        <v>31.387374092305254</v>
      </c>
      <c r="L59" s="13">
        <f t="shared" si="15"/>
        <v>3.4873740923052559</v>
      </c>
    </row>
    <row r="60" spans="1:12" x14ac:dyDescent="0.2">
      <c r="A60" s="10">
        <v>24</v>
      </c>
      <c r="C60" s="2" t="s">
        <v>38</v>
      </c>
      <c r="E60" s="13">
        <v>3</v>
      </c>
      <c r="F60" s="13">
        <v>1</v>
      </c>
      <c r="G60" s="13">
        <f t="shared" si="13"/>
        <v>4</v>
      </c>
      <c r="H60" s="39"/>
      <c r="I60" s="13">
        <v>3.2720713343534737</v>
      </c>
      <c r="J60" s="13">
        <v>1.1904003435274813</v>
      </c>
      <c r="K60" s="13">
        <f t="shared" si="14"/>
        <v>4.4624716778809548</v>
      </c>
      <c r="L60" s="13">
        <f t="shared" si="15"/>
        <v>0.46247167788095478</v>
      </c>
    </row>
    <row r="61" spans="1:12" x14ac:dyDescent="0.2">
      <c r="A61" s="10">
        <v>25</v>
      </c>
      <c r="C61" s="2" t="s">
        <v>39</v>
      </c>
      <c r="E61" s="13">
        <v>0.1</v>
      </c>
      <c r="F61" s="13">
        <v>0</v>
      </c>
      <c r="G61" s="13">
        <f t="shared" si="13"/>
        <v>0.1</v>
      </c>
      <c r="H61" s="39"/>
      <c r="I61" s="13">
        <v>7.963927550924442E-2</v>
      </c>
      <c r="J61" s="13">
        <v>0</v>
      </c>
      <c r="K61" s="13">
        <f t="shared" si="14"/>
        <v>7.963927550924442E-2</v>
      </c>
      <c r="L61" s="13">
        <f t="shared" si="15"/>
        <v>-2.0360724490755586E-2</v>
      </c>
    </row>
    <row r="62" spans="1:12" x14ac:dyDescent="0.2">
      <c r="A62" s="10">
        <v>26</v>
      </c>
      <c r="C62" s="2" t="s">
        <v>40</v>
      </c>
      <c r="E62" s="13">
        <v>2.9</v>
      </c>
      <c r="F62" s="13">
        <v>30.6</v>
      </c>
      <c r="G62" s="13">
        <f t="shared" si="13"/>
        <v>33.5</v>
      </c>
      <c r="H62" s="39"/>
      <c r="I62" s="13">
        <v>2.7224348976998614</v>
      </c>
      <c r="J62" s="13">
        <v>31.80154948246803</v>
      </c>
      <c r="K62" s="13">
        <f t="shared" si="14"/>
        <v>34.523984380167889</v>
      </c>
      <c r="L62" s="13">
        <f t="shared" si="15"/>
        <v>1.0239843801678887</v>
      </c>
    </row>
    <row r="63" spans="1:12" x14ac:dyDescent="0.2">
      <c r="A63" s="10">
        <v>27</v>
      </c>
      <c r="C63" s="2" t="s">
        <v>26</v>
      </c>
      <c r="E63" s="13">
        <v>0</v>
      </c>
      <c r="F63" s="13">
        <v>11.5</v>
      </c>
      <c r="G63" s="13">
        <f t="shared" si="13"/>
        <v>11.5</v>
      </c>
      <c r="H63" s="39"/>
      <c r="I63" s="13">
        <v>0</v>
      </c>
      <c r="J63" s="13">
        <v>11.785680482252555</v>
      </c>
      <c r="K63" s="13">
        <f t="shared" si="14"/>
        <v>11.785680482252555</v>
      </c>
      <c r="L63" s="13">
        <f t="shared" si="15"/>
        <v>0.28568048225255538</v>
      </c>
    </row>
    <row r="64" spans="1:12" x14ac:dyDescent="0.2">
      <c r="A64" s="10">
        <v>28</v>
      </c>
      <c r="C64" s="2" t="s">
        <v>41</v>
      </c>
      <c r="E64" s="13">
        <v>0</v>
      </c>
      <c r="F64" s="13">
        <v>13.9</v>
      </c>
      <c r="G64" s="13">
        <f t="shared" si="13"/>
        <v>13.9</v>
      </c>
      <c r="H64" s="39"/>
      <c r="I64" s="13">
        <v>0</v>
      </c>
      <c r="J64" s="13">
        <v>13.966423388737178</v>
      </c>
      <c r="K64" s="13">
        <f t="shared" si="14"/>
        <v>13.966423388737178</v>
      </c>
      <c r="L64" s="13">
        <f t="shared" si="15"/>
        <v>6.6423388737177902E-2</v>
      </c>
    </row>
    <row r="65" spans="1:12" x14ac:dyDescent="0.2">
      <c r="A65" s="10">
        <v>29</v>
      </c>
      <c r="C65" s="2" t="s">
        <v>42</v>
      </c>
      <c r="E65" s="13">
        <v>0</v>
      </c>
      <c r="F65" s="13">
        <v>76.05</v>
      </c>
      <c r="G65" s="13">
        <f t="shared" si="13"/>
        <v>76.05</v>
      </c>
      <c r="H65" s="39"/>
      <c r="I65" s="13">
        <v>0</v>
      </c>
      <c r="J65" s="13">
        <v>78.678789857918119</v>
      </c>
      <c r="K65" s="13">
        <f t="shared" si="14"/>
        <v>78.678789857918119</v>
      </c>
      <c r="L65" s="13">
        <f t="shared" si="15"/>
        <v>2.6287898579181217</v>
      </c>
    </row>
    <row r="66" spans="1:12" x14ac:dyDescent="0.2">
      <c r="A66" s="10">
        <v>30</v>
      </c>
      <c r="C66" s="2" t="s">
        <v>43</v>
      </c>
      <c r="E66" s="13">
        <v>0</v>
      </c>
      <c r="F66" s="13">
        <v>7.2</v>
      </c>
      <c r="G66" s="13">
        <f t="shared" si="13"/>
        <v>7.2</v>
      </c>
      <c r="H66" s="39"/>
      <c r="I66" s="13">
        <v>0</v>
      </c>
      <c r="J66" s="13">
        <v>7.549305440732395</v>
      </c>
      <c r="K66" s="13">
        <f t="shared" si="14"/>
        <v>7.549305440732395</v>
      </c>
      <c r="L66" s="13">
        <f t="shared" si="15"/>
        <v>0.34930544073239478</v>
      </c>
    </row>
    <row r="67" spans="1:12" x14ac:dyDescent="0.2">
      <c r="A67" s="10">
        <v>31</v>
      </c>
      <c r="C67" s="2" t="s">
        <v>44</v>
      </c>
      <c r="E67" s="13">
        <v>0.8</v>
      </c>
      <c r="F67" s="13">
        <v>2.2999999999999998</v>
      </c>
      <c r="G67" s="13">
        <f t="shared" si="13"/>
        <v>3.0999999999999996</v>
      </c>
      <c r="H67" s="39"/>
      <c r="I67" s="13">
        <v>0.91918881332572155</v>
      </c>
      <c r="J67" s="13">
        <v>2.4077005602132862</v>
      </c>
      <c r="K67" s="13">
        <f t="shared" si="14"/>
        <v>3.3268893735390077</v>
      </c>
      <c r="L67" s="13">
        <f t="shared" si="15"/>
        <v>0.22688937353900807</v>
      </c>
    </row>
    <row r="68" spans="1:12" x14ac:dyDescent="0.2">
      <c r="A68" s="10">
        <v>32</v>
      </c>
      <c r="C68" s="2" t="s">
        <v>45</v>
      </c>
      <c r="E68" s="13">
        <v>15.6</v>
      </c>
      <c r="F68" s="13">
        <v>3.1</v>
      </c>
      <c r="G68" s="13">
        <f>E68+F68+0.1</f>
        <v>18.8</v>
      </c>
      <c r="H68" s="39"/>
      <c r="I68" s="13">
        <v>2.4750225940507673</v>
      </c>
      <c r="J68" s="13">
        <v>4.1009944415996964</v>
      </c>
      <c r="K68" s="13">
        <f t="shared" si="14"/>
        <v>6.5760170356504641</v>
      </c>
      <c r="L68" s="13">
        <f t="shared" si="15"/>
        <v>-12.223982964349537</v>
      </c>
    </row>
    <row r="69" spans="1:12" x14ac:dyDescent="0.2">
      <c r="A69" s="10">
        <v>33</v>
      </c>
      <c r="C69" s="2" t="s">
        <v>46</v>
      </c>
      <c r="E69" s="13">
        <v>0</v>
      </c>
      <c r="F69" s="13">
        <v>0</v>
      </c>
      <c r="G69" s="13">
        <f t="shared" si="13"/>
        <v>0</v>
      </c>
      <c r="H69" s="39"/>
      <c r="I69" s="13">
        <v>0</v>
      </c>
      <c r="J69" s="13">
        <v>0</v>
      </c>
      <c r="K69" s="13">
        <f t="shared" si="14"/>
        <v>0</v>
      </c>
      <c r="L69" s="13">
        <f t="shared" si="15"/>
        <v>0</v>
      </c>
    </row>
    <row r="70" spans="1:12" x14ac:dyDescent="0.2">
      <c r="A70" s="10"/>
      <c r="E70" s="13"/>
      <c r="F70" s="13"/>
      <c r="G70" s="13"/>
      <c r="H70" s="39"/>
      <c r="I70" s="13"/>
      <c r="J70" s="13"/>
      <c r="K70" s="13"/>
      <c r="L70" s="13"/>
    </row>
    <row r="71" spans="1:12" x14ac:dyDescent="0.2">
      <c r="A71" s="10">
        <v>34</v>
      </c>
      <c r="C71" s="2" t="s">
        <v>23</v>
      </c>
      <c r="E71" s="14">
        <f t="shared" ref="E71:K71" si="16">SUM(E58:E69)</f>
        <v>41.09</v>
      </c>
      <c r="F71" s="14">
        <f t="shared" si="16"/>
        <v>195.69</v>
      </c>
      <c r="G71" s="14">
        <f>SUM(G58:G69)-0.1</f>
        <v>236.77999999999997</v>
      </c>
      <c r="H71" s="39"/>
      <c r="I71" s="14">
        <f t="shared" si="16"/>
        <v>29.893240387471117</v>
      </c>
      <c r="J71" s="14">
        <f t="shared" si="16"/>
        <v>204.99811075019301</v>
      </c>
      <c r="K71" s="14">
        <f t="shared" si="16"/>
        <v>234.89135113766412</v>
      </c>
      <c r="L71" s="14">
        <f>K71-G71</f>
        <v>-1.8886488623358559</v>
      </c>
    </row>
    <row r="72" spans="1:12" x14ac:dyDescent="0.2">
      <c r="A72" s="10"/>
      <c r="E72" s="13"/>
      <c r="F72" s="20"/>
      <c r="G72" s="20"/>
      <c r="H72" s="52"/>
      <c r="I72" s="20"/>
      <c r="J72" s="20"/>
      <c r="K72" s="20"/>
      <c r="L72" s="20"/>
    </row>
    <row r="73" spans="1:12" x14ac:dyDescent="0.2">
      <c r="A73" s="10">
        <v>35</v>
      </c>
      <c r="C73" s="2" t="s">
        <v>47</v>
      </c>
      <c r="E73" s="14">
        <f t="shared" ref="E73:K73" si="17">E56+E71</f>
        <v>90.29</v>
      </c>
      <c r="F73" s="14">
        <f t="shared" si="17"/>
        <v>265.13</v>
      </c>
      <c r="G73" s="14">
        <f t="shared" si="17"/>
        <v>355.41999999999996</v>
      </c>
      <c r="H73" s="39"/>
      <c r="I73" s="14">
        <f t="shared" si="17"/>
        <v>82.998096734772048</v>
      </c>
      <c r="J73" s="14">
        <f t="shared" si="17"/>
        <v>275.52359510709164</v>
      </c>
      <c r="K73" s="14">
        <f t="shared" si="17"/>
        <v>358.52169184186369</v>
      </c>
      <c r="L73" s="14">
        <f>K73-G73</f>
        <v>3.101691841863726</v>
      </c>
    </row>
    <row r="74" spans="1:12" x14ac:dyDescent="0.2">
      <c r="A74" s="10"/>
      <c r="E74" s="13"/>
      <c r="F74" s="20"/>
      <c r="G74" s="20"/>
      <c r="H74" s="52"/>
      <c r="I74" s="20"/>
      <c r="J74" s="20"/>
      <c r="K74" s="20"/>
      <c r="L74" s="20"/>
    </row>
    <row r="75" spans="1:12" x14ac:dyDescent="0.2">
      <c r="A75" s="10">
        <v>36</v>
      </c>
      <c r="C75" s="2" t="s">
        <v>48</v>
      </c>
      <c r="E75" s="14">
        <f>E27+E73</f>
        <v>3983.3200000000006</v>
      </c>
      <c r="F75" s="14">
        <f>F27+F73</f>
        <v>513.99</v>
      </c>
      <c r="G75" s="14">
        <f>G27+G73</f>
        <v>4497.3</v>
      </c>
      <c r="H75" s="39"/>
      <c r="I75" s="14">
        <f>I27+I73</f>
        <v>4437.9737486419035</v>
      </c>
      <c r="J75" s="14">
        <f>J27+J73</f>
        <v>565.97996072969386</v>
      </c>
      <c r="K75" s="14">
        <f>K27+K73</f>
        <v>5003.9537093715981</v>
      </c>
      <c r="L75" s="14">
        <f>L27+L73</f>
        <v>506.6537093715977</v>
      </c>
    </row>
    <row r="76" spans="1:12" x14ac:dyDescent="0.2">
      <c r="A76" s="10"/>
      <c r="E76" s="12"/>
      <c r="F76" s="12"/>
      <c r="G76" s="12"/>
      <c r="H76" s="46"/>
      <c r="I76" s="12"/>
      <c r="J76" s="12"/>
      <c r="K76" s="12"/>
      <c r="L76" s="12"/>
    </row>
    <row r="77" spans="1:12" x14ac:dyDescent="0.2">
      <c r="A77" s="10"/>
      <c r="E77" s="12"/>
      <c r="F77" s="12"/>
      <c r="G77" s="12"/>
      <c r="H77" s="46"/>
      <c r="I77" s="12"/>
      <c r="J77" s="12"/>
      <c r="K77" s="12"/>
      <c r="L77" s="12"/>
    </row>
    <row r="78" spans="1:12" x14ac:dyDescent="0.2">
      <c r="A78" s="10"/>
      <c r="E78" s="12"/>
      <c r="F78" s="12"/>
      <c r="G78" s="12"/>
      <c r="H78" s="46"/>
      <c r="I78" s="12"/>
      <c r="J78" s="12"/>
      <c r="K78" s="12"/>
      <c r="L78" s="12"/>
    </row>
    <row r="79" spans="1:12" x14ac:dyDescent="0.2">
      <c r="A79" s="10"/>
      <c r="E79" s="12"/>
      <c r="F79" s="12"/>
      <c r="G79" s="12"/>
      <c r="H79" s="46"/>
      <c r="I79" s="12"/>
      <c r="J79" s="12"/>
      <c r="K79" s="12"/>
      <c r="L79" s="12"/>
    </row>
    <row r="80" spans="1:12" x14ac:dyDescent="0.2">
      <c r="A80" s="10"/>
      <c r="E80" s="12"/>
      <c r="F80" s="12"/>
      <c r="G80" s="12"/>
      <c r="H80" s="46"/>
      <c r="I80" s="12"/>
      <c r="J80" s="12"/>
      <c r="K80" s="12"/>
      <c r="L80" s="12"/>
    </row>
    <row r="81" spans="1:12" s="4" customFormat="1" x14ac:dyDescent="0.2">
      <c r="A81" s="3"/>
      <c r="B81" s="3"/>
      <c r="C81" s="3"/>
      <c r="D81" s="3"/>
      <c r="E81" s="3"/>
      <c r="F81" s="3"/>
      <c r="G81" s="3"/>
      <c r="H81" s="41"/>
      <c r="I81" s="3"/>
      <c r="J81" s="3"/>
      <c r="K81" s="3"/>
      <c r="L81" s="3"/>
    </row>
    <row r="82" spans="1:12" s="4" customFormat="1" x14ac:dyDescent="0.2">
      <c r="A82" s="3" t="s">
        <v>92</v>
      </c>
      <c r="B82" s="3"/>
      <c r="C82" s="3"/>
      <c r="D82" s="3"/>
      <c r="E82" s="3"/>
      <c r="F82" s="3"/>
      <c r="G82" s="3"/>
      <c r="H82" s="41"/>
      <c r="I82" s="3"/>
      <c r="J82" s="3"/>
      <c r="K82" s="3"/>
      <c r="L82" s="3"/>
    </row>
    <row r="84" spans="1:12" s="5" customFormat="1" ht="15" customHeight="1" x14ac:dyDescent="0.2">
      <c r="E84" s="64">
        <v>2021</v>
      </c>
      <c r="F84" s="64"/>
      <c r="G84" s="64"/>
      <c r="H84" s="42"/>
      <c r="I84" s="64">
        <v>2022</v>
      </c>
      <c r="J84" s="64"/>
      <c r="K84" s="64"/>
      <c r="L84" s="6"/>
    </row>
    <row r="85" spans="1:12" s="8" customFormat="1" ht="38.25" x14ac:dyDescent="0.2">
      <c r="A85" s="7" t="s">
        <v>83</v>
      </c>
      <c r="C85" s="9" t="s">
        <v>1</v>
      </c>
      <c r="E85" s="63" t="s">
        <v>2</v>
      </c>
      <c r="F85" s="63"/>
      <c r="G85" s="63"/>
      <c r="H85" s="43"/>
      <c r="I85" s="63" t="s">
        <v>75</v>
      </c>
      <c r="J85" s="63"/>
      <c r="K85" s="63"/>
      <c r="L85" s="7" t="s">
        <v>76</v>
      </c>
    </row>
    <row r="86" spans="1:12" x14ac:dyDescent="0.2">
      <c r="E86" s="10" t="s">
        <v>4</v>
      </c>
      <c r="F86" s="10" t="s">
        <v>5</v>
      </c>
      <c r="G86" s="10" t="s">
        <v>6</v>
      </c>
      <c r="H86" s="44"/>
      <c r="I86" s="10" t="s">
        <v>7</v>
      </c>
      <c r="J86" s="10" t="s">
        <v>8</v>
      </c>
      <c r="K86" s="10" t="s">
        <v>9</v>
      </c>
      <c r="L86" s="10" t="s">
        <v>10</v>
      </c>
    </row>
    <row r="87" spans="1:12" x14ac:dyDescent="0.2">
      <c r="E87" s="10"/>
      <c r="F87" s="10"/>
      <c r="G87" s="10"/>
      <c r="H87" s="44"/>
      <c r="I87" s="10"/>
      <c r="J87" s="10"/>
      <c r="K87" s="10"/>
      <c r="L87" s="10"/>
    </row>
    <row r="88" spans="1:12" x14ac:dyDescent="0.2">
      <c r="E88" s="11" t="s">
        <v>84</v>
      </c>
      <c r="F88" s="11"/>
      <c r="G88" s="11" t="s">
        <v>13</v>
      </c>
      <c r="H88" s="45"/>
      <c r="I88" s="11"/>
      <c r="J88" s="11"/>
      <c r="K88" s="11" t="s">
        <v>13</v>
      </c>
      <c r="L88" s="10"/>
    </row>
    <row r="90" spans="1:12" x14ac:dyDescent="0.2">
      <c r="A90" s="10"/>
      <c r="C90" s="5" t="s">
        <v>49</v>
      </c>
      <c r="E90" s="12"/>
      <c r="F90" s="12"/>
      <c r="G90" s="12"/>
      <c r="H90" s="46"/>
      <c r="I90" s="12"/>
      <c r="J90" s="12"/>
      <c r="K90" s="12"/>
      <c r="L90" s="12"/>
    </row>
    <row r="92" spans="1:12" x14ac:dyDescent="0.2">
      <c r="A92" s="36">
        <v>37</v>
      </c>
      <c r="C92" s="8" t="s">
        <v>50</v>
      </c>
      <c r="E92" s="10" t="s">
        <v>51</v>
      </c>
      <c r="F92" s="21"/>
      <c r="G92" s="22">
        <v>-18</v>
      </c>
      <c r="H92" s="53"/>
      <c r="I92" s="24"/>
      <c r="J92" s="24"/>
      <c r="K92" s="22">
        <v>-34.13837924847369</v>
      </c>
      <c r="L92" s="13">
        <f>K92-G92</f>
        <v>-16.13837924847369</v>
      </c>
    </row>
    <row r="93" spans="1:12" ht="25.5" x14ac:dyDescent="0.2">
      <c r="A93" s="37">
        <v>38</v>
      </c>
      <c r="B93" s="24"/>
      <c r="C93" s="25" t="s">
        <v>52</v>
      </c>
      <c r="D93" s="24"/>
      <c r="E93" s="23" t="s">
        <v>51</v>
      </c>
      <c r="F93" s="24"/>
      <c r="G93" s="13">
        <v>0</v>
      </c>
      <c r="H93" s="39"/>
      <c r="I93" s="24"/>
      <c r="J93" s="24"/>
      <c r="K93" s="13">
        <v>0</v>
      </c>
      <c r="L93" s="13">
        <f t="shared" ref="L93:L128" si="18">K93-G93</f>
        <v>0</v>
      </c>
    </row>
    <row r="94" spans="1:12" x14ac:dyDescent="0.2">
      <c r="A94" s="37">
        <v>39</v>
      </c>
      <c r="B94" s="24"/>
      <c r="C94" s="25" t="s">
        <v>53</v>
      </c>
      <c r="D94" s="24"/>
      <c r="E94" s="23" t="s">
        <v>51</v>
      </c>
      <c r="F94" s="24"/>
      <c r="G94" s="13">
        <v>-16.2</v>
      </c>
      <c r="H94" s="39"/>
      <c r="I94" s="24"/>
      <c r="J94" s="24"/>
      <c r="K94" s="13">
        <v>-15.4552</v>
      </c>
      <c r="L94" s="13">
        <f t="shared" si="18"/>
        <v>0.74479999999999968</v>
      </c>
    </row>
    <row r="95" spans="1:12" ht="25.5" x14ac:dyDescent="0.2">
      <c r="A95" s="37">
        <v>40</v>
      </c>
      <c r="B95" s="24"/>
      <c r="C95" s="25" t="s">
        <v>54</v>
      </c>
      <c r="D95" s="24"/>
      <c r="E95" s="23" t="s">
        <v>88</v>
      </c>
      <c r="F95" s="24"/>
      <c r="G95" s="13">
        <v>15.4</v>
      </c>
      <c r="H95" s="39"/>
      <c r="I95" s="24"/>
      <c r="J95" s="24"/>
      <c r="K95" s="13">
        <v>4.0515903498391292</v>
      </c>
      <c r="L95" s="13">
        <f t="shared" si="18"/>
        <v>-11.348409650160871</v>
      </c>
    </row>
    <row r="96" spans="1:12" x14ac:dyDescent="0.2">
      <c r="A96" s="37">
        <v>41</v>
      </c>
      <c r="B96" s="24"/>
      <c r="C96" s="25" t="s">
        <v>56</v>
      </c>
      <c r="D96" s="24"/>
      <c r="E96" s="23" t="s">
        <v>55</v>
      </c>
      <c r="F96" s="24"/>
      <c r="G96" s="13">
        <v>2</v>
      </c>
      <c r="H96" s="39"/>
      <c r="I96" s="24"/>
      <c r="J96" s="24"/>
      <c r="K96" s="13">
        <v>1.1825000000000001</v>
      </c>
      <c r="L96" s="13">
        <f t="shared" si="18"/>
        <v>-0.81749999999999989</v>
      </c>
    </row>
    <row r="97" spans="1:12" x14ac:dyDescent="0.2">
      <c r="A97" s="37">
        <v>42</v>
      </c>
      <c r="B97" s="24"/>
      <c r="C97" s="25" t="s">
        <v>57</v>
      </c>
      <c r="D97" s="24"/>
      <c r="E97" s="23" t="s">
        <v>55</v>
      </c>
      <c r="F97" s="24"/>
      <c r="G97" s="13">
        <v>0.2</v>
      </c>
      <c r="H97" s="39"/>
      <c r="I97" s="24"/>
      <c r="J97" s="24"/>
      <c r="K97" s="13">
        <v>-9.4218984047071963</v>
      </c>
      <c r="L97" s="13">
        <f t="shared" si="18"/>
        <v>-9.6218984047071956</v>
      </c>
    </row>
    <row r="98" spans="1:12" ht="25.5" x14ac:dyDescent="0.2">
      <c r="A98" s="37">
        <v>43</v>
      </c>
      <c r="B98" s="24"/>
      <c r="C98" s="25" t="s">
        <v>58</v>
      </c>
      <c r="D98" s="24"/>
      <c r="E98" s="23" t="s">
        <v>55</v>
      </c>
      <c r="F98" s="24"/>
      <c r="G98" s="13">
        <v>0</v>
      </c>
      <c r="H98" s="39"/>
      <c r="I98" s="24"/>
      <c r="J98" s="24"/>
      <c r="K98" s="13"/>
      <c r="L98" s="13">
        <f t="shared" si="18"/>
        <v>0</v>
      </c>
    </row>
    <row r="99" spans="1:12" ht="25.5" x14ac:dyDescent="0.2">
      <c r="A99" s="37">
        <v>44</v>
      </c>
      <c r="B99" s="24"/>
      <c r="C99" s="25" t="s">
        <v>59</v>
      </c>
      <c r="D99" s="24"/>
      <c r="E99" s="23" t="s">
        <v>55</v>
      </c>
      <c r="F99" s="24"/>
      <c r="G99" s="13">
        <v>0</v>
      </c>
      <c r="H99" s="39"/>
      <c r="I99" s="24"/>
      <c r="J99" s="24"/>
      <c r="K99" s="13">
        <v>0</v>
      </c>
      <c r="L99" s="13">
        <f t="shared" si="18"/>
        <v>0</v>
      </c>
    </row>
    <row r="100" spans="1:12" x14ac:dyDescent="0.2">
      <c r="A100" s="37">
        <v>45</v>
      </c>
      <c r="B100" s="24"/>
      <c r="C100" s="25" t="s">
        <v>60</v>
      </c>
      <c r="D100" s="24"/>
      <c r="E100" s="23" t="s">
        <v>55</v>
      </c>
      <c r="F100" s="24"/>
      <c r="G100" s="13">
        <v>12</v>
      </c>
      <c r="H100" s="39"/>
      <c r="I100" s="24"/>
      <c r="J100" s="24"/>
      <c r="K100" s="13">
        <v>12</v>
      </c>
      <c r="L100" s="13">
        <f t="shared" si="18"/>
        <v>0</v>
      </c>
    </row>
    <row r="101" spans="1:12" x14ac:dyDescent="0.2">
      <c r="A101" s="37">
        <v>46</v>
      </c>
      <c r="B101" s="24"/>
      <c r="C101" s="25" t="s">
        <v>61</v>
      </c>
      <c r="D101" s="24"/>
      <c r="E101" s="23" t="s">
        <v>55</v>
      </c>
      <c r="F101" s="24"/>
      <c r="G101" s="13">
        <v>0</v>
      </c>
      <c r="H101" s="39"/>
      <c r="I101" s="24"/>
      <c r="J101" s="24"/>
      <c r="K101" s="13">
        <v>0</v>
      </c>
      <c r="L101" s="13">
        <f t="shared" si="18"/>
        <v>0</v>
      </c>
    </row>
    <row r="102" spans="1:12" x14ac:dyDescent="0.2">
      <c r="A102" s="37">
        <v>47</v>
      </c>
      <c r="B102" s="24"/>
      <c r="C102" s="25" t="s">
        <v>62</v>
      </c>
      <c r="D102" s="24"/>
      <c r="E102" s="23" t="s">
        <v>55</v>
      </c>
      <c r="F102" s="24"/>
      <c r="G102" s="13">
        <v>0.7</v>
      </c>
      <c r="H102" s="39"/>
      <c r="I102" s="24"/>
      <c r="J102" s="24"/>
      <c r="K102" s="13">
        <v>0</v>
      </c>
      <c r="L102" s="13">
        <f t="shared" si="18"/>
        <v>-0.7</v>
      </c>
    </row>
    <row r="103" spans="1:12" ht="25.5" x14ac:dyDescent="0.2">
      <c r="A103" s="37">
        <v>48</v>
      </c>
      <c r="B103" s="24"/>
      <c r="C103" s="25" t="s">
        <v>63</v>
      </c>
      <c r="D103" s="24"/>
      <c r="E103" s="23" t="s">
        <v>55</v>
      </c>
      <c r="F103" s="24"/>
      <c r="G103" s="13">
        <v>0.1</v>
      </c>
      <c r="H103" s="39"/>
      <c r="I103" s="24"/>
      <c r="J103" s="24"/>
      <c r="K103" s="13">
        <v>0</v>
      </c>
      <c r="L103" s="13">
        <f t="shared" si="18"/>
        <v>-0.1</v>
      </c>
    </row>
    <row r="104" spans="1:12" ht="25.5" x14ac:dyDescent="0.2">
      <c r="A104" s="37">
        <v>49</v>
      </c>
      <c r="B104" s="24"/>
      <c r="C104" s="25" t="s">
        <v>64</v>
      </c>
      <c r="D104" s="24"/>
      <c r="E104" s="23" t="s">
        <v>55</v>
      </c>
      <c r="F104" s="24"/>
      <c r="G104" s="13">
        <v>0</v>
      </c>
      <c r="H104" s="39"/>
      <c r="I104" s="24"/>
      <c r="J104" s="24"/>
      <c r="K104" s="13">
        <v>0</v>
      </c>
      <c r="L104" s="13">
        <f t="shared" si="18"/>
        <v>0</v>
      </c>
    </row>
    <row r="105" spans="1:12" ht="25.5" x14ac:dyDescent="0.2">
      <c r="A105" s="37">
        <v>50</v>
      </c>
      <c r="B105" s="24"/>
      <c r="C105" s="25" t="s">
        <v>65</v>
      </c>
      <c r="D105" s="24"/>
      <c r="E105" s="23" t="s">
        <v>55</v>
      </c>
      <c r="F105" s="24"/>
      <c r="G105" s="13">
        <v>0</v>
      </c>
      <c r="H105" s="39"/>
      <c r="I105" s="24"/>
      <c r="J105" s="24"/>
      <c r="K105" s="13">
        <v>0</v>
      </c>
      <c r="L105" s="13">
        <f t="shared" si="18"/>
        <v>0</v>
      </c>
    </row>
    <row r="106" spans="1:12" x14ac:dyDescent="0.2">
      <c r="A106" s="23"/>
      <c r="B106" s="24"/>
      <c r="C106" s="25"/>
      <c r="D106" s="24"/>
      <c r="E106" s="23"/>
      <c r="F106" s="24"/>
      <c r="G106" s="13"/>
      <c r="H106" s="39"/>
      <c r="I106" s="24"/>
      <c r="J106" s="24"/>
      <c r="K106" s="13"/>
      <c r="L106" s="13"/>
    </row>
    <row r="107" spans="1:12" x14ac:dyDescent="0.2">
      <c r="A107" s="23"/>
      <c r="B107" s="24"/>
      <c r="C107" s="25"/>
      <c r="D107" s="24"/>
      <c r="E107" s="23"/>
      <c r="F107" s="24"/>
      <c r="G107" s="13"/>
      <c r="H107" s="39"/>
      <c r="I107" s="24"/>
      <c r="J107" s="24"/>
      <c r="K107" s="13"/>
      <c r="L107" s="13"/>
    </row>
    <row r="108" spans="1:12" x14ac:dyDescent="0.2">
      <c r="A108" s="23"/>
      <c r="B108" s="24"/>
      <c r="C108" s="25"/>
      <c r="D108" s="24"/>
      <c r="E108" s="23"/>
      <c r="F108" s="24"/>
      <c r="G108" s="13"/>
      <c r="H108" s="39"/>
      <c r="I108" s="24"/>
      <c r="J108" s="24"/>
      <c r="K108" s="13"/>
      <c r="L108" s="13"/>
    </row>
    <row r="109" spans="1:12" x14ac:dyDescent="0.2">
      <c r="A109" s="23"/>
      <c r="B109" s="24"/>
      <c r="C109" s="25"/>
      <c r="D109" s="24"/>
      <c r="E109" s="23"/>
      <c r="F109" s="24"/>
      <c r="G109" s="13"/>
      <c r="H109" s="39"/>
      <c r="I109" s="24"/>
      <c r="J109" s="24"/>
      <c r="K109" s="13"/>
      <c r="L109" s="13"/>
    </row>
    <row r="110" spans="1:12" x14ac:dyDescent="0.2">
      <c r="A110" s="23"/>
      <c r="B110" s="24"/>
      <c r="C110" s="25"/>
      <c r="D110" s="24"/>
      <c r="E110" s="23"/>
      <c r="F110" s="24"/>
      <c r="G110" s="13"/>
      <c r="H110" s="39"/>
      <c r="I110" s="24"/>
      <c r="J110" s="24"/>
      <c r="K110" s="13"/>
      <c r="L110" s="13"/>
    </row>
    <row r="111" spans="1:12" x14ac:dyDescent="0.2">
      <c r="A111" s="23"/>
      <c r="B111" s="24"/>
      <c r="C111" s="25"/>
      <c r="D111" s="24"/>
      <c r="E111" s="23"/>
      <c r="F111" s="24"/>
      <c r="G111" s="13"/>
      <c r="H111" s="39"/>
      <c r="I111" s="24"/>
      <c r="J111" s="24"/>
      <c r="K111" s="13"/>
      <c r="L111" s="13"/>
    </row>
    <row r="112" spans="1:12" x14ac:dyDescent="0.2">
      <c r="A112" s="31"/>
      <c r="B112" s="31"/>
      <c r="C112" s="31"/>
      <c r="D112" s="31"/>
      <c r="E112" s="31"/>
      <c r="F112" s="31"/>
      <c r="G112" s="31"/>
      <c r="H112" s="58"/>
      <c r="I112" s="31"/>
      <c r="J112" s="31"/>
      <c r="K112" s="31"/>
      <c r="L112" s="31"/>
    </row>
    <row r="113" spans="1:12" x14ac:dyDescent="0.2">
      <c r="A113" s="31" t="s">
        <v>92</v>
      </c>
      <c r="B113" s="31"/>
      <c r="C113" s="31"/>
      <c r="D113" s="31"/>
      <c r="E113" s="31"/>
      <c r="F113" s="31"/>
      <c r="G113" s="31"/>
      <c r="H113" s="58"/>
      <c r="I113" s="31"/>
      <c r="J113" s="31"/>
      <c r="K113" s="31"/>
      <c r="L113" s="31"/>
    </row>
    <row r="114" spans="1:12" x14ac:dyDescent="0.2">
      <c r="A114" s="24"/>
      <c r="B114" s="24"/>
      <c r="C114" s="24"/>
      <c r="D114" s="24"/>
      <c r="E114" s="24"/>
      <c r="F114" s="24"/>
      <c r="G114" s="24"/>
      <c r="H114" s="59"/>
      <c r="I114" s="24"/>
      <c r="J114" s="24"/>
      <c r="K114" s="24"/>
      <c r="L114" s="24"/>
    </row>
    <row r="115" spans="1:12" ht="15" customHeight="1" x14ac:dyDescent="0.2">
      <c r="A115" s="32"/>
      <c r="B115" s="32"/>
      <c r="C115" s="32"/>
      <c r="D115" s="32"/>
      <c r="E115" s="68">
        <v>2021</v>
      </c>
      <c r="F115" s="68"/>
      <c r="G115" s="68"/>
      <c r="H115" s="60"/>
      <c r="I115" s="68">
        <v>2022</v>
      </c>
      <c r="J115" s="68"/>
      <c r="K115" s="68"/>
      <c r="L115" s="33"/>
    </row>
    <row r="116" spans="1:12" ht="38.25" customHeight="1" x14ac:dyDescent="0.2">
      <c r="A116" s="34" t="s">
        <v>83</v>
      </c>
      <c r="B116" s="25"/>
      <c r="C116" s="35" t="s">
        <v>1</v>
      </c>
      <c r="D116" s="25"/>
      <c r="E116" s="67" t="s">
        <v>2</v>
      </c>
      <c r="F116" s="67"/>
      <c r="G116" s="67"/>
      <c r="H116" s="61"/>
      <c r="I116" s="67" t="s">
        <v>75</v>
      </c>
      <c r="J116" s="67"/>
      <c r="K116" s="67"/>
      <c r="L116" s="34" t="s">
        <v>76</v>
      </c>
    </row>
    <row r="117" spans="1:12" x14ac:dyDescent="0.2">
      <c r="A117" s="24"/>
      <c r="B117" s="24"/>
      <c r="C117" s="24"/>
      <c r="D117" s="24"/>
      <c r="E117" s="23" t="s">
        <v>4</v>
      </c>
      <c r="F117" s="23" t="s">
        <v>5</v>
      </c>
      <c r="G117" s="23" t="s">
        <v>6</v>
      </c>
      <c r="H117" s="62"/>
      <c r="I117" s="23" t="s">
        <v>7</v>
      </c>
      <c r="J117" s="23" t="s">
        <v>8</v>
      </c>
      <c r="K117" s="23" t="s">
        <v>9</v>
      </c>
      <c r="L117" s="23" t="s">
        <v>10</v>
      </c>
    </row>
    <row r="118" spans="1:12" x14ac:dyDescent="0.2">
      <c r="A118" s="24"/>
      <c r="B118" s="24"/>
      <c r="C118" s="24"/>
      <c r="D118" s="24"/>
      <c r="E118" s="23"/>
      <c r="F118" s="23"/>
      <c r="G118" s="23"/>
      <c r="H118" s="62"/>
      <c r="I118" s="23"/>
      <c r="J118" s="23"/>
      <c r="K118" s="23"/>
      <c r="L118" s="23"/>
    </row>
    <row r="119" spans="1:12" x14ac:dyDescent="0.2">
      <c r="E119" s="11" t="s">
        <v>84</v>
      </c>
      <c r="F119" s="11"/>
      <c r="G119" s="11" t="s">
        <v>13</v>
      </c>
      <c r="H119" s="45"/>
      <c r="I119" s="11"/>
      <c r="J119" s="11"/>
      <c r="K119" s="11" t="s">
        <v>13</v>
      </c>
      <c r="L119" s="10"/>
    </row>
    <row r="121" spans="1:12" ht="25.5" x14ac:dyDescent="0.2">
      <c r="A121" s="37">
        <v>51</v>
      </c>
      <c r="B121" s="24"/>
      <c r="C121" s="25" t="s">
        <v>54</v>
      </c>
      <c r="D121" s="24"/>
      <c r="E121" s="23" t="s">
        <v>89</v>
      </c>
      <c r="F121" s="24"/>
      <c r="G121" s="13">
        <v>19.04</v>
      </c>
      <c r="H121" s="39"/>
      <c r="I121" s="24"/>
      <c r="J121" s="24"/>
      <c r="K121" s="13">
        <v>9.3539505552800399</v>
      </c>
      <c r="L121" s="13">
        <f t="shared" si="18"/>
        <v>-9.6860494447199592</v>
      </c>
    </row>
    <row r="122" spans="1:12" ht="25.5" x14ac:dyDescent="0.2">
      <c r="A122" s="37">
        <v>52</v>
      </c>
      <c r="B122" s="24"/>
      <c r="C122" s="25" t="s">
        <v>67</v>
      </c>
      <c r="D122" s="24"/>
      <c r="E122" s="23" t="s">
        <v>66</v>
      </c>
      <c r="F122" s="24"/>
      <c r="G122" s="13">
        <v>0</v>
      </c>
      <c r="H122" s="39"/>
      <c r="I122" s="24"/>
      <c r="J122" s="24"/>
      <c r="K122" s="13">
        <v>0</v>
      </c>
      <c r="L122" s="13">
        <f t="shared" si="18"/>
        <v>0</v>
      </c>
    </row>
    <row r="123" spans="1:12" x14ac:dyDescent="0.2">
      <c r="A123" s="36">
        <v>53</v>
      </c>
      <c r="C123" s="8" t="s">
        <v>57</v>
      </c>
      <c r="E123" s="10" t="s">
        <v>66</v>
      </c>
      <c r="F123" s="21"/>
      <c r="G123" s="22">
        <v>-13.96</v>
      </c>
      <c r="H123" s="53"/>
      <c r="I123" s="24"/>
      <c r="J123" s="24"/>
      <c r="K123" s="22">
        <v>-4.4484529060868807</v>
      </c>
      <c r="L123" s="13">
        <f t="shared" si="18"/>
        <v>9.5115470939131193</v>
      </c>
    </row>
    <row r="124" spans="1:12" x14ac:dyDescent="0.2">
      <c r="A124" s="36">
        <v>54</v>
      </c>
      <c r="C124" s="8" t="s">
        <v>68</v>
      </c>
      <c r="E124" s="10" t="s">
        <v>66</v>
      </c>
      <c r="F124" s="21"/>
      <c r="G124" s="22">
        <v>-4.4000000000000004</v>
      </c>
      <c r="H124" s="53"/>
      <c r="I124" s="24"/>
      <c r="J124" s="24"/>
      <c r="K124" s="22">
        <v>-3.5557550909161217</v>
      </c>
      <c r="L124" s="13">
        <f t="shared" si="18"/>
        <v>0.84424490908387861</v>
      </c>
    </row>
    <row r="125" spans="1:12" x14ac:dyDescent="0.2">
      <c r="A125" s="36">
        <v>55</v>
      </c>
      <c r="C125" s="8" t="s">
        <v>61</v>
      </c>
      <c r="E125" s="10" t="s">
        <v>66</v>
      </c>
      <c r="F125" s="21"/>
      <c r="G125" s="22">
        <v>0.7</v>
      </c>
      <c r="H125" s="53"/>
      <c r="I125" s="24"/>
      <c r="J125" s="24"/>
      <c r="K125" s="22">
        <v>0.42</v>
      </c>
      <c r="L125" s="13">
        <f t="shared" si="18"/>
        <v>-0.27999999999999997</v>
      </c>
    </row>
    <row r="126" spans="1:12" x14ac:dyDescent="0.2">
      <c r="A126" s="36">
        <v>56</v>
      </c>
      <c r="C126" s="8" t="s">
        <v>62</v>
      </c>
      <c r="E126" s="10" t="s">
        <v>66</v>
      </c>
      <c r="F126" s="21"/>
      <c r="G126" s="22">
        <v>1.5</v>
      </c>
      <c r="H126" s="53"/>
      <c r="I126" s="24"/>
      <c r="J126" s="24"/>
      <c r="K126" s="22">
        <v>1.5299999999999999E-2</v>
      </c>
      <c r="L126" s="13">
        <f t="shared" si="18"/>
        <v>-1.4846999999999999</v>
      </c>
    </row>
    <row r="127" spans="1:12" ht="38.25" x14ac:dyDescent="0.2">
      <c r="A127" s="36">
        <v>57</v>
      </c>
      <c r="C127" s="8" t="s">
        <v>69</v>
      </c>
      <c r="E127" s="10" t="s">
        <v>51</v>
      </c>
      <c r="F127" s="21"/>
      <c r="G127" s="22">
        <v>-17.16</v>
      </c>
      <c r="H127" s="53"/>
      <c r="I127" s="24"/>
      <c r="J127" s="24"/>
      <c r="K127" s="22">
        <v>-16.731251</v>
      </c>
      <c r="L127" s="13">
        <f t="shared" si="18"/>
        <v>0.42874899999999982</v>
      </c>
    </row>
    <row r="128" spans="1:12" x14ac:dyDescent="0.2">
      <c r="A128" s="36">
        <v>58</v>
      </c>
      <c r="C128" s="8" t="s">
        <v>70</v>
      </c>
      <c r="E128" s="10" t="s">
        <v>51</v>
      </c>
      <c r="F128" s="21"/>
      <c r="G128" s="22">
        <v>1.4</v>
      </c>
      <c r="H128" s="53"/>
      <c r="I128" s="24"/>
      <c r="J128" s="24"/>
      <c r="K128" s="22">
        <v>0</v>
      </c>
      <c r="L128" s="13">
        <f t="shared" si="18"/>
        <v>-1.4</v>
      </c>
    </row>
    <row r="129" spans="1:12" x14ac:dyDescent="0.2">
      <c r="A129" s="36">
        <v>59</v>
      </c>
      <c r="C129" s="2" t="s">
        <v>13</v>
      </c>
      <c r="E129" s="21"/>
      <c r="F129" s="21"/>
      <c r="G129" s="14">
        <f>SUM(G92:G106)+SUM(G121:G128)</f>
        <v>-16.680000000000007</v>
      </c>
      <c r="H129" s="39"/>
      <c r="I129" s="20"/>
      <c r="J129" s="20"/>
      <c r="K129" s="14">
        <f>SUM(K92:K106)+SUM(K121:K128)</f>
        <v>-56.727595745064718</v>
      </c>
      <c r="L129" s="14">
        <f>SUM(L92:L106)+SUM(L121:L128)</f>
        <v>-40.047595745064719</v>
      </c>
    </row>
    <row r="130" spans="1:12" x14ac:dyDescent="0.2">
      <c r="A130" s="36"/>
      <c r="E130" s="21"/>
      <c r="F130" s="21"/>
      <c r="G130" s="13"/>
      <c r="H130" s="39"/>
      <c r="I130" s="20"/>
      <c r="J130" s="20"/>
      <c r="K130" s="13"/>
      <c r="L130" s="13"/>
    </row>
    <row r="131" spans="1:12" ht="13.5" thickBot="1" x14ac:dyDescent="0.25">
      <c r="A131" s="36">
        <v>60</v>
      </c>
      <c r="C131" s="2" t="s">
        <v>71</v>
      </c>
      <c r="E131" s="21"/>
      <c r="F131" s="21"/>
      <c r="G131" s="26">
        <f>G75+G129</f>
        <v>4480.62</v>
      </c>
      <c r="H131" s="39"/>
      <c r="I131" s="20"/>
      <c r="J131" s="20"/>
      <c r="K131" s="26">
        <f>K75+K129</f>
        <v>4947.2261136265333</v>
      </c>
      <c r="L131" s="26">
        <f>K131-G131+0.1</f>
        <v>466.70611362653347</v>
      </c>
    </row>
    <row r="132" spans="1:12" ht="13.5" thickTop="1" x14ac:dyDescent="0.2"/>
    <row r="133" spans="1:12" x14ac:dyDescent="0.2">
      <c r="A133" s="6" t="s">
        <v>85</v>
      </c>
    </row>
    <row r="134" spans="1:12" x14ac:dyDescent="0.2">
      <c r="A134" s="38" t="s">
        <v>86</v>
      </c>
      <c r="B134" s="8"/>
      <c r="C134" s="8" t="s">
        <v>95</v>
      </c>
    </row>
    <row r="135" spans="1:12" x14ac:dyDescent="0.2">
      <c r="A135" s="38" t="s">
        <v>87</v>
      </c>
      <c r="B135" s="8"/>
      <c r="C135" s="8" t="s">
        <v>96</v>
      </c>
    </row>
  </sheetData>
  <mergeCells count="16">
    <mergeCell ref="E116:G116"/>
    <mergeCell ref="I116:K116"/>
    <mergeCell ref="I115:K115"/>
    <mergeCell ref="E8:G8"/>
    <mergeCell ref="E9:G9"/>
    <mergeCell ref="I8:K8"/>
    <mergeCell ref="I9:K9"/>
    <mergeCell ref="E47:G47"/>
    <mergeCell ref="E46:G46"/>
    <mergeCell ref="I47:K47"/>
    <mergeCell ref="I46:K46"/>
    <mergeCell ref="E84:G84"/>
    <mergeCell ref="E85:G85"/>
    <mergeCell ref="I84:K84"/>
    <mergeCell ref="I85:K85"/>
    <mergeCell ref="E115:G115"/>
  </mergeCells>
  <pageMargins left="0.7" right="0.7" top="0.75" bottom="0.75" header="0.3" footer="0.3"/>
  <pageSetup firstPageNumber="9" orientation="landscape" useFirstPageNumber="1" r:id="rId1"/>
  <headerFooter>
    <oddHeader>&amp;R&amp;"Arial,Regular"&amp;10Filed: 2022-10-31
EB-2022-0200
Exhibit 3
Tab 2
Schedule 1
Attachment 2
Page &amp;P of 20</oddHeader>
  </headerFooter>
  <customProperties>
    <customPr name="EpmWorksheetKeyString_GUID" r:id="rId2"/>
  </customProperties>
  <ignoredErrors>
    <ignoredError sqref="G68 G7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83A4-663C-4AB4-97B0-F8E16F76A522}">
  <dimension ref="A1:L135"/>
  <sheetViews>
    <sheetView view="pageLayout" zoomScaleNormal="100" workbookViewId="0"/>
  </sheetViews>
  <sheetFormatPr defaultColWidth="101.140625" defaultRowHeight="12.75" x14ac:dyDescent="0.2"/>
  <cols>
    <col min="1" max="1" width="5.7109375" style="2" bestFit="1" customWidth="1"/>
    <col min="2" max="2" width="1.28515625" style="2" customWidth="1"/>
    <col min="3" max="3" width="29.85546875" style="2" customWidth="1"/>
    <col min="4" max="4" width="1.28515625" style="2" customWidth="1"/>
    <col min="5" max="7" width="11.5703125" style="2" customWidth="1"/>
    <col min="8" max="8" width="1.140625" style="40" customWidth="1"/>
    <col min="9" max="11" width="11.5703125" style="2" customWidth="1"/>
    <col min="12" max="12" width="12.85546875" style="2" customWidth="1"/>
    <col min="13" max="16384" width="101.140625" style="2"/>
  </cols>
  <sheetData>
    <row r="1" spans="1:12" x14ac:dyDescent="0.2">
      <c r="A1" s="1"/>
    </row>
    <row r="6" spans="1:12" s="4" customFormat="1" x14ac:dyDescent="0.2">
      <c r="A6" s="3" t="s">
        <v>77</v>
      </c>
      <c r="B6" s="3"/>
      <c r="C6" s="3"/>
      <c r="D6" s="3"/>
      <c r="E6" s="3"/>
      <c r="F6" s="3"/>
      <c r="G6" s="3"/>
      <c r="H6" s="41"/>
      <c r="I6" s="3"/>
      <c r="J6" s="3"/>
      <c r="K6" s="3"/>
      <c r="L6" s="3"/>
    </row>
    <row r="8" spans="1:12" s="5" customFormat="1" ht="15" customHeight="1" x14ac:dyDescent="0.2">
      <c r="E8" s="64">
        <v>2022</v>
      </c>
      <c r="F8" s="64"/>
      <c r="G8" s="64"/>
      <c r="H8" s="42"/>
      <c r="I8" s="64">
        <v>2023</v>
      </c>
      <c r="J8" s="64"/>
      <c r="K8" s="64"/>
      <c r="L8" s="6"/>
    </row>
    <row r="9" spans="1:12" s="8" customFormat="1" ht="38.1" customHeight="1" x14ac:dyDescent="0.2">
      <c r="A9" s="7" t="s">
        <v>83</v>
      </c>
      <c r="C9" s="9" t="s">
        <v>1</v>
      </c>
      <c r="E9" s="63" t="s">
        <v>75</v>
      </c>
      <c r="F9" s="63"/>
      <c r="G9" s="63"/>
      <c r="H9" s="43"/>
      <c r="I9" s="63" t="s">
        <v>78</v>
      </c>
      <c r="J9" s="63"/>
      <c r="K9" s="63"/>
      <c r="L9" s="7" t="s">
        <v>79</v>
      </c>
    </row>
    <row r="10" spans="1:12" x14ac:dyDescent="0.2">
      <c r="E10" s="10" t="s">
        <v>4</v>
      </c>
      <c r="F10" s="10" t="s">
        <v>5</v>
      </c>
      <c r="G10" s="10" t="s">
        <v>6</v>
      </c>
      <c r="H10" s="44"/>
      <c r="I10" s="10" t="s">
        <v>7</v>
      </c>
      <c r="J10" s="10" t="s">
        <v>8</v>
      </c>
      <c r="K10" s="10" t="s">
        <v>9</v>
      </c>
      <c r="L10" s="10" t="s">
        <v>10</v>
      </c>
    </row>
    <row r="11" spans="1:12" x14ac:dyDescent="0.2">
      <c r="E11" s="10"/>
      <c r="F11" s="10"/>
      <c r="G11" s="10"/>
      <c r="H11" s="44"/>
      <c r="I11" s="10"/>
      <c r="J11" s="10"/>
      <c r="K11" s="10"/>
      <c r="L11" s="10"/>
    </row>
    <row r="12" spans="1:12" x14ac:dyDescent="0.2">
      <c r="E12" s="11" t="s">
        <v>11</v>
      </c>
      <c r="F12" s="11" t="s">
        <v>12</v>
      </c>
      <c r="G12" s="11" t="s">
        <v>13</v>
      </c>
      <c r="H12" s="45"/>
      <c r="I12" s="11" t="s">
        <v>11</v>
      </c>
      <c r="J12" s="11" t="s">
        <v>12</v>
      </c>
      <c r="K12" s="11" t="s">
        <v>13</v>
      </c>
      <c r="L12" s="10"/>
    </row>
    <row r="14" spans="1:12" x14ac:dyDescent="0.2">
      <c r="C14" s="5" t="s">
        <v>14</v>
      </c>
      <c r="L14" s="12"/>
    </row>
    <row r="15" spans="1:12" x14ac:dyDescent="0.2">
      <c r="E15" s="12"/>
      <c r="F15" s="12"/>
      <c r="G15" s="12"/>
      <c r="H15" s="46"/>
      <c r="I15" s="12"/>
      <c r="J15" s="12"/>
      <c r="K15" s="12"/>
      <c r="L15" s="12"/>
    </row>
    <row r="16" spans="1:12" x14ac:dyDescent="0.2">
      <c r="A16" s="10">
        <v>1</v>
      </c>
      <c r="C16" s="2" t="s">
        <v>15</v>
      </c>
      <c r="E16" s="13">
        <v>1944.1222279649371</v>
      </c>
      <c r="F16" s="13">
        <v>28.77451658221603</v>
      </c>
      <c r="G16" s="13">
        <f>E16+F16</f>
        <v>1972.896744547153</v>
      </c>
      <c r="H16" s="39"/>
      <c r="I16" s="13">
        <v>2193.2532272574963</v>
      </c>
      <c r="J16" s="13">
        <v>19.063742037074004</v>
      </c>
      <c r="K16" s="13">
        <f>I16+J16</f>
        <v>2212.3169692945703</v>
      </c>
      <c r="L16" s="13">
        <f>K16-G16</f>
        <v>239.42022474741725</v>
      </c>
    </row>
    <row r="17" spans="1:12" x14ac:dyDescent="0.2">
      <c r="A17" s="10">
        <v>2</v>
      </c>
      <c r="C17" s="2" t="s">
        <v>16</v>
      </c>
      <c r="E17" s="13">
        <v>898.02717645901589</v>
      </c>
      <c r="F17" s="13">
        <v>158.37290961665559</v>
      </c>
      <c r="G17" s="13">
        <f t="shared" ref="G17:G18" si="0">E17+F17</f>
        <v>1056.4000860756714</v>
      </c>
      <c r="H17" s="39"/>
      <c r="I17" s="13">
        <v>1043.3305558086704</v>
      </c>
      <c r="J17" s="13">
        <v>163.295670385584</v>
      </c>
      <c r="K17" s="13">
        <f>I17+J17</f>
        <v>1206.6262261942543</v>
      </c>
      <c r="L17" s="13">
        <f>K17-G17</f>
        <v>150.22614011858286</v>
      </c>
    </row>
    <row r="18" spans="1:12" x14ac:dyDescent="0.2">
      <c r="A18" s="10">
        <v>3</v>
      </c>
      <c r="C18" s="2" t="s">
        <v>17</v>
      </c>
      <c r="E18" s="13">
        <v>0</v>
      </c>
      <c r="F18" s="13">
        <v>0</v>
      </c>
      <c r="G18" s="13">
        <f t="shared" si="0"/>
        <v>0</v>
      </c>
      <c r="H18" s="39"/>
      <c r="I18" s="13">
        <v>0</v>
      </c>
      <c r="J18" s="13">
        <v>0</v>
      </c>
      <c r="K18" s="13">
        <f>I18+J18</f>
        <v>0</v>
      </c>
      <c r="L18" s="13">
        <f>K18-G18</f>
        <v>0</v>
      </c>
    </row>
    <row r="19" spans="1:12" x14ac:dyDescent="0.2">
      <c r="A19" s="10">
        <v>4</v>
      </c>
      <c r="C19" s="2" t="s">
        <v>18</v>
      </c>
      <c r="E19" s="14">
        <f t="shared" ref="E19:L19" si="1">SUM(E16:E18)</f>
        <v>2842.149404423953</v>
      </c>
      <c r="F19" s="14">
        <f t="shared" si="1"/>
        <v>187.14742619887161</v>
      </c>
      <c r="G19" s="14">
        <f t="shared" si="1"/>
        <v>3029.2968306228245</v>
      </c>
      <c r="H19" s="39"/>
      <c r="I19" s="14">
        <f t="shared" si="1"/>
        <v>3236.5837830661667</v>
      </c>
      <c r="J19" s="14">
        <f t="shared" si="1"/>
        <v>182.35941242265801</v>
      </c>
      <c r="K19" s="14">
        <f t="shared" si="1"/>
        <v>3418.9431954888246</v>
      </c>
      <c r="L19" s="14">
        <f t="shared" si="1"/>
        <v>389.64636486600011</v>
      </c>
    </row>
    <row r="20" spans="1:12" x14ac:dyDescent="0.2">
      <c r="A20" s="10"/>
      <c r="E20" s="15"/>
      <c r="F20" s="15"/>
      <c r="G20" s="15"/>
      <c r="H20" s="47"/>
      <c r="I20" s="15"/>
      <c r="J20" s="15"/>
      <c r="K20" s="15"/>
      <c r="L20" s="15"/>
    </row>
    <row r="21" spans="1:12" x14ac:dyDescent="0.2">
      <c r="A21" s="10">
        <v>5</v>
      </c>
      <c r="C21" s="2" t="s">
        <v>19</v>
      </c>
      <c r="E21" s="13">
        <v>935.80436502377961</v>
      </c>
      <c r="F21" s="13">
        <v>20.110468009379733</v>
      </c>
      <c r="G21" s="13">
        <f>E21+F21</f>
        <v>955.91483303315931</v>
      </c>
      <c r="H21" s="39"/>
      <c r="I21" s="13">
        <v>1109.5264137582092</v>
      </c>
      <c r="J21" s="13">
        <v>20.476169272153001</v>
      </c>
      <c r="K21" s="13">
        <f>I21+J21</f>
        <v>1130.0025830303621</v>
      </c>
      <c r="L21" s="13">
        <f>K21-G21</f>
        <v>174.08774999720276</v>
      </c>
    </row>
    <row r="22" spans="1:12" x14ac:dyDescent="0.2">
      <c r="A22" s="10">
        <v>6</v>
      </c>
      <c r="C22" s="2" t="s">
        <v>20</v>
      </c>
      <c r="E22" s="13">
        <v>132.8728858230657</v>
      </c>
      <c r="F22" s="13">
        <v>42.003504692811035</v>
      </c>
      <c r="G22" s="13">
        <f t="shared" ref="G22:G24" si="2">E22+F22</f>
        <v>174.87639051587672</v>
      </c>
      <c r="H22" s="39"/>
      <c r="I22" s="13">
        <v>173.9469815758363</v>
      </c>
      <c r="J22" s="13">
        <v>44.653996751413999</v>
      </c>
      <c r="K22" s="13">
        <f t="shared" ref="K22:K24" si="3">I22+J22</f>
        <v>218.60097832725029</v>
      </c>
      <c r="L22" s="13">
        <f>K22-G22</f>
        <v>43.724587811373567</v>
      </c>
    </row>
    <row r="23" spans="1:12" x14ac:dyDescent="0.2">
      <c r="A23" s="10">
        <v>7</v>
      </c>
      <c r="C23" s="2" t="s">
        <v>21</v>
      </c>
      <c r="E23" s="13">
        <v>400.07344655065856</v>
      </c>
      <c r="F23" s="13">
        <v>15.700537095658596</v>
      </c>
      <c r="G23" s="13">
        <f t="shared" si="2"/>
        <v>415.77398364631716</v>
      </c>
      <c r="H23" s="39"/>
      <c r="I23" s="13">
        <v>467.45736914925141</v>
      </c>
      <c r="J23" s="13">
        <v>14.029579801463003</v>
      </c>
      <c r="K23" s="13">
        <f t="shared" si="3"/>
        <v>481.48694895071441</v>
      </c>
      <c r="L23" s="13">
        <f>K23-G23</f>
        <v>65.712965304397244</v>
      </c>
    </row>
    <row r="24" spans="1:12" x14ac:dyDescent="0.2">
      <c r="A24" s="10">
        <v>8</v>
      </c>
      <c r="C24" s="2" t="s">
        <v>22</v>
      </c>
      <c r="E24" s="13">
        <v>44.075550085675033</v>
      </c>
      <c r="F24" s="13">
        <v>25.494429625881196</v>
      </c>
      <c r="G24" s="13">
        <f t="shared" si="2"/>
        <v>69.569979711556229</v>
      </c>
      <c r="H24" s="39"/>
      <c r="I24" s="13">
        <v>65.854881438103988</v>
      </c>
      <c r="J24" s="13">
        <v>23.910456403099033</v>
      </c>
      <c r="K24" s="13">
        <f t="shared" si="3"/>
        <v>89.765337841203021</v>
      </c>
      <c r="L24" s="13">
        <f>K24-G24</f>
        <v>20.195358129646792</v>
      </c>
    </row>
    <row r="25" spans="1:12" x14ac:dyDescent="0.2">
      <c r="A25" s="10">
        <v>9</v>
      </c>
      <c r="C25" s="2" t="s">
        <v>23</v>
      </c>
      <c r="E25" s="14">
        <f t="shared" ref="E25:L25" si="4">SUM(E21:E24)</f>
        <v>1512.8262474831788</v>
      </c>
      <c r="F25" s="14">
        <f t="shared" si="4"/>
        <v>103.30893942373055</v>
      </c>
      <c r="G25" s="14">
        <f t="shared" si="4"/>
        <v>1616.1351869069094</v>
      </c>
      <c r="H25" s="39"/>
      <c r="I25" s="14">
        <f t="shared" si="4"/>
        <v>1816.7856459214011</v>
      </c>
      <c r="J25" s="14">
        <f t="shared" si="4"/>
        <v>103.07020222812903</v>
      </c>
      <c r="K25" s="14">
        <f t="shared" si="4"/>
        <v>1919.8558481495297</v>
      </c>
      <c r="L25" s="14">
        <f t="shared" si="4"/>
        <v>303.72066124262039</v>
      </c>
    </row>
    <row r="26" spans="1:12" x14ac:dyDescent="0.2">
      <c r="A26" s="10"/>
      <c r="E26" s="13"/>
      <c r="F26" s="13"/>
      <c r="G26" s="13"/>
      <c r="H26" s="39"/>
      <c r="I26" s="13"/>
      <c r="J26" s="13"/>
      <c r="K26" s="13"/>
      <c r="L26" s="13"/>
    </row>
    <row r="27" spans="1:12" x14ac:dyDescent="0.2">
      <c r="A27" s="10">
        <v>10</v>
      </c>
      <c r="C27" s="2" t="s">
        <v>24</v>
      </c>
      <c r="E27" s="14">
        <f t="shared" ref="E27:L27" si="5">E19+E25</f>
        <v>4354.9756519071316</v>
      </c>
      <c r="F27" s="14">
        <f t="shared" si="5"/>
        <v>290.45636562260216</v>
      </c>
      <c r="G27" s="14">
        <f t="shared" si="5"/>
        <v>4645.4320175297344</v>
      </c>
      <c r="H27" s="39"/>
      <c r="I27" s="14">
        <f t="shared" si="5"/>
        <v>5053.3694289875675</v>
      </c>
      <c r="J27" s="14">
        <f t="shared" si="5"/>
        <v>285.42961465078702</v>
      </c>
      <c r="K27" s="14">
        <f t="shared" si="5"/>
        <v>5338.7990436383543</v>
      </c>
      <c r="L27" s="14">
        <f t="shared" si="5"/>
        <v>693.36702610862051</v>
      </c>
    </row>
    <row r="28" spans="1:12" x14ac:dyDescent="0.2">
      <c r="A28" s="10"/>
      <c r="E28" s="13"/>
      <c r="F28" s="13"/>
      <c r="G28" s="13"/>
      <c r="H28" s="39"/>
      <c r="I28" s="13"/>
      <c r="J28" s="13"/>
      <c r="K28" s="13"/>
      <c r="L28" s="13"/>
    </row>
    <row r="29" spans="1:12" x14ac:dyDescent="0.2">
      <c r="A29" s="10"/>
      <c r="C29" s="5" t="s">
        <v>25</v>
      </c>
      <c r="E29" s="16"/>
      <c r="F29" s="16"/>
      <c r="G29" s="16"/>
      <c r="H29" s="48"/>
      <c r="I29" s="16"/>
      <c r="J29" s="16"/>
      <c r="K29" s="16"/>
      <c r="L29" s="16"/>
    </row>
    <row r="30" spans="1:12" x14ac:dyDescent="0.2">
      <c r="A30" s="10"/>
      <c r="E30" s="16"/>
      <c r="F30" s="16"/>
      <c r="G30" s="16"/>
      <c r="H30" s="48"/>
      <c r="I30" s="16"/>
      <c r="J30" s="16"/>
      <c r="K30" s="16"/>
      <c r="L30" s="16"/>
    </row>
    <row r="31" spans="1:12" x14ac:dyDescent="0.2">
      <c r="A31" s="10">
        <v>11</v>
      </c>
      <c r="C31" s="2" t="s">
        <v>26</v>
      </c>
      <c r="E31" s="13">
        <v>2.6891416269542754</v>
      </c>
      <c r="F31" s="13">
        <v>1.5185939873713523</v>
      </c>
      <c r="G31" s="13">
        <f t="shared" ref="G31:G36" si="6">E31+F31</f>
        <v>4.2077356143256281</v>
      </c>
      <c r="H31" s="39"/>
      <c r="I31" s="13">
        <v>4.2657422099999982</v>
      </c>
      <c r="J31" s="13">
        <v>1.4140787899999996</v>
      </c>
      <c r="K31" s="13">
        <f t="shared" ref="K31:K36" si="7">I31+J31</f>
        <v>5.6798209999999978</v>
      </c>
      <c r="L31" s="13">
        <f t="shared" ref="L31:L36" si="8">K31-G31</f>
        <v>1.4720853856743696</v>
      </c>
    </row>
    <row r="32" spans="1:12" x14ac:dyDescent="0.2">
      <c r="A32" s="10">
        <v>12</v>
      </c>
      <c r="C32" s="2" t="s">
        <v>27</v>
      </c>
      <c r="E32" s="13">
        <v>15.272286223672367</v>
      </c>
      <c r="F32" s="13">
        <v>40.487791132689864</v>
      </c>
      <c r="G32" s="13">
        <f t="shared" si="6"/>
        <v>55.760077356362231</v>
      </c>
      <c r="H32" s="39"/>
      <c r="I32" s="13">
        <v>26.440637750000015</v>
      </c>
      <c r="J32" s="13">
        <v>41.868381019999539</v>
      </c>
      <c r="K32" s="13">
        <f t="shared" si="7"/>
        <v>68.309018769999554</v>
      </c>
      <c r="L32" s="13">
        <f t="shared" si="8"/>
        <v>12.548941413637323</v>
      </c>
    </row>
    <row r="33" spans="1:12" x14ac:dyDescent="0.2">
      <c r="A33" s="10">
        <v>13</v>
      </c>
      <c r="C33" s="2" t="s">
        <v>28</v>
      </c>
      <c r="E33" s="13">
        <v>0.13372762248005141</v>
      </c>
      <c r="F33" s="13">
        <v>8.7931519800482985</v>
      </c>
      <c r="G33" s="13">
        <f t="shared" si="6"/>
        <v>8.9268796025283503</v>
      </c>
      <c r="H33" s="39"/>
      <c r="I33" s="13">
        <v>0.41788979999999964</v>
      </c>
      <c r="J33" s="13">
        <v>9.1369462099999978</v>
      </c>
      <c r="K33" s="13">
        <f t="shared" si="7"/>
        <v>9.5548360099999972</v>
      </c>
      <c r="L33" s="13">
        <f t="shared" si="8"/>
        <v>0.62795640747164683</v>
      </c>
    </row>
    <row r="34" spans="1:12" x14ac:dyDescent="0.2">
      <c r="A34" s="10">
        <v>14</v>
      </c>
      <c r="C34" s="2" t="s">
        <v>29</v>
      </c>
      <c r="E34" s="13">
        <v>0</v>
      </c>
      <c r="F34" s="13">
        <v>11.967478607179203</v>
      </c>
      <c r="G34" s="13">
        <f t="shared" si="6"/>
        <v>11.967478607179203</v>
      </c>
      <c r="H34" s="39"/>
      <c r="I34" s="13">
        <v>0</v>
      </c>
      <c r="J34" s="13">
        <v>12.486256920000001</v>
      </c>
      <c r="K34" s="13">
        <f t="shared" si="7"/>
        <v>12.486256920000001</v>
      </c>
      <c r="L34" s="13">
        <f t="shared" si="8"/>
        <v>0.51877831282079789</v>
      </c>
    </row>
    <row r="35" spans="1:12" x14ac:dyDescent="0.2">
      <c r="A35" s="10">
        <v>15</v>
      </c>
      <c r="C35" s="2" t="s">
        <v>30</v>
      </c>
      <c r="E35" s="13">
        <v>0.44452601689973387</v>
      </c>
      <c r="F35" s="13">
        <v>1.5811679132311953</v>
      </c>
      <c r="G35" s="13">
        <f t="shared" si="6"/>
        <v>2.0256939301309291</v>
      </c>
      <c r="H35" s="39"/>
      <c r="I35" s="13">
        <v>1.1561080299999973</v>
      </c>
      <c r="J35" s="13">
        <v>1.3084168599999995</v>
      </c>
      <c r="K35" s="13">
        <f t="shared" si="7"/>
        <v>2.4645248899999967</v>
      </c>
      <c r="L35" s="13">
        <f t="shared" si="8"/>
        <v>0.43883095986906762</v>
      </c>
    </row>
    <row r="36" spans="1:12" x14ac:dyDescent="0.2">
      <c r="A36" s="10">
        <v>16</v>
      </c>
      <c r="C36" s="2" t="s">
        <v>31</v>
      </c>
      <c r="E36" s="13">
        <v>0.10957507216875982</v>
      </c>
      <c r="F36" s="13">
        <v>1.7945089362705082</v>
      </c>
      <c r="G36" s="13">
        <f t="shared" si="6"/>
        <v>1.9040840084392681</v>
      </c>
      <c r="H36" s="39"/>
      <c r="I36" s="13">
        <v>0.1696031800000003</v>
      </c>
      <c r="J36" s="13">
        <v>1.6024976400000002</v>
      </c>
      <c r="K36" s="13">
        <f t="shared" si="7"/>
        <v>1.7721008200000004</v>
      </c>
      <c r="L36" s="13">
        <f t="shared" si="8"/>
        <v>-0.13198318843926771</v>
      </c>
    </row>
    <row r="37" spans="1:12" x14ac:dyDescent="0.2">
      <c r="A37" s="10"/>
      <c r="E37" s="22"/>
      <c r="F37" s="22"/>
      <c r="G37" s="22"/>
      <c r="H37" s="53"/>
      <c r="I37" s="22"/>
      <c r="J37" s="22"/>
      <c r="K37" s="22"/>
      <c r="L37" s="22"/>
    </row>
    <row r="38" spans="1:12" x14ac:dyDescent="0.2">
      <c r="A38" s="10"/>
      <c r="E38" s="22"/>
      <c r="F38" s="22"/>
      <c r="G38" s="22"/>
      <c r="H38" s="53"/>
      <c r="I38" s="22"/>
      <c r="J38" s="22"/>
      <c r="K38" s="22"/>
      <c r="L38" s="22"/>
    </row>
    <row r="39" spans="1:12" x14ac:dyDescent="0.2">
      <c r="A39" s="10"/>
      <c r="E39" s="22"/>
      <c r="F39" s="22"/>
      <c r="G39" s="22"/>
      <c r="H39" s="53"/>
      <c r="I39" s="22"/>
      <c r="J39" s="22"/>
      <c r="K39" s="22"/>
      <c r="L39" s="22"/>
    </row>
    <row r="40" spans="1:12" x14ac:dyDescent="0.2">
      <c r="A40" s="10"/>
      <c r="E40" s="22"/>
      <c r="F40" s="22"/>
      <c r="G40" s="22"/>
      <c r="H40" s="53"/>
      <c r="I40" s="22"/>
      <c r="J40" s="22"/>
      <c r="K40" s="22"/>
      <c r="L40" s="22"/>
    </row>
    <row r="41" spans="1:12" x14ac:dyDescent="0.2">
      <c r="A41" s="10"/>
      <c r="E41" s="22"/>
      <c r="F41" s="22"/>
      <c r="G41" s="22"/>
      <c r="H41" s="53"/>
      <c r="I41" s="22"/>
      <c r="J41" s="22"/>
      <c r="K41" s="22"/>
      <c r="L41" s="22"/>
    </row>
    <row r="42" spans="1:12" x14ac:dyDescent="0.2">
      <c r="A42" s="10"/>
      <c r="E42" s="22"/>
      <c r="F42" s="22"/>
      <c r="G42" s="22"/>
      <c r="H42" s="53"/>
      <c r="I42" s="22"/>
      <c r="J42" s="22"/>
      <c r="K42" s="22"/>
      <c r="L42" s="22"/>
    </row>
    <row r="43" spans="1:12" s="4" customFormat="1" x14ac:dyDescent="0.2">
      <c r="A43" s="3"/>
      <c r="B43" s="3"/>
      <c r="C43" s="3"/>
      <c r="D43" s="3"/>
      <c r="E43" s="27"/>
      <c r="F43" s="27"/>
      <c r="G43" s="27"/>
      <c r="H43" s="54"/>
      <c r="I43" s="27"/>
      <c r="J43" s="27"/>
      <c r="K43" s="27"/>
      <c r="L43" s="27"/>
    </row>
    <row r="44" spans="1:12" s="4" customFormat="1" x14ac:dyDescent="0.2">
      <c r="A44" s="3" t="s">
        <v>93</v>
      </c>
      <c r="B44" s="3"/>
      <c r="C44" s="3"/>
      <c r="D44" s="3"/>
      <c r="E44" s="3"/>
      <c r="F44" s="3"/>
      <c r="G44" s="3"/>
      <c r="H44" s="41"/>
      <c r="I44" s="3"/>
      <c r="J44" s="3"/>
      <c r="K44" s="3"/>
      <c r="L44" s="3"/>
    </row>
    <row r="46" spans="1:12" s="5" customFormat="1" ht="15" customHeight="1" x14ac:dyDescent="0.2">
      <c r="E46" s="64">
        <v>2022</v>
      </c>
      <c r="F46" s="64"/>
      <c r="G46" s="64"/>
      <c r="H46" s="42"/>
      <c r="I46" s="64">
        <v>2023</v>
      </c>
      <c r="J46" s="64"/>
      <c r="K46" s="64"/>
      <c r="L46" s="6"/>
    </row>
    <row r="47" spans="1:12" s="8" customFormat="1" ht="39.75" customHeight="1" x14ac:dyDescent="0.2">
      <c r="A47" s="7" t="s">
        <v>83</v>
      </c>
      <c r="C47" s="9" t="s">
        <v>1</v>
      </c>
      <c r="E47" s="63" t="s">
        <v>75</v>
      </c>
      <c r="F47" s="63"/>
      <c r="G47" s="63"/>
      <c r="H47" s="43"/>
      <c r="I47" s="63" t="s">
        <v>78</v>
      </c>
      <c r="J47" s="63"/>
      <c r="K47" s="63"/>
      <c r="L47" s="7" t="s">
        <v>79</v>
      </c>
    </row>
    <row r="48" spans="1:12" x14ac:dyDescent="0.2">
      <c r="E48" s="22" t="s">
        <v>4</v>
      </c>
      <c r="F48" s="22" t="s">
        <v>5</v>
      </c>
      <c r="G48" s="22" t="s">
        <v>6</v>
      </c>
      <c r="H48" s="53"/>
      <c r="I48" s="22" t="s">
        <v>7</v>
      </c>
      <c r="J48" s="22" t="s">
        <v>8</v>
      </c>
      <c r="K48" s="22" t="s">
        <v>9</v>
      </c>
      <c r="L48" s="22" t="s">
        <v>10</v>
      </c>
    </row>
    <row r="49" spans="1:12" x14ac:dyDescent="0.2">
      <c r="E49" s="22"/>
      <c r="F49" s="22"/>
      <c r="G49" s="22"/>
      <c r="H49" s="53"/>
      <c r="I49" s="22"/>
      <c r="J49" s="22"/>
      <c r="K49" s="22"/>
      <c r="L49" s="22"/>
    </row>
    <row r="50" spans="1:12" x14ac:dyDescent="0.2">
      <c r="E50" s="29" t="s">
        <v>11</v>
      </c>
      <c r="F50" s="29" t="s">
        <v>12</v>
      </c>
      <c r="G50" s="29" t="s">
        <v>13</v>
      </c>
      <c r="H50" s="57"/>
      <c r="I50" s="29" t="s">
        <v>11</v>
      </c>
      <c r="J50" s="29" t="s">
        <v>12</v>
      </c>
      <c r="K50" s="29" t="s">
        <v>13</v>
      </c>
      <c r="L50" s="22"/>
    </row>
    <row r="51" spans="1:12" x14ac:dyDescent="0.2">
      <c r="A51" s="10"/>
      <c r="E51" s="22"/>
      <c r="F51" s="22"/>
      <c r="G51" s="22"/>
      <c r="H51" s="53"/>
      <c r="I51" s="22"/>
      <c r="J51" s="22"/>
      <c r="K51" s="22"/>
      <c r="L51" s="22"/>
    </row>
    <row r="52" spans="1:12" x14ac:dyDescent="0.2">
      <c r="A52" s="10">
        <v>17</v>
      </c>
      <c r="C52" s="2" t="s">
        <v>32</v>
      </c>
      <c r="E52" s="13">
        <v>0.13436144438661324</v>
      </c>
      <c r="F52" s="13">
        <v>2.6292585669456843</v>
      </c>
      <c r="G52" s="13">
        <f>E52+F52</f>
        <v>2.7636200113322973</v>
      </c>
      <c r="H52" s="39"/>
      <c r="I52" s="13">
        <v>1.2050810300000003</v>
      </c>
      <c r="J52" s="13">
        <v>1.0638094799999989</v>
      </c>
      <c r="K52" s="13">
        <f>I52+J52</f>
        <v>2.2688905099999994</v>
      </c>
      <c r="L52" s="13">
        <f>K52-G52</f>
        <v>-0.49472950133229787</v>
      </c>
    </row>
    <row r="53" spans="1:12" x14ac:dyDescent="0.2">
      <c r="A53" s="10">
        <v>18</v>
      </c>
      <c r="C53" s="2" t="s">
        <v>33</v>
      </c>
      <c r="E53" s="13">
        <v>34.321238340739129</v>
      </c>
      <c r="F53" s="13">
        <v>1.7316341807892282</v>
      </c>
      <c r="G53" s="13">
        <f t="shared" ref="G53:G55" si="9">E53+F53</f>
        <v>36.052872521528357</v>
      </c>
      <c r="H53" s="39"/>
      <c r="I53" s="13">
        <v>36.468693576000007</v>
      </c>
      <c r="J53" s="13">
        <v>1.6673660899999954</v>
      </c>
      <c r="K53" s="13">
        <f>I53+J53</f>
        <v>38.136059666000001</v>
      </c>
      <c r="L53" s="13">
        <f>K53-G53</f>
        <v>2.0831871444716441</v>
      </c>
    </row>
    <row r="54" spans="1:12" x14ac:dyDescent="0.2">
      <c r="A54" s="10">
        <v>19</v>
      </c>
      <c r="C54" s="2" t="s">
        <v>34</v>
      </c>
      <c r="E54" s="13">
        <v>0</v>
      </c>
      <c r="F54" s="13">
        <v>1.8877052373304833E-2</v>
      </c>
      <c r="G54" s="13">
        <f t="shared" si="9"/>
        <v>1.8877052373304833E-2</v>
      </c>
      <c r="H54" s="39"/>
      <c r="I54" s="13">
        <v>0</v>
      </c>
      <c r="J54" s="13">
        <v>0</v>
      </c>
      <c r="K54" s="13">
        <f t="shared" ref="K54:K55" si="10">I54+J54</f>
        <v>0</v>
      </c>
      <c r="L54" s="13">
        <f>K54-G54</f>
        <v>-1.8877052373304833E-2</v>
      </c>
    </row>
    <row r="55" spans="1:12" x14ac:dyDescent="0.2">
      <c r="A55" s="10">
        <v>20</v>
      </c>
      <c r="C55" s="2" t="s">
        <v>35</v>
      </c>
      <c r="E55" s="13">
        <v>0</v>
      </c>
      <c r="F55" s="13">
        <v>3.0219999999999999E-3</v>
      </c>
      <c r="G55" s="13">
        <f t="shared" si="9"/>
        <v>3.0219999999999999E-3</v>
      </c>
      <c r="H55" s="39"/>
      <c r="I55" s="13">
        <v>0</v>
      </c>
      <c r="J55" s="13">
        <v>0</v>
      </c>
      <c r="K55" s="13">
        <f t="shared" si="10"/>
        <v>0</v>
      </c>
      <c r="L55" s="13">
        <f>K55-G55</f>
        <v>-3.0219999999999999E-3</v>
      </c>
    </row>
    <row r="56" spans="1:12" x14ac:dyDescent="0.2">
      <c r="A56" s="10">
        <v>21</v>
      </c>
      <c r="C56" s="2" t="s">
        <v>18</v>
      </c>
      <c r="E56" s="14">
        <f>SUM(E52:E55)+SUM(E31:E36)</f>
        <v>53.104856347300924</v>
      </c>
      <c r="F56" s="14">
        <f>SUM(F52:F55)+SUM(F31:F36)</f>
        <v>70.525484356898644</v>
      </c>
      <c r="G56" s="14">
        <f>SUM(G52:G55)+SUM(G31:G36)</f>
        <v>123.63034070419957</v>
      </c>
      <c r="H56" s="39"/>
      <c r="I56" s="14">
        <f>SUM(I52:I55)+SUM(I31:I36)</f>
        <v>70.123755576000022</v>
      </c>
      <c r="J56" s="14">
        <f>SUM(J52:J55)+SUM(J31:J36)</f>
        <v>70.547753009999511</v>
      </c>
      <c r="K56" s="14">
        <f>SUM(K52:K55)+SUM(K31:K36)</f>
        <v>140.67150858599956</v>
      </c>
      <c r="L56" s="14">
        <f>SUM(L52:L55)+SUM(L31:L36)</f>
        <v>17.041167881799979</v>
      </c>
    </row>
    <row r="57" spans="1:12" x14ac:dyDescent="0.2">
      <c r="A57" s="10"/>
      <c r="E57" s="15"/>
      <c r="F57" s="16"/>
      <c r="G57" s="16"/>
      <c r="H57" s="48"/>
      <c r="I57" s="16"/>
      <c r="J57" s="16"/>
      <c r="K57" s="16"/>
      <c r="L57" s="16"/>
    </row>
    <row r="58" spans="1:12" x14ac:dyDescent="0.2">
      <c r="A58" s="10">
        <v>22</v>
      </c>
      <c r="C58" s="2" t="s">
        <v>36</v>
      </c>
      <c r="E58" s="13">
        <v>12.822449269114705</v>
      </c>
      <c r="F58" s="13">
        <v>29.732326863856319</v>
      </c>
      <c r="G58" s="13">
        <f t="shared" ref="G58:G69" si="11">E58+F58</f>
        <v>42.554776132971021</v>
      </c>
      <c r="H58" s="39"/>
      <c r="I58" s="13">
        <v>16.72364185</v>
      </c>
      <c r="J58" s="13">
        <v>31.092669389999902</v>
      </c>
      <c r="K58" s="13">
        <f t="shared" ref="K58:K69" si="12">I58+J58</f>
        <v>47.816311239999905</v>
      </c>
      <c r="L58" s="13">
        <f t="shared" ref="L58:L69" si="13">K58-G58</f>
        <v>5.2615351070288838</v>
      </c>
    </row>
    <row r="59" spans="1:12" x14ac:dyDescent="0.2">
      <c r="A59" s="10">
        <v>23</v>
      </c>
      <c r="C59" s="2" t="s">
        <v>37</v>
      </c>
      <c r="E59" s="13">
        <v>7.6024342034173431</v>
      </c>
      <c r="F59" s="13">
        <v>23.784939888887912</v>
      </c>
      <c r="G59" s="13">
        <f t="shared" si="11"/>
        <v>31.387374092305254</v>
      </c>
      <c r="H59" s="39"/>
      <c r="I59" s="13">
        <v>10.458089280000001</v>
      </c>
      <c r="J59" s="13">
        <v>25.604705389999999</v>
      </c>
      <c r="K59" s="13">
        <f t="shared" si="12"/>
        <v>36.062794670000002</v>
      </c>
      <c r="L59" s="13">
        <f t="shared" si="13"/>
        <v>4.6754205776947479</v>
      </c>
    </row>
    <row r="60" spans="1:12" x14ac:dyDescent="0.2">
      <c r="A60" s="10">
        <v>24</v>
      </c>
      <c r="C60" s="2" t="s">
        <v>38</v>
      </c>
      <c r="E60" s="13">
        <v>3.2720713343534737</v>
      </c>
      <c r="F60" s="13">
        <v>1.1904003435274813</v>
      </c>
      <c r="G60" s="13">
        <f t="shared" si="11"/>
        <v>4.4624716778809548</v>
      </c>
      <c r="H60" s="39"/>
      <c r="I60" s="13">
        <v>3.9001887200000001</v>
      </c>
      <c r="J60" s="13">
        <v>1.2624625199999999</v>
      </c>
      <c r="K60" s="13">
        <f t="shared" si="12"/>
        <v>5.1626512399999998</v>
      </c>
      <c r="L60" s="13">
        <f t="shared" si="13"/>
        <v>0.70017956211904497</v>
      </c>
    </row>
    <row r="61" spans="1:12" x14ac:dyDescent="0.2">
      <c r="A61" s="10">
        <v>25</v>
      </c>
      <c r="C61" s="2" t="s">
        <v>39</v>
      </c>
      <c r="E61" s="13">
        <v>7.963927550924442E-2</v>
      </c>
      <c r="F61" s="13">
        <v>0</v>
      </c>
      <c r="G61" s="13">
        <f t="shared" si="11"/>
        <v>7.963927550924442E-2</v>
      </c>
      <c r="H61" s="39"/>
      <c r="I61" s="13">
        <v>9.6135469999999987E-2</v>
      </c>
      <c r="J61" s="13">
        <v>0</v>
      </c>
      <c r="K61" s="13">
        <f t="shared" si="12"/>
        <v>9.6135469999999987E-2</v>
      </c>
      <c r="L61" s="13">
        <f t="shared" si="13"/>
        <v>1.6496194490755567E-2</v>
      </c>
    </row>
    <row r="62" spans="1:12" x14ac:dyDescent="0.2">
      <c r="A62" s="10">
        <v>26</v>
      </c>
      <c r="C62" s="2" t="s">
        <v>40</v>
      </c>
      <c r="E62" s="13">
        <v>2.7224348976998614</v>
      </c>
      <c r="F62" s="13">
        <v>31.80154948246803</v>
      </c>
      <c r="G62" s="13">
        <f t="shared" si="11"/>
        <v>34.523984380167889</v>
      </c>
      <c r="H62" s="39"/>
      <c r="I62" s="13">
        <v>4.9056313499999993</v>
      </c>
      <c r="J62" s="13">
        <v>34.667519669999905</v>
      </c>
      <c r="K62" s="13">
        <f t="shared" si="12"/>
        <v>39.573151019999905</v>
      </c>
      <c r="L62" s="13">
        <f t="shared" si="13"/>
        <v>5.0491666398320163</v>
      </c>
    </row>
    <row r="63" spans="1:12" x14ac:dyDescent="0.2">
      <c r="A63" s="10">
        <v>27</v>
      </c>
      <c r="C63" s="2" t="s">
        <v>26</v>
      </c>
      <c r="E63" s="13">
        <v>0</v>
      </c>
      <c r="F63" s="13">
        <v>11.785680482252555</v>
      </c>
      <c r="G63" s="13">
        <f t="shared" si="11"/>
        <v>11.785680482252555</v>
      </c>
      <c r="H63" s="39"/>
      <c r="I63" s="13">
        <v>0</v>
      </c>
      <c r="J63" s="13">
        <v>11.43382291</v>
      </c>
      <c r="K63" s="13">
        <f t="shared" si="12"/>
        <v>11.43382291</v>
      </c>
      <c r="L63" s="13">
        <f t="shared" si="13"/>
        <v>-0.35185757225255543</v>
      </c>
    </row>
    <row r="64" spans="1:12" x14ac:dyDescent="0.2">
      <c r="A64" s="10">
        <v>28</v>
      </c>
      <c r="C64" s="2" t="s">
        <v>41</v>
      </c>
      <c r="E64" s="13">
        <v>0</v>
      </c>
      <c r="F64" s="13">
        <v>13.966423388737178</v>
      </c>
      <c r="G64" s="13">
        <f t="shared" si="11"/>
        <v>13.966423388737178</v>
      </c>
      <c r="H64" s="39"/>
      <c r="I64" s="13">
        <v>0</v>
      </c>
      <c r="J64" s="13">
        <v>14.385587169999999</v>
      </c>
      <c r="K64" s="13">
        <f t="shared" si="12"/>
        <v>14.385587169999999</v>
      </c>
      <c r="L64" s="13">
        <f t="shared" si="13"/>
        <v>0.41916378126282083</v>
      </c>
    </row>
    <row r="65" spans="1:12" x14ac:dyDescent="0.2">
      <c r="A65" s="10">
        <v>29</v>
      </c>
      <c r="C65" s="2" t="s">
        <v>42</v>
      </c>
      <c r="E65" s="13">
        <v>0</v>
      </c>
      <c r="F65" s="13">
        <v>78.678789857918119</v>
      </c>
      <c r="G65" s="13">
        <f t="shared" si="11"/>
        <v>78.678789857918119</v>
      </c>
      <c r="H65" s="39"/>
      <c r="I65" s="13">
        <v>0</v>
      </c>
      <c r="J65" s="13">
        <v>79.299712299999698</v>
      </c>
      <c r="K65" s="13">
        <f t="shared" si="12"/>
        <v>79.299712299999698</v>
      </c>
      <c r="L65" s="13">
        <f t="shared" si="13"/>
        <v>0.62092244208157865</v>
      </c>
    </row>
    <row r="66" spans="1:12" x14ac:dyDescent="0.2">
      <c r="A66" s="10">
        <v>30</v>
      </c>
      <c r="C66" s="2" t="s">
        <v>43</v>
      </c>
      <c r="E66" s="13">
        <v>0</v>
      </c>
      <c r="F66" s="13">
        <v>7.549305440732395</v>
      </c>
      <c r="G66" s="13">
        <f t="shared" si="11"/>
        <v>7.549305440732395</v>
      </c>
      <c r="H66" s="39"/>
      <c r="I66" s="13">
        <v>0</v>
      </c>
      <c r="J66" s="13">
        <v>7.8137611799999993</v>
      </c>
      <c r="K66" s="13">
        <f t="shared" si="12"/>
        <v>7.8137611799999993</v>
      </c>
      <c r="L66" s="13">
        <f t="shared" si="13"/>
        <v>0.26445573926760435</v>
      </c>
    </row>
    <row r="67" spans="1:12" x14ac:dyDescent="0.2">
      <c r="A67" s="10">
        <v>31</v>
      </c>
      <c r="C67" s="2" t="s">
        <v>44</v>
      </c>
      <c r="E67" s="13">
        <v>0.91918881332572155</v>
      </c>
      <c r="F67" s="13">
        <v>2.4077005602132862</v>
      </c>
      <c r="G67" s="13">
        <f t="shared" si="11"/>
        <v>3.3268893735390077</v>
      </c>
      <c r="H67" s="39"/>
      <c r="I67" s="13">
        <v>0.65540916999999999</v>
      </c>
      <c r="J67" s="13">
        <v>2.5301157500000002</v>
      </c>
      <c r="K67" s="13">
        <f t="shared" si="12"/>
        <v>3.1855249200000002</v>
      </c>
      <c r="L67" s="13">
        <f t="shared" si="13"/>
        <v>-0.14136445353900751</v>
      </c>
    </row>
    <row r="68" spans="1:12" x14ac:dyDescent="0.2">
      <c r="A68" s="10">
        <v>32</v>
      </c>
      <c r="C68" s="2" t="s">
        <v>45</v>
      </c>
      <c r="E68" s="13">
        <v>2.4750225940507673</v>
      </c>
      <c r="F68" s="13">
        <v>4.1009944415996964</v>
      </c>
      <c r="G68" s="13">
        <f t="shared" si="11"/>
        <v>6.5760170356504641</v>
      </c>
      <c r="H68" s="39"/>
      <c r="I68" s="13">
        <v>1.9530261099999999</v>
      </c>
      <c r="J68" s="13">
        <v>4.0798570659561992</v>
      </c>
      <c r="K68" s="13">
        <f t="shared" si="12"/>
        <v>6.0328831759561989</v>
      </c>
      <c r="L68" s="13">
        <f t="shared" si="13"/>
        <v>-0.5431338596942652</v>
      </c>
    </row>
    <row r="69" spans="1:12" x14ac:dyDescent="0.2">
      <c r="A69" s="10">
        <v>33</v>
      </c>
      <c r="C69" s="2" t="s">
        <v>46</v>
      </c>
      <c r="E69" s="13">
        <v>0</v>
      </c>
      <c r="F69" s="13">
        <v>0</v>
      </c>
      <c r="G69" s="13">
        <f t="shared" si="11"/>
        <v>0</v>
      </c>
      <c r="H69" s="39"/>
      <c r="I69" s="13">
        <v>0</v>
      </c>
      <c r="J69" s="13">
        <v>0</v>
      </c>
      <c r="K69" s="13">
        <f t="shared" si="12"/>
        <v>0</v>
      </c>
      <c r="L69" s="13">
        <f t="shared" si="13"/>
        <v>0</v>
      </c>
    </row>
    <row r="70" spans="1:12" x14ac:dyDescent="0.2">
      <c r="A70" s="10"/>
      <c r="E70" s="13"/>
      <c r="F70" s="13"/>
      <c r="G70" s="13"/>
      <c r="H70" s="39"/>
      <c r="I70" s="13"/>
      <c r="J70" s="13"/>
      <c r="K70" s="13"/>
      <c r="L70" s="13"/>
    </row>
    <row r="71" spans="1:12" x14ac:dyDescent="0.2">
      <c r="A71" s="10">
        <v>34</v>
      </c>
      <c r="C71" s="2" t="s">
        <v>23</v>
      </c>
      <c r="E71" s="14">
        <f t="shared" ref="E71:K71" si="14">SUM(E58:E69)</f>
        <v>29.893240387471117</v>
      </c>
      <c r="F71" s="14">
        <f t="shared" si="14"/>
        <v>204.99811075019301</v>
      </c>
      <c r="G71" s="14">
        <f t="shared" si="14"/>
        <v>234.89135113766412</v>
      </c>
      <c r="H71" s="39"/>
      <c r="I71" s="14">
        <f t="shared" si="14"/>
        <v>38.692121950000001</v>
      </c>
      <c r="J71" s="14">
        <f t="shared" si="14"/>
        <v>212.17021334595569</v>
      </c>
      <c r="K71" s="14">
        <f t="shared" si="14"/>
        <v>250.86233529595572</v>
      </c>
      <c r="L71" s="14">
        <f>K71-G71</f>
        <v>15.9709841582916</v>
      </c>
    </row>
    <row r="72" spans="1:12" x14ac:dyDescent="0.2">
      <c r="A72" s="10"/>
      <c r="E72" s="13"/>
      <c r="F72" s="20"/>
      <c r="G72" s="20"/>
      <c r="H72" s="52"/>
      <c r="I72" s="20"/>
      <c r="J72" s="20"/>
      <c r="K72" s="20"/>
      <c r="L72" s="20"/>
    </row>
    <row r="73" spans="1:12" x14ac:dyDescent="0.2">
      <c r="A73" s="10">
        <v>35</v>
      </c>
      <c r="C73" s="2" t="s">
        <v>47</v>
      </c>
      <c r="E73" s="14">
        <f t="shared" ref="E73:K73" si="15">E56+E71</f>
        <v>82.998096734772048</v>
      </c>
      <c r="F73" s="14">
        <f t="shared" si="15"/>
        <v>275.52359510709164</v>
      </c>
      <c r="G73" s="14">
        <f t="shared" si="15"/>
        <v>358.52169184186369</v>
      </c>
      <c r="H73" s="39"/>
      <c r="I73" s="14">
        <f t="shared" si="15"/>
        <v>108.81587752600002</v>
      </c>
      <c r="J73" s="14">
        <f t="shared" si="15"/>
        <v>282.71796635595518</v>
      </c>
      <c r="K73" s="14">
        <f t="shared" si="15"/>
        <v>391.53384388195525</v>
      </c>
      <c r="L73" s="14">
        <f>K73-G73</f>
        <v>33.012152040091564</v>
      </c>
    </row>
    <row r="74" spans="1:12" x14ac:dyDescent="0.2">
      <c r="A74" s="10"/>
      <c r="E74" s="13"/>
      <c r="F74" s="20"/>
      <c r="G74" s="20"/>
      <c r="H74" s="52"/>
      <c r="I74" s="20"/>
      <c r="J74" s="20"/>
      <c r="K74" s="20"/>
      <c r="L74" s="20"/>
    </row>
    <row r="75" spans="1:12" x14ac:dyDescent="0.2">
      <c r="A75" s="10">
        <v>36</v>
      </c>
      <c r="C75" s="2" t="s">
        <v>48</v>
      </c>
      <c r="E75" s="14">
        <f>E27+E73</f>
        <v>4437.9737486419035</v>
      </c>
      <c r="F75" s="14">
        <f>F27+F73</f>
        <v>565.97996072969386</v>
      </c>
      <c r="G75" s="14">
        <f>G27+G73</f>
        <v>5003.9537093715981</v>
      </c>
      <c r="H75" s="39"/>
      <c r="I75" s="14">
        <f>I27+I73</f>
        <v>5162.1853065135674</v>
      </c>
      <c r="J75" s="14">
        <f>J27+J73</f>
        <v>568.14758100674226</v>
      </c>
      <c r="K75" s="14">
        <f>K27+K73</f>
        <v>5730.3328875203097</v>
      </c>
      <c r="L75" s="14">
        <f>L27+L73</f>
        <v>726.37917814871207</v>
      </c>
    </row>
    <row r="76" spans="1:12" x14ac:dyDescent="0.2">
      <c r="A76" s="10"/>
      <c r="E76" s="12"/>
      <c r="F76" s="12"/>
      <c r="G76" s="12"/>
      <c r="H76" s="46"/>
      <c r="I76" s="12"/>
      <c r="J76" s="12"/>
      <c r="K76" s="12"/>
      <c r="L76" s="12"/>
    </row>
    <row r="77" spans="1:12" x14ac:dyDescent="0.2">
      <c r="A77" s="10"/>
      <c r="E77" s="12"/>
      <c r="F77" s="12"/>
      <c r="G77" s="12"/>
      <c r="H77" s="46"/>
      <c r="I77" s="12"/>
      <c r="J77" s="12"/>
      <c r="K77" s="12"/>
      <c r="L77" s="12"/>
    </row>
    <row r="78" spans="1:12" x14ac:dyDescent="0.2">
      <c r="A78" s="10"/>
      <c r="E78" s="12"/>
      <c r="F78" s="12"/>
      <c r="G78" s="12"/>
      <c r="H78" s="46"/>
      <c r="I78" s="12"/>
      <c r="J78" s="12"/>
      <c r="K78" s="12"/>
      <c r="L78" s="12"/>
    </row>
    <row r="79" spans="1:12" x14ac:dyDescent="0.2">
      <c r="A79" s="10"/>
      <c r="E79" s="12"/>
      <c r="F79" s="12"/>
      <c r="G79" s="12"/>
      <c r="H79" s="46"/>
      <c r="I79" s="12"/>
      <c r="J79" s="12"/>
      <c r="K79" s="12"/>
      <c r="L79" s="12"/>
    </row>
    <row r="80" spans="1:12" x14ac:dyDescent="0.2">
      <c r="A80" s="10"/>
      <c r="E80" s="12"/>
      <c r="F80" s="12"/>
      <c r="G80" s="12"/>
      <c r="H80" s="46"/>
      <c r="I80" s="12"/>
      <c r="J80" s="12"/>
      <c r="K80" s="12"/>
      <c r="L80" s="12"/>
    </row>
    <row r="81" spans="1:12" s="4" customFormat="1" x14ac:dyDescent="0.2">
      <c r="A81" s="3"/>
      <c r="B81" s="3"/>
      <c r="C81" s="3"/>
      <c r="D81" s="3"/>
      <c r="E81" s="3"/>
      <c r="F81" s="3"/>
      <c r="G81" s="3"/>
      <c r="H81" s="41"/>
      <c r="I81" s="3"/>
      <c r="J81" s="3"/>
      <c r="K81" s="3"/>
      <c r="L81" s="3"/>
    </row>
    <row r="82" spans="1:12" s="4" customFormat="1" x14ac:dyDescent="0.2">
      <c r="A82" s="3" t="s">
        <v>93</v>
      </c>
      <c r="B82" s="3"/>
      <c r="C82" s="3"/>
      <c r="D82" s="3"/>
      <c r="E82" s="3"/>
      <c r="F82" s="3"/>
      <c r="G82" s="3"/>
      <c r="H82" s="41"/>
      <c r="I82" s="3"/>
      <c r="J82" s="3"/>
      <c r="K82" s="3"/>
      <c r="L82" s="3"/>
    </row>
    <row r="84" spans="1:12" s="5" customFormat="1" ht="15" customHeight="1" x14ac:dyDescent="0.2">
      <c r="E84" s="64">
        <v>2022</v>
      </c>
      <c r="F84" s="64"/>
      <c r="G84" s="64"/>
      <c r="H84" s="42"/>
      <c r="I84" s="64">
        <v>2023</v>
      </c>
      <c r="J84" s="64"/>
      <c r="K84" s="64"/>
      <c r="L84" s="6"/>
    </row>
    <row r="85" spans="1:12" s="8" customFormat="1" ht="39" customHeight="1" x14ac:dyDescent="0.2">
      <c r="A85" s="7" t="s">
        <v>83</v>
      </c>
      <c r="C85" s="9" t="s">
        <v>1</v>
      </c>
      <c r="E85" s="63" t="s">
        <v>75</v>
      </c>
      <c r="F85" s="63"/>
      <c r="G85" s="63"/>
      <c r="H85" s="43"/>
      <c r="I85" s="63" t="s">
        <v>78</v>
      </c>
      <c r="J85" s="63"/>
      <c r="K85" s="63"/>
      <c r="L85" s="7" t="s">
        <v>79</v>
      </c>
    </row>
    <row r="86" spans="1:12" x14ac:dyDescent="0.2">
      <c r="E86" s="10" t="s">
        <v>4</v>
      </c>
      <c r="F86" s="10" t="s">
        <v>5</v>
      </c>
      <c r="G86" s="10" t="s">
        <v>6</v>
      </c>
      <c r="H86" s="44"/>
      <c r="I86" s="10" t="s">
        <v>7</v>
      </c>
      <c r="J86" s="10" t="s">
        <v>8</v>
      </c>
      <c r="K86" s="10" t="s">
        <v>9</v>
      </c>
      <c r="L86" s="10" t="s">
        <v>10</v>
      </c>
    </row>
    <row r="87" spans="1:12" x14ac:dyDescent="0.2">
      <c r="E87" s="10"/>
      <c r="F87" s="10"/>
      <c r="G87" s="10"/>
      <c r="H87" s="44"/>
      <c r="I87" s="10"/>
      <c r="J87" s="10"/>
      <c r="K87" s="10"/>
      <c r="L87" s="10"/>
    </row>
    <row r="88" spans="1:12" x14ac:dyDescent="0.2">
      <c r="E88" s="11" t="s">
        <v>84</v>
      </c>
      <c r="F88" s="11"/>
      <c r="G88" s="11" t="s">
        <v>13</v>
      </c>
      <c r="H88" s="45"/>
      <c r="I88" s="11"/>
      <c r="J88" s="11"/>
      <c r="K88" s="11" t="s">
        <v>13</v>
      </c>
      <c r="L88" s="10"/>
    </row>
    <row r="90" spans="1:12" x14ac:dyDescent="0.2">
      <c r="A90" s="10"/>
      <c r="C90" s="5" t="s">
        <v>49</v>
      </c>
      <c r="E90" s="12"/>
      <c r="F90" s="12"/>
      <c r="G90" s="12"/>
      <c r="H90" s="46"/>
      <c r="I90" s="12"/>
      <c r="J90" s="12"/>
      <c r="K90" s="12"/>
      <c r="L90" s="12"/>
    </row>
    <row r="92" spans="1:12" x14ac:dyDescent="0.2">
      <c r="A92" s="36">
        <v>37</v>
      </c>
      <c r="C92" s="8" t="s">
        <v>50</v>
      </c>
      <c r="E92" s="10" t="s">
        <v>51</v>
      </c>
      <c r="F92" s="21"/>
      <c r="G92" s="22">
        <v>-34.13837924847369</v>
      </c>
      <c r="H92" s="53"/>
      <c r="I92" s="24"/>
      <c r="J92" s="24"/>
      <c r="K92" s="13">
        <v>-27.492018000000002</v>
      </c>
      <c r="L92" s="13">
        <f>K92-G92</f>
        <v>6.6463612484736885</v>
      </c>
    </row>
    <row r="93" spans="1:12" ht="25.5" x14ac:dyDescent="0.2">
      <c r="A93" s="37">
        <v>38</v>
      </c>
      <c r="B93" s="24"/>
      <c r="C93" s="25" t="s">
        <v>52</v>
      </c>
      <c r="D93" s="24"/>
      <c r="E93" s="23" t="s">
        <v>51</v>
      </c>
      <c r="F93" s="24"/>
      <c r="G93" s="13">
        <v>0</v>
      </c>
      <c r="H93" s="39"/>
      <c r="I93" s="24"/>
      <c r="J93" s="24"/>
      <c r="K93" s="13">
        <v>0</v>
      </c>
      <c r="L93" s="13">
        <f t="shared" ref="L93:L128" si="16">K93-G93</f>
        <v>0</v>
      </c>
    </row>
    <row r="94" spans="1:12" x14ac:dyDescent="0.2">
      <c r="A94" s="37">
        <v>39</v>
      </c>
      <c r="B94" s="24"/>
      <c r="C94" s="25" t="s">
        <v>53</v>
      </c>
      <c r="D94" s="24"/>
      <c r="E94" s="23" t="s">
        <v>51</v>
      </c>
      <c r="F94" s="24"/>
      <c r="G94" s="13">
        <v>-15.4552</v>
      </c>
      <c r="H94" s="39"/>
      <c r="I94" s="24"/>
      <c r="J94" s="24"/>
      <c r="K94" s="13">
        <v>-33.392699999999998</v>
      </c>
      <c r="L94" s="13">
        <f t="shared" si="16"/>
        <v>-17.9375</v>
      </c>
    </row>
    <row r="95" spans="1:12" ht="25.5" x14ac:dyDescent="0.2">
      <c r="A95" s="37">
        <v>40</v>
      </c>
      <c r="B95" s="24"/>
      <c r="C95" s="25" t="s">
        <v>54</v>
      </c>
      <c r="D95" s="24"/>
      <c r="E95" s="23" t="s">
        <v>88</v>
      </c>
      <c r="F95" s="24"/>
      <c r="G95" s="13">
        <v>4.0515903498391292</v>
      </c>
      <c r="H95" s="39"/>
      <c r="I95" s="24"/>
      <c r="J95" s="24"/>
      <c r="K95" s="13">
        <v>0</v>
      </c>
      <c r="L95" s="13">
        <f t="shared" si="16"/>
        <v>-4.0515903498391292</v>
      </c>
    </row>
    <row r="96" spans="1:12" x14ac:dyDescent="0.2">
      <c r="A96" s="37">
        <v>41</v>
      </c>
      <c r="B96" s="24"/>
      <c r="C96" s="25" t="s">
        <v>56</v>
      </c>
      <c r="D96" s="24"/>
      <c r="E96" s="23" t="s">
        <v>55</v>
      </c>
      <c r="F96" s="24"/>
      <c r="G96" s="13">
        <v>1.1825000000000001</v>
      </c>
      <c r="H96" s="39"/>
      <c r="I96" s="24"/>
      <c r="J96" s="24"/>
      <c r="K96" s="13">
        <v>0</v>
      </c>
      <c r="L96" s="13">
        <f t="shared" si="16"/>
        <v>-1.1825000000000001</v>
      </c>
    </row>
    <row r="97" spans="1:12" x14ac:dyDescent="0.2">
      <c r="A97" s="37">
        <v>42</v>
      </c>
      <c r="B97" s="24"/>
      <c r="C97" s="25" t="s">
        <v>57</v>
      </c>
      <c r="D97" s="24"/>
      <c r="E97" s="23" t="s">
        <v>55</v>
      </c>
      <c r="F97" s="24"/>
      <c r="G97" s="13">
        <v>-9.4218984047071963</v>
      </c>
      <c r="H97" s="39"/>
      <c r="I97" s="24"/>
      <c r="J97" s="24"/>
      <c r="K97" s="13">
        <v>6.9398898101151296</v>
      </c>
      <c r="L97" s="13">
        <f t="shared" si="16"/>
        <v>16.361788214822326</v>
      </c>
    </row>
    <row r="98" spans="1:12" ht="25.5" x14ac:dyDescent="0.2">
      <c r="A98" s="37">
        <v>43</v>
      </c>
      <c r="B98" s="24"/>
      <c r="C98" s="25" t="s">
        <v>58</v>
      </c>
      <c r="D98" s="24"/>
      <c r="E98" s="23" t="s">
        <v>55</v>
      </c>
      <c r="F98" s="24"/>
      <c r="G98" s="13">
        <v>0</v>
      </c>
      <c r="H98" s="39"/>
      <c r="I98" s="24"/>
      <c r="J98" s="24"/>
      <c r="K98" s="13">
        <v>0</v>
      </c>
      <c r="L98" s="13">
        <f t="shared" si="16"/>
        <v>0</v>
      </c>
    </row>
    <row r="99" spans="1:12" ht="25.5" x14ac:dyDescent="0.2">
      <c r="A99" s="37">
        <v>44</v>
      </c>
      <c r="B99" s="24"/>
      <c r="C99" s="25" t="s">
        <v>59</v>
      </c>
      <c r="D99" s="24"/>
      <c r="E99" s="23" t="s">
        <v>55</v>
      </c>
      <c r="F99" s="24"/>
      <c r="G99" s="13">
        <v>0</v>
      </c>
      <c r="H99" s="39"/>
      <c r="I99" s="24"/>
      <c r="J99" s="24"/>
      <c r="K99" s="13">
        <v>0</v>
      </c>
      <c r="L99" s="13">
        <f t="shared" si="16"/>
        <v>0</v>
      </c>
    </row>
    <row r="100" spans="1:12" x14ac:dyDescent="0.2">
      <c r="A100" s="37">
        <v>45</v>
      </c>
      <c r="B100" s="24"/>
      <c r="C100" s="25" t="s">
        <v>60</v>
      </c>
      <c r="D100" s="24"/>
      <c r="E100" s="23" t="s">
        <v>55</v>
      </c>
      <c r="F100" s="24"/>
      <c r="G100" s="13">
        <v>12</v>
      </c>
      <c r="H100" s="39"/>
      <c r="I100" s="24"/>
      <c r="J100" s="24"/>
      <c r="K100" s="13">
        <v>12.000000000000014</v>
      </c>
      <c r="L100" s="13">
        <f t="shared" si="16"/>
        <v>1.4210854715202004E-14</v>
      </c>
    </row>
    <row r="101" spans="1:12" x14ac:dyDescent="0.2">
      <c r="A101" s="37">
        <v>46</v>
      </c>
      <c r="B101" s="24"/>
      <c r="C101" s="25" t="s">
        <v>61</v>
      </c>
      <c r="D101" s="24"/>
      <c r="E101" s="23" t="s">
        <v>55</v>
      </c>
      <c r="F101" s="24"/>
      <c r="G101" s="13">
        <v>0</v>
      </c>
      <c r="H101" s="39"/>
      <c r="I101" s="24"/>
      <c r="J101" s="24"/>
      <c r="K101" s="13">
        <v>0</v>
      </c>
      <c r="L101" s="13">
        <f t="shared" si="16"/>
        <v>0</v>
      </c>
    </row>
    <row r="102" spans="1:12" x14ac:dyDescent="0.2">
      <c r="A102" s="37">
        <v>47</v>
      </c>
      <c r="B102" s="24"/>
      <c r="C102" s="25" t="s">
        <v>62</v>
      </c>
      <c r="D102" s="24"/>
      <c r="E102" s="23" t="s">
        <v>55</v>
      </c>
      <c r="F102" s="24"/>
      <c r="G102" s="13">
        <v>0</v>
      </c>
      <c r="H102" s="39"/>
      <c r="I102" s="24"/>
      <c r="J102" s="24"/>
      <c r="K102" s="13">
        <v>0</v>
      </c>
      <c r="L102" s="13">
        <f t="shared" si="16"/>
        <v>0</v>
      </c>
    </row>
    <row r="103" spans="1:12" ht="25.5" x14ac:dyDescent="0.2">
      <c r="A103" s="37">
        <v>48</v>
      </c>
      <c r="B103" s="24"/>
      <c r="C103" s="25" t="s">
        <v>63</v>
      </c>
      <c r="D103" s="24"/>
      <c r="E103" s="23" t="s">
        <v>55</v>
      </c>
      <c r="F103" s="24"/>
      <c r="G103" s="13">
        <v>0</v>
      </c>
      <c r="H103" s="39"/>
      <c r="I103" s="24"/>
      <c r="J103" s="24"/>
      <c r="K103" s="13">
        <v>0</v>
      </c>
      <c r="L103" s="13">
        <f t="shared" si="16"/>
        <v>0</v>
      </c>
    </row>
    <row r="104" spans="1:12" ht="25.5" x14ac:dyDescent="0.2">
      <c r="A104" s="36">
        <v>49</v>
      </c>
      <c r="C104" s="8" t="s">
        <v>64</v>
      </c>
      <c r="E104" s="10" t="s">
        <v>55</v>
      </c>
      <c r="F104" s="21"/>
      <c r="G104" s="22">
        <v>0</v>
      </c>
      <c r="H104" s="53"/>
      <c r="I104" s="24"/>
      <c r="J104" s="24"/>
      <c r="K104" s="22">
        <v>0</v>
      </c>
      <c r="L104" s="13">
        <f t="shared" si="16"/>
        <v>0</v>
      </c>
    </row>
    <row r="105" spans="1:12" ht="25.5" x14ac:dyDescent="0.2">
      <c r="A105" s="36">
        <v>50</v>
      </c>
      <c r="C105" s="8" t="s">
        <v>65</v>
      </c>
      <c r="E105" s="10" t="s">
        <v>55</v>
      </c>
      <c r="F105" s="21"/>
      <c r="G105" s="22">
        <v>0</v>
      </c>
      <c r="H105" s="53"/>
      <c r="I105" s="24"/>
      <c r="J105" s="24"/>
      <c r="K105" s="22">
        <v>0</v>
      </c>
      <c r="L105" s="13">
        <f t="shared" si="16"/>
        <v>0</v>
      </c>
    </row>
    <row r="106" spans="1:12" x14ac:dyDescent="0.2">
      <c r="A106" s="10"/>
      <c r="C106" s="8"/>
      <c r="E106" s="10"/>
      <c r="F106" s="21"/>
      <c r="G106" s="22"/>
      <c r="H106" s="53"/>
      <c r="I106" s="24"/>
      <c r="J106" s="24"/>
      <c r="K106" s="22"/>
      <c r="L106" s="13"/>
    </row>
    <row r="107" spans="1:12" x14ac:dyDescent="0.2">
      <c r="A107" s="10"/>
      <c r="C107" s="8"/>
      <c r="E107" s="10"/>
      <c r="F107" s="21"/>
      <c r="G107" s="22"/>
      <c r="H107" s="53"/>
      <c r="I107" s="24"/>
      <c r="J107" s="24"/>
      <c r="K107" s="22"/>
      <c r="L107" s="13"/>
    </row>
    <row r="108" spans="1:12" x14ac:dyDescent="0.2">
      <c r="A108" s="10"/>
      <c r="C108" s="8"/>
      <c r="E108" s="10"/>
      <c r="F108" s="21"/>
      <c r="G108" s="22"/>
      <c r="H108" s="53"/>
      <c r="I108" s="24"/>
      <c r="J108" s="24"/>
      <c r="K108" s="22"/>
      <c r="L108" s="13"/>
    </row>
    <row r="109" spans="1:12" x14ac:dyDescent="0.2">
      <c r="A109" s="10"/>
      <c r="C109" s="8"/>
      <c r="E109" s="10"/>
      <c r="F109" s="21"/>
      <c r="G109" s="22"/>
      <c r="H109" s="53"/>
      <c r="I109" s="24"/>
      <c r="J109" s="24"/>
      <c r="K109" s="22"/>
      <c r="L109" s="13"/>
    </row>
    <row r="110" spans="1:12" x14ac:dyDescent="0.2">
      <c r="A110" s="10"/>
      <c r="C110" s="8"/>
      <c r="E110" s="10"/>
      <c r="F110" s="21"/>
      <c r="G110" s="22"/>
      <c r="H110" s="53"/>
      <c r="I110" s="24"/>
      <c r="J110" s="24"/>
      <c r="K110" s="22"/>
      <c r="L110" s="13"/>
    </row>
    <row r="111" spans="1:12" x14ac:dyDescent="0.2">
      <c r="A111" s="10"/>
      <c r="C111" s="8"/>
      <c r="E111" s="10"/>
      <c r="F111" s="21"/>
      <c r="G111" s="22"/>
      <c r="H111" s="53"/>
      <c r="I111" s="24"/>
      <c r="J111" s="24"/>
      <c r="K111" s="22"/>
      <c r="L111" s="13"/>
    </row>
    <row r="112" spans="1:12" x14ac:dyDescent="0.2">
      <c r="A112" s="10"/>
      <c r="C112" s="8"/>
      <c r="E112" s="10"/>
      <c r="F112" s="21"/>
      <c r="G112" s="22"/>
      <c r="H112" s="53"/>
      <c r="I112" s="24"/>
      <c r="J112" s="24"/>
      <c r="K112" s="22"/>
      <c r="L112" s="13"/>
    </row>
    <row r="113" spans="1:12" x14ac:dyDescent="0.2">
      <c r="A113" s="3" t="s">
        <v>93</v>
      </c>
      <c r="B113" s="3"/>
      <c r="C113" s="3"/>
      <c r="D113" s="3"/>
      <c r="E113" s="3"/>
      <c r="F113" s="3"/>
      <c r="G113" s="3"/>
      <c r="H113" s="41"/>
      <c r="I113" s="3"/>
      <c r="J113" s="3"/>
      <c r="K113" s="3"/>
      <c r="L113" s="3"/>
    </row>
    <row r="115" spans="1:12" ht="15" customHeight="1" x14ac:dyDescent="0.2">
      <c r="A115" s="5"/>
      <c r="B115" s="5"/>
      <c r="C115" s="5"/>
      <c r="D115" s="5"/>
      <c r="E115" s="64">
        <v>2022</v>
      </c>
      <c r="F115" s="64"/>
      <c r="G115" s="64"/>
      <c r="H115" s="42"/>
      <c r="I115" s="64">
        <v>2023</v>
      </c>
      <c r="J115" s="64"/>
      <c r="K115" s="64"/>
      <c r="L115" s="6"/>
    </row>
    <row r="116" spans="1:12" ht="51.75" customHeight="1" x14ac:dyDescent="0.2">
      <c r="A116" s="7" t="s">
        <v>83</v>
      </c>
      <c r="B116" s="8"/>
      <c r="C116" s="9" t="s">
        <v>1</v>
      </c>
      <c r="D116" s="8"/>
      <c r="E116" s="63" t="s">
        <v>75</v>
      </c>
      <c r="F116" s="63"/>
      <c r="G116" s="63"/>
      <c r="H116" s="43"/>
      <c r="I116" s="63" t="s">
        <v>78</v>
      </c>
      <c r="J116" s="63"/>
      <c r="K116" s="63"/>
      <c r="L116" s="7" t="s">
        <v>79</v>
      </c>
    </row>
    <row r="117" spans="1:12" x14ac:dyDescent="0.2">
      <c r="E117" s="10" t="s">
        <v>4</v>
      </c>
      <c r="F117" s="10" t="s">
        <v>5</v>
      </c>
      <c r="G117" s="10" t="s">
        <v>6</v>
      </c>
      <c r="H117" s="44"/>
      <c r="I117" s="10" t="s">
        <v>7</v>
      </c>
      <c r="J117" s="10" t="s">
        <v>8</v>
      </c>
      <c r="K117" s="10" t="s">
        <v>9</v>
      </c>
      <c r="L117" s="10" t="s">
        <v>10</v>
      </c>
    </row>
    <row r="118" spans="1:12" x14ac:dyDescent="0.2">
      <c r="E118" s="10"/>
      <c r="F118" s="10"/>
      <c r="G118" s="10"/>
      <c r="H118" s="44"/>
      <c r="I118" s="10"/>
      <c r="J118" s="10"/>
      <c r="K118" s="10"/>
      <c r="L118" s="10"/>
    </row>
    <row r="119" spans="1:12" x14ac:dyDescent="0.2">
      <c r="E119" s="11" t="s">
        <v>84</v>
      </c>
      <c r="F119" s="11"/>
      <c r="G119" s="11" t="s">
        <v>13</v>
      </c>
      <c r="H119" s="45"/>
      <c r="I119" s="11"/>
      <c r="J119" s="11"/>
      <c r="K119" s="11" t="s">
        <v>13</v>
      </c>
      <c r="L119" s="10"/>
    </row>
    <row r="121" spans="1:12" ht="25.5" x14ac:dyDescent="0.2">
      <c r="A121" s="36">
        <v>51</v>
      </c>
      <c r="C121" s="8" t="s">
        <v>54</v>
      </c>
      <c r="E121" s="10" t="s">
        <v>89</v>
      </c>
      <c r="F121" s="21"/>
      <c r="G121" s="22">
        <v>9.3539505552800399</v>
      </c>
      <c r="H121" s="53"/>
      <c r="I121" s="24"/>
      <c r="J121" s="24"/>
      <c r="K121" s="22">
        <v>-6.1126680466973013</v>
      </c>
      <c r="L121" s="13">
        <f t="shared" si="16"/>
        <v>-15.466618601977341</v>
      </c>
    </row>
    <row r="122" spans="1:12" ht="25.5" x14ac:dyDescent="0.2">
      <c r="A122" s="37">
        <v>52</v>
      </c>
      <c r="B122" s="24"/>
      <c r="C122" s="25" t="s">
        <v>67</v>
      </c>
      <c r="D122" s="24"/>
      <c r="E122" s="23" t="s">
        <v>66</v>
      </c>
      <c r="F122" s="24"/>
      <c r="G122" s="13">
        <v>0</v>
      </c>
      <c r="H122" s="39"/>
      <c r="I122" s="24"/>
      <c r="J122" s="24"/>
      <c r="K122" s="13">
        <v>0</v>
      </c>
      <c r="L122" s="13">
        <f t="shared" si="16"/>
        <v>0</v>
      </c>
    </row>
    <row r="123" spans="1:12" x14ac:dyDescent="0.2">
      <c r="A123" s="37">
        <v>53</v>
      </c>
      <c r="B123" s="24"/>
      <c r="C123" s="25" t="s">
        <v>57</v>
      </c>
      <c r="D123" s="24"/>
      <c r="E123" s="23" t="s">
        <v>66</v>
      </c>
      <c r="F123" s="24"/>
      <c r="G123" s="13">
        <v>-4.4484529060868807</v>
      </c>
      <c r="H123" s="39"/>
      <c r="I123" s="24"/>
      <c r="J123" s="24"/>
      <c r="K123" s="13">
        <v>1.1738915798336</v>
      </c>
      <c r="L123" s="13">
        <f t="shared" si="16"/>
        <v>5.6223444859204807</v>
      </c>
    </row>
    <row r="124" spans="1:12" x14ac:dyDescent="0.2">
      <c r="A124" s="36">
        <v>54</v>
      </c>
      <c r="C124" s="8" t="s">
        <v>68</v>
      </c>
      <c r="E124" s="10" t="s">
        <v>66</v>
      </c>
      <c r="F124" s="21"/>
      <c r="G124" s="22">
        <v>-3.5557550909161217</v>
      </c>
      <c r="H124" s="53"/>
      <c r="I124" s="24"/>
      <c r="J124" s="24"/>
      <c r="K124" s="22">
        <v>-2.89131583129085</v>
      </c>
      <c r="L124" s="13">
        <f t="shared" si="16"/>
        <v>0.66443925962527173</v>
      </c>
    </row>
    <row r="125" spans="1:12" x14ac:dyDescent="0.2">
      <c r="A125" s="36">
        <v>55</v>
      </c>
      <c r="C125" s="8" t="s">
        <v>61</v>
      </c>
      <c r="E125" s="10" t="s">
        <v>66</v>
      </c>
      <c r="F125" s="21"/>
      <c r="G125" s="22">
        <v>0.42</v>
      </c>
      <c r="H125" s="53"/>
      <c r="I125" s="24"/>
      <c r="J125" s="24"/>
      <c r="K125" s="22">
        <v>0.42</v>
      </c>
      <c r="L125" s="13">
        <f t="shared" si="16"/>
        <v>0</v>
      </c>
    </row>
    <row r="126" spans="1:12" x14ac:dyDescent="0.2">
      <c r="A126" s="36">
        <v>56</v>
      </c>
      <c r="C126" s="8" t="s">
        <v>62</v>
      </c>
      <c r="E126" s="10" t="s">
        <v>66</v>
      </c>
      <c r="F126" s="21"/>
      <c r="G126" s="22">
        <v>1.5299999999999999E-2</v>
      </c>
      <c r="H126" s="53"/>
      <c r="I126" s="24"/>
      <c r="J126" s="24"/>
      <c r="K126" s="22">
        <v>0</v>
      </c>
      <c r="L126" s="13">
        <f t="shared" si="16"/>
        <v>-1.5299999999999999E-2</v>
      </c>
    </row>
    <row r="127" spans="1:12" ht="38.25" x14ac:dyDescent="0.2">
      <c r="A127" s="36">
        <v>57</v>
      </c>
      <c r="C127" s="8" t="s">
        <v>69</v>
      </c>
      <c r="E127" s="10" t="s">
        <v>51</v>
      </c>
      <c r="F127" s="21"/>
      <c r="G127" s="22">
        <v>-16.731251</v>
      </c>
      <c r="H127" s="53"/>
      <c r="I127" s="24"/>
      <c r="J127" s="24"/>
      <c r="K127" s="22">
        <v>-16.433520000000001</v>
      </c>
      <c r="L127" s="13">
        <f t="shared" si="16"/>
        <v>0.29773099999999886</v>
      </c>
    </row>
    <row r="128" spans="1:12" x14ac:dyDescent="0.2">
      <c r="A128" s="36">
        <v>58</v>
      </c>
      <c r="C128" s="8" t="s">
        <v>70</v>
      </c>
      <c r="E128" s="10" t="s">
        <v>51</v>
      </c>
      <c r="F128" s="21"/>
      <c r="G128" s="22">
        <v>0</v>
      </c>
      <c r="H128" s="53"/>
      <c r="I128" s="24"/>
      <c r="J128" s="24"/>
      <c r="K128" s="22">
        <v>0</v>
      </c>
      <c r="L128" s="13">
        <f t="shared" si="16"/>
        <v>0</v>
      </c>
    </row>
    <row r="129" spans="1:12" x14ac:dyDescent="0.2">
      <c r="A129" s="36">
        <v>59</v>
      </c>
      <c r="C129" s="2" t="s">
        <v>13</v>
      </c>
      <c r="E129" s="21"/>
      <c r="F129" s="21"/>
      <c r="G129" s="14">
        <f>SUM(G92:G107)+SUM(G121:G128)</f>
        <v>-56.727595745064718</v>
      </c>
      <c r="H129" s="39"/>
      <c r="I129" s="20"/>
      <c r="J129" s="20"/>
      <c r="K129" s="14">
        <f>SUM(K92:K107)+SUM(K121:K128)</f>
        <v>-65.788440488039413</v>
      </c>
      <c r="L129" s="14">
        <f>SUM(L92:L107)+SUM(L121:L128)</f>
        <v>-9.0608447429746892</v>
      </c>
    </row>
    <row r="130" spans="1:12" x14ac:dyDescent="0.2">
      <c r="A130" s="36"/>
      <c r="E130" s="21"/>
      <c r="F130" s="21"/>
      <c r="G130" s="13"/>
      <c r="H130" s="39"/>
      <c r="I130" s="20"/>
      <c r="J130" s="20"/>
      <c r="K130" s="13"/>
      <c r="L130" s="13"/>
    </row>
    <row r="131" spans="1:12" ht="13.5" thickBot="1" x14ac:dyDescent="0.25">
      <c r="A131" s="36">
        <v>60</v>
      </c>
      <c r="C131" s="2" t="s">
        <v>71</v>
      </c>
      <c r="E131" s="21"/>
      <c r="F131" s="21"/>
      <c r="G131" s="26">
        <f>G75+G129</f>
        <v>4947.2261136265333</v>
      </c>
      <c r="H131" s="39"/>
      <c r="I131" s="20"/>
      <c r="J131" s="20"/>
      <c r="K131" s="26">
        <f>K75+K129</f>
        <v>5664.54444703227</v>
      </c>
      <c r="L131" s="26">
        <f>K131-G131</f>
        <v>717.31833340573667</v>
      </c>
    </row>
    <row r="132" spans="1:12" ht="13.5" thickTop="1" x14ac:dyDescent="0.2"/>
    <row r="133" spans="1:12" x14ac:dyDescent="0.2">
      <c r="A133" s="6" t="s">
        <v>85</v>
      </c>
    </row>
    <row r="134" spans="1:12" x14ac:dyDescent="0.2">
      <c r="A134" s="38" t="s">
        <v>86</v>
      </c>
      <c r="B134" s="8"/>
      <c r="C134" s="8" t="s">
        <v>95</v>
      </c>
    </row>
    <row r="135" spans="1:12" x14ac:dyDescent="0.2">
      <c r="A135" s="38" t="s">
        <v>87</v>
      </c>
      <c r="B135" s="8"/>
      <c r="C135" s="8" t="s">
        <v>96</v>
      </c>
    </row>
  </sheetData>
  <mergeCells count="16">
    <mergeCell ref="I9:K9"/>
    <mergeCell ref="I8:K8"/>
    <mergeCell ref="E9:G9"/>
    <mergeCell ref="E8:G8"/>
    <mergeCell ref="E116:G116"/>
    <mergeCell ref="E115:G115"/>
    <mergeCell ref="I115:K115"/>
    <mergeCell ref="I116:K116"/>
    <mergeCell ref="I85:K85"/>
    <mergeCell ref="I84:K84"/>
    <mergeCell ref="E85:G85"/>
    <mergeCell ref="E84:G84"/>
    <mergeCell ref="E46:G46"/>
    <mergeCell ref="E47:G47"/>
    <mergeCell ref="I47:K47"/>
    <mergeCell ref="I46:K46"/>
  </mergeCells>
  <pageMargins left="0.7" right="0.7" top="0.75" bottom="0.75" header="0.3" footer="0.3"/>
  <pageSetup firstPageNumber="13" orientation="landscape" useFirstPageNumber="1" r:id="rId1"/>
  <headerFooter>
    <oddHeader>&amp;R&amp;"Arial,Regular"&amp;10Filed: 2022-10-31
EB-2022-0200
Exhibit 3
Tab 2
Schedule 1
Attachment 2
Page &amp;P of 20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6EAA5-3FC7-41E5-911C-357A9925BA4D}">
  <dimension ref="A1:L135"/>
  <sheetViews>
    <sheetView tabSelected="1" view="pageLayout" zoomScaleNormal="100" workbookViewId="0"/>
  </sheetViews>
  <sheetFormatPr defaultColWidth="101.140625" defaultRowHeight="12.75" x14ac:dyDescent="0.2"/>
  <cols>
    <col min="1" max="1" width="5.7109375" style="2" bestFit="1" customWidth="1"/>
    <col min="2" max="2" width="1.28515625" style="2" customWidth="1"/>
    <col min="3" max="3" width="29.85546875" style="2" customWidth="1"/>
    <col min="4" max="4" width="1.28515625" style="2" customWidth="1"/>
    <col min="5" max="7" width="11.5703125" style="2" customWidth="1"/>
    <col min="8" max="8" width="1.140625" style="40" customWidth="1"/>
    <col min="9" max="12" width="11.5703125" style="2" customWidth="1"/>
    <col min="13" max="16384" width="101.140625" style="2"/>
  </cols>
  <sheetData>
    <row r="1" spans="1:12" x14ac:dyDescent="0.2">
      <c r="A1" s="1"/>
    </row>
    <row r="6" spans="1:12" s="4" customFormat="1" x14ac:dyDescent="0.2">
      <c r="A6" s="3" t="s">
        <v>80</v>
      </c>
      <c r="B6" s="3"/>
      <c r="C6" s="3"/>
      <c r="D6" s="3"/>
      <c r="E6" s="3"/>
      <c r="F6" s="3"/>
      <c r="G6" s="3"/>
      <c r="H6" s="41"/>
      <c r="I6" s="3"/>
      <c r="J6" s="3"/>
      <c r="K6" s="3"/>
      <c r="L6" s="3"/>
    </row>
    <row r="8" spans="1:12" s="5" customFormat="1" ht="15" customHeight="1" x14ac:dyDescent="0.2">
      <c r="E8" s="64">
        <v>2023</v>
      </c>
      <c r="F8" s="64"/>
      <c r="G8" s="64"/>
      <c r="H8" s="42"/>
      <c r="I8" s="64">
        <v>2024</v>
      </c>
      <c r="J8" s="64"/>
      <c r="K8" s="64"/>
      <c r="L8" s="6"/>
    </row>
    <row r="9" spans="1:12" s="8" customFormat="1" ht="38.1" customHeight="1" x14ac:dyDescent="0.2">
      <c r="A9" s="7" t="s">
        <v>83</v>
      </c>
      <c r="C9" s="9" t="s">
        <v>1</v>
      </c>
      <c r="E9" s="63" t="s">
        <v>78</v>
      </c>
      <c r="F9" s="63"/>
      <c r="G9" s="63"/>
      <c r="H9" s="43"/>
      <c r="I9" s="63" t="s">
        <v>81</v>
      </c>
      <c r="J9" s="63"/>
      <c r="K9" s="63"/>
      <c r="L9" s="7" t="s">
        <v>82</v>
      </c>
    </row>
    <row r="10" spans="1:12" x14ac:dyDescent="0.2">
      <c r="E10" s="10" t="s">
        <v>4</v>
      </c>
      <c r="F10" s="10" t="s">
        <v>5</v>
      </c>
      <c r="G10" s="10" t="s">
        <v>6</v>
      </c>
      <c r="H10" s="44"/>
      <c r="I10" s="10" t="s">
        <v>7</v>
      </c>
      <c r="J10" s="10" t="s">
        <v>8</v>
      </c>
      <c r="K10" s="10" t="s">
        <v>9</v>
      </c>
      <c r="L10" s="10" t="s">
        <v>10</v>
      </c>
    </row>
    <row r="11" spans="1:12" x14ac:dyDescent="0.2">
      <c r="E11" s="10"/>
      <c r="F11" s="10"/>
      <c r="G11" s="10"/>
      <c r="H11" s="44"/>
      <c r="I11" s="10"/>
      <c r="J11" s="10"/>
      <c r="K11" s="10"/>
      <c r="L11" s="10"/>
    </row>
    <row r="12" spans="1:12" x14ac:dyDescent="0.2">
      <c r="E12" s="11" t="s">
        <v>11</v>
      </c>
      <c r="F12" s="11" t="s">
        <v>12</v>
      </c>
      <c r="G12" s="11" t="s">
        <v>13</v>
      </c>
      <c r="H12" s="45"/>
      <c r="I12" s="11" t="s">
        <v>11</v>
      </c>
      <c r="J12" s="11" t="s">
        <v>12</v>
      </c>
      <c r="K12" s="11" t="s">
        <v>13</v>
      </c>
      <c r="L12" s="10"/>
    </row>
    <row r="14" spans="1:12" x14ac:dyDescent="0.2">
      <c r="C14" s="5" t="s">
        <v>14</v>
      </c>
      <c r="L14" s="12"/>
    </row>
    <row r="15" spans="1:12" x14ac:dyDescent="0.2">
      <c r="E15" s="12"/>
      <c r="F15" s="12"/>
      <c r="G15" s="12"/>
      <c r="H15" s="46"/>
      <c r="I15" s="12"/>
      <c r="J15" s="12"/>
      <c r="K15" s="12"/>
      <c r="L15" s="12"/>
    </row>
    <row r="16" spans="1:12" x14ac:dyDescent="0.2">
      <c r="A16" s="10">
        <v>1</v>
      </c>
      <c r="C16" s="2" t="s">
        <v>15</v>
      </c>
      <c r="E16" s="13">
        <v>2193.2532272574963</v>
      </c>
      <c r="F16" s="13">
        <v>19.063742037074004</v>
      </c>
      <c r="G16" s="13">
        <f>E16+F16</f>
        <v>2212.3169692945703</v>
      </c>
      <c r="H16" s="39"/>
      <c r="I16" s="13">
        <v>2189.24553679666</v>
      </c>
      <c r="J16" s="13">
        <v>17.139605761546999</v>
      </c>
      <c r="K16" s="13">
        <f>I16+J16</f>
        <v>2206.385142558207</v>
      </c>
      <c r="L16" s="13">
        <f>K16-G16</f>
        <v>-5.9318267363632913</v>
      </c>
    </row>
    <row r="17" spans="1:12" x14ac:dyDescent="0.2">
      <c r="A17" s="10">
        <v>2</v>
      </c>
      <c r="C17" s="2" t="s">
        <v>16</v>
      </c>
      <c r="E17" s="13">
        <v>1043.3305558086704</v>
      </c>
      <c r="F17" s="13">
        <v>163.295670385584</v>
      </c>
      <c r="G17" s="13">
        <f t="shared" ref="G17:G18" si="0">E17+F17</f>
        <v>1206.6262261942543</v>
      </c>
      <c r="H17" s="39"/>
      <c r="I17" s="13">
        <v>1029.6320936446839</v>
      </c>
      <c r="J17" s="13">
        <v>161.08285000234699</v>
      </c>
      <c r="K17" s="13">
        <f>I17+J17</f>
        <v>1190.7149436470309</v>
      </c>
      <c r="L17" s="13">
        <f>K17-G17</f>
        <v>-15.911282547223436</v>
      </c>
    </row>
    <row r="18" spans="1:12" x14ac:dyDescent="0.2">
      <c r="A18" s="10">
        <v>3</v>
      </c>
      <c r="C18" s="2" t="s">
        <v>17</v>
      </c>
      <c r="E18" s="13">
        <v>0</v>
      </c>
      <c r="F18" s="13">
        <v>0</v>
      </c>
      <c r="G18" s="13">
        <f t="shared" si="0"/>
        <v>0</v>
      </c>
      <c r="H18" s="39"/>
      <c r="I18" s="13">
        <v>0</v>
      </c>
      <c r="J18" s="13">
        <v>0</v>
      </c>
      <c r="K18" s="13">
        <f>I18+J18</f>
        <v>0</v>
      </c>
      <c r="L18" s="13">
        <f>K18-G18</f>
        <v>0</v>
      </c>
    </row>
    <row r="19" spans="1:12" x14ac:dyDescent="0.2">
      <c r="A19" s="10">
        <v>4</v>
      </c>
      <c r="C19" s="2" t="s">
        <v>18</v>
      </c>
      <c r="E19" s="14">
        <f t="shared" ref="E19:L19" si="1">SUM(E16:E18)</f>
        <v>3236.5837830661667</v>
      </c>
      <c r="F19" s="14">
        <f t="shared" si="1"/>
        <v>182.35941242265801</v>
      </c>
      <c r="G19" s="14">
        <f t="shared" si="1"/>
        <v>3418.9431954888246</v>
      </c>
      <c r="H19" s="39"/>
      <c r="I19" s="14">
        <f t="shared" si="1"/>
        <v>3218.8776304413441</v>
      </c>
      <c r="J19" s="14">
        <f t="shared" si="1"/>
        <v>178.22245576389398</v>
      </c>
      <c r="K19" s="14">
        <f t="shared" si="1"/>
        <v>3397.1000862052379</v>
      </c>
      <c r="L19" s="14">
        <f t="shared" si="1"/>
        <v>-21.843109283586728</v>
      </c>
    </row>
    <row r="20" spans="1:12" x14ac:dyDescent="0.2">
      <c r="A20" s="10"/>
      <c r="E20" s="15"/>
      <c r="F20" s="15"/>
      <c r="G20" s="15"/>
      <c r="H20" s="47"/>
      <c r="I20" s="15"/>
      <c r="J20" s="15"/>
      <c r="K20" s="15"/>
      <c r="L20" s="15"/>
    </row>
    <row r="21" spans="1:12" x14ac:dyDescent="0.2">
      <c r="A21" s="10">
        <v>5</v>
      </c>
      <c r="C21" s="2" t="s">
        <v>19</v>
      </c>
      <c r="E21" s="13">
        <v>1109.5264137582092</v>
      </c>
      <c r="F21" s="13">
        <v>20.476169272153001</v>
      </c>
      <c r="G21" s="13">
        <f>E21+F21</f>
        <v>1130.0025830303621</v>
      </c>
      <c r="H21" s="39"/>
      <c r="I21" s="13">
        <v>1221.5656106502281</v>
      </c>
      <c r="J21" s="13">
        <v>20.647878349502999</v>
      </c>
      <c r="K21" s="13">
        <f>I21+J21</f>
        <v>1242.213488999731</v>
      </c>
      <c r="L21" s="13">
        <f>K21-G21</f>
        <v>112.21090596936892</v>
      </c>
    </row>
    <row r="22" spans="1:12" x14ac:dyDescent="0.2">
      <c r="A22" s="10">
        <v>6</v>
      </c>
      <c r="C22" s="2" t="s">
        <v>20</v>
      </c>
      <c r="E22" s="13">
        <v>173.9469815758363</v>
      </c>
      <c r="F22" s="13">
        <v>44.653996751413999</v>
      </c>
      <c r="G22" s="13">
        <f t="shared" ref="G22:G24" si="2">E22+F22</f>
        <v>218.60097832725029</v>
      </c>
      <c r="H22" s="39"/>
      <c r="I22" s="13">
        <v>203.412628158898</v>
      </c>
      <c r="J22" s="13">
        <v>44.843190750973001</v>
      </c>
      <c r="K22" s="13">
        <f t="shared" ref="K22:K24" si="3">I22+J22</f>
        <v>248.25581890987101</v>
      </c>
      <c r="L22" s="13">
        <f>K22-G22</f>
        <v>29.654840582620722</v>
      </c>
    </row>
    <row r="23" spans="1:12" x14ac:dyDescent="0.2">
      <c r="A23" s="10">
        <v>7</v>
      </c>
      <c r="C23" s="2" t="s">
        <v>21</v>
      </c>
      <c r="E23" s="13">
        <v>467.45736914925141</v>
      </c>
      <c r="F23" s="13">
        <v>14.029579801463003</v>
      </c>
      <c r="G23" s="13">
        <f t="shared" si="2"/>
        <v>481.48694895071441</v>
      </c>
      <c r="H23" s="39"/>
      <c r="I23" s="13">
        <v>470.586177534218</v>
      </c>
      <c r="J23" s="13">
        <v>13.647925911817001</v>
      </c>
      <c r="K23" s="13">
        <f t="shared" si="3"/>
        <v>484.23410344603502</v>
      </c>
      <c r="L23" s="13">
        <f>K23-G23</f>
        <v>2.7471544953206148</v>
      </c>
    </row>
    <row r="24" spans="1:12" x14ac:dyDescent="0.2">
      <c r="A24" s="10">
        <v>8</v>
      </c>
      <c r="C24" s="2" t="s">
        <v>22</v>
      </c>
      <c r="E24" s="13">
        <v>65.854881438103988</v>
      </c>
      <c r="F24" s="13">
        <v>23.910456403099033</v>
      </c>
      <c r="G24" s="13">
        <f t="shared" si="2"/>
        <v>89.765337841203021</v>
      </c>
      <c r="H24" s="39"/>
      <c r="I24" s="13">
        <v>59.231232002590701</v>
      </c>
      <c r="J24" s="13">
        <v>23.157395289840998</v>
      </c>
      <c r="K24" s="13">
        <f t="shared" si="3"/>
        <v>82.388627292431693</v>
      </c>
      <c r="L24" s="13">
        <f>K24-G24</f>
        <v>-7.376710548771328</v>
      </c>
    </row>
    <row r="25" spans="1:12" x14ac:dyDescent="0.2">
      <c r="A25" s="10">
        <v>9</v>
      </c>
      <c r="C25" s="2" t="s">
        <v>23</v>
      </c>
      <c r="E25" s="14">
        <f t="shared" ref="E25:L25" si="4">SUM(E21:E24)</f>
        <v>1816.7856459214011</v>
      </c>
      <c r="F25" s="14">
        <f t="shared" si="4"/>
        <v>103.07020222812903</v>
      </c>
      <c r="G25" s="14">
        <f t="shared" si="4"/>
        <v>1919.8558481495297</v>
      </c>
      <c r="H25" s="39"/>
      <c r="I25" s="14">
        <f t="shared" si="4"/>
        <v>1954.795648345935</v>
      </c>
      <c r="J25" s="14">
        <f t="shared" si="4"/>
        <v>102.296390302134</v>
      </c>
      <c r="K25" s="14">
        <f t="shared" si="4"/>
        <v>2057.0920386480689</v>
      </c>
      <c r="L25" s="14">
        <f t="shared" si="4"/>
        <v>137.23619049853892</v>
      </c>
    </row>
    <row r="26" spans="1:12" x14ac:dyDescent="0.2">
      <c r="A26" s="10"/>
      <c r="E26" s="13"/>
      <c r="F26" s="13"/>
      <c r="G26" s="13"/>
      <c r="H26" s="39"/>
      <c r="I26" s="13"/>
      <c r="J26" s="13"/>
      <c r="K26" s="13"/>
      <c r="L26" s="13"/>
    </row>
    <row r="27" spans="1:12" x14ac:dyDescent="0.2">
      <c r="A27" s="10">
        <v>10</v>
      </c>
      <c r="C27" s="2" t="s">
        <v>24</v>
      </c>
      <c r="E27" s="14">
        <f t="shared" ref="E27:L27" si="5">E19+E25</f>
        <v>5053.3694289875675</v>
      </c>
      <c r="F27" s="14">
        <f t="shared" si="5"/>
        <v>285.42961465078702</v>
      </c>
      <c r="G27" s="14">
        <f t="shared" si="5"/>
        <v>5338.7990436383543</v>
      </c>
      <c r="H27" s="39"/>
      <c r="I27" s="14">
        <f t="shared" si="5"/>
        <v>5173.6732787872788</v>
      </c>
      <c r="J27" s="14">
        <f t="shared" si="5"/>
        <v>280.518846066028</v>
      </c>
      <c r="K27" s="14">
        <f t="shared" si="5"/>
        <v>5454.1921248533072</v>
      </c>
      <c r="L27" s="14">
        <f t="shared" si="5"/>
        <v>115.39308121495219</v>
      </c>
    </row>
    <row r="28" spans="1:12" x14ac:dyDescent="0.2">
      <c r="A28" s="10"/>
      <c r="E28" s="13"/>
      <c r="F28" s="13"/>
      <c r="G28" s="13"/>
      <c r="H28" s="39"/>
      <c r="I28" s="13"/>
      <c r="J28" s="13"/>
      <c r="K28" s="13"/>
      <c r="L28" s="13"/>
    </row>
    <row r="29" spans="1:12" x14ac:dyDescent="0.2">
      <c r="A29" s="10"/>
      <c r="C29" s="5" t="s">
        <v>25</v>
      </c>
      <c r="E29" s="16"/>
      <c r="F29" s="16"/>
      <c r="G29" s="16"/>
      <c r="H29" s="48"/>
      <c r="I29" s="16"/>
      <c r="J29" s="16"/>
      <c r="K29" s="16"/>
      <c r="L29" s="16"/>
    </row>
    <row r="30" spans="1:12" x14ac:dyDescent="0.2">
      <c r="A30" s="10"/>
      <c r="E30" s="16"/>
      <c r="F30" s="16"/>
      <c r="G30" s="16"/>
      <c r="H30" s="48"/>
      <c r="I30" s="16"/>
      <c r="J30" s="16"/>
      <c r="K30" s="16"/>
      <c r="L30" s="16"/>
    </row>
    <row r="31" spans="1:12" x14ac:dyDescent="0.2">
      <c r="A31" s="10">
        <v>11</v>
      </c>
      <c r="C31" s="2" t="s">
        <v>26</v>
      </c>
      <c r="E31" s="13">
        <v>4.2657422099999982</v>
      </c>
      <c r="F31" s="13">
        <v>1.4140787899999996</v>
      </c>
      <c r="G31" s="13">
        <f t="shared" ref="G31:G36" si="6">E31+F31</f>
        <v>5.6798209999999978</v>
      </c>
      <c r="H31" s="39"/>
      <c r="I31" s="13">
        <v>4.1800736999999994</v>
      </c>
      <c r="J31" s="13">
        <v>1.4074184000000001</v>
      </c>
      <c r="K31" s="13">
        <f t="shared" ref="K31:K36" si="7">I31+J31</f>
        <v>5.5874920999999995</v>
      </c>
      <c r="L31" s="13">
        <f t="shared" ref="L31:L36" si="8">K31-G31</f>
        <v>-9.2328899999998271E-2</v>
      </c>
    </row>
    <row r="32" spans="1:12" x14ac:dyDescent="0.2">
      <c r="A32" s="10">
        <v>12</v>
      </c>
      <c r="C32" s="2" t="s">
        <v>27</v>
      </c>
      <c r="E32" s="13">
        <v>26.440637750000015</v>
      </c>
      <c r="F32" s="13">
        <v>41.868381019999539</v>
      </c>
      <c r="G32" s="13">
        <f t="shared" si="6"/>
        <v>68.309018769999554</v>
      </c>
      <c r="H32" s="39"/>
      <c r="I32" s="13">
        <v>26.308506670000011</v>
      </c>
      <c r="J32" s="13">
        <v>41.742770199999505</v>
      </c>
      <c r="K32" s="13">
        <f t="shared" si="7"/>
        <v>68.051276869999512</v>
      </c>
      <c r="L32" s="13">
        <f t="shared" si="8"/>
        <v>-0.25774190000004182</v>
      </c>
    </row>
    <row r="33" spans="1:12" x14ac:dyDescent="0.2">
      <c r="A33" s="10">
        <v>13</v>
      </c>
      <c r="C33" s="2" t="s">
        <v>28</v>
      </c>
      <c r="E33" s="13">
        <v>0.41788979999999964</v>
      </c>
      <c r="F33" s="13">
        <v>9.1369462099999978</v>
      </c>
      <c r="G33" s="13">
        <f t="shared" si="6"/>
        <v>9.5548360099999972</v>
      </c>
      <c r="H33" s="39"/>
      <c r="I33" s="13">
        <v>0.41388369000000003</v>
      </c>
      <c r="J33" s="13">
        <v>9.0798126400000001</v>
      </c>
      <c r="K33" s="13">
        <f t="shared" si="7"/>
        <v>9.4936963300000006</v>
      </c>
      <c r="L33" s="13">
        <f t="shared" si="8"/>
        <v>-6.1139679999996588E-2</v>
      </c>
    </row>
    <row r="34" spans="1:12" x14ac:dyDescent="0.2">
      <c r="A34" s="10">
        <v>14</v>
      </c>
      <c r="C34" s="2" t="s">
        <v>29</v>
      </c>
      <c r="E34" s="13">
        <v>0</v>
      </c>
      <c r="F34" s="13">
        <v>12.486256920000001</v>
      </c>
      <c r="G34" s="13">
        <f t="shared" si="6"/>
        <v>12.486256920000001</v>
      </c>
      <c r="H34" s="39"/>
      <c r="I34" s="13">
        <v>0</v>
      </c>
      <c r="J34" s="13">
        <v>12.486256920000001</v>
      </c>
      <c r="K34" s="13">
        <f t="shared" si="7"/>
        <v>12.486256920000001</v>
      </c>
      <c r="L34" s="13">
        <f t="shared" si="8"/>
        <v>0</v>
      </c>
    </row>
    <row r="35" spans="1:12" x14ac:dyDescent="0.2">
      <c r="A35" s="10">
        <v>15</v>
      </c>
      <c r="C35" s="2" t="s">
        <v>30</v>
      </c>
      <c r="E35" s="13">
        <v>1.1561080299999973</v>
      </c>
      <c r="F35" s="13">
        <v>1.3084168599999995</v>
      </c>
      <c r="G35" s="13">
        <f t="shared" si="6"/>
        <v>2.4645248899999967</v>
      </c>
      <c r="H35" s="39"/>
      <c r="I35" s="13">
        <v>1.0551886679452049</v>
      </c>
      <c r="J35" s="13">
        <v>1.2559624459589041</v>
      </c>
      <c r="K35" s="13">
        <f t="shared" si="7"/>
        <v>2.311151113904109</v>
      </c>
      <c r="L35" s="13">
        <f t="shared" si="8"/>
        <v>-0.15337377609588776</v>
      </c>
    </row>
    <row r="36" spans="1:12" x14ac:dyDescent="0.2">
      <c r="A36" s="10">
        <v>16</v>
      </c>
      <c r="C36" s="2" t="s">
        <v>31</v>
      </c>
      <c r="E36" s="13">
        <v>0.1696031800000003</v>
      </c>
      <c r="F36" s="13">
        <v>1.6024976400000002</v>
      </c>
      <c r="G36" s="13">
        <f t="shared" si="6"/>
        <v>1.7721008200000004</v>
      </c>
      <c r="H36" s="39"/>
      <c r="I36" s="13">
        <v>0.17408628000000001</v>
      </c>
      <c r="J36" s="13">
        <v>1.62797774</v>
      </c>
      <c r="K36" s="13">
        <f t="shared" si="7"/>
        <v>1.80206402</v>
      </c>
      <c r="L36" s="13">
        <f t="shared" si="8"/>
        <v>2.9963199999999635E-2</v>
      </c>
    </row>
    <row r="37" spans="1:12" x14ac:dyDescent="0.2">
      <c r="A37" s="10"/>
      <c r="E37" s="22"/>
      <c r="F37" s="22"/>
      <c r="G37" s="22"/>
      <c r="H37" s="53"/>
      <c r="I37" s="22"/>
      <c r="J37" s="22"/>
      <c r="K37" s="22"/>
      <c r="L37" s="22"/>
    </row>
    <row r="38" spans="1:12" x14ac:dyDescent="0.2">
      <c r="A38" s="10"/>
      <c r="E38" s="22"/>
      <c r="F38" s="22"/>
      <c r="G38" s="22"/>
      <c r="H38" s="53"/>
      <c r="I38" s="22"/>
      <c r="J38" s="22"/>
      <c r="K38" s="22"/>
      <c r="L38" s="22"/>
    </row>
    <row r="39" spans="1:12" x14ac:dyDescent="0.2">
      <c r="A39" s="10"/>
      <c r="E39" s="22"/>
      <c r="F39" s="22"/>
      <c r="G39" s="22"/>
      <c r="H39" s="53"/>
      <c r="I39" s="22"/>
      <c r="J39" s="22"/>
      <c r="K39" s="22"/>
      <c r="L39" s="22"/>
    </row>
    <row r="40" spans="1:12" x14ac:dyDescent="0.2">
      <c r="A40" s="10"/>
      <c r="E40" s="22"/>
      <c r="F40" s="22"/>
      <c r="G40" s="22"/>
      <c r="H40" s="53"/>
      <c r="I40" s="22"/>
      <c r="J40" s="22"/>
      <c r="K40" s="22"/>
      <c r="L40" s="22"/>
    </row>
    <row r="41" spans="1:12" x14ac:dyDescent="0.2">
      <c r="A41" s="10"/>
      <c r="E41" s="22"/>
      <c r="F41" s="22"/>
      <c r="G41" s="22"/>
      <c r="H41" s="53"/>
      <c r="I41" s="22"/>
      <c r="J41" s="22"/>
      <c r="K41" s="22"/>
      <c r="L41" s="22"/>
    </row>
    <row r="42" spans="1:12" x14ac:dyDescent="0.2">
      <c r="A42" s="10"/>
      <c r="E42" s="22"/>
      <c r="F42" s="22"/>
      <c r="G42" s="22"/>
      <c r="H42" s="53"/>
      <c r="I42" s="22"/>
      <c r="J42" s="22"/>
      <c r="K42" s="22"/>
      <c r="L42" s="22"/>
    </row>
    <row r="43" spans="1:12" s="4" customFormat="1" x14ac:dyDescent="0.2">
      <c r="A43" s="3"/>
      <c r="B43" s="3"/>
      <c r="C43" s="3"/>
      <c r="D43" s="3"/>
      <c r="E43" s="3"/>
      <c r="F43" s="3"/>
      <c r="G43" s="3"/>
      <c r="H43" s="41"/>
      <c r="I43" s="3"/>
      <c r="J43" s="3"/>
      <c r="K43" s="3"/>
      <c r="L43" s="3"/>
    </row>
    <row r="44" spans="1:12" s="4" customFormat="1" x14ac:dyDescent="0.2">
      <c r="A44" s="3" t="s">
        <v>94</v>
      </c>
      <c r="B44" s="3"/>
      <c r="C44" s="3"/>
      <c r="D44" s="3"/>
      <c r="E44" s="3"/>
      <c r="F44" s="3"/>
      <c r="G44" s="3"/>
      <c r="H44" s="41"/>
      <c r="I44" s="3"/>
      <c r="J44" s="3"/>
      <c r="K44" s="3"/>
      <c r="L44" s="3"/>
    </row>
    <row r="46" spans="1:12" s="5" customFormat="1" ht="15" customHeight="1" x14ac:dyDescent="0.2">
      <c r="E46" s="64">
        <v>2023</v>
      </c>
      <c r="F46" s="64"/>
      <c r="G46" s="64"/>
      <c r="H46" s="42"/>
      <c r="I46" s="64">
        <v>2024</v>
      </c>
      <c r="J46" s="64"/>
      <c r="K46" s="64"/>
      <c r="L46" s="6"/>
    </row>
    <row r="47" spans="1:12" s="8" customFormat="1" ht="38.1" customHeight="1" x14ac:dyDescent="0.2">
      <c r="A47" s="7" t="s">
        <v>83</v>
      </c>
      <c r="C47" s="9" t="s">
        <v>1</v>
      </c>
      <c r="E47" s="63" t="s">
        <v>78</v>
      </c>
      <c r="F47" s="63"/>
      <c r="G47" s="63"/>
      <c r="H47" s="43"/>
      <c r="I47" s="63" t="s">
        <v>81</v>
      </c>
      <c r="J47" s="63"/>
      <c r="K47" s="63"/>
      <c r="L47" s="7" t="s">
        <v>82</v>
      </c>
    </row>
    <row r="48" spans="1:12" x14ac:dyDescent="0.2">
      <c r="E48" s="22" t="s">
        <v>4</v>
      </c>
      <c r="F48" s="22" t="s">
        <v>5</v>
      </c>
      <c r="G48" s="22" t="s">
        <v>6</v>
      </c>
      <c r="H48" s="53"/>
      <c r="I48" s="22" t="s">
        <v>7</v>
      </c>
      <c r="J48" s="22" t="s">
        <v>8</v>
      </c>
      <c r="K48" s="22" t="s">
        <v>9</v>
      </c>
      <c r="L48" s="22" t="s">
        <v>10</v>
      </c>
    </row>
    <row r="49" spans="1:12" x14ac:dyDescent="0.2">
      <c r="E49" s="22"/>
      <c r="F49" s="22"/>
      <c r="G49" s="22"/>
      <c r="H49" s="53"/>
      <c r="I49" s="22"/>
      <c r="J49" s="22"/>
      <c r="K49" s="22"/>
      <c r="L49" s="22"/>
    </row>
    <row r="50" spans="1:12" x14ac:dyDescent="0.2">
      <c r="E50" s="29" t="s">
        <v>11</v>
      </c>
      <c r="F50" s="29" t="s">
        <v>12</v>
      </c>
      <c r="G50" s="29" t="s">
        <v>13</v>
      </c>
      <c r="H50" s="57"/>
      <c r="I50" s="29" t="s">
        <v>11</v>
      </c>
      <c r="J50" s="29" t="s">
        <v>12</v>
      </c>
      <c r="K50" s="29" t="s">
        <v>13</v>
      </c>
      <c r="L50" s="22"/>
    </row>
    <row r="51" spans="1:12" x14ac:dyDescent="0.2">
      <c r="A51" s="10"/>
      <c r="E51" s="22"/>
      <c r="F51" s="22"/>
      <c r="G51" s="22"/>
      <c r="H51" s="53"/>
      <c r="I51" s="22"/>
      <c r="J51" s="22"/>
      <c r="K51" s="22"/>
      <c r="L51" s="22"/>
    </row>
    <row r="52" spans="1:12" x14ac:dyDescent="0.2">
      <c r="A52" s="10">
        <v>17</v>
      </c>
      <c r="C52" s="2" t="s">
        <v>32</v>
      </c>
      <c r="E52" s="13">
        <v>1.2050810300000003</v>
      </c>
      <c r="F52" s="13">
        <v>1.0638094799999989</v>
      </c>
      <c r="G52" s="13">
        <f>E52+F52</f>
        <v>2.2688905099999994</v>
      </c>
      <c r="H52" s="39"/>
      <c r="I52" s="13">
        <v>1.1994037484931499</v>
      </c>
      <c r="J52" s="13">
        <v>1.0652145126027397</v>
      </c>
      <c r="K52" s="13">
        <f>I52+J52</f>
        <v>2.2646182610958894</v>
      </c>
      <c r="L52" s="13">
        <f>K52-G52</f>
        <v>-4.2722489041100431E-3</v>
      </c>
    </row>
    <row r="53" spans="1:12" x14ac:dyDescent="0.2">
      <c r="A53" s="10">
        <v>18</v>
      </c>
      <c r="C53" s="2" t="s">
        <v>33</v>
      </c>
      <c r="E53" s="13">
        <v>36.468693576000007</v>
      </c>
      <c r="F53" s="13">
        <v>1.6673660899999954</v>
      </c>
      <c r="G53" s="13">
        <f t="shared" ref="G53:G55" si="9">E53+F53</f>
        <v>38.136059666000001</v>
      </c>
      <c r="H53" s="39"/>
      <c r="I53" s="13">
        <v>36.925393016000001</v>
      </c>
      <c r="J53" s="13">
        <v>1.68266585</v>
      </c>
      <c r="K53" s="13">
        <f>I53+J53</f>
        <v>38.608058866</v>
      </c>
      <c r="L53" s="13">
        <f>K53-G53</f>
        <v>0.47199919999999906</v>
      </c>
    </row>
    <row r="54" spans="1:12" x14ac:dyDescent="0.2">
      <c r="A54" s="10">
        <v>19</v>
      </c>
      <c r="C54" s="2" t="s">
        <v>34</v>
      </c>
      <c r="E54" s="13">
        <v>0</v>
      </c>
      <c r="F54" s="13">
        <v>0</v>
      </c>
      <c r="G54" s="13">
        <f t="shared" si="9"/>
        <v>0</v>
      </c>
      <c r="H54" s="39"/>
      <c r="I54" s="13">
        <v>0</v>
      </c>
      <c r="J54" s="13">
        <v>0</v>
      </c>
      <c r="K54" s="13">
        <f t="shared" ref="K54:K55" si="10">I54+J54</f>
        <v>0</v>
      </c>
      <c r="L54" s="13">
        <f>K54-G54</f>
        <v>0</v>
      </c>
    </row>
    <row r="55" spans="1:12" x14ac:dyDescent="0.2">
      <c r="A55" s="10">
        <v>20</v>
      </c>
      <c r="C55" s="2" t="s">
        <v>35</v>
      </c>
      <c r="E55" s="13">
        <v>0</v>
      </c>
      <c r="F55" s="13">
        <v>0</v>
      </c>
      <c r="G55" s="13">
        <f t="shared" si="9"/>
        <v>0</v>
      </c>
      <c r="H55" s="39"/>
      <c r="I55" s="13">
        <v>0</v>
      </c>
      <c r="J55" s="13">
        <v>0</v>
      </c>
      <c r="K55" s="13">
        <f t="shared" si="10"/>
        <v>0</v>
      </c>
      <c r="L55" s="13">
        <f>K55-G55</f>
        <v>0</v>
      </c>
    </row>
    <row r="56" spans="1:12" x14ac:dyDescent="0.2">
      <c r="A56" s="10">
        <v>21</v>
      </c>
      <c r="C56" s="2" t="s">
        <v>18</v>
      </c>
      <c r="E56" s="14">
        <f>SUM(E52:E55)+SUM(E31:E36)</f>
        <v>70.123755576000022</v>
      </c>
      <c r="F56" s="14">
        <f>SUM(F52:F55)+SUM(F31:F36)</f>
        <v>70.547753009999511</v>
      </c>
      <c r="G56" s="14">
        <f>SUM(G52:G55)+SUM(G31:G36)</f>
        <v>140.67150858599956</v>
      </c>
      <c r="H56" s="39"/>
      <c r="I56" s="14">
        <f>SUM(I52:I55)+SUM(I31:I36)</f>
        <v>70.256535772438355</v>
      </c>
      <c r="J56" s="14">
        <f>SUM(J52:J55)+SUM(J31:J36)</f>
        <v>70.348078708561147</v>
      </c>
      <c r="K56" s="14">
        <f>SUM(K52:K55)+SUM(K31:K36)</f>
        <v>140.60461448099952</v>
      </c>
      <c r="L56" s="14">
        <f>SUM(L52:L55)+SUM(L31:L36)</f>
        <v>-6.6894105000035786E-2</v>
      </c>
    </row>
    <row r="57" spans="1:12" x14ac:dyDescent="0.2">
      <c r="A57" s="10"/>
      <c r="E57" s="15"/>
      <c r="F57" s="16"/>
      <c r="G57" s="16"/>
      <c r="H57" s="48"/>
      <c r="I57" s="16"/>
      <c r="J57" s="16"/>
      <c r="K57" s="16"/>
      <c r="L57" s="16"/>
    </row>
    <row r="58" spans="1:12" x14ac:dyDescent="0.2">
      <c r="A58" s="10">
        <v>22</v>
      </c>
      <c r="C58" s="2" t="s">
        <v>36</v>
      </c>
      <c r="E58" s="13">
        <v>16.72364185</v>
      </c>
      <c r="F58" s="13">
        <v>31.092669389999902</v>
      </c>
      <c r="G58" s="13">
        <f t="shared" ref="G58:G69" si="11">E58+F58</f>
        <v>47.816311239999905</v>
      </c>
      <c r="H58" s="39"/>
      <c r="I58" s="13">
        <v>17.67913398</v>
      </c>
      <c r="J58" s="13">
        <v>31.940564339999899</v>
      </c>
      <c r="K58" s="13">
        <f t="shared" ref="K58:K69" si="12">I58+J58</f>
        <v>49.619698319999898</v>
      </c>
      <c r="L58" s="13">
        <f t="shared" ref="L58:L69" si="13">K58-G58</f>
        <v>1.8033870799999931</v>
      </c>
    </row>
    <row r="59" spans="1:12" x14ac:dyDescent="0.2">
      <c r="A59" s="10">
        <v>23</v>
      </c>
      <c r="C59" s="2" t="s">
        <v>37</v>
      </c>
      <c r="E59" s="13">
        <v>10.458089280000001</v>
      </c>
      <c r="F59" s="13">
        <v>25.604705389999999</v>
      </c>
      <c r="G59" s="13">
        <f t="shared" si="11"/>
        <v>36.062794670000002</v>
      </c>
      <c r="H59" s="39"/>
      <c r="I59" s="13">
        <v>9.9451424100000008</v>
      </c>
      <c r="J59" s="13">
        <v>27.84413211</v>
      </c>
      <c r="K59" s="13">
        <f t="shared" si="12"/>
        <v>37.789274519999999</v>
      </c>
      <c r="L59" s="13">
        <f t="shared" si="13"/>
        <v>1.7264798499999969</v>
      </c>
    </row>
    <row r="60" spans="1:12" x14ac:dyDescent="0.2">
      <c r="A60" s="10">
        <v>24</v>
      </c>
      <c r="C60" s="2" t="s">
        <v>38</v>
      </c>
      <c r="E60" s="13">
        <v>3.9001887200000001</v>
      </c>
      <c r="F60" s="13">
        <v>1.2624625199999999</v>
      </c>
      <c r="G60" s="13">
        <f t="shared" si="11"/>
        <v>5.1626512399999998</v>
      </c>
      <c r="H60" s="39"/>
      <c r="I60" s="13">
        <v>4.17696062</v>
      </c>
      <c r="J60" s="13">
        <v>1.2624625199999999</v>
      </c>
      <c r="K60" s="13">
        <f t="shared" si="12"/>
        <v>5.4394231399999997</v>
      </c>
      <c r="L60" s="13">
        <f t="shared" si="13"/>
        <v>0.27677189999999996</v>
      </c>
    </row>
    <row r="61" spans="1:12" x14ac:dyDescent="0.2">
      <c r="A61" s="10">
        <v>25</v>
      </c>
      <c r="C61" s="2" t="s">
        <v>39</v>
      </c>
      <c r="E61" s="13">
        <v>9.6135469999999987E-2</v>
      </c>
      <c r="F61" s="13">
        <v>0</v>
      </c>
      <c r="G61" s="13">
        <f t="shared" si="11"/>
        <v>9.6135469999999987E-2</v>
      </c>
      <c r="H61" s="39"/>
      <c r="I61" s="13">
        <v>0</v>
      </c>
      <c r="J61" s="13">
        <v>0</v>
      </c>
      <c r="K61" s="13">
        <f t="shared" si="12"/>
        <v>0</v>
      </c>
      <c r="L61" s="13">
        <f t="shared" si="13"/>
        <v>-9.6135469999999987E-2</v>
      </c>
    </row>
    <row r="62" spans="1:12" x14ac:dyDescent="0.2">
      <c r="A62" s="10">
        <v>26</v>
      </c>
      <c r="C62" s="2" t="s">
        <v>40</v>
      </c>
      <c r="E62" s="13">
        <v>4.9056313499999993</v>
      </c>
      <c r="F62" s="13">
        <v>34.667519669999905</v>
      </c>
      <c r="G62" s="13">
        <f t="shared" si="11"/>
        <v>39.573151019999905</v>
      </c>
      <c r="H62" s="39"/>
      <c r="I62" s="13">
        <v>5.4469970545300006</v>
      </c>
      <c r="J62" s="13">
        <v>35.214334343754899</v>
      </c>
      <c r="K62" s="13">
        <f t="shared" si="12"/>
        <v>40.661331398284901</v>
      </c>
      <c r="L62" s="13">
        <f t="shared" si="13"/>
        <v>1.0881803782849957</v>
      </c>
    </row>
    <row r="63" spans="1:12" x14ac:dyDescent="0.2">
      <c r="A63" s="10">
        <v>27</v>
      </c>
      <c r="C63" s="2" t="s">
        <v>26</v>
      </c>
      <c r="E63" s="13">
        <v>0</v>
      </c>
      <c r="F63" s="13">
        <v>11.43382291</v>
      </c>
      <c r="G63" s="13">
        <f t="shared" si="11"/>
        <v>11.43382291</v>
      </c>
      <c r="H63" s="39"/>
      <c r="I63" s="13">
        <v>0</v>
      </c>
      <c r="J63" s="13">
        <v>11.827382349999999</v>
      </c>
      <c r="K63" s="13">
        <f t="shared" si="12"/>
        <v>11.827382349999999</v>
      </c>
      <c r="L63" s="13">
        <f t="shared" si="13"/>
        <v>0.39355943999999887</v>
      </c>
    </row>
    <row r="64" spans="1:12" x14ac:dyDescent="0.2">
      <c r="A64" s="10">
        <v>28</v>
      </c>
      <c r="C64" s="2" t="s">
        <v>41</v>
      </c>
      <c r="E64" s="13">
        <v>0</v>
      </c>
      <c r="F64" s="13">
        <v>14.385587169999999</v>
      </c>
      <c r="G64" s="13">
        <f t="shared" si="11"/>
        <v>14.385587169999999</v>
      </c>
      <c r="H64" s="39"/>
      <c r="I64" s="13">
        <v>0</v>
      </c>
      <c r="J64" s="13">
        <v>14.394347489999999</v>
      </c>
      <c r="K64" s="13">
        <f t="shared" si="12"/>
        <v>14.394347489999999</v>
      </c>
      <c r="L64" s="13">
        <f t="shared" si="13"/>
        <v>8.7603200000003767E-3</v>
      </c>
    </row>
    <row r="65" spans="1:12" x14ac:dyDescent="0.2">
      <c r="A65" s="10">
        <v>29</v>
      </c>
      <c r="C65" s="2" t="s">
        <v>42</v>
      </c>
      <c r="E65" s="13">
        <v>0</v>
      </c>
      <c r="F65" s="13">
        <v>79.299712299999698</v>
      </c>
      <c r="G65" s="13">
        <f t="shared" si="11"/>
        <v>79.299712299999698</v>
      </c>
      <c r="H65" s="39"/>
      <c r="I65" s="13">
        <v>0</v>
      </c>
      <c r="J65" s="13">
        <v>79.826643039999695</v>
      </c>
      <c r="K65" s="13">
        <f t="shared" si="12"/>
        <v>79.826643039999695</v>
      </c>
      <c r="L65" s="13">
        <f t="shared" si="13"/>
        <v>0.5269307399999974</v>
      </c>
    </row>
    <row r="66" spans="1:12" x14ac:dyDescent="0.2">
      <c r="A66" s="10">
        <v>30</v>
      </c>
      <c r="C66" s="2" t="s">
        <v>43</v>
      </c>
      <c r="E66" s="13">
        <v>0</v>
      </c>
      <c r="F66" s="13">
        <v>7.8137611799999993</v>
      </c>
      <c r="G66" s="13">
        <f t="shared" si="11"/>
        <v>7.8137611799999993</v>
      </c>
      <c r="H66" s="39"/>
      <c r="I66" s="13">
        <v>0</v>
      </c>
      <c r="J66" s="13">
        <v>7.8140159599999999</v>
      </c>
      <c r="K66" s="13">
        <f t="shared" si="12"/>
        <v>7.8140159599999999</v>
      </c>
      <c r="L66" s="13">
        <f t="shared" si="13"/>
        <v>2.5478000000056511E-4</v>
      </c>
    </row>
    <row r="67" spans="1:12" x14ac:dyDescent="0.2">
      <c r="A67" s="10">
        <v>31</v>
      </c>
      <c r="C67" s="2" t="s">
        <v>44</v>
      </c>
      <c r="E67" s="13">
        <v>0.65540916999999999</v>
      </c>
      <c r="F67" s="13">
        <v>2.5301157500000002</v>
      </c>
      <c r="G67" s="13">
        <f t="shared" si="11"/>
        <v>3.1855249200000002</v>
      </c>
      <c r="H67" s="39"/>
      <c r="I67" s="13">
        <v>0.75193257999999996</v>
      </c>
      <c r="J67" s="13">
        <v>2.4998589900000003</v>
      </c>
      <c r="K67" s="13">
        <f t="shared" si="12"/>
        <v>3.2517915700000004</v>
      </c>
      <c r="L67" s="13">
        <f t="shared" si="13"/>
        <v>6.6266650000000205E-2</v>
      </c>
    </row>
    <row r="68" spans="1:12" x14ac:dyDescent="0.2">
      <c r="A68" s="10">
        <v>32</v>
      </c>
      <c r="C68" s="2" t="s">
        <v>45</v>
      </c>
      <c r="E68" s="13">
        <v>1.9530261099999999</v>
      </c>
      <c r="F68" s="13">
        <v>4.0798570659561992</v>
      </c>
      <c r="G68" s="13">
        <f t="shared" si="11"/>
        <v>6.0328831759561989</v>
      </c>
      <c r="H68" s="39"/>
      <c r="I68" s="13">
        <v>1.5719377299999999</v>
      </c>
      <c r="J68" s="13">
        <v>4.6217711359561999</v>
      </c>
      <c r="K68" s="13">
        <f t="shared" si="12"/>
        <v>6.1937088659562001</v>
      </c>
      <c r="L68" s="13">
        <f t="shared" si="13"/>
        <v>0.16082569000000113</v>
      </c>
    </row>
    <row r="69" spans="1:12" x14ac:dyDescent="0.2">
      <c r="A69" s="10">
        <v>33</v>
      </c>
      <c r="C69" s="2" t="s">
        <v>46</v>
      </c>
      <c r="E69" s="13">
        <v>0</v>
      </c>
      <c r="F69" s="13">
        <v>0</v>
      </c>
      <c r="G69" s="13">
        <f t="shared" si="11"/>
        <v>0</v>
      </c>
      <c r="H69" s="39"/>
      <c r="I69" s="13">
        <v>0</v>
      </c>
      <c r="J69" s="13">
        <v>0</v>
      </c>
      <c r="K69" s="13">
        <f t="shared" si="12"/>
        <v>0</v>
      </c>
      <c r="L69" s="13">
        <f t="shared" si="13"/>
        <v>0</v>
      </c>
    </row>
    <row r="70" spans="1:12" x14ac:dyDescent="0.2">
      <c r="A70" s="10"/>
      <c r="E70" s="13"/>
      <c r="F70" s="13"/>
      <c r="G70" s="13"/>
      <c r="H70" s="39"/>
      <c r="I70" s="13"/>
      <c r="J70" s="13"/>
      <c r="K70" s="13"/>
      <c r="L70" s="13"/>
    </row>
    <row r="71" spans="1:12" x14ac:dyDescent="0.2">
      <c r="A71" s="10">
        <v>34</v>
      </c>
      <c r="C71" s="2" t="s">
        <v>23</v>
      </c>
      <c r="E71" s="14">
        <f t="shared" ref="E71:K71" si="14">SUM(E58:E69)</f>
        <v>38.692121950000001</v>
      </c>
      <c r="F71" s="14">
        <f t="shared" si="14"/>
        <v>212.17021334595569</v>
      </c>
      <c r="G71" s="14">
        <f t="shared" si="14"/>
        <v>250.86233529595572</v>
      </c>
      <c r="H71" s="39"/>
      <c r="I71" s="14">
        <f t="shared" si="14"/>
        <v>39.572104374529999</v>
      </c>
      <c r="J71" s="14">
        <f t="shared" si="14"/>
        <v>217.24551227971071</v>
      </c>
      <c r="K71" s="14">
        <f t="shared" si="14"/>
        <v>256.81761665424074</v>
      </c>
      <c r="L71" s="14">
        <f>K71-G71</f>
        <v>5.9552813582850206</v>
      </c>
    </row>
    <row r="72" spans="1:12" x14ac:dyDescent="0.2">
      <c r="A72" s="10"/>
      <c r="E72" s="13"/>
      <c r="F72" s="20"/>
      <c r="G72" s="20"/>
      <c r="H72" s="52"/>
      <c r="I72" s="20"/>
      <c r="J72" s="20"/>
      <c r="K72" s="20"/>
      <c r="L72" s="20"/>
    </row>
    <row r="73" spans="1:12" x14ac:dyDescent="0.2">
      <c r="A73" s="10">
        <v>35</v>
      </c>
      <c r="C73" s="2" t="s">
        <v>47</v>
      </c>
      <c r="E73" s="14">
        <f t="shared" ref="E73:K73" si="15">E56+E71</f>
        <v>108.81587752600002</v>
      </c>
      <c r="F73" s="14">
        <f t="shared" si="15"/>
        <v>282.71796635595518</v>
      </c>
      <c r="G73" s="14">
        <f t="shared" si="15"/>
        <v>391.53384388195525</v>
      </c>
      <c r="H73" s="39"/>
      <c r="I73" s="14">
        <f t="shared" si="15"/>
        <v>109.82864014696835</v>
      </c>
      <c r="J73" s="14">
        <f t="shared" si="15"/>
        <v>287.59359098827184</v>
      </c>
      <c r="K73" s="14">
        <f t="shared" si="15"/>
        <v>397.42223113524028</v>
      </c>
      <c r="L73" s="14">
        <f>K73-G73</f>
        <v>5.8883872532850319</v>
      </c>
    </row>
    <row r="74" spans="1:12" x14ac:dyDescent="0.2">
      <c r="A74" s="10"/>
      <c r="E74" s="13"/>
      <c r="F74" s="20"/>
      <c r="G74" s="20"/>
      <c r="H74" s="52"/>
      <c r="I74" s="20"/>
      <c r="J74" s="20"/>
      <c r="K74" s="20"/>
      <c r="L74" s="20"/>
    </row>
    <row r="75" spans="1:12" x14ac:dyDescent="0.2">
      <c r="A75" s="10">
        <v>36</v>
      </c>
      <c r="C75" s="2" t="s">
        <v>48</v>
      </c>
      <c r="E75" s="14">
        <f>E27+E73</f>
        <v>5162.1853065135674</v>
      </c>
      <c r="F75" s="14">
        <f>F27+F73</f>
        <v>568.14758100674226</v>
      </c>
      <c r="G75" s="14">
        <f>G27+G73</f>
        <v>5730.3328875203097</v>
      </c>
      <c r="H75" s="39"/>
      <c r="I75" s="14">
        <f>I27+I73</f>
        <v>5283.5019189342474</v>
      </c>
      <c r="J75" s="14">
        <f>J27+J73</f>
        <v>568.11243705429979</v>
      </c>
      <c r="K75" s="14">
        <f>K27+K73</f>
        <v>5851.6143559885477</v>
      </c>
      <c r="L75" s="14">
        <f>L27+L73</f>
        <v>121.28146846823722</v>
      </c>
    </row>
    <row r="76" spans="1:12" x14ac:dyDescent="0.2">
      <c r="A76" s="10"/>
      <c r="E76" s="12"/>
      <c r="F76" s="12"/>
      <c r="G76" s="12"/>
      <c r="H76" s="46"/>
      <c r="I76" s="12"/>
      <c r="J76" s="12"/>
      <c r="K76" s="12"/>
      <c r="L76" s="12"/>
    </row>
    <row r="77" spans="1:12" x14ac:dyDescent="0.2">
      <c r="A77" s="10"/>
      <c r="E77" s="12"/>
      <c r="F77" s="12"/>
      <c r="G77" s="12"/>
      <c r="H77" s="46"/>
      <c r="I77" s="12"/>
      <c r="J77" s="12"/>
      <c r="K77" s="12"/>
      <c r="L77" s="12"/>
    </row>
    <row r="78" spans="1:12" x14ac:dyDescent="0.2">
      <c r="A78" s="10"/>
      <c r="E78" s="12"/>
      <c r="F78" s="12"/>
      <c r="G78" s="12"/>
      <c r="H78" s="46"/>
      <c r="I78" s="12"/>
      <c r="J78" s="12"/>
      <c r="K78" s="12"/>
      <c r="L78" s="12"/>
    </row>
    <row r="79" spans="1:12" x14ac:dyDescent="0.2">
      <c r="A79" s="10"/>
      <c r="E79" s="12"/>
      <c r="F79" s="12"/>
      <c r="G79" s="12"/>
      <c r="H79" s="46"/>
      <c r="I79" s="12"/>
      <c r="J79" s="12"/>
      <c r="K79" s="12"/>
      <c r="L79" s="12"/>
    </row>
    <row r="80" spans="1:12" x14ac:dyDescent="0.2">
      <c r="A80" s="10"/>
      <c r="E80" s="12"/>
      <c r="F80" s="12"/>
      <c r="G80" s="12"/>
      <c r="H80" s="46"/>
      <c r="I80" s="12"/>
      <c r="J80" s="12"/>
      <c r="K80" s="12"/>
      <c r="L80" s="12"/>
    </row>
    <row r="81" spans="1:12" s="4" customFormat="1" x14ac:dyDescent="0.2">
      <c r="A81" s="3"/>
      <c r="B81" s="3"/>
      <c r="C81" s="3"/>
      <c r="D81" s="3"/>
      <c r="E81" s="3"/>
      <c r="F81" s="3"/>
      <c r="G81" s="3"/>
      <c r="H81" s="41"/>
      <c r="I81" s="3"/>
      <c r="J81" s="3"/>
      <c r="K81" s="3"/>
      <c r="L81" s="3"/>
    </row>
    <row r="82" spans="1:12" s="4" customFormat="1" x14ac:dyDescent="0.2">
      <c r="A82" s="3" t="s">
        <v>94</v>
      </c>
      <c r="B82" s="3"/>
      <c r="C82" s="3"/>
      <c r="D82" s="3"/>
      <c r="E82" s="3"/>
      <c r="F82" s="3"/>
      <c r="G82" s="3"/>
      <c r="H82" s="41"/>
      <c r="I82" s="3"/>
      <c r="J82" s="3"/>
      <c r="K82" s="3"/>
      <c r="L82" s="3"/>
    </row>
    <row r="84" spans="1:12" s="5" customFormat="1" ht="15" customHeight="1" x14ac:dyDescent="0.2">
      <c r="E84" s="64">
        <v>2023</v>
      </c>
      <c r="F84" s="64"/>
      <c r="G84" s="64"/>
      <c r="H84" s="42"/>
      <c r="I84" s="64">
        <v>2024</v>
      </c>
      <c r="J84" s="64"/>
      <c r="K84" s="64"/>
      <c r="L84" s="6"/>
    </row>
    <row r="85" spans="1:12" s="8" customFormat="1" ht="38.1" customHeight="1" x14ac:dyDescent="0.2">
      <c r="A85" s="7" t="s">
        <v>83</v>
      </c>
      <c r="C85" s="9" t="s">
        <v>1</v>
      </c>
      <c r="E85" s="63" t="s">
        <v>78</v>
      </c>
      <c r="F85" s="63"/>
      <c r="G85" s="63"/>
      <c r="H85" s="43"/>
      <c r="I85" s="63" t="s">
        <v>81</v>
      </c>
      <c r="J85" s="63"/>
      <c r="K85" s="63"/>
      <c r="L85" s="7" t="s">
        <v>82</v>
      </c>
    </row>
    <row r="86" spans="1:12" x14ac:dyDescent="0.2">
      <c r="E86" s="10" t="s">
        <v>4</v>
      </c>
      <c r="F86" s="10" t="s">
        <v>5</v>
      </c>
      <c r="G86" s="10" t="s">
        <v>6</v>
      </c>
      <c r="H86" s="44"/>
      <c r="I86" s="10" t="s">
        <v>7</v>
      </c>
      <c r="J86" s="10" t="s">
        <v>8</v>
      </c>
      <c r="K86" s="10" t="s">
        <v>9</v>
      </c>
      <c r="L86" s="10" t="s">
        <v>10</v>
      </c>
    </row>
    <row r="87" spans="1:12" x14ac:dyDescent="0.2">
      <c r="E87" s="10"/>
      <c r="F87" s="10"/>
      <c r="G87" s="10"/>
      <c r="H87" s="44"/>
      <c r="I87" s="10"/>
      <c r="J87" s="10"/>
      <c r="K87" s="10"/>
      <c r="L87" s="10"/>
    </row>
    <row r="88" spans="1:12" x14ac:dyDescent="0.2">
      <c r="E88" s="11" t="s">
        <v>84</v>
      </c>
      <c r="F88" s="11"/>
      <c r="G88" s="11" t="s">
        <v>13</v>
      </c>
      <c r="H88" s="45"/>
      <c r="I88" s="11"/>
      <c r="J88" s="11"/>
      <c r="K88" s="11" t="s">
        <v>13</v>
      </c>
      <c r="L88" s="10"/>
    </row>
    <row r="90" spans="1:12" x14ac:dyDescent="0.2">
      <c r="A90" s="10"/>
      <c r="C90" s="5" t="s">
        <v>49</v>
      </c>
      <c r="E90" s="12"/>
      <c r="F90" s="12"/>
      <c r="G90" s="12"/>
      <c r="H90" s="46"/>
      <c r="I90" s="12"/>
      <c r="J90" s="12"/>
      <c r="K90" s="12"/>
      <c r="L90" s="12"/>
    </row>
    <row r="92" spans="1:12" x14ac:dyDescent="0.2">
      <c r="A92" s="36">
        <v>37</v>
      </c>
      <c r="C92" s="8" t="s">
        <v>50</v>
      </c>
      <c r="E92" s="10" t="s">
        <v>51</v>
      </c>
      <c r="F92" s="21"/>
      <c r="G92" s="13">
        <v>-27.492018000000002</v>
      </c>
      <c r="H92" s="39"/>
      <c r="I92" s="24"/>
      <c r="J92" s="24"/>
      <c r="K92" s="22">
        <v>0</v>
      </c>
      <c r="L92" s="13">
        <f>K92-G92</f>
        <v>27.492018000000002</v>
      </c>
    </row>
    <row r="93" spans="1:12" ht="25.5" x14ac:dyDescent="0.2">
      <c r="A93" s="37">
        <v>38</v>
      </c>
      <c r="B93" s="24"/>
      <c r="C93" s="25" t="s">
        <v>52</v>
      </c>
      <c r="D93" s="24"/>
      <c r="E93" s="23" t="s">
        <v>51</v>
      </c>
      <c r="F93" s="24"/>
      <c r="G93" s="13">
        <v>0</v>
      </c>
      <c r="H93" s="39"/>
      <c r="I93" s="24"/>
      <c r="J93" s="24"/>
      <c r="K93" s="13">
        <v>0</v>
      </c>
      <c r="L93" s="13">
        <f t="shared" ref="L93:L128" si="16">K93-G93</f>
        <v>0</v>
      </c>
    </row>
    <row r="94" spans="1:12" x14ac:dyDescent="0.2">
      <c r="A94" s="37">
        <v>39</v>
      </c>
      <c r="B94" s="24"/>
      <c r="C94" s="25" t="s">
        <v>53</v>
      </c>
      <c r="D94" s="24"/>
      <c r="E94" s="23" t="s">
        <v>51</v>
      </c>
      <c r="F94" s="24"/>
      <c r="G94" s="13">
        <v>-33.392699999999998</v>
      </c>
      <c r="H94" s="39"/>
      <c r="I94" s="24"/>
      <c r="J94" s="24"/>
      <c r="K94" s="13">
        <v>0</v>
      </c>
      <c r="L94" s="13">
        <f t="shared" si="16"/>
        <v>33.392699999999998</v>
      </c>
    </row>
    <row r="95" spans="1:12" ht="25.5" x14ac:dyDescent="0.2">
      <c r="A95" s="37">
        <v>40</v>
      </c>
      <c r="B95" s="24"/>
      <c r="C95" s="25" t="s">
        <v>54</v>
      </c>
      <c r="D95" s="24"/>
      <c r="E95" s="23" t="s">
        <v>88</v>
      </c>
      <c r="F95" s="24"/>
      <c r="G95" s="13">
        <v>0</v>
      </c>
      <c r="H95" s="39"/>
      <c r="I95" s="24"/>
      <c r="J95" s="24"/>
      <c r="K95" s="13">
        <v>0</v>
      </c>
      <c r="L95" s="13">
        <f t="shared" si="16"/>
        <v>0</v>
      </c>
    </row>
    <row r="96" spans="1:12" x14ac:dyDescent="0.2">
      <c r="A96" s="37">
        <v>41</v>
      </c>
      <c r="B96" s="24"/>
      <c r="C96" s="25" t="s">
        <v>56</v>
      </c>
      <c r="D96" s="24"/>
      <c r="E96" s="23" t="s">
        <v>55</v>
      </c>
      <c r="F96" s="24"/>
      <c r="G96" s="13">
        <v>0</v>
      </c>
      <c r="H96" s="39"/>
      <c r="I96" s="24"/>
      <c r="J96" s="24"/>
      <c r="K96" s="13">
        <v>0</v>
      </c>
      <c r="L96" s="13">
        <f t="shared" si="16"/>
        <v>0</v>
      </c>
    </row>
    <row r="97" spans="1:12" x14ac:dyDescent="0.2">
      <c r="A97" s="37">
        <v>42</v>
      </c>
      <c r="B97" s="24"/>
      <c r="C97" s="25" t="s">
        <v>57</v>
      </c>
      <c r="D97" s="24"/>
      <c r="E97" s="23" t="s">
        <v>55</v>
      </c>
      <c r="F97" s="24"/>
      <c r="G97" s="13">
        <v>6.9398898101151296</v>
      </c>
      <c r="H97" s="39"/>
      <c r="I97" s="24"/>
      <c r="J97" s="24"/>
      <c r="K97" s="13">
        <v>0</v>
      </c>
      <c r="L97" s="13">
        <f t="shared" si="16"/>
        <v>-6.9398898101151296</v>
      </c>
    </row>
    <row r="98" spans="1:12" ht="25.5" x14ac:dyDescent="0.2">
      <c r="A98" s="37">
        <v>43</v>
      </c>
      <c r="B98" s="24"/>
      <c r="C98" s="25" t="s">
        <v>58</v>
      </c>
      <c r="D98" s="24"/>
      <c r="E98" s="23" t="s">
        <v>55</v>
      </c>
      <c r="F98" s="24"/>
      <c r="G98" s="13">
        <v>0</v>
      </c>
      <c r="H98" s="39"/>
      <c r="I98" s="24"/>
      <c r="J98" s="24"/>
      <c r="K98" s="13">
        <v>0</v>
      </c>
      <c r="L98" s="13">
        <f t="shared" si="16"/>
        <v>0</v>
      </c>
    </row>
    <row r="99" spans="1:12" ht="25.5" x14ac:dyDescent="0.2">
      <c r="A99" s="37">
        <v>44</v>
      </c>
      <c r="B99" s="24"/>
      <c r="C99" s="25" t="s">
        <v>59</v>
      </c>
      <c r="D99" s="24"/>
      <c r="E99" s="23" t="s">
        <v>55</v>
      </c>
      <c r="F99" s="24"/>
      <c r="G99" s="13">
        <v>0</v>
      </c>
      <c r="H99" s="39"/>
      <c r="I99" s="24"/>
      <c r="J99" s="24"/>
      <c r="K99" s="13">
        <v>0</v>
      </c>
      <c r="L99" s="13">
        <f t="shared" si="16"/>
        <v>0</v>
      </c>
    </row>
    <row r="100" spans="1:12" x14ac:dyDescent="0.2">
      <c r="A100" s="37">
        <v>45</v>
      </c>
      <c r="B100" s="24"/>
      <c r="C100" s="25" t="s">
        <v>60</v>
      </c>
      <c r="D100" s="24"/>
      <c r="E100" s="23" t="s">
        <v>55</v>
      </c>
      <c r="F100" s="24"/>
      <c r="G100" s="13">
        <v>12.000000000000014</v>
      </c>
      <c r="H100" s="39"/>
      <c r="I100" s="24"/>
      <c r="J100" s="24"/>
      <c r="K100" s="13">
        <v>0</v>
      </c>
      <c r="L100" s="13">
        <f t="shared" si="16"/>
        <v>-12.000000000000014</v>
      </c>
    </row>
    <row r="101" spans="1:12" x14ac:dyDescent="0.2">
      <c r="A101" s="37">
        <v>46</v>
      </c>
      <c r="B101" s="24"/>
      <c r="C101" s="25" t="s">
        <v>61</v>
      </c>
      <c r="D101" s="24"/>
      <c r="E101" s="23" t="s">
        <v>55</v>
      </c>
      <c r="F101" s="24"/>
      <c r="G101" s="13">
        <v>0</v>
      </c>
      <c r="H101" s="39"/>
      <c r="I101" s="24"/>
      <c r="J101" s="24"/>
      <c r="K101" s="13">
        <v>0</v>
      </c>
      <c r="L101" s="13">
        <f t="shared" si="16"/>
        <v>0</v>
      </c>
    </row>
    <row r="102" spans="1:12" x14ac:dyDescent="0.2">
      <c r="A102" s="36">
        <v>47</v>
      </c>
      <c r="C102" s="8" t="s">
        <v>62</v>
      </c>
      <c r="E102" s="10" t="s">
        <v>55</v>
      </c>
      <c r="F102" s="21"/>
      <c r="G102" s="22">
        <v>0</v>
      </c>
      <c r="H102" s="53"/>
      <c r="I102" s="24"/>
      <c r="J102" s="24"/>
      <c r="K102" s="22">
        <v>0</v>
      </c>
      <c r="L102" s="13">
        <f t="shared" si="16"/>
        <v>0</v>
      </c>
    </row>
    <row r="103" spans="1:12" ht="25.5" x14ac:dyDescent="0.2">
      <c r="A103" s="37">
        <v>48</v>
      </c>
      <c r="B103" s="24"/>
      <c r="C103" s="25" t="s">
        <v>63</v>
      </c>
      <c r="D103" s="24"/>
      <c r="E103" s="23" t="s">
        <v>55</v>
      </c>
      <c r="F103" s="24"/>
      <c r="G103" s="13">
        <v>0</v>
      </c>
      <c r="H103" s="39"/>
      <c r="I103" s="24"/>
      <c r="J103" s="24"/>
      <c r="K103" s="22">
        <v>0</v>
      </c>
      <c r="L103" s="13">
        <f t="shared" si="16"/>
        <v>0</v>
      </c>
    </row>
    <row r="104" spans="1:12" ht="25.5" x14ac:dyDescent="0.2">
      <c r="A104" s="36">
        <v>49</v>
      </c>
      <c r="C104" s="8" t="s">
        <v>64</v>
      </c>
      <c r="E104" s="10" t="s">
        <v>55</v>
      </c>
      <c r="F104" s="21"/>
      <c r="G104" s="22">
        <v>0</v>
      </c>
      <c r="H104" s="53"/>
      <c r="I104" s="24"/>
      <c r="J104" s="24"/>
      <c r="K104" s="22">
        <v>0</v>
      </c>
      <c r="L104" s="13">
        <f t="shared" si="16"/>
        <v>0</v>
      </c>
    </row>
    <row r="105" spans="1:12" ht="25.5" x14ac:dyDescent="0.2">
      <c r="A105" s="36">
        <v>50</v>
      </c>
      <c r="C105" s="8" t="s">
        <v>65</v>
      </c>
      <c r="E105" s="10" t="s">
        <v>55</v>
      </c>
      <c r="F105" s="21"/>
      <c r="G105" s="22">
        <v>0</v>
      </c>
      <c r="H105" s="53"/>
      <c r="I105" s="24"/>
      <c r="J105" s="24"/>
      <c r="K105" s="22">
        <v>0</v>
      </c>
      <c r="L105" s="13">
        <f t="shared" si="16"/>
        <v>0</v>
      </c>
    </row>
    <row r="106" spans="1:12" x14ac:dyDescent="0.2">
      <c r="A106" s="10"/>
      <c r="C106" s="8"/>
      <c r="E106" s="10"/>
      <c r="F106" s="21"/>
      <c r="G106" s="22"/>
      <c r="H106" s="53"/>
      <c r="I106" s="24"/>
      <c r="J106" s="24"/>
      <c r="K106" s="22"/>
      <c r="L106" s="13"/>
    </row>
    <row r="107" spans="1:12" x14ac:dyDescent="0.2">
      <c r="A107" s="10"/>
      <c r="C107" s="8"/>
      <c r="E107" s="10"/>
      <c r="F107" s="21"/>
      <c r="G107" s="22"/>
      <c r="H107" s="53"/>
      <c r="I107" s="24"/>
      <c r="J107" s="24"/>
      <c r="K107" s="22"/>
      <c r="L107" s="13"/>
    </row>
    <row r="108" spans="1:12" x14ac:dyDescent="0.2">
      <c r="A108" s="10"/>
      <c r="C108" s="8"/>
      <c r="E108" s="10"/>
      <c r="F108" s="21"/>
      <c r="G108" s="22"/>
      <c r="H108" s="53"/>
      <c r="I108" s="24"/>
      <c r="J108" s="24"/>
      <c r="K108" s="22"/>
      <c r="L108" s="13"/>
    </row>
    <row r="109" spans="1:12" x14ac:dyDescent="0.2">
      <c r="A109" s="10"/>
      <c r="C109" s="8"/>
      <c r="E109" s="10"/>
      <c r="F109" s="21"/>
      <c r="G109" s="22"/>
      <c r="H109" s="53"/>
      <c r="I109" s="24"/>
      <c r="J109" s="24"/>
      <c r="K109" s="22"/>
      <c r="L109" s="13"/>
    </row>
    <row r="110" spans="1:12" x14ac:dyDescent="0.2">
      <c r="A110" s="10"/>
      <c r="C110" s="8"/>
      <c r="E110" s="10"/>
      <c r="F110" s="21"/>
      <c r="G110" s="22"/>
      <c r="H110" s="53"/>
      <c r="I110" s="24"/>
      <c r="J110" s="24"/>
      <c r="K110" s="22"/>
      <c r="L110" s="13"/>
    </row>
    <row r="111" spans="1:12" x14ac:dyDescent="0.2">
      <c r="A111" s="10"/>
      <c r="C111" s="8"/>
      <c r="E111" s="10"/>
      <c r="F111" s="21"/>
      <c r="G111" s="22"/>
      <c r="H111" s="53"/>
      <c r="I111" s="24"/>
      <c r="J111" s="24"/>
      <c r="K111" s="22"/>
      <c r="L111" s="13"/>
    </row>
    <row r="112" spans="1:12" x14ac:dyDescent="0.2">
      <c r="A112" s="3"/>
      <c r="B112" s="3"/>
      <c r="C112" s="3"/>
      <c r="D112" s="3"/>
      <c r="E112" s="3"/>
      <c r="F112" s="3"/>
      <c r="G112" s="3"/>
      <c r="H112" s="41"/>
      <c r="I112" s="3"/>
      <c r="J112" s="3"/>
      <c r="K112" s="3"/>
      <c r="L112" s="3"/>
    </row>
    <row r="113" spans="1:12" x14ac:dyDescent="0.2">
      <c r="A113" s="3" t="s">
        <v>94</v>
      </c>
      <c r="B113" s="3"/>
      <c r="C113" s="3"/>
      <c r="D113" s="3"/>
      <c r="E113" s="3"/>
      <c r="F113" s="3"/>
      <c r="G113" s="3"/>
      <c r="H113" s="41"/>
      <c r="I113" s="3"/>
      <c r="J113" s="3"/>
      <c r="K113" s="3"/>
      <c r="L113" s="3"/>
    </row>
    <row r="115" spans="1:12" ht="15" customHeight="1" x14ac:dyDescent="0.2">
      <c r="A115" s="5"/>
      <c r="B115" s="5"/>
      <c r="C115" s="5"/>
      <c r="D115" s="5"/>
      <c r="E115" s="64">
        <v>2023</v>
      </c>
      <c r="F115" s="64"/>
      <c r="G115" s="64"/>
      <c r="H115" s="42"/>
      <c r="I115" s="64">
        <v>2024</v>
      </c>
      <c r="J115" s="64"/>
      <c r="K115" s="64"/>
      <c r="L115" s="6"/>
    </row>
    <row r="116" spans="1:12" ht="39" customHeight="1" x14ac:dyDescent="0.2">
      <c r="A116" s="7" t="s">
        <v>83</v>
      </c>
      <c r="B116" s="8"/>
      <c r="C116" s="9" t="s">
        <v>1</v>
      </c>
      <c r="D116" s="8"/>
      <c r="E116" s="63" t="s">
        <v>78</v>
      </c>
      <c r="F116" s="63"/>
      <c r="G116" s="63"/>
      <c r="H116" s="43"/>
      <c r="I116" s="63" t="s">
        <v>81</v>
      </c>
      <c r="J116" s="63"/>
      <c r="K116" s="63"/>
      <c r="L116" s="7" t="s">
        <v>82</v>
      </c>
    </row>
    <row r="117" spans="1:12" x14ac:dyDescent="0.2">
      <c r="E117" s="10" t="s">
        <v>4</v>
      </c>
      <c r="F117" s="10" t="s">
        <v>5</v>
      </c>
      <c r="G117" s="10" t="s">
        <v>6</v>
      </c>
      <c r="H117" s="44"/>
      <c r="I117" s="10" t="s">
        <v>7</v>
      </c>
      <c r="J117" s="10" t="s">
        <v>8</v>
      </c>
      <c r="K117" s="10" t="s">
        <v>9</v>
      </c>
      <c r="L117" s="10" t="s">
        <v>10</v>
      </c>
    </row>
    <row r="118" spans="1:12" x14ac:dyDescent="0.2">
      <c r="E118" s="10"/>
      <c r="F118" s="10"/>
      <c r="G118" s="10"/>
      <c r="H118" s="44"/>
      <c r="I118" s="10"/>
      <c r="J118" s="10"/>
      <c r="K118" s="10"/>
      <c r="L118" s="10"/>
    </row>
    <row r="119" spans="1:12" x14ac:dyDescent="0.2">
      <c r="E119" s="11" t="s">
        <v>84</v>
      </c>
      <c r="F119" s="11"/>
      <c r="G119" s="11" t="s">
        <v>13</v>
      </c>
      <c r="H119" s="45"/>
      <c r="I119" s="11"/>
      <c r="J119" s="11"/>
      <c r="K119" s="11" t="s">
        <v>13</v>
      </c>
      <c r="L119" s="10"/>
    </row>
    <row r="121" spans="1:12" ht="25.5" x14ac:dyDescent="0.2">
      <c r="A121" s="36">
        <v>51</v>
      </c>
      <c r="C121" s="8" t="s">
        <v>54</v>
      </c>
      <c r="E121" s="10" t="s">
        <v>89</v>
      </c>
      <c r="F121" s="21"/>
      <c r="G121" s="22">
        <v>-6.1126680466973013</v>
      </c>
      <c r="H121" s="53"/>
      <c r="I121" s="24"/>
      <c r="J121" s="24"/>
      <c r="K121" s="22">
        <v>0</v>
      </c>
      <c r="L121" s="13">
        <f t="shared" si="16"/>
        <v>6.1126680466973013</v>
      </c>
    </row>
    <row r="122" spans="1:12" ht="25.5" x14ac:dyDescent="0.2">
      <c r="A122" s="37">
        <v>52</v>
      </c>
      <c r="B122" s="24"/>
      <c r="C122" s="25" t="s">
        <v>67</v>
      </c>
      <c r="D122" s="24"/>
      <c r="E122" s="23" t="s">
        <v>66</v>
      </c>
      <c r="F122" s="24"/>
      <c r="G122" s="13">
        <v>0</v>
      </c>
      <c r="H122" s="39"/>
      <c r="I122" s="24"/>
      <c r="J122" s="24"/>
      <c r="K122" s="13">
        <v>0</v>
      </c>
      <c r="L122" s="13">
        <f t="shared" si="16"/>
        <v>0</v>
      </c>
    </row>
    <row r="123" spans="1:12" x14ac:dyDescent="0.2">
      <c r="A123" s="36">
        <v>53</v>
      </c>
      <c r="C123" s="8" t="s">
        <v>57</v>
      </c>
      <c r="E123" s="10" t="s">
        <v>66</v>
      </c>
      <c r="F123" s="21"/>
      <c r="G123" s="22">
        <v>1.1738915798336</v>
      </c>
      <c r="H123" s="53"/>
      <c r="I123" s="24"/>
      <c r="J123" s="24"/>
      <c r="K123" s="22">
        <v>0</v>
      </c>
      <c r="L123" s="13">
        <f t="shared" si="16"/>
        <v>-1.1738915798336</v>
      </c>
    </row>
    <row r="124" spans="1:12" x14ac:dyDescent="0.2">
      <c r="A124" s="36">
        <v>54</v>
      </c>
      <c r="C124" s="8" t="s">
        <v>68</v>
      </c>
      <c r="E124" s="10" t="s">
        <v>66</v>
      </c>
      <c r="F124" s="21"/>
      <c r="G124" s="22">
        <v>-2.89131583129085</v>
      </c>
      <c r="H124" s="53"/>
      <c r="I124" s="24"/>
      <c r="J124" s="24"/>
      <c r="K124" s="22">
        <v>0</v>
      </c>
      <c r="L124" s="13">
        <f t="shared" si="16"/>
        <v>2.89131583129085</v>
      </c>
    </row>
    <row r="125" spans="1:12" x14ac:dyDescent="0.2">
      <c r="A125" s="36">
        <v>55</v>
      </c>
      <c r="C125" s="8" t="s">
        <v>61</v>
      </c>
      <c r="E125" s="10" t="s">
        <v>66</v>
      </c>
      <c r="F125" s="21"/>
      <c r="G125" s="22">
        <v>0.42</v>
      </c>
      <c r="H125" s="53"/>
      <c r="I125" s="24"/>
      <c r="J125" s="24"/>
      <c r="K125" s="22">
        <v>0</v>
      </c>
      <c r="L125" s="13">
        <f t="shared" si="16"/>
        <v>-0.42</v>
      </c>
    </row>
    <row r="126" spans="1:12" x14ac:dyDescent="0.2">
      <c r="A126" s="36">
        <v>56</v>
      </c>
      <c r="C126" s="8" t="s">
        <v>62</v>
      </c>
      <c r="E126" s="10" t="s">
        <v>66</v>
      </c>
      <c r="F126" s="21"/>
      <c r="G126" s="22">
        <v>0</v>
      </c>
      <c r="H126" s="53"/>
      <c r="I126" s="24"/>
      <c r="J126" s="24"/>
      <c r="K126" s="22">
        <v>0</v>
      </c>
      <c r="L126" s="13">
        <f t="shared" si="16"/>
        <v>0</v>
      </c>
    </row>
    <row r="127" spans="1:12" ht="38.25" x14ac:dyDescent="0.2">
      <c r="A127" s="36">
        <v>57</v>
      </c>
      <c r="C127" s="8" t="s">
        <v>69</v>
      </c>
      <c r="E127" s="10" t="s">
        <v>51</v>
      </c>
      <c r="F127" s="21"/>
      <c r="G127" s="22">
        <v>-16.433520000000001</v>
      </c>
      <c r="H127" s="53"/>
      <c r="I127" s="24"/>
      <c r="J127" s="24"/>
      <c r="K127" s="22">
        <v>0</v>
      </c>
      <c r="L127" s="13">
        <f t="shared" si="16"/>
        <v>16.433520000000001</v>
      </c>
    </row>
    <row r="128" spans="1:12" x14ac:dyDescent="0.2">
      <c r="A128" s="36">
        <v>58</v>
      </c>
      <c r="C128" s="8" t="s">
        <v>70</v>
      </c>
      <c r="E128" s="10" t="s">
        <v>51</v>
      </c>
      <c r="F128" s="21"/>
      <c r="G128" s="22">
        <v>0</v>
      </c>
      <c r="H128" s="53"/>
      <c r="I128" s="24"/>
      <c r="J128" s="24"/>
      <c r="K128" s="22">
        <v>0</v>
      </c>
      <c r="L128" s="13">
        <f t="shared" si="16"/>
        <v>0</v>
      </c>
    </row>
    <row r="129" spans="1:12" x14ac:dyDescent="0.2">
      <c r="A129" s="36">
        <v>59</v>
      </c>
      <c r="C129" s="2" t="s">
        <v>13</v>
      </c>
      <c r="E129" s="21"/>
      <c r="F129" s="21"/>
      <c r="G129" s="14">
        <f>SUM(G92:G107)+SUM(G121:G128)</f>
        <v>-65.788440488039413</v>
      </c>
      <c r="H129" s="39"/>
      <c r="I129" s="20"/>
      <c r="J129" s="20"/>
      <c r="K129" s="14">
        <f>SUM(K92:K107)+SUM(K121:K128)</f>
        <v>0</v>
      </c>
      <c r="L129" s="14">
        <f>SUM(L92:L107)+SUM(L121:L128)</f>
        <v>65.788440488039413</v>
      </c>
    </row>
    <row r="130" spans="1:12" x14ac:dyDescent="0.2">
      <c r="A130" s="36"/>
      <c r="E130" s="21"/>
      <c r="F130" s="21"/>
      <c r="G130" s="13"/>
      <c r="H130" s="39"/>
      <c r="I130" s="20"/>
      <c r="J130" s="20"/>
      <c r="K130" s="13"/>
      <c r="L130" s="13"/>
    </row>
    <row r="131" spans="1:12" ht="13.5" thickBot="1" x14ac:dyDescent="0.25">
      <c r="A131" s="36">
        <v>60</v>
      </c>
      <c r="C131" s="2" t="s">
        <v>71</v>
      </c>
      <c r="E131" s="21"/>
      <c r="F131" s="21"/>
      <c r="G131" s="26">
        <f>G75+G129</f>
        <v>5664.54444703227</v>
      </c>
      <c r="H131" s="39"/>
      <c r="I131" s="20"/>
      <c r="J131" s="20"/>
      <c r="K131" s="26">
        <f>K75+K129</f>
        <v>5851.6143559885477</v>
      </c>
      <c r="L131" s="26">
        <f>K131-G131</f>
        <v>187.06990895627769</v>
      </c>
    </row>
    <row r="132" spans="1:12" ht="13.5" thickTop="1" x14ac:dyDescent="0.2"/>
    <row r="133" spans="1:12" x14ac:dyDescent="0.2">
      <c r="A133" s="6" t="s">
        <v>85</v>
      </c>
    </row>
    <row r="134" spans="1:12" x14ac:dyDescent="0.2">
      <c r="A134" s="38" t="s">
        <v>86</v>
      </c>
      <c r="B134" s="8"/>
      <c r="C134" s="8" t="s">
        <v>95</v>
      </c>
    </row>
    <row r="135" spans="1:12" x14ac:dyDescent="0.2">
      <c r="A135" s="38" t="s">
        <v>87</v>
      </c>
      <c r="B135" s="8"/>
      <c r="C135" s="8" t="s">
        <v>96</v>
      </c>
    </row>
  </sheetData>
  <mergeCells count="16">
    <mergeCell ref="E116:G116"/>
    <mergeCell ref="I116:K116"/>
    <mergeCell ref="I115:K115"/>
    <mergeCell ref="E8:G8"/>
    <mergeCell ref="E9:G9"/>
    <mergeCell ref="I8:K8"/>
    <mergeCell ref="I9:K9"/>
    <mergeCell ref="E46:G46"/>
    <mergeCell ref="E47:G47"/>
    <mergeCell ref="I46:K46"/>
    <mergeCell ref="I47:K47"/>
    <mergeCell ref="E85:G85"/>
    <mergeCell ref="E84:G84"/>
    <mergeCell ref="I84:K84"/>
    <mergeCell ref="I85:K85"/>
    <mergeCell ref="E115:G115"/>
  </mergeCells>
  <pageMargins left="0.7" right="0.7" top="0.75" bottom="0.75" header="0.3" footer="0.3"/>
  <pageSetup firstPageNumber="17" orientation="landscape" useFirstPageNumber="1" r:id="rId1"/>
  <headerFooter>
    <oddHeader>&amp;R&amp;"Arial,Regular"&amp;10Filed: 2022-10-31
EB-2022-0200
Exhibit 3
Tab 2
Schedule 1
Attachment 2
Page &amp;P of 20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2022-11-01T21:16:57Z</dcterms:created>
  <dcterms:modified xsi:type="dcterms:W3CDTF">2022-11-01T21:42:00Z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2022-11-01T21:17:11Z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0613be28-f18f-44a7-af22-17f6e6ce73f3</vt:lpwstr>
  </property>
  <property fmtid="{D5CDD505-2E9C-101B-9397-08002B2CF9AE}" pid="8" name="MSIP_Label_67694783-de61-499c-97f7-53d7c605e6e9_ContentBits">
    <vt:lpwstr>0</vt:lpwstr>
  </property>
</Properties>
</file>