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25A8A155-5D34-48A8-AADA-CD10A2651D2A}" xr6:coauthVersionLast="47" xr6:coauthVersionMax="47" xr10:uidLastSave="{F580876C-7362-4686-B460-FCAF3AD02D26}"/>
  <bookViews>
    <workbookView xWindow="30" yWindow="30" windowWidth="28770" windowHeight="15570" tabRatio="904" xr2:uid="{22F4416D-C94E-402E-AC6A-98ECCC318B40}"/>
  </bookViews>
  <sheets>
    <sheet name="Sheet1" sheetId="9" r:id="rId1"/>
    <sheet name="Sheet2" sheetId="10" r:id="rId2"/>
    <sheet name="Sheet3" sheetId="11" r:id="rId3"/>
    <sheet name="Sheet4" sheetId="12" r:id="rId4"/>
    <sheet name="Sheet5" sheetId="13" r:id="rId5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1" l="1"/>
  <c r="I25" i="11"/>
  <c r="I96" i="11"/>
  <c r="K93" i="11" l="1"/>
  <c r="G111" i="10" l="1"/>
  <c r="G110" i="10"/>
  <c r="G109" i="10"/>
  <c r="E108" i="10"/>
  <c r="G108" i="10" s="1"/>
  <c r="F107" i="10"/>
  <c r="G107" i="10" s="1"/>
  <c r="G106" i="10"/>
  <c r="G105" i="10"/>
  <c r="G104" i="10"/>
  <c r="G103" i="10"/>
  <c r="E102" i="10"/>
  <c r="G101" i="10"/>
  <c r="F100" i="10"/>
  <c r="F96" i="10"/>
  <c r="G95" i="10"/>
  <c r="G94" i="10"/>
  <c r="E93" i="10"/>
  <c r="E96" i="10" s="1"/>
  <c r="F71" i="10"/>
  <c r="E71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F56" i="10"/>
  <c r="E56" i="10"/>
  <c r="G55" i="10"/>
  <c r="G54" i="10"/>
  <c r="G53" i="10"/>
  <c r="G52" i="10"/>
  <c r="G36" i="10"/>
  <c r="G35" i="10"/>
  <c r="G34" i="10"/>
  <c r="G33" i="10"/>
  <c r="G32" i="10"/>
  <c r="G31" i="10"/>
  <c r="F25" i="10"/>
  <c r="E25" i="10"/>
  <c r="G24" i="10"/>
  <c r="G23" i="10"/>
  <c r="G22" i="10"/>
  <c r="G21" i="10"/>
  <c r="F19" i="10"/>
  <c r="E19" i="10"/>
  <c r="G18" i="10"/>
  <c r="G17" i="10"/>
  <c r="G16" i="10"/>
  <c r="G19" i="10" s="1"/>
  <c r="K95" i="9"/>
  <c r="K94" i="9"/>
  <c r="I108" i="9"/>
  <c r="I102" i="9"/>
  <c r="J107" i="9"/>
  <c r="J100" i="9"/>
  <c r="I93" i="9"/>
  <c r="K93" i="9" s="1"/>
  <c r="F73" i="10" l="1"/>
  <c r="E73" i="10"/>
  <c r="F112" i="10"/>
  <c r="F114" i="10" s="1"/>
  <c r="G25" i="10"/>
  <c r="E27" i="10"/>
  <c r="E112" i="10"/>
  <c r="E114" i="10" s="1"/>
  <c r="F27" i="10"/>
  <c r="F75" i="10" s="1"/>
  <c r="G71" i="10"/>
  <c r="G102" i="10"/>
  <c r="G93" i="10"/>
  <c r="G96" i="10" s="1"/>
  <c r="G56" i="10"/>
  <c r="G27" i="10"/>
  <c r="G100" i="10"/>
  <c r="E75" i="10" l="1"/>
  <c r="G112" i="10"/>
  <c r="G114" i="10" s="1"/>
  <c r="G73" i="10"/>
  <c r="G75" i="10" s="1"/>
  <c r="K108" i="13" l="1"/>
  <c r="K109" i="13"/>
  <c r="K105" i="13"/>
  <c r="K101" i="13"/>
  <c r="F107" i="12"/>
  <c r="E107" i="12"/>
  <c r="K108" i="11"/>
  <c r="E100" i="12"/>
  <c r="F103" i="12"/>
  <c r="K111" i="11"/>
  <c r="K102" i="11"/>
  <c r="F106" i="12"/>
  <c r="F110" i="12"/>
  <c r="K105" i="11"/>
  <c r="F104" i="12"/>
  <c r="E101" i="12"/>
  <c r="K112" i="13"/>
  <c r="K104" i="13"/>
  <c r="E109" i="12"/>
  <c r="F108" i="12"/>
  <c r="E110" i="12"/>
  <c r="F96" i="13"/>
  <c r="E96" i="13"/>
  <c r="F95" i="13"/>
  <c r="G95" i="13" s="1"/>
  <c r="E95" i="13"/>
  <c r="F94" i="13"/>
  <c r="E94" i="13"/>
  <c r="E111" i="12"/>
  <c r="F109" i="12"/>
  <c r="E106" i="12"/>
  <c r="F105" i="12"/>
  <c r="E103" i="12"/>
  <c r="E102" i="12"/>
  <c r="F101" i="12"/>
  <c r="F95" i="12"/>
  <c r="E95" i="12"/>
  <c r="F94" i="12"/>
  <c r="E94" i="12"/>
  <c r="F93" i="12"/>
  <c r="E93" i="12"/>
  <c r="F111" i="11"/>
  <c r="E111" i="11"/>
  <c r="G111" i="11" s="1"/>
  <c r="F110" i="11"/>
  <c r="E110" i="11"/>
  <c r="F109" i="11"/>
  <c r="E109" i="11"/>
  <c r="G109" i="11" s="1"/>
  <c r="F108" i="11"/>
  <c r="E108" i="11"/>
  <c r="F107" i="11"/>
  <c r="E107" i="11"/>
  <c r="F106" i="11"/>
  <c r="E106" i="11"/>
  <c r="F105" i="11"/>
  <c r="E105" i="11"/>
  <c r="G105" i="11" s="1"/>
  <c r="F104" i="11"/>
  <c r="E104" i="11"/>
  <c r="F103" i="11"/>
  <c r="E103" i="11"/>
  <c r="F102" i="11"/>
  <c r="G102" i="11" s="1"/>
  <c r="E102" i="11"/>
  <c r="F101" i="11"/>
  <c r="E101" i="11"/>
  <c r="G101" i="11" s="1"/>
  <c r="F100" i="11"/>
  <c r="E100" i="11"/>
  <c r="F95" i="11"/>
  <c r="E95" i="11"/>
  <c r="G95" i="11" s="1"/>
  <c r="F94" i="11"/>
  <c r="E94" i="11"/>
  <c r="F93" i="11"/>
  <c r="E93" i="11"/>
  <c r="K110" i="11"/>
  <c r="K109" i="11"/>
  <c r="G107" i="11"/>
  <c r="G103" i="11"/>
  <c r="J96" i="11"/>
  <c r="K95" i="11"/>
  <c r="K94" i="11"/>
  <c r="J96" i="12"/>
  <c r="I96" i="12"/>
  <c r="K95" i="12"/>
  <c r="K94" i="12"/>
  <c r="K93" i="12"/>
  <c r="I113" i="13"/>
  <c r="K111" i="13"/>
  <c r="K110" i="13"/>
  <c r="K107" i="13"/>
  <c r="K106" i="13"/>
  <c r="K103" i="13"/>
  <c r="K102" i="13"/>
  <c r="J97" i="13"/>
  <c r="I97" i="13"/>
  <c r="K96" i="13"/>
  <c r="K95" i="13"/>
  <c r="K94" i="13"/>
  <c r="F70" i="13"/>
  <c r="E70" i="13"/>
  <c r="F69" i="13"/>
  <c r="E69" i="13"/>
  <c r="F68" i="13"/>
  <c r="E68" i="13"/>
  <c r="F67" i="13"/>
  <c r="E67" i="13"/>
  <c r="F66" i="13"/>
  <c r="E66" i="13"/>
  <c r="F65" i="13"/>
  <c r="E65" i="13"/>
  <c r="F64" i="13"/>
  <c r="E64" i="13"/>
  <c r="F63" i="13"/>
  <c r="E63" i="13"/>
  <c r="F62" i="13"/>
  <c r="E62" i="13"/>
  <c r="F61" i="13"/>
  <c r="E61" i="13"/>
  <c r="F60" i="13"/>
  <c r="E60" i="13"/>
  <c r="F59" i="13"/>
  <c r="E59" i="13"/>
  <c r="F56" i="13"/>
  <c r="E56" i="13"/>
  <c r="F55" i="13"/>
  <c r="E55" i="13"/>
  <c r="F54" i="13"/>
  <c r="E54" i="13"/>
  <c r="F53" i="13"/>
  <c r="E53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24" i="13"/>
  <c r="E24" i="13"/>
  <c r="F23" i="13"/>
  <c r="E23" i="13"/>
  <c r="F22" i="13"/>
  <c r="E22" i="13"/>
  <c r="F21" i="13"/>
  <c r="E21" i="13"/>
  <c r="F18" i="13"/>
  <c r="E18" i="13"/>
  <c r="F17" i="13"/>
  <c r="E17" i="13"/>
  <c r="F16" i="13"/>
  <c r="E16" i="13"/>
  <c r="F69" i="12"/>
  <c r="E69" i="12"/>
  <c r="F68" i="12"/>
  <c r="E68" i="12"/>
  <c r="F67" i="12"/>
  <c r="E67" i="12"/>
  <c r="F66" i="12"/>
  <c r="E66" i="12"/>
  <c r="F65" i="12"/>
  <c r="E65" i="12"/>
  <c r="F64" i="12"/>
  <c r="E64" i="12"/>
  <c r="F63" i="12"/>
  <c r="E63" i="12"/>
  <c r="F62" i="12"/>
  <c r="E62" i="12"/>
  <c r="F61" i="12"/>
  <c r="E61" i="12"/>
  <c r="F60" i="12"/>
  <c r="E60" i="12"/>
  <c r="F59" i="12"/>
  <c r="E59" i="12"/>
  <c r="F58" i="12"/>
  <c r="E58" i="12"/>
  <c r="F55" i="12"/>
  <c r="E55" i="12"/>
  <c r="F54" i="12"/>
  <c r="E54" i="12"/>
  <c r="F53" i="12"/>
  <c r="E53" i="12"/>
  <c r="F52" i="12"/>
  <c r="E52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24" i="12"/>
  <c r="E24" i="12"/>
  <c r="F23" i="12"/>
  <c r="E23" i="12"/>
  <c r="F22" i="12"/>
  <c r="E22" i="12"/>
  <c r="F21" i="12"/>
  <c r="E21" i="12"/>
  <c r="F18" i="12"/>
  <c r="E18" i="12"/>
  <c r="F17" i="12"/>
  <c r="E17" i="12"/>
  <c r="F16" i="12"/>
  <c r="E16" i="12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5" i="11"/>
  <c r="E55" i="11"/>
  <c r="F54" i="11"/>
  <c r="E54" i="11"/>
  <c r="F53" i="11"/>
  <c r="E53" i="11"/>
  <c r="F52" i="11"/>
  <c r="E52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24" i="11"/>
  <c r="E24" i="11"/>
  <c r="F23" i="11"/>
  <c r="E23" i="11"/>
  <c r="F22" i="11"/>
  <c r="E22" i="11"/>
  <c r="F21" i="11"/>
  <c r="E21" i="11"/>
  <c r="F18" i="11"/>
  <c r="E18" i="11"/>
  <c r="F17" i="11"/>
  <c r="E17" i="11"/>
  <c r="F16" i="11"/>
  <c r="E16" i="11"/>
  <c r="E112" i="11" l="1"/>
  <c r="G104" i="11"/>
  <c r="G108" i="11"/>
  <c r="L108" i="11" s="1"/>
  <c r="G94" i="11"/>
  <c r="G106" i="11"/>
  <c r="G110" i="11"/>
  <c r="L110" i="11" s="1"/>
  <c r="G94" i="12"/>
  <c r="L94" i="12" s="1"/>
  <c r="G96" i="13"/>
  <c r="G94" i="13"/>
  <c r="L94" i="13" s="1"/>
  <c r="K96" i="12"/>
  <c r="F97" i="13"/>
  <c r="F112" i="11"/>
  <c r="G93" i="11"/>
  <c r="G96" i="11" s="1"/>
  <c r="K96" i="11"/>
  <c r="L102" i="11"/>
  <c r="L95" i="11"/>
  <c r="F96" i="11"/>
  <c r="G95" i="12"/>
  <c r="L95" i="12" s="1"/>
  <c r="K97" i="13"/>
  <c r="F96" i="12"/>
  <c r="L93" i="11"/>
  <c r="K103" i="11"/>
  <c r="F111" i="12"/>
  <c r="G111" i="12" s="1"/>
  <c r="K107" i="11"/>
  <c r="G101" i="12"/>
  <c r="G109" i="12"/>
  <c r="F102" i="12"/>
  <c r="G102" i="12" s="1"/>
  <c r="K106" i="11"/>
  <c r="G103" i="12"/>
  <c r="J112" i="11"/>
  <c r="J114" i="11" s="1"/>
  <c r="G106" i="12"/>
  <c r="K101" i="11"/>
  <c r="G107" i="12"/>
  <c r="I115" i="13"/>
  <c r="J113" i="13"/>
  <c r="J115" i="13" s="1"/>
  <c r="K104" i="11"/>
  <c r="E105" i="12"/>
  <c r="G105" i="12" s="1"/>
  <c r="I112" i="11"/>
  <c r="I114" i="11" s="1"/>
  <c r="G110" i="12"/>
  <c r="E104" i="12"/>
  <c r="G104" i="12" s="1"/>
  <c r="E108" i="12"/>
  <c r="G108" i="12" s="1"/>
  <c r="F100" i="12"/>
  <c r="L105" i="11"/>
  <c r="K100" i="11"/>
  <c r="E97" i="13"/>
  <c r="G93" i="12"/>
  <c r="E96" i="12"/>
  <c r="L109" i="11"/>
  <c r="G100" i="11"/>
  <c r="L111" i="11"/>
  <c r="E96" i="11"/>
  <c r="L94" i="11"/>
  <c r="K113" i="13"/>
  <c r="L96" i="13"/>
  <c r="L95" i="13"/>
  <c r="G97" i="13" l="1"/>
  <c r="L97" i="13" s="1"/>
  <c r="E114" i="11"/>
  <c r="F114" i="11"/>
  <c r="F112" i="12"/>
  <c r="F114" i="12" s="1"/>
  <c r="L101" i="11"/>
  <c r="L106" i="11"/>
  <c r="L107" i="11"/>
  <c r="L103" i="11"/>
  <c r="L104" i="11"/>
  <c r="L93" i="12"/>
  <c r="G96" i="12"/>
  <c r="K112" i="11"/>
  <c r="K114" i="11" s="1"/>
  <c r="E112" i="12"/>
  <c r="E114" i="12" s="1"/>
  <c r="G100" i="12"/>
  <c r="G112" i="11"/>
  <c r="G114" i="11" s="1"/>
  <c r="L100" i="11"/>
  <c r="L96" i="11"/>
  <c r="K115" i="13"/>
  <c r="L114" i="11" l="1"/>
  <c r="L96" i="12"/>
  <c r="L112" i="11"/>
  <c r="G112" i="12"/>
  <c r="F107" i="13" l="1"/>
  <c r="E111" i="13"/>
  <c r="F110" i="13"/>
  <c r="F106" i="13"/>
  <c r="F102" i="13"/>
  <c r="F109" i="13"/>
  <c r="F105" i="13"/>
  <c r="F108" i="13"/>
  <c r="F104" i="13"/>
  <c r="F112" i="13"/>
  <c r="E103" i="13"/>
  <c r="G114" i="12"/>
  <c r="E107" i="13" l="1"/>
  <c r="G107" i="13" s="1"/>
  <c r="L107" i="13" s="1"/>
  <c r="K106" i="12"/>
  <c r="L106" i="12" s="1"/>
  <c r="K105" i="12"/>
  <c r="L105" i="12" s="1"/>
  <c r="E106" i="13"/>
  <c r="G106" i="13" s="1"/>
  <c r="L106" i="13" s="1"/>
  <c r="K110" i="12"/>
  <c r="L110" i="12" s="1"/>
  <c r="F111" i="13"/>
  <c r="G111" i="13" s="1"/>
  <c r="L111" i="13" s="1"/>
  <c r="I112" i="12"/>
  <c r="I114" i="12" s="1"/>
  <c r="E101" i="13"/>
  <c r="K100" i="12"/>
  <c r="E110" i="13"/>
  <c r="G110" i="13" s="1"/>
  <c r="L110" i="13" s="1"/>
  <c r="K109" i="12"/>
  <c r="L109" i="12" s="1"/>
  <c r="E104" i="13"/>
  <c r="G104" i="13" s="1"/>
  <c r="L104" i="13" s="1"/>
  <c r="K103" i="12"/>
  <c r="L103" i="12" s="1"/>
  <c r="E108" i="13"/>
  <c r="G108" i="13" s="1"/>
  <c r="L108" i="13" s="1"/>
  <c r="K107" i="12"/>
  <c r="L107" i="12" s="1"/>
  <c r="E109" i="13"/>
  <c r="G109" i="13" s="1"/>
  <c r="L109" i="13" s="1"/>
  <c r="K108" i="12"/>
  <c r="L108" i="12" s="1"/>
  <c r="E112" i="13"/>
  <c r="G112" i="13" s="1"/>
  <c r="L112" i="13" s="1"/>
  <c r="K111" i="12"/>
  <c r="L111" i="12" s="1"/>
  <c r="F101" i="13"/>
  <c r="J112" i="12"/>
  <c r="J114" i="12" s="1"/>
  <c r="E102" i="13"/>
  <c r="G102" i="13" s="1"/>
  <c r="L102" i="13" s="1"/>
  <c r="K101" i="12"/>
  <c r="L101" i="12" s="1"/>
  <c r="E105" i="13"/>
  <c r="G105" i="13" s="1"/>
  <c r="L105" i="13" s="1"/>
  <c r="K104" i="12"/>
  <c r="L104" i="12" s="1"/>
  <c r="K102" i="12"/>
  <c r="L102" i="12" s="1"/>
  <c r="F103" i="13"/>
  <c r="G103" i="13" s="1"/>
  <c r="L103" i="13" s="1"/>
  <c r="G24" i="9"/>
  <c r="G23" i="9"/>
  <c r="G22" i="9"/>
  <c r="G21" i="9"/>
  <c r="G18" i="9"/>
  <c r="G17" i="9"/>
  <c r="G16" i="9"/>
  <c r="G25" i="9" l="1"/>
  <c r="F113" i="13"/>
  <c r="F115" i="13" s="1"/>
  <c r="K112" i="12"/>
  <c r="L100" i="12"/>
  <c r="E113" i="13"/>
  <c r="E115" i="13" s="1"/>
  <c r="G101" i="13"/>
  <c r="K101" i="10"/>
  <c r="L101" i="10" s="1"/>
  <c r="K102" i="10"/>
  <c r="L102" i="10" s="1"/>
  <c r="K103" i="10"/>
  <c r="L103" i="10" s="1"/>
  <c r="K104" i="10"/>
  <c r="L104" i="10" s="1"/>
  <c r="K105" i="10"/>
  <c r="L105" i="10" s="1"/>
  <c r="K106" i="10"/>
  <c r="L106" i="10" s="1"/>
  <c r="K107" i="10"/>
  <c r="L107" i="10"/>
  <c r="K108" i="10"/>
  <c r="L108" i="10" s="1"/>
  <c r="K109" i="10"/>
  <c r="L109" i="10" s="1"/>
  <c r="K101" i="9"/>
  <c r="K102" i="9"/>
  <c r="K103" i="9"/>
  <c r="K104" i="9"/>
  <c r="K105" i="9"/>
  <c r="K106" i="9"/>
  <c r="K107" i="9"/>
  <c r="K108" i="9"/>
  <c r="K109" i="9"/>
  <c r="G101" i="9"/>
  <c r="L101" i="9" s="1"/>
  <c r="G102" i="9"/>
  <c r="G103" i="9"/>
  <c r="G104" i="9"/>
  <c r="G105" i="9"/>
  <c r="L105" i="9" s="1"/>
  <c r="G106" i="9"/>
  <c r="G107" i="9"/>
  <c r="G108" i="9"/>
  <c r="G109" i="9"/>
  <c r="J112" i="10"/>
  <c r="I112" i="10"/>
  <c r="K111" i="10"/>
  <c r="K110" i="10"/>
  <c r="K100" i="10"/>
  <c r="J96" i="10"/>
  <c r="I96" i="10"/>
  <c r="K95" i="10"/>
  <c r="K94" i="10"/>
  <c r="K93" i="10"/>
  <c r="J112" i="9"/>
  <c r="I112" i="9"/>
  <c r="F112" i="9"/>
  <c r="E112" i="9"/>
  <c r="K111" i="9"/>
  <c r="G111" i="9"/>
  <c r="K110" i="9"/>
  <c r="G110" i="9"/>
  <c r="K100" i="9"/>
  <c r="G100" i="9"/>
  <c r="J96" i="9"/>
  <c r="I96" i="9"/>
  <c r="F96" i="9"/>
  <c r="E96" i="9"/>
  <c r="G95" i="9"/>
  <c r="G94" i="9"/>
  <c r="G93" i="9"/>
  <c r="L109" i="9" l="1"/>
  <c r="L104" i="9"/>
  <c r="L108" i="9"/>
  <c r="L101" i="13"/>
  <c r="G113" i="13"/>
  <c r="K114" i="12"/>
  <c r="L114" i="12" s="1"/>
  <c r="L112" i="12"/>
  <c r="L106" i="9"/>
  <c r="L107" i="9"/>
  <c r="L103" i="9"/>
  <c r="L102" i="9"/>
  <c r="I114" i="9"/>
  <c r="F114" i="9"/>
  <c r="K112" i="10"/>
  <c r="L112" i="10" s="1"/>
  <c r="L110" i="10"/>
  <c r="L93" i="10"/>
  <c r="L111" i="10"/>
  <c r="L100" i="10"/>
  <c r="L95" i="10"/>
  <c r="I114" i="10"/>
  <c r="K96" i="10"/>
  <c r="J114" i="10"/>
  <c r="L94" i="10"/>
  <c r="L111" i="9"/>
  <c r="L93" i="9"/>
  <c r="J114" i="9"/>
  <c r="K96" i="9"/>
  <c r="L110" i="9"/>
  <c r="E114" i="9"/>
  <c r="K112" i="9"/>
  <c r="L100" i="9"/>
  <c r="G112" i="9"/>
  <c r="G96" i="9"/>
  <c r="L94" i="9"/>
  <c r="L95" i="9"/>
  <c r="L113" i="13" l="1"/>
  <c r="G115" i="13"/>
  <c r="L115" i="13" s="1"/>
  <c r="L96" i="10"/>
  <c r="K114" i="10"/>
  <c r="G114" i="9"/>
  <c r="L112" i="9"/>
  <c r="K114" i="9"/>
  <c r="L114" i="9" s="1"/>
  <c r="L96" i="9"/>
  <c r="J56" i="10"/>
  <c r="J56" i="11"/>
  <c r="J56" i="12"/>
  <c r="J57" i="13"/>
  <c r="J56" i="9"/>
  <c r="I56" i="10"/>
  <c r="I56" i="11"/>
  <c r="I56" i="12"/>
  <c r="I57" i="13"/>
  <c r="I56" i="9"/>
  <c r="F56" i="11"/>
  <c r="F56" i="12"/>
  <c r="F57" i="13"/>
  <c r="F56" i="9"/>
  <c r="E56" i="11"/>
  <c r="E56" i="12"/>
  <c r="E57" i="13"/>
  <c r="E56" i="9"/>
  <c r="K36" i="10"/>
  <c r="K35" i="10"/>
  <c r="K34" i="10"/>
  <c r="K33" i="10"/>
  <c r="K36" i="11"/>
  <c r="G36" i="11"/>
  <c r="K35" i="11"/>
  <c r="G35" i="11"/>
  <c r="K34" i="11"/>
  <c r="G34" i="11"/>
  <c r="K33" i="11"/>
  <c r="G33" i="11"/>
  <c r="K36" i="12"/>
  <c r="G36" i="12"/>
  <c r="K35" i="12"/>
  <c r="G35" i="12"/>
  <c r="K34" i="12"/>
  <c r="G34" i="12"/>
  <c r="K33" i="12"/>
  <c r="G33" i="12"/>
  <c r="K36" i="13"/>
  <c r="G36" i="13"/>
  <c r="K35" i="13"/>
  <c r="G35" i="13"/>
  <c r="K34" i="13"/>
  <c r="G34" i="13"/>
  <c r="K33" i="13"/>
  <c r="G33" i="13"/>
  <c r="K36" i="9"/>
  <c r="G36" i="9"/>
  <c r="K35" i="9"/>
  <c r="G35" i="9"/>
  <c r="K34" i="9"/>
  <c r="G34" i="9"/>
  <c r="K33" i="9"/>
  <c r="G33" i="9"/>
  <c r="K61" i="10"/>
  <c r="K60" i="10"/>
  <c r="K61" i="11"/>
  <c r="G61" i="11"/>
  <c r="K60" i="11"/>
  <c r="G60" i="11"/>
  <c r="K61" i="12"/>
  <c r="G61" i="12"/>
  <c r="K60" i="12"/>
  <c r="G60" i="12"/>
  <c r="K62" i="13"/>
  <c r="G62" i="13"/>
  <c r="K61" i="13"/>
  <c r="G61" i="13"/>
  <c r="K61" i="9"/>
  <c r="G61" i="9"/>
  <c r="K60" i="9"/>
  <c r="G60" i="9"/>
  <c r="G16" i="13"/>
  <c r="K16" i="13"/>
  <c r="G17" i="13"/>
  <c r="K17" i="13"/>
  <c r="G18" i="13"/>
  <c r="K18" i="13"/>
  <c r="E19" i="13"/>
  <c r="F19" i="13"/>
  <c r="I19" i="13"/>
  <c r="J19" i="13"/>
  <c r="G21" i="13"/>
  <c r="K21" i="13"/>
  <c r="G22" i="13"/>
  <c r="K22" i="13"/>
  <c r="G23" i="13"/>
  <c r="K23" i="13"/>
  <c r="G24" i="13"/>
  <c r="K24" i="13"/>
  <c r="E25" i="13"/>
  <c r="F25" i="13"/>
  <c r="I25" i="13"/>
  <c r="J25" i="13"/>
  <c r="G31" i="13"/>
  <c r="K31" i="13"/>
  <c r="G32" i="13"/>
  <c r="K32" i="13"/>
  <c r="G53" i="13"/>
  <c r="K53" i="13"/>
  <c r="G54" i="13"/>
  <c r="K54" i="13"/>
  <c r="G55" i="13"/>
  <c r="K55" i="13"/>
  <c r="G56" i="13"/>
  <c r="K56" i="13"/>
  <c r="G59" i="13"/>
  <c r="K59" i="13"/>
  <c r="G60" i="13"/>
  <c r="K60" i="13"/>
  <c r="G63" i="13"/>
  <c r="K63" i="13"/>
  <c r="G64" i="13"/>
  <c r="K64" i="13"/>
  <c r="G65" i="13"/>
  <c r="K65" i="13"/>
  <c r="G66" i="13"/>
  <c r="K66" i="13"/>
  <c r="G67" i="13"/>
  <c r="K67" i="13"/>
  <c r="G68" i="13"/>
  <c r="K68" i="13"/>
  <c r="G69" i="13"/>
  <c r="K69" i="13"/>
  <c r="G70" i="13"/>
  <c r="K70" i="13"/>
  <c r="E72" i="13"/>
  <c r="F72" i="13"/>
  <c r="I72" i="13"/>
  <c r="J72" i="13"/>
  <c r="G16" i="12"/>
  <c r="K16" i="12"/>
  <c r="G17" i="12"/>
  <c r="K17" i="12"/>
  <c r="G18" i="12"/>
  <c r="K18" i="12"/>
  <c r="E19" i="12"/>
  <c r="F19" i="12"/>
  <c r="I19" i="12"/>
  <c r="J19" i="12"/>
  <c r="G21" i="12"/>
  <c r="K21" i="12"/>
  <c r="G22" i="12"/>
  <c r="K22" i="12"/>
  <c r="G23" i="12"/>
  <c r="K23" i="12"/>
  <c r="G24" i="12"/>
  <c r="K24" i="12"/>
  <c r="E25" i="12"/>
  <c r="F25" i="12"/>
  <c r="I25" i="12"/>
  <c r="J25" i="12"/>
  <c r="G31" i="12"/>
  <c r="K31" i="12"/>
  <c r="G32" i="12"/>
  <c r="K32" i="12"/>
  <c r="G52" i="12"/>
  <c r="K52" i="12"/>
  <c r="G53" i="12"/>
  <c r="K53" i="12"/>
  <c r="G54" i="12"/>
  <c r="K54" i="12"/>
  <c r="G55" i="12"/>
  <c r="K55" i="12"/>
  <c r="G58" i="12"/>
  <c r="K58" i="12"/>
  <c r="G59" i="12"/>
  <c r="K59" i="12"/>
  <c r="G62" i="12"/>
  <c r="K62" i="12"/>
  <c r="G63" i="12"/>
  <c r="K63" i="12"/>
  <c r="G64" i="12"/>
  <c r="K64" i="12"/>
  <c r="G65" i="12"/>
  <c r="K65" i="12"/>
  <c r="G66" i="12"/>
  <c r="K66" i="12"/>
  <c r="G67" i="12"/>
  <c r="K67" i="12"/>
  <c r="G68" i="12"/>
  <c r="K68" i="12"/>
  <c r="G69" i="12"/>
  <c r="K69" i="12"/>
  <c r="E71" i="12"/>
  <c r="F71" i="12"/>
  <c r="I71" i="12"/>
  <c r="J71" i="12"/>
  <c r="G16" i="11"/>
  <c r="K16" i="11"/>
  <c r="G17" i="11"/>
  <c r="K17" i="11"/>
  <c r="G18" i="11"/>
  <c r="K18" i="11"/>
  <c r="E19" i="11"/>
  <c r="F19" i="11"/>
  <c r="I19" i="11"/>
  <c r="J19" i="11"/>
  <c r="G21" i="11"/>
  <c r="K21" i="11"/>
  <c r="G22" i="11"/>
  <c r="K22" i="11"/>
  <c r="G23" i="11"/>
  <c r="K23" i="11"/>
  <c r="G24" i="11"/>
  <c r="K24" i="11"/>
  <c r="E25" i="11"/>
  <c r="F25" i="11"/>
  <c r="G31" i="11"/>
  <c r="K31" i="11"/>
  <c r="G32" i="11"/>
  <c r="K32" i="11"/>
  <c r="G52" i="11"/>
  <c r="K52" i="11"/>
  <c r="G53" i="11"/>
  <c r="K53" i="11"/>
  <c r="G54" i="11"/>
  <c r="K54" i="11"/>
  <c r="G55" i="11"/>
  <c r="K55" i="11"/>
  <c r="G58" i="11"/>
  <c r="K58" i="11"/>
  <c r="G59" i="11"/>
  <c r="K59" i="11"/>
  <c r="G62" i="11"/>
  <c r="K62" i="11"/>
  <c r="G63" i="11"/>
  <c r="K63" i="11"/>
  <c r="G64" i="11"/>
  <c r="K64" i="11"/>
  <c r="G65" i="11"/>
  <c r="K65" i="11"/>
  <c r="G66" i="11"/>
  <c r="K66" i="11"/>
  <c r="G67" i="11"/>
  <c r="K67" i="11"/>
  <c r="G68" i="11"/>
  <c r="K68" i="11"/>
  <c r="G69" i="11"/>
  <c r="K69" i="11"/>
  <c r="E71" i="11"/>
  <c r="F71" i="11"/>
  <c r="I71" i="11"/>
  <c r="J71" i="11"/>
  <c r="K16" i="10"/>
  <c r="K17" i="10"/>
  <c r="K18" i="10"/>
  <c r="I19" i="10"/>
  <c r="J19" i="10"/>
  <c r="K21" i="10"/>
  <c r="K22" i="10"/>
  <c r="K23" i="10"/>
  <c r="K24" i="10"/>
  <c r="I25" i="10"/>
  <c r="J25" i="10"/>
  <c r="K31" i="10"/>
  <c r="K32" i="10"/>
  <c r="K52" i="10"/>
  <c r="K53" i="10"/>
  <c r="K54" i="10"/>
  <c r="K55" i="10"/>
  <c r="K58" i="10"/>
  <c r="K59" i="10"/>
  <c r="K62" i="10"/>
  <c r="K63" i="10"/>
  <c r="K64" i="10"/>
  <c r="K65" i="10"/>
  <c r="K66" i="10"/>
  <c r="K67" i="10"/>
  <c r="K68" i="10"/>
  <c r="K69" i="10"/>
  <c r="I71" i="10"/>
  <c r="J71" i="10"/>
  <c r="K16" i="9"/>
  <c r="K17" i="9"/>
  <c r="K18" i="9"/>
  <c r="E19" i="9"/>
  <c r="F19" i="9"/>
  <c r="I19" i="9"/>
  <c r="J19" i="9"/>
  <c r="K21" i="9"/>
  <c r="K22" i="9"/>
  <c r="K23" i="9"/>
  <c r="K24" i="9"/>
  <c r="E25" i="9"/>
  <c r="F25" i="9"/>
  <c r="I25" i="9"/>
  <c r="J25" i="9"/>
  <c r="G31" i="9"/>
  <c r="K31" i="9"/>
  <c r="G32" i="9"/>
  <c r="K32" i="9"/>
  <c r="G52" i="9"/>
  <c r="K52" i="9"/>
  <c r="G53" i="9"/>
  <c r="K53" i="9"/>
  <c r="G54" i="9"/>
  <c r="K54" i="9"/>
  <c r="G55" i="9"/>
  <c r="K55" i="9"/>
  <c r="G58" i="9"/>
  <c r="K58" i="9"/>
  <c r="G59" i="9"/>
  <c r="K59" i="9"/>
  <c r="G62" i="9"/>
  <c r="K62" i="9"/>
  <c r="G63" i="9"/>
  <c r="K63" i="9"/>
  <c r="G64" i="9"/>
  <c r="K64" i="9"/>
  <c r="G65" i="9"/>
  <c r="K65" i="9"/>
  <c r="G66" i="9"/>
  <c r="K66" i="9"/>
  <c r="G67" i="9"/>
  <c r="K67" i="9"/>
  <c r="G68" i="9"/>
  <c r="K68" i="9"/>
  <c r="G69" i="9"/>
  <c r="K69" i="9"/>
  <c r="E71" i="9"/>
  <c r="F71" i="9"/>
  <c r="I71" i="9"/>
  <c r="I73" i="9" s="1"/>
  <c r="J71" i="9"/>
  <c r="I73" i="12" l="1"/>
  <c r="J73" i="11"/>
  <c r="E27" i="12"/>
  <c r="J27" i="11"/>
  <c r="I27" i="11"/>
  <c r="E73" i="12"/>
  <c r="L34" i="12"/>
  <c r="L36" i="13"/>
  <c r="J27" i="12"/>
  <c r="I27" i="12"/>
  <c r="I75" i="12" s="1"/>
  <c r="L114" i="10"/>
  <c r="J73" i="10"/>
  <c r="J27" i="10"/>
  <c r="J27" i="9"/>
  <c r="L34" i="9"/>
  <c r="I73" i="10"/>
  <c r="L36" i="10"/>
  <c r="L52" i="12"/>
  <c r="L53" i="13"/>
  <c r="L21" i="13"/>
  <c r="J73" i="12"/>
  <c r="L64" i="10"/>
  <c r="L58" i="11"/>
  <c r="L36" i="9"/>
  <c r="K56" i="9"/>
  <c r="K56" i="10"/>
  <c r="K56" i="11"/>
  <c r="G57" i="13"/>
  <c r="L60" i="9"/>
  <c r="L60" i="12"/>
  <c r="L35" i="11"/>
  <c r="G56" i="9"/>
  <c r="G56" i="11"/>
  <c r="G56" i="12"/>
  <c r="L67" i="10"/>
  <c r="L65" i="10"/>
  <c r="L63" i="10"/>
  <c r="L16" i="11"/>
  <c r="L53" i="10"/>
  <c r="I27" i="10"/>
  <c r="L31" i="12"/>
  <c r="K71" i="11"/>
  <c r="L60" i="10"/>
  <c r="L33" i="9"/>
  <c r="L35" i="9"/>
  <c r="L35" i="13"/>
  <c r="L35" i="12"/>
  <c r="K56" i="12"/>
  <c r="G19" i="9"/>
  <c r="G27" i="9" s="1"/>
  <c r="L58" i="10"/>
  <c r="L31" i="10"/>
  <c r="K19" i="10"/>
  <c r="L52" i="11"/>
  <c r="L59" i="12"/>
  <c r="L33" i="10"/>
  <c r="L35" i="10"/>
  <c r="L53" i="9"/>
  <c r="L24" i="9"/>
  <c r="L22" i="9"/>
  <c r="L16" i="9"/>
  <c r="L69" i="10"/>
  <c r="E73" i="11"/>
  <c r="E27" i="11"/>
  <c r="L58" i="12"/>
  <c r="L24" i="12"/>
  <c r="L16" i="12"/>
  <c r="L70" i="13"/>
  <c r="L66" i="13"/>
  <c r="L64" i="13"/>
  <c r="L24" i="13"/>
  <c r="L16" i="13"/>
  <c r="K57" i="13"/>
  <c r="I74" i="13"/>
  <c r="L33" i="13"/>
  <c r="L36" i="12"/>
  <c r="L34" i="11"/>
  <c r="L55" i="10"/>
  <c r="G25" i="11"/>
  <c r="L54" i="12"/>
  <c r="L61" i="10"/>
  <c r="L33" i="12"/>
  <c r="L36" i="11"/>
  <c r="L34" i="10"/>
  <c r="L68" i="9"/>
  <c r="L62" i="9"/>
  <c r="L58" i="9"/>
  <c r="F73" i="9"/>
  <c r="L24" i="10"/>
  <c r="L17" i="11"/>
  <c r="L67" i="12"/>
  <c r="L65" i="12"/>
  <c r="L63" i="12"/>
  <c r="L53" i="12"/>
  <c r="L21" i="12"/>
  <c r="L67" i="13"/>
  <c r="L65" i="13"/>
  <c r="L59" i="13"/>
  <c r="L34" i="13"/>
  <c r="L33" i="11"/>
  <c r="F27" i="12"/>
  <c r="I27" i="9"/>
  <c r="I75" i="9" s="1"/>
  <c r="L21" i="10"/>
  <c r="L62" i="13"/>
  <c r="L66" i="9"/>
  <c r="L52" i="9"/>
  <c r="L21" i="9"/>
  <c r="L21" i="11"/>
  <c r="F27" i="11"/>
  <c r="G71" i="12"/>
  <c r="L54" i="13"/>
  <c r="L31" i="13"/>
  <c r="E27" i="13"/>
  <c r="L61" i="12"/>
  <c r="L61" i="11"/>
  <c r="G71" i="9"/>
  <c r="G19" i="11"/>
  <c r="L69" i="13"/>
  <c r="L61" i="9"/>
  <c r="L67" i="9"/>
  <c r="E27" i="9"/>
  <c r="L17" i="9"/>
  <c r="L16" i="10"/>
  <c r="L67" i="11"/>
  <c r="L65" i="11"/>
  <c r="L63" i="11"/>
  <c r="L53" i="11"/>
  <c r="K19" i="11"/>
  <c r="G19" i="12"/>
  <c r="L68" i="13"/>
  <c r="L32" i="13"/>
  <c r="J27" i="13"/>
  <c r="L61" i="13"/>
  <c r="G72" i="13"/>
  <c r="L60" i="11"/>
  <c r="I73" i="11"/>
  <c r="E74" i="13"/>
  <c r="L65" i="9"/>
  <c r="L63" i="9"/>
  <c r="F27" i="9"/>
  <c r="L68" i="12"/>
  <c r="L66" i="12"/>
  <c r="L17" i="12"/>
  <c r="L60" i="13"/>
  <c r="J74" i="13"/>
  <c r="L56" i="13"/>
  <c r="F27" i="13"/>
  <c r="J73" i="9"/>
  <c r="E73" i="9"/>
  <c r="L64" i="9"/>
  <c r="L68" i="10"/>
  <c r="L54" i="10"/>
  <c r="L32" i="10"/>
  <c r="L18" i="11"/>
  <c r="L69" i="12"/>
  <c r="I27" i="13"/>
  <c r="L69" i="9"/>
  <c r="L23" i="9"/>
  <c r="L66" i="10"/>
  <c r="L59" i="10"/>
  <c r="L52" i="10"/>
  <c r="L24" i="11"/>
  <c r="L22" i="11"/>
  <c r="L62" i="12"/>
  <c r="L55" i="12"/>
  <c r="L32" i="12"/>
  <c r="F74" i="13"/>
  <c r="L63" i="13"/>
  <c r="K72" i="13"/>
  <c r="L17" i="13"/>
  <c r="G19" i="13"/>
  <c r="L62" i="10"/>
  <c r="K71" i="10"/>
  <c r="L23" i="11"/>
  <c r="K25" i="11"/>
  <c r="L64" i="12"/>
  <c r="K71" i="12"/>
  <c r="L55" i="13"/>
  <c r="L23" i="13"/>
  <c r="K25" i="13"/>
  <c r="L18" i="9"/>
  <c r="K19" i="9"/>
  <c r="G71" i="11"/>
  <c r="K71" i="9"/>
  <c r="L54" i="9"/>
  <c r="L31" i="9"/>
  <c r="L23" i="10"/>
  <c r="L17" i="10"/>
  <c r="L69" i="11"/>
  <c r="L64" i="11"/>
  <c r="L59" i="11"/>
  <c r="L55" i="11"/>
  <c r="L32" i="11"/>
  <c r="F73" i="12"/>
  <c r="L22" i="12"/>
  <c r="G25" i="12"/>
  <c r="L18" i="13"/>
  <c r="K19" i="13"/>
  <c r="L23" i="12"/>
  <c r="K25" i="12"/>
  <c r="L59" i="9"/>
  <c r="L55" i="9"/>
  <c r="L32" i="9"/>
  <c r="L22" i="10"/>
  <c r="L18" i="10"/>
  <c r="L68" i="11"/>
  <c r="L66" i="11"/>
  <c r="L62" i="11"/>
  <c r="F73" i="11"/>
  <c r="L54" i="11"/>
  <c r="L31" i="11"/>
  <c r="L18" i="12"/>
  <c r="K19" i="12"/>
  <c r="L22" i="13"/>
  <c r="G25" i="13"/>
  <c r="K25" i="9"/>
  <c r="K25" i="10"/>
  <c r="E75" i="12" l="1"/>
  <c r="J75" i="10"/>
  <c r="J75" i="11"/>
  <c r="J75" i="12"/>
  <c r="I75" i="11"/>
  <c r="E75" i="11"/>
  <c r="I76" i="13"/>
  <c r="J75" i="9"/>
  <c r="F75" i="9"/>
  <c r="I75" i="10"/>
  <c r="G73" i="9"/>
  <c r="F75" i="12"/>
  <c r="J76" i="13"/>
  <c r="F76" i="13"/>
  <c r="E75" i="9"/>
  <c r="E76" i="13"/>
  <c r="F75" i="11"/>
  <c r="K73" i="11"/>
  <c r="L56" i="10"/>
  <c r="L56" i="12"/>
  <c r="G27" i="11"/>
  <c r="G74" i="13"/>
  <c r="G73" i="12"/>
  <c r="L56" i="9"/>
  <c r="L25" i="13"/>
  <c r="K27" i="10"/>
  <c r="G27" i="12"/>
  <c r="L71" i="11"/>
  <c r="L19" i="9"/>
  <c r="L19" i="11"/>
  <c r="L57" i="13"/>
  <c r="L56" i="11"/>
  <c r="K27" i="11"/>
  <c r="L25" i="9"/>
  <c r="L72" i="13"/>
  <c r="L25" i="10"/>
  <c r="L71" i="10"/>
  <c r="L71" i="12"/>
  <c r="K73" i="12"/>
  <c r="K27" i="12"/>
  <c r="L19" i="12"/>
  <c r="K27" i="13"/>
  <c r="L25" i="11"/>
  <c r="K74" i="13"/>
  <c r="L19" i="13"/>
  <c r="K73" i="9"/>
  <c r="L71" i="9"/>
  <c r="L19" i="10"/>
  <c r="G73" i="11"/>
  <c r="K73" i="10"/>
  <c r="K27" i="9"/>
  <c r="L25" i="12"/>
  <c r="G27" i="13"/>
  <c r="L27" i="12" l="1"/>
  <c r="K76" i="13"/>
  <c r="G76" i="13"/>
  <c r="L73" i="9"/>
  <c r="G75" i="9"/>
  <c r="G75" i="12"/>
  <c r="G75" i="11"/>
  <c r="K75" i="10"/>
  <c r="K75" i="12"/>
  <c r="K75" i="11"/>
  <c r="L73" i="10"/>
  <c r="K75" i="9"/>
  <c r="L27" i="11"/>
  <c r="L27" i="13"/>
  <c r="L73" i="12"/>
  <c r="L27" i="9"/>
  <c r="L74" i="13"/>
  <c r="L27" i="10"/>
  <c r="L73" i="11"/>
  <c r="L75" i="12" l="1"/>
  <c r="L75" i="9"/>
  <c r="L75" i="11"/>
  <c r="L75" i="10"/>
  <c r="L76" i="13"/>
</calcChain>
</file>

<file path=xl/sharedStrings.xml><?xml version="1.0" encoding="utf-8"?>
<sst xmlns="http://schemas.openxmlformats.org/spreadsheetml/2006/main" count="575" uniqueCount="83">
  <si>
    <t>Total</t>
  </si>
  <si>
    <t>(f)</t>
  </si>
  <si>
    <t>(e)</t>
  </si>
  <si>
    <t>(d)</t>
  </si>
  <si>
    <t>(c)</t>
  </si>
  <si>
    <t>(b)</t>
  </si>
  <si>
    <t>(a)</t>
  </si>
  <si>
    <t>Actual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</si>
  <si>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</si>
  <si>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</si>
  <si>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</si>
  <si>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</si>
  <si>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</si>
  <si>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</si>
  <si>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</si>
  <si>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</si>
  <si>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</si>
  <si>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</si>
  <si>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</si>
  <si>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</si>
  <si>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</si>
  <si>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</si>
  <si>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</si>
  <si>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</si>
  <si>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</si>
  <si>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</si>
  <si>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</si>
  <si>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</si>
  <si>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</si>
  <si>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</si>
  <si>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</si>
  <si>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</si>
  <si>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</si>
  <si>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</si>
  <si>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</si>
  <si>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Test Year</t>
  </si>
  <si>
    <t>Bridge Year</t>
  </si>
  <si>
    <t>Estimate</t>
  </si>
  <si>
    <t>Total - Union Rate Zone</t>
  </si>
  <si>
    <t>Total - EGD Rate Zone</t>
  </si>
  <si>
    <t>T-Service</t>
  </si>
  <si>
    <t>Sales</t>
  </si>
  <si>
    <t>(g) = (f-c)</t>
  </si>
  <si>
    <t>2020 Actual Over/(Under) 2019 Actual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</si>
  <si>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</si>
  <si>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</si>
  <si>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</si>
  <si>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</si>
  <si>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Rate 20</t>
  </si>
  <si>
    <t>Rate T1</t>
  </si>
  <si>
    <t>Rate T2</t>
  </si>
  <si>
    <t>Rate T3</t>
  </si>
  <si>
    <t>Total Customers</t>
  </si>
  <si>
    <t>General Service - Sector</t>
  </si>
  <si>
    <t>Residential</t>
  </si>
  <si>
    <t>Commercial</t>
  </si>
  <si>
    <t>Industrial</t>
  </si>
  <si>
    <t>Contract - Sector</t>
  </si>
  <si>
    <t>Particulars</t>
  </si>
  <si>
    <t>Automotive</t>
  </si>
  <si>
    <t>Buildings</t>
  </si>
  <si>
    <t>Chemical</t>
  </si>
  <si>
    <t>Food &amp; Beverage</t>
  </si>
  <si>
    <t>Greenhouse - Agricultural</t>
  </si>
  <si>
    <t>Manufacturing</t>
  </si>
  <si>
    <t>Mining</t>
  </si>
  <si>
    <t>Other</t>
  </si>
  <si>
    <t>Power</t>
  </si>
  <si>
    <t>Pulp &amp; Paper</t>
  </si>
  <si>
    <t>Refining</t>
  </si>
  <si>
    <t>Steel</t>
  </si>
  <si>
    <t>Rate 1</t>
  </si>
  <si>
    <t>Comparison of Average Customers - Service Type &amp; Rate Class - 2019 Actual &amp; 2020 Actual</t>
  </si>
  <si>
    <t>Comparison of Average Customers - Service Type &amp; Rate Class - 2020 Actual &amp; 2021 Actual</t>
  </si>
  <si>
    <t>Comparison of Average Customers - Service Type &amp; Rate Class - 2021 Actual &amp; 2022 Estimate</t>
  </si>
  <si>
    <t>Comparison of Average Customers - Service Type &amp; Rate Class - 2022 Estimate &amp; 2023 Bridge Year</t>
  </si>
  <si>
    <t>Comparison of Average Customers - Service Type &amp; Rate Class - 2023 Bridge Year &amp; 2024 Test Year</t>
  </si>
  <si>
    <t>Line No.</t>
  </si>
  <si>
    <t>Comparison of Average Customers - Service Type &amp; Rate Class - 2019 Actual &amp; 2020 Actual (Continued)</t>
  </si>
  <si>
    <t>Comparison of Average Customers - Service Type &amp; Rate Class - 2020 Actual &amp; 2021 Actual (Continued)</t>
  </si>
  <si>
    <t>Comparison of Average Customers - Service Type &amp; Rate Class - 2021 Actual &amp; 2022 Estimate (Continued)</t>
  </si>
  <si>
    <t>Comparison of Average Customers - Service Type &amp; Rate Class - 2022 Estimate &amp; 2023 Bridge Year (Continued)</t>
  </si>
  <si>
    <t>Comparison of Average Customers - Service Type &amp; Rate Class - 2023 Bridge Year &amp; 2024 Test Year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</si>
</sst>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_);\(#,##0.00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37" fontId="4" fillId="0" borderId="0" xfId="0" applyNumberFormat="1" applyFont="1" applyAlignment="1">
      <alignment horizontal="center"/>
    </xf>
    <xf numFmtId="37" fontId="4" fillId="0" borderId="2" xfId="0" applyNumberFormat="1" applyFont="1" applyBorder="1" applyAlignment="1">
      <alignment horizontal="center"/>
    </xf>
    <xf numFmtId="0" fontId="4" fillId="0" borderId="0" xfId="0" applyFont="1"/>
    <xf numFmtId="37" fontId="4" fillId="0" borderId="1" xfId="0" applyNumberFormat="1" applyFont="1" applyBorder="1" applyAlignment="1">
      <alignment horizontal="center"/>
    </xf>
    <xf numFmtId="37" fontId="4" fillId="0" borderId="0" xfId="0" applyNumberFormat="1" applyFont="1"/>
    <xf numFmtId="37" fontId="4" fillId="0" borderId="0" xfId="0" applyNumberFormat="1" applyFont="1" applyFill="1" applyAlignment="1">
      <alignment horizontal="center"/>
    </xf>
    <xf numFmtId="39" fontId="4" fillId="0" borderId="0" xfId="0" applyNumberFormat="1" applyFont="1"/>
    <xf numFmtId="164" fontId="4" fillId="0" borderId="0" xfId="0" applyNumberFormat="1" applyFont="1"/>
    <xf numFmtId="37" fontId="4" fillId="0" borderId="0" xfId="0" applyNumberFormat="1" applyFont="1" applyFill="1"/>
    <xf numFmtId="37" fontId="4" fillId="0" borderId="2" xfId="0" applyNumberFormat="1" applyFont="1" applyFill="1" applyBorder="1" applyAlignment="1">
      <alignment horizontal="center"/>
    </xf>
    <xf numFmtId="37" fontId="1" fillId="0" borderId="2" xfId="0" applyNumberFormat="1" applyFont="1" applyFill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37" fontId="4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39" fontId="4" fillId="0" borderId="0" xfId="0" applyNumberFormat="1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37" fontId="4" fillId="0" borderId="0" xfId="0" applyNumberFormat="1" applyFont="1" applyFill="1" applyBorder="1" applyAlignment="1">
      <alignment horizontal="center"/>
    </xf>
    <xf numFmtId="37" fontId="4" fillId="0" borderId="0" xfId="0" applyNumberFormat="1" applyFont="1" applyFill="1" applyBorder="1"/>
    <xf numFmtId="0" fontId="3" fillId="0" borderId="0" xfId="0" applyFont="1" applyFill="1" applyBorder="1"/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CF27-5690-4CBA-B303-71CFA7F6BC27}">
  <dimension ref="A1:L117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7109375" style="1" customWidth="1"/>
    <col min="8" max="8" width="1.140625" style="27" customWidth="1"/>
    <col min="9" max="12" width="12.7109375" style="1" customWidth="1"/>
    <col min="13" max="16384" width="101.140625" style="1"/>
  </cols>
  <sheetData>
    <row r="1" spans="1:12" x14ac:dyDescent="0.2">
      <c r="A1" s="14"/>
    </row>
    <row r="6" spans="1:12" s="11" customFormat="1" x14ac:dyDescent="0.2">
      <c r="A6" s="12" t="s">
        <v>72</v>
      </c>
      <c r="B6" s="12"/>
      <c r="C6" s="12"/>
      <c r="D6" s="12"/>
      <c r="E6" s="12"/>
      <c r="F6" s="12"/>
      <c r="G6" s="12"/>
      <c r="H6" s="28"/>
      <c r="I6" s="12"/>
      <c r="J6" s="12"/>
      <c r="K6" s="12"/>
      <c r="L6" s="12"/>
    </row>
    <row r="8" spans="1:12" s="4" customFormat="1" ht="15" customHeight="1" x14ac:dyDescent="0.2">
      <c r="E8" s="51">
        <v>2019</v>
      </c>
      <c r="F8" s="51"/>
      <c r="G8" s="51"/>
      <c r="H8" s="29"/>
      <c r="I8" s="51">
        <v>2020</v>
      </c>
      <c r="J8" s="51"/>
      <c r="K8" s="51"/>
      <c r="L8" s="10"/>
    </row>
    <row r="9" spans="1:12" s="7" customFormat="1" ht="38.1" customHeight="1" x14ac:dyDescent="0.2">
      <c r="A9" s="8" t="s">
        <v>77</v>
      </c>
      <c r="C9" s="9" t="s">
        <v>58</v>
      </c>
      <c r="E9" s="50" t="s">
        <v>7</v>
      </c>
      <c r="F9" s="50"/>
      <c r="G9" s="50"/>
      <c r="H9" s="30"/>
      <c r="I9" s="50" t="s">
        <v>7</v>
      </c>
      <c r="J9" s="50"/>
      <c r="K9" s="50"/>
      <c r="L9" s="8" t="s">
        <v>43</v>
      </c>
    </row>
    <row r="10" spans="1:12" x14ac:dyDescent="0.2">
      <c r="E10" s="2" t="s">
        <v>6</v>
      </c>
      <c r="F10" s="2" t="s">
        <v>5</v>
      </c>
      <c r="G10" s="2" t="s">
        <v>4</v>
      </c>
      <c r="H10" s="31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1"/>
      <c r="I11" s="2"/>
      <c r="J11" s="2"/>
      <c r="K11" s="2"/>
      <c r="L11" s="2"/>
    </row>
    <row r="12" spans="1:12" x14ac:dyDescent="0.2">
      <c r="E12" s="13" t="s">
        <v>41</v>
      </c>
      <c r="F12" s="13" t="s">
        <v>40</v>
      </c>
      <c r="G12" s="13" t="s">
        <v>0</v>
      </c>
      <c r="H12" s="32"/>
      <c r="I12" s="13" t="s">
        <v>41</v>
      </c>
      <c r="J12" s="13" t="s">
        <v>40</v>
      </c>
      <c r="K12" s="13" t="s">
        <v>0</v>
      </c>
      <c r="L12" s="2"/>
    </row>
    <row r="14" spans="1:12" x14ac:dyDescent="0.2">
      <c r="C14" s="4" t="s">
        <v>34</v>
      </c>
      <c r="L14" s="5"/>
    </row>
    <row r="15" spans="1:12" x14ac:dyDescent="0.2">
      <c r="E15" s="5"/>
      <c r="F15" s="5"/>
      <c r="G15" s="5"/>
      <c r="H15" s="33"/>
      <c r="I15" s="5"/>
      <c r="J15" s="5"/>
      <c r="K15" s="5"/>
      <c r="L15" s="5"/>
    </row>
    <row r="16" spans="1:12" x14ac:dyDescent="0.2">
      <c r="A16" s="2">
        <v>1</v>
      </c>
      <c r="C16" s="1" t="s">
        <v>71</v>
      </c>
      <c r="E16" s="5">
        <v>1985346</v>
      </c>
      <c r="F16" s="5">
        <v>56781</v>
      </c>
      <c r="G16" s="5">
        <f>E16+F16</f>
        <v>2042127</v>
      </c>
      <c r="H16" s="33"/>
      <c r="I16" s="5">
        <v>2020078</v>
      </c>
      <c r="J16" s="5">
        <v>44454</v>
      </c>
      <c r="K16" s="5">
        <f>I16+J16</f>
        <v>2064532</v>
      </c>
      <c r="L16" s="5">
        <f>K16-G16</f>
        <v>22405</v>
      </c>
    </row>
    <row r="17" spans="1:12" x14ac:dyDescent="0.2">
      <c r="A17" s="2">
        <v>2</v>
      </c>
      <c r="C17" s="1" t="s">
        <v>33</v>
      </c>
      <c r="E17" s="5">
        <v>144944</v>
      </c>
      <c r="F17" s="5">
        <v>23246</v>
      </c>
      <c r="G17" s="5">
        <f>E17+F17</f>
        <v>168190</v>
      </c>
      <c r="H17" s="33"/>
      <c r="I17" s="5">
        <v>145283</v>
      </c>
      <c r="J17" s="5">
        <v>23801</v>
      </c>
      <c r="K17" s="5">
        <f>I17+J17</f>
        <v>169084</v>
      </c>
      <c r="L17" s="5">
        <f>K17-G17</f>
        <v>894</v>
      </c>
    </row>
    <row r="18" spans="1:12" x14ac:dyDescent="0.2">
      <c r="A18" s="2">
        <v>3</v>
      </c>
      <c r="C18" s="1" t="s">
        <v>32</v>
      </c>
      <c r="E18" s="5">
        <v>2</v>
      </c>
      <c r="F18" s="5">
        <v>0</v>
      </c>
      <c r="G18" s="5">
        <f>E18+F18</f>
        <v>2</v>
      </c>
      <c r="H18" s="33"/>
      <c r="I18" s="5">
        <v>2</v>
      </c>
      <c r="J18" s="5">
        <v>0</v>
      </c>
      <c r="K18" s="5">
        <f>I18+J18</f>
        <v>2</v>
      </c>
      <c r="L18" s="5">
        <f>K18-G18</f>
        <v>0</v>
      </c>
    </row>
    <row r="19" spans="1:12" x14ac:dyDescent="0.2">
      <c r="A19" s="2">
        <v>4</v>
      </c>
      <c r="C19" s="1" t="s">
        <v>39</v>
      </c>
      <c r="E19" s="6">
        <f t="shared" ref="E19:L19" si="0">SUM(E16:E18)</f>
        <v>2130292</v>
      </c>
      <c r="F19" s="6">
        <f t="shared" si="0"/>
        <v>80027</v>
      </c>
      <c r="G19" s="6">
        <f t="shared" si="0"/>
        <v>2210319</v>
      </c>
      <c r="H19" s="33"/>
      <c r="I19" s="6">
        <f t="shared" si="0"/>
        <v>2165363</v>
      </c>
      <c r="J19" s="6">
        <f t="shared" si="0"/>
        <v>68255</v>
      </c>
      <c r="K19" s="6">
        <f t="shared" si="0"/>
        <v>2233618</v>
      </c>
      <c r="L19" s="6">
        <f t="shared" si="0"/>
        <v>23299</v>
      </c>
    </row>
    <row r="20" spans="1:12" x14ac:dyDescent="0.2">
      <c r="A20" s="2"/>
      <c r="E20" s="5"/>
      <c r="F20" s="5"/>
      <c r="G20" s="5"/>
      <c r="H20" s="33"/>
      <c r="I20" s="5"/>
      <c r="J20" s="5"/>
      <c r="K20" s="5"/>
      <c r="L20" s="5"/>
    </row>
    <row r="21" spans="1:12" x14ac:dyDescent="0.2">
      <c r="A21" s="2">
        <v>5</v>
      </c>
      <c r="C21" s="1" t="s">
        <v>31</v>
      </c>
      <c r="E21" s="5">
        <v>1095865.6000000001</v>
      </c>
      <c r="F21" s="5">
        <v>45413.599999999999</v>
      </c>
      <c r="G21" s="5">
        <f>E21+F21</f>
        <v>1141279.2000000002</v>
      </c>
      <c r="H21" s="33"/>
      <c r="I21" s="5">
        <v>1116562.4166666667</v>
      </c>
      <c r="J21" s="5">
        <v>38424.5</v>
      </c>
      <c r="K21" s="5">
        <f>I21+J21</f>
        <v>1154986.9166666667</v>
      </c>
      <c r="L21" s="5">
        <f>K21-G21</f>
        <v>13707.716666666558</v>
      </c>
    </row>
    <row r="22" spans="1:12" x14ac:dyDescent="0.2">
      <c r="A22" s="2">
        <v>6</v>
      </c>
      <c r="C22" s="1" t="s">
        <v>30</v>
      </c>
      <c r="E22" s="5">
        <v>4479</v>
      </c>
      <c r="F22" s="5">
        <v>3304</v>
      </c>
      <c r="G22" s="5">
        <f>E22+F22</f>
        <v>7783</v>
      </c>
      <c r="H22" s="33"/>
      <c r="I22" s="5">
        <v>4364</v>
      </c>
      <c r="J22" s="5">
        <v>3498.6666666666665</v>
      </c>
      <c r="K22" s="5">
        <f>I22+J22</f>
        <v>7862.6666666666661</v>
      </c>
      <c r="L22" s="5">
        <f>K22-G22</f>
        <v>79.66666666666606</v>
      </c>
    </row>
    <row r="23" spans="1:12" x14ac:dyDescent="0.2">
      <c r="A23" s="2">
        <v>7</v>
      </c>
      <c r="C23" s="1" t="s">
        <v>29</v>
      </c>
      <c r="E23" s="5">
        <v>337741</v>
      </c>
      <c r="F23" s="5">
        <v>15902</v>
      </c>
      <c r="G23" s="5">
        <f>E23+F23</f>
        <v>353643</v>
      </c>
      <c r="H23" s="33"/>
      <c r="I23" s="5">
        <v>343975.66666666669</v>
      </c>
      <c r="J23" s="5">
        <v>13627.083333333334</v>
      </c>
      <c r="K23" s="5">
        <f>I23+J23</f>
        <v>357602.75</v>
      </c>
      <c r="L23" s="5">
        <f>K23-G23</f>
        <v>3959.75</v>
      </c>
    </row>
    <row r="24" spans="1:12" x14ac:dyDescent="0.2">
      <c r="A24" s="2">
        <v>8</v>
      </c>
      <c r="C24" s="1" t="s">
        <v>28</v>
      </c>
      <c r="E24" s="5">
        <v>1242</v>
      </c>
      <c r="F24" s="5">
        <v>902</v>
      </c>
      <c r="G24" s="5">
        <f>E24+F24</f>
        <v>2144</v>
      </c>
      <c r="H24" s="33"/>
      <c r="I24" s="5">
        <v>1242</v>
      </c>
      <c r="J24" s="5">
        <v>959.41666666666663</v>
      </c>
      <c r="K24" s="5">
        <f>I24+J24</f>
        <v>2201.4166666666665</v>
      </c>
      <c r="L24" s="5">
        <f>K24-G24</f>
        <v>57.416666666666515</v>
      </c>
    </row>
    <row r="25" spans="1:12" x14ac:dyDescent="0.2">
      <c r="A25" s="2">
        <v>9</v>
      </c>
      <c r="C25" s="1" t="s">
        <v>38</v>
      </c>
      <c r="E25" s="6">
        <f t="shared" ref="E25:L25" si="1">SUM(E21:E24)</f>
        <v>1439327.6</v>
      </c>
      <c r="F25" s="6">
        <f t="shared" si="1"/>
        <v>65521.599999999999</v>
      </c>
      <c r="G25" s="6">
        <f>SUM(G21:G24)</f>
        <v>1504849.2000000002</v>
      </c>
      <c r="H25" s="33"/>
      <c r="I25" s="6">
        <f t="shared" si="1"/>
        <v>1466144.0833333335</v>
      </c>
      <c r="J25" s="6">
        <f t="shared" si="1"/>
        <v>56509.666666666664</v>
      </c>
      <c r="K25" s="6">
        <f t="shared" si="1"/>
        <v>1522653.7500000002</v>
      </c>
      <c r="L25" s="6">
        <f t="shared" si="1"/>
        <v>17804.54999999989</v>
      </c>
    </row>
    <row r="26" spans="1:12" x14ac:dyDescent="0.2">
      <c r="A26" s="2"/>
      <c r="E26" s="5"/>
      <c r="F26" s="5"/>
      <c r="G26" s="5"/>
      <c r="H26" s="33"/>
      <c r="I26" s="5"/>
      <c r="J26" s="5"/>
      <c r="K26" s="5"/>
      <c r="L26" s="5"/>
    </row>
    <row r="27" spans="1:12" x14ac:dyDescent="0.2">
      <c r="A27" s="2">
        <v>10</v>
      </c>
      <c r="C27" s="1" t="s">
        <v>27</v>
      </c>
      <c r="E27" s="6">
        <f t="shared" ref="E27:L27" si="2">E19+E25</f>
        <v>3569619.6</v>
      </c>
      <c r="F27" s="6">
        <f t="shared" si="2"/>
        <v>145548.6</v>
      </c>
      <c r="G27" s="6">
        <f>G19+G25</f>
        <v>3715168.2</v>
      </c>
      <c r="H27" s="33"/>
      <c r="I27" s="6">
        <f t="shared" si="2"/>
        <v>3631507.0833333335</v>
      </c>
      <c r="J27" s="6">
        <f t="shared" si="2"/>
        <v>124764.66666666666</v>
      </c>
      <c r="K27" s="6">
        <f t="shared" si="2"/>
        <v>3756271.75</v>
      </c>
      <c r="L27" s="6">
        <f t="shared" si="2"/>
        <v>41103.549999999886</v>
      </c>
    </row>
    <row r="28" spans="1:12" x14ac:dyDescent="0.2">
      <c r="A28" s="2"/>
      <c r="E28" s="5"/>
      <c r="F28" s="5"/>
      <c r="G28" s="5"/>
      <c r="H28" s="33"/>
      <c r="I28" s="5"/>
      <c r="J28" s="5"/>
      <c r="K28" s="5"/>
      <c r="L28" s="5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5">
        <v>2</v>
      </c>
      <c r="F31" s="5">
        <v>2</v>
      </c>
      <c r="G31" s="5">
        <f>E31+F31</f>
        <v>4</v>
      </c>
      <c r="H31" s="33"/>
      <c r="I31" s="5">
        <v>2</v>
      </c>
      <c r="J31" s="5">
        <v>7</v>
      </c>
      <c r="K31" s="5">
        <f>I31+J31</f>
        <v>9</v>
      </c>
      <c r="L31" s="5">
        <f>K31-G31</f>
        <v>5</v>
      </c>
    </row>
    <row r="32" spans="1:12" x14ac:dyDescent="0.2">
      <c r="A32" s="2">
        <v>12</v>
      </c>
      <c r="C32" s="1" t="s">
        <v>22</v>
      </c>
      <c r="E32" s="5">
        <v>48</v>
      </c>
      <c r="F32" s="5">
        <v>234</v>
      </c>
      <c r="G32" s="5">
        <f>E32+F32</f>
        <v>282</v>
      </c>
      <c r="H32" s="33"/>
      <c r="I32" s="5">
        <v>57</v>
      </c>
      <c r="J32" s="5">
        <v>278</v>
      </c>
      <c r="K32" s="5">
        <f>I32+J32</f>
        <v>335</v>
      </c>
      <c r="L32" s="5">
        <f>K32-G32</f>
        <v>53</v>
      </c>
    </row>
    <row r="33" spans="1:12" x14ac:dyDescent="0.2">
      <c r="A33" s="2">
        <v>13</v>
      </c>
      <c r="C33" s="1" t="s">
        <v>21</v>
      </c>
      <c r="E33" s="5">
        <v>1</v>
      </c>
      <c r="F33" s="5">
        <v>21</v>
      </c>
      <c r="G33" s="5">
        <f t="shared" ref="G33:G36" si="3">E33+F33</f>
        <v>22</v>
      </c>
      <c r="H33" s="33"/>
      <c r="I33" s="5">
        <v>1</v>
      </c>
      <c r="J33" s="5">
        <v>19</v>
      </c>
      <c r="K33" s="5">
        <f t="shared" ref="K33:K36" si="4">I33+J33</f>
        <v>20</v>
      </c>
      <c r="L33" s="5">
        <f t="shared" ref="L33:L36" si="5">K33-G33</f>
        <v>-2</v>
      </c>
    </row>
    <row r="34" spans="1:12" x14ac:dyDescent="0.2">
      <c r="A34" s="2">
        <v>14</v>
      </c>
      <c r="C34" s="1" t="s">
        <v>20</v>
      </c>
      <c r="E34" s="5">
        <v>4</v>
      </c>
      <c r="F34" s="5">
        <v>0</v>
      </c>
      <c r="G34" s="5">
        <f t="shared" si="3"/>
        <v>4</v>
      </c>
      <c r="H34" s="33"/>
      <c r="I34" s="5">
        <v>4</v>
      </c>
      <c r="J34" s="5">
        <v>0</v>
      </c>
      <c r="K34" s="5">
        <f t="shared" si="4"/>
        <v>4</v>
      </c>
      <c r="L34" s="5">
        <f t="shared" si="5"/>
        <v>0</v>
      </c>
    </row>
    <row r="35" spans="1:12" x14ac:dyDescent="0.2">
      <c r="A35" s="2">
        <v>15</v>
      </c>
      <c r="C35" s="1" t="s">
        <v>19</v>
      </c>
      <c r="E35" s="5">
        <v>3</v>
      </c>
      <c r="F35" s="5">
        <v>40</v>
      </c>
      <c r="G35" s="5">
        <f t="shared" si="3"/>
        <v>43</v>
      </c>
      <c r="H35" s="33"/>
      <c r="I35" s="5">
        <v>5</v>
      </c>
      <c r="J35" s="5">
        <v>35</v>
      </c>
      <c r="K35" s="5">
        <f t="shared" si="4"/>
        <v>40</v>
      </c>
      <c r="L35" s="5">
        <f t="shared" si="5"/>
        <v>-3</v>
      </c>
    </row>
    <row r="36" spans="1:12" x14ac:dyDescent="0.2">
      <c r="A36" s="2">
        <v>16</v>
      </c>
      <c r="C36" s="1" t="s">
        <v>18</v>
      </c>
      <c r="E36" s="5">
        <v>3</v>
      </c>
      <c r="F36" s="5">
        <v>23</v>
      </c>
      <c r="G36" s="5">
        <f t="shared" si="3"/>
        <v>26</v>
      </c>
      <c r="H36" s="33"/>
      <c r="I36" s="5">
        <v>3</v>
      </c>
      <c r="J36" s="5">
        <v>19</v>
      </c>
      <c r="K36" s="5">
        <f t="shared" si="4"/>
        <v>22</v>
      </c>
      <c r="L36" s="5">
        <f t="shared" si="5"/>
        <v>-4</v>
      </c>
    </row>
    <row r="37" spans="1:12" x14ac:dyDescent="0.2">
      <c r="A37" s="2"/>
      <c r="E37" s="5"/>
      <c r="F37" s="5"/>
      <c r="G37" s="5"/>
      <c r="H37" s="33"/>
      <c r="I37" s="5"/>
      <c r="J37" s="5"/>
      <c r="K37" s="5"/>
      <c r="L37" s="5"/>
    </row>
    <row r="38" spans="1:12" x14ac:dyDescent="0.2">
      <c r="A38" s="2"/>
      <c r="E38" s="5"/>
      <c r="F38" s="5"/>
      <c r="G38" s="5"/>
      <c r="H38" s="33"/>
      <c r="I38" s="5"/>
      <c r="J38" s="5"/>
      <c r="K38" s="5"/>
      <c r="L38" s="5"/>
    </row>
    <row r="39" spans="1:12" x14ac:dyDescent="0.2">
      <c r="A39" s="2"/>
      <c r="E39" s="5"/>
      <c r="F39" s="5"/>
      <c r="G39" s="5"/>
      <c r="H39" s="33"/>
      <c r="I39" s="5"/>
      <c r="J39" s="5"/>
      <c r="K39" s="5"/>
      <c r="L39" s="5"/>
    </row>
    <row r="40" spans="1:12" x14ac:dyDescent="0.2">
      <c r="A40" s="2"/>
      <c r="E40" s="5"/>
      <c r="F40" s="5"/>
      <c r="G40" s="5"/>
      <c r="H40" s="33"/>
      <c r="I40" s="5"/>
      <c r="J40" s="5"/>
      <c r="K40" s="5"/>
      <c r="L40" s="5"/>
    </row>
    <row r="41" spans="1:12" x14ac:dyDescent="0.2">
      <c r="A41" s="2"/>
      <c r="E41" s="5"/>
      <c r="F41" s="5"/>
      <c r="G41" s="5"/>
      <c r="H41" s="33"/>
      <c r="I41" s="5"/>
      <c r="J41" s="5"/>
      <c r="K41" s="5"/>
      <c r="L41" s="5"/>
    </row>
    <row r="42" spans="1:12" x14ac:dyDescent="0.2">
      <c r="A42" s="2"/>
      <c r="E42" s="5"/>
      <c r="F42" s="5"/>
      <c r="G42" s="5"/>
      <c r="H42" s="33"/>
      <c r="I42" s="5"/>
      <c r="J42" s="5"/>
      <c r="K42" s="5"/>
      <c r="L42" s="5"/>
    </row>
    <row r="43" spans="1:12" x14ac:dyDescent="0.2">
      <c r="A43" s="2"/>
      <c r="E43" s="5"/>
      <c r="F43" s="5"/>
      <c r="G43" s="5"/>
      <c r="H43" s="33"/>
      <c r="I43" s="5"/>
      <c r="J43" s="5"/>
      <c r="K43" s="5"/>
      <c r="L43" s="5"/>
    </row>
    <row r="44" spans="1:12" s="11" customFormat="1" x14ac:dyDescent="0.2">
      <c r="A44" s="12" t="s">
        <v>78</v>
      </c>
      <c r="B44" s="12"/>
      <c r="C44" s="12"/>
      <c r="D44" s="12"/>
      <c r="E44" s="12"/>
      <c r="F44" s="12"/>
      <c r="G44" s="12"/>
      <c r="H44" s="28"/>
      <c r="I44" s="12"/>
      <c r="J44" s="12"/>
      <c r="K44" s="12"/>
      <c r="L44" s="12"/>
    </row>
    <row r="46" spans="1:12" s="4" customFormat="1" x14ac:dyDescent="0.2">
      <c r="E46" s="51">
        <v>2019</v>
      </c>
      <c r="F46" s="51"/>
      <c r="G46" s="51"/>
      <c r="H46" s="29"/>
      <c r="I46" s="51">
        <v>2020</v>
      </c>
      <c r="J46" s="51"/>
      <c r="K46" s="51"/>
      <c r="L46" s="10"/>
    </row>
    <row r="47" spans="1:12" s="7" customFormat="1" ht="38.1" customHeight="1" x14ac:dyDescent="0.2">
      <c r="A47" s="8" t="s">
        <v>77</v>
      </c>
      <c r="C47" s="9" t="s">
        <v>58</v>
      </c>
      <c r="E47" s="50" t="s">
        <v>7</v>
      </c>
      <c r="F47" s="50"/>
      <c r="G47" s="50"/>
      <c r="H47" s="30"/>
      <c r="I47" s="50" t="s">
        <v>7</v>
      </c>
      <c r="J47" s="50"/>
      <c r="K47" s="50"/>
      <c r="L47" s="8" t="s">
        <v>43</v>
      </c>
    </row>
    <row r="48" spans="1:12" x14ac:dyDescent="0.2">
      <c r="E48" s="2" t="s">
        <v>6</v>
      </c>
      <c r="F48" s="2" t="s">
        <v>5</v>
      </c>
      <c r="G48" s="2" t="s">
        <v>4</v>
      </c>
      <c r="H48" s="31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31"/>
      <c r="I49" s="2"/>
      <c r="J49" s="2"/>
      <c r="K49" s="2"/>
      <c r="L49" s="2"/>
    </row>
    <row r="50" spans="1:12" x14ac:dyDescent="0.2">
      <c r="E50" s="13" t="s">
        <v>41</v>
      </c>
      <c r="F50" s="13" t="s">
        <v>40</v>
      </c>
      <c r="G50" s="13" t="s">
        <v>0</v>
      </c>
      <c r="H50" s="32"/>
      <c r="I50" s="13" t="s">
        <v>41</v>
      </c>
      <c r="J50" s="13" t="s">
        <v>40</v>
      </c>
      <c r="K50" s="13" t="s">
        <v>0</v>
      </c>
      <c r="L50" s="2"/>
    </row>
    <row r="51" spans="1:12" x14ac:dyDescent="0.2">
      <c r="A51" s="2"/>
      <c r="E51" s="5"/>
      <c r="F51" s="5"/>
      <c r="G51" s="5"/>
      <c r="H51" s="33"/>
      <c r="I51" s="5"/>
      <c r="J51" s="5"/>
      <c r="K51" s="5"/>
      <c r="L51" s="5"/>
    </row>
    <row r="52" spans="1:12" x14ac:dyDescent="0.2">
      <c r="A52" s="2">
        <v>17</v>
      </c>
      <c r="C52" s="1" t="s">
        <v>17</v>
      </c>
      <c r="E52" s="5">
        <v>3</v>
      </c>
      <c r="F52" s="5">
        <v>20</v>
      </c>
      <c r="G52" s="5">
        <f t="shared" ref="G52:G55" si="6">E52+F52</f>
        <v>23</v>
      </c>
      <c r="H52" s="33"/>
      <c r="I52" s="5">
        <v>3</v>
      </c>
      <c r="J52" s="5">
        <v>18</v>
      </c>
      <c r="K52" s="5">
        <f t="shared" ref="K52:K55" si="7">I52+J52</f>
        <v>21</v>
      </c>
      <c r="L52" s="5">
        <f t="shared" ref="L52:L55" si="8">K52-G52</f>
        <v>-2</v>
      </c>
    </row>
    <row r="53" spans="1:12" x14ac:dyDescent="0.2">
      <c r="A53" s="2">
        <v>18</v>
      </c>
      <c r="C53" s="1" t="s">
        <v>16</v>
      </c>
      <c r="E53" s="5">
        <v>0</v>
      </c>
      <c r="F53" s="5">
        <v>0</v>
      </c>
      <c r="G53" s="5">
        <f t="shared" si="6"/>
        <v>0</v>
      </c>
      <c r="H53" s="33"/>
      <c r="I53" s="5">
        <v>1</v>
      </c>
      <c r="J53" s="5">
        <v>0</v>
      </c>
      <c r="K53" s="5">
        <f t="shared" si="7"/>
        <v>1</v>
      </c>
      <c r="L53" s="5">
        <f t="shared" si="8"/>
        <v>1</v>
      </c>
    </row>
    <row r="54" spans="1:12" x14ac:dyDescent="0.2">
      <c r="A54" s="2">
        <v>19</v>
      </c>
      <c r="C54" s="1" t="s">
        <v>15</v>
      </c>
      <c r="E54" s="5">
        <v>1</v>
      </c>
      <c r="F54" s="5">
        <v>0</v>
      </c>
      <c r="G54" s="5">
        <f t="shared" si="6"/>
        <v>1</v>
      </c>
      <c r="H54" s="33"/>
      <c r="I54" s="5">
        <v>2</v>
      </c>
      <c r="J54" s="5">
        <v>0</v>
      </c>
      <c r="K54" s="5">
        <f t="shared" si="7"/>
        <v>2</v>
      </c>
      <c r="L54" s="5">
        <f t="shared" si="8"/>
        <v>1</v>
      </c>
    </row>
    <row r="55" spans="1:12" x14ac:dyDescent="0.2">
      <c r="A55" s="2">
        <v>20</v>
      </c>
      <c r="C55" s="1" t="s">
        <v>14</v>
      </c>
      <c r="E55" s="5">
        <v>0</v>
      </c>
      <c r="F55" s="5">
        <v>0</v>
      </c>
      <c r="G55" s="5">
        <f t="shared" si="6"/>
        <v>0</v>
      </c>
      <c r="H55" s="33"/>
      <c r="I55" s="5">
        <v>0</v>
      </c>
      <c r="J55" s="5">
        <v>0</v>
      </c>
      <c r="K55" s="5">
        <f t="shared" si="7"/>
        <v>0</v>
      </c>
      <c r="L55" s="5">
        <f t="shared" si="8"/>
        <v>0</v>
      </c>
    </row>
    <row r="56" spans="1:12" x14ac:dyDescent="0.2">
      <c r="A56" s="2">
        <v>21</v>
      </c>
      <c r="C56" s="1" t="s">
        <v>39</v>
      </c>
      <c r="E56" s="6">
        <f>SUM(E52:E55)+SUM(E31:E36)</f>
        <v>65</v>
      </c>
      <c r="F56" s="6">
        <f>SUM(F52:F55)+SUM(F31:F36)</f>
        <v>340</v>
      </c>
      <c r="G56" s="6">
        <f>SUM(G52:G55)+SUM(G31:G36)</f>
        <v>405</v>
      </c>
      <c r="H56" s="33"/>
      <c r="I56" s="6">
        <f>SUM(I52:I55)+SUM(I31:I36)</f>
        <v>78</v>
      </c>
      <c r="J56" s="6">
        <f>SUM(J52:J55)+SUM(J31:J36)</f>
        <v>376</v>
      </c>
      <c r="K56" s="6">
        <f>SUM(K52:K55)+SUM(K31:K36)</f>
        <v>454</v>
      </c>
      <c r="L56" s="6">
        <f>SUM(L52:L55)+SUM(L31:L36)</f>
        <v>49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5">
        <v>27.6</v>
      </c>
      <c r="F58" s="5">
        <v>204.6</v>
      </c>
      <c r="G58" s="5">
        <f t="shared" ref="G58:G69" si="9">E58+F58</f>
        <v>232.2</v>
      </c>
      <c r="H58" s="33"/>
      <c r="I58" s="5">
        <v>30.666666666666668</v>
      </c>
      <c r="J58" s="5">
        <v>208.08333333333334</v>
      </c>
      <c r="K58" s="5">
        <f t="shared" ref="K58:K69" si="10">I58+J58</f>
        <v>238.75</v>
      </c>
      <c r="L58" s="5">
        <f t="shared" ref="L58:L69" si="11">K58-G58</f>
        <v>6.5500000000000114</v>
      </c>
    </row>
    <row r="59" spans="1:12" x14ac:dyDescent="0.2">
      <c r="A59" s="2">
        <v>23</v>
      </c>
      <c r="C59" s="1" t="s">
        <v>12</v>
      </c>
      <c r="E59" s="5">
        <v>2.6</v>
      </c>
      <c r="F59" s="5">
        <v>33.6</v>
      </c>
      <c r="G59" s="5">
        <f t="shared" si="9"/>
        <v>36.200000000000003</v>
      </c>
      <c r="H59" s="33"/>
      <c r="I59" s="5">
        <v>3.75</v>
      </c>
      <c r="J59" s="5">
        <v>42.833333333333336</v>
      </c>
      <c r="K59" s="5">
        <f t="shared" si="10"/>
        <v>46.583333333333336</v>
      </c>
      <c r="L59" s="5">
        <f t="shared" si="11"/>
        <v>10.383333333333333</v>
      </c>
    </row>
    <row r="60" spans="1:12" x14ac:dyDescent="0.2">
      <c r="A60" s="2">
        <v>24</v>
      </c>
      <c r="C60" s="1" t="s">
        <v>26</v>
      </c>
      <c r="E60" s="5">
        <v>1</v>
      </c>
      <c r="F60" s="5">
        <v>3</v>
      </c>
      <c r="G60" s="5">
        <f>E60+F60</f>
        <v>4</v>
      </c>
      <c r="H60" s="33"/>
      <c r="I60" s="5">
        <v>1</v>
      </c>
      <c r="J60" s="5">
        <v>3</v>
      </c>
      <c r="K60" s="5">
        <f>I60+J60</f>
        <v>4</v>
      </c>
      <c r="L60" s="5">
        <f>K60-G60</f>
        <v>0</v>
      </c>
    </row>
    <row r="61" spans="1:12" x14ac:dyDescent="0.2">
      <c r="A61" s="2">
        <v>25</v>
      </c>
      <c r="C61" s="1" t="s">
        <v>25</v>
      </c>
      <c r="E61" s="5">
        <v>2</v>
      </c>
      <c r="F61" s="5">
        <v>0</v>
      </c>
      <c r="G61" s="5">
        <f>E61+F61</f>
        <v>2</v>
      </c>
      <c r="H61" s="33"/>
      <c r="I61" s="5">
        <v>2.1666666666666665</v>
      </c>
      <c r="J61" s="5">
        <v>0</v>
      </c>
      <c r="K61" s="5">
        <f>I61+J61</f>
        <v>2.1666666666666665</v>
      </c>
      <c r="L61" s="5">
        <f>K61-G61</f>
        <v>0.16666666666666652</v>
      </c>
    </row>
    <row r="62" spans="1:12" x14ac:dyDescent="0.2">
      <c r="A62" s="2">
        <v>26</v>
      </c>
      <c r="C62" s="1" t="s">
        <v>48</v>
      </c>
      <c r="E62" s="5">
        <v>5</v>
      </c>
      <c r="F62" s="5">
        <v>49</v>
      </c>
      <c r="G62" s="5">
        <f t="shared" si="9"/>
        <v>54</v>
      </c>
      <c r="H62" s="33"/>
      <c r="I62" s="5">
        <v>4.416666666666667</v>
      </c>
      <c r="J62" s="5">
        <v>52.25</v>
      </c>
      <c r="K62" s="5">
        <f t="shared" si="10"/>
        <v>56.666666666666664</v>
      </c>
      <c r="L62" s="5">
        <f t="shared" si="11"/>
        <v>2.6666666666666643</v>
      </c>
    </row>
    <row r="63" spans="1:12" x14ac:dyDescent="0.2">
      <c r="A63" s="2">
        <v>27</v>
      </c>
      <c r="C63" s="1" t="s">
        <v>23</v>
      </c>
      <c r="E63" s="5">
        <v>0</v>
      </c>
      <c r="F63" s="5">
        <v>12</v>
      </c>
      <c r="G63" s="5">
        <f t="shared" si="9"/>
        <v>12</v>
      </c>
      <c r="H63" s="33"/>
      <c r="I63" s="5">
        <v>0</v>
      </c>
      <c r="J63" s="5">
        <v>12</v>
      </c>
      <c r="K63" s="5">
        <f t="shared" si="10"/>
        <v>12</v>
      </c>
      <c r="L63" s="5">
        <f t="shared" si="11"/>
        <v>0</v>
      </c>
    </row>
    <row r="64" spans="1:12" x14ac:dyDescent="0.2">
      <c r="A64" s="2">
        <v>28</v>
      </c>
      <c r="C64" s="1" t="s">
        <v>49</v>
      </c>
      <c r="E64" s="5">
        <v>0</v>
      </c>
      <c r="F64" s="5">
        <v>37</v>
      </c>
      <c r="G64" s="5">
        <f t="shared" si="9"/>
        <v>37</v>
      </c>
      <c r="H64" s="33"/>
      <c r="I64" s="5">
        <v>0</v>
      </c>
      <c r="J64" s="5">
        <v>39.333333333333336</v>
      </c>
      <c r="K64" s="5">
        <f t="shared" si="10"/>
        <v>39.333333333333336</v>
      </c>
      <c r="L64" s="5">
        <f t="shared" si="11"/>
        <v>2.3333333333333357</v>
      </c>
    </row>
    <row r="65" spans="1:12" x14ac:dyDescent="0.2">
      <c r="A65" s="2">
        <v>29</v>
      </c>
      <c r="C65" s="1" t="s">
        <v>50</v>
      </c>
      <c r="E65" s="5">
        <v>0</v>
      </c>
      <c r="F65" s="5">
        <v>25</v>
      </c>
      <c r="G65" s="5">
        <f t="shared" si="9"/>
        <v>25</v>
      </c>
      <c r="H65" s="33"/>
      <c r="I65" s="5">
        <v>0</v>
      </c>
      <c r="J65" s="5">
        <v>25</v>
      </c>
      <c r="K65" s="5">
        <f t="shared" si="10"/>
        <v>25</v>
      </c>
      <c r="L65" s="5">
        <f t="shared" si="11"/>
        <v>0</v>
      </c>
    </row>
    <row r="66" spans="1:12" x14ac:dyDescent="0.2">
      <c r="A66" s="2">
        <v>30</v>
      </c>
      <c r="C66" s="1" t="s">
        <v>51</v>
      </c>
      <c r="E66" s="5">
        <v>0</v>
      </c>
      <c r="F66" s="5">
        <v>1</v>
      </c>
      <c r="G66" s="5">
        <f t="shared" si="9"/>
        <v>1</v>
      </c>
      <c r="H66" s="33"/>
      <c r="I66" s="5">
        <v>0</v>
      </c>
      <c r="J66" s="5">
        <v>1</v>
      </c>
      <c r="K66" s="5">
        <f t="shared" si="10"/>
        <v>1</v>
      </c>
      <c r="L66" s="5">
        <f t="shared" si="11"/>
        <v>0</v>
      </c>
    </row>
    <row r="67" spans="1:12" x14ac:dyDescent="0.2">
      <c r="A67" s="2">
        <v>31</v>
      </c>
      <c r="C67" s="1" t="s">
        <v>11</v>
      </c>
      <c r="E67" s="5">
        <v>5.4</v>
      </c>
      <c r="F67" s="5">
        <v>36.4</v>
      </c>
      <c r="G67" s="5">
        <f t="shared" si="9"/>
        <v>41.8</v>
      </c>
      <c r="H67" s="33"/>
      <c r="I67" s="5">
        <v>4.083333333333333</v>
      </c>
      <c r="J67" s="5">
        <v>33.833333333333336</v>
      </c>
      <c r="K67" s="5">
        <f t="shared" si="10"/>
        <v>37.916666666666671</v>
      </c>
      <c r="L67" s="5">
        <f t="shared" si="11"/>
        <v>-3.8833333333333258</v>
      </c>
    </row>
    <row r="68" spans="1:12" x14ac:dyDescent="0.2">
      <c r="A68" s="2">
        <v>32</v>
      </c>
      <c r="C68" s="1" t="s">
        <v>10</v>
      </c>
      <c r="E68" s="5">
        <v>31</v>
      </c>
      <c r="F68" s="5">
        <v>24</v>
      </c>
      <c r="G68" s="5">
        <f t="shared" si="9"/>
        <v>55</v>
      </c>
      <c r="H68" s="33"/>
      <c r="I68" s="5">
        <v>30.583333333333332</v>
      </c>
      <c r="J68" s="5">
        <v>21.083333333333332</v>
      </c>
      <c r="K68" s="5">
        <f t="shared" si="10"/>
        <v>51.666666666666664</v>
      </c>
      <c r="L68" s="5">
        <f t="shared" si="11"/>
        <v>-3.3333333333333357</v>
      </c>
    </row>
    <row r="69" spans="1:12" x14ac:dyDescent="0.2">
      <c r="A69" s="2">
        <v>33</v>
      </c>
      <c r="C69" s="1" t="s">
        <v>9</v>
      </c>
      <c r="E69" s="5">
        <v>0</v>
      </c>
      <c r="F69" s="5">
        <v>0</v>
      </c>
      <c r="G69" s="5">
        <f t="shared" si="9"/>
        <v>0</v>
      </c>
      <c r="H69" s="33"/>
      <c r="I69" s="5">
        <v>0</v>
      </c>
      <c r="J69" s="5">
        <v>0</v>
      </c>
      <c r="K69" s="5">
        <f t="shared" si="10"/>
        <v>0</v>
      </c>
      <c r="L69" s="5">
        <f t="shared" si="11"/>
        <v>0</v>
      </c>
    </row>
    <row r="70" spans="1:12" x14ac:dyDescent="0.2">
      <c r="A70" s="2"/>
      <c r="E70" s="5"/>
      <c r="F70" s="5"/>
      <c r="G70" s="5"/>
      <c r="H70" s="33"/>
      <c r="I70" s="5"/>
      <c r="J70" s="5"/>
      <c r="K70" s="5"/>
      <c r="L70" s="5"/>
    </row>
    <row r="71" spans="1:12" x14ac:dyDescent="0.2">
      <c r="A71" s="2">
        <v>34</v>
      </c>
      <c r="C71" s="1" t="s">
        <v>38</v>
      </c>
      <c r="E71" s="6">
        <f t="shared" ref="E71:K71" si="12">SUM(E58:E69)</f>
        <v>74.599999999999994</v>
      </c>
      <c r="F71" s="6">
        <f t="shared" si="12"/>
        <v>425.59999999999997</v>
      </c>
      <c r="G71" s="6">
        <f t="shared" si="12"/>
        <v>500.2</v>
      </c>
      <c r="H71" s="33"/>
      <c r="I71" s="6">
        <f t="shared" si="12"/>
        <v>76.666666666666671</v>
      </c>
      <c r="J71" s="6">
        <f t="shared" si="12"/>
        <v>438.41666666666663</v>
      </c>
      <c r="K71" s="6">
        <f t="shared" si="12"/>
        <v>515.08333333333337</v>
      </c>
      <c r="L71" s="6">
        <f>K71-G71</f>
        <v>14.883333333333383</v>
      </c>
    </row>
    <row r="72" spans="1:12" x14ac:dyDescent="0.2">
      <c r="A72" s="2"/>
      <c r="E72" s="2"/>
    </row>
    <row r="73" spans="1:12" x14ac:dyDescent="0.2">
      <c r="A73" s="2">
        <v>35</v>
      </c>
      <c r="C73" s="1" t="s">
        <v>8</v>
      </c>
      <c r="E73" s="6">
        <f t="shared" ref="E73:K73" si="13">E56+E71</f>
        <v>139.6</v>
      </c>
      <c r="F73" s="6">
        <f t="shared" si="13"/>
        <v>765.59999999999991</v>
      </c>
      <c r="G73" s="6">
        <f t="shared" si="13"/>
        <v>905.2</v>
      </c>
      <c r="H73" s="33"/>
      <c r="I73" s="6">
        <f t="shared" si="13"/>
        <v>154.66666666666669</v>
      </c>
      <c r="J73" s="6">
        <f t="shared" si="13"/>
        <v>814.41666666666663</v>
      </c>
      <c r="K73" s="6">
        <f t="shared" si="13"/>
        <v>969.08333333333337</v>
      </c>
      <c r="L73" s="6">
        <f>K73-G73</f>
        <v>63.883333333333326</v>
      </c>
    </row>
    <row r="74" spans="1:12" x14ac:dyDescent="0.2">
      <c r="A74" s="2"/>
      <c r="E74" s="2"/>
    </row>
    <row r="75" spans="1:12" x14ac:dyDescent="0.2">
      <c r="A75" s="2">
        <v>36</v>
      </c>
      <c r="C75" s="1" t="s">
        <v>52</v>
      </c>
      <c r="E75" s="6">
        <f>E27+E73</f>
        <v>3569759.2</v>
      </c>
      <c r="F75" s="6">
        <f>F27+F73</f>
        <v>146314.20000000001</v>
      </c>
      <c r="G75" s="6">
        <f>G27+G73</f>
        <v>3716073.4000000004</v>
      </c>
      <c r="H75" s="33"/>
      <c r="I75" s="6">
        <f>I27+I73</f>
        <v>3631661.75</v>
      </c>
      <c r="J75" s="6">
        <f>J27+J73</f>
        <v>125579.08333333333</v>
      </c>
      <c r="K75" s="6">
        <f>K27+K73</f>
        <v>3757240.8333333335</v>
      </c>
      <c r="L75" s="6">
        <f>L27+L73</f>
        <v>41167.433333333218</v>
      </c>
    </row>
    <row r="76" spans="1:12" x14ac:dyDescent="0.2">
      <c r="A76" s="2"/>
      <c r="E76" s="5"/>
      <c r="F76" s="5"/>
      <c r="G76" s="5"/>
      <c r="H76" s="33"/>
      <c r="I76" s="5"/>
      <c r="J76" s="5"/>
      <c r="K76" s="5"/>
      <c r="L76" s="5"/>
    </row>
    <row r="77" spans="1:12" x14ac:dyDescent="0.2">
      <c r="A77" s="2"/>
      <c r="E77" s="5"/>
      <c r="F77" s="5"/>
      <c r="G77" s="5"/>
      <c r="H77" s="33"/>
      <c r="I77" s="5"/>
      <c r="J77" s="5"/>
      <c r="K77" s="5"/>
      <c r="L77" s="5"/>
    </row>
    <row r="78" spans="1:12" x14ac:dyDescent="0.2">
      <c r="A78" s="2"/>
      <c r="E78" s="5"/>
      <c r="F78" s="5"/>
      <c r="G78" s="5"/>
      <c r="H78" s="33"/>
      <c r="I78" s="5"/>
      <c r="J78" s="5"/>
      <c r="K78" s="5"/>
      <c r="L78" s="5"/>
    </row>
    <row r="79" spans="1:12" x14ac:dyDescent="0.2">
      <c r="A79" s="2"/>
      <c r="E79" s="5"/>
      <c r="F79" s="5"/>
      <c r="G79" s="5"/>
      <c r="H79" s="33"/>
      <c r="I79" s="5"/>
      <c r="J79" s="5"/>
      <c r="K79" s="5"/>
      <c r="L79" s="5"/>
    </row>
    <row r="80" spans="1:12" x14ac:dyDescent="0.2">
      <c r="A80" s="2"/>
      <c r="E80" s="5"/>
      <c r="F80" s="5"/>
      <c r="G80" s="5"/>
      <c r="H80" s="33"/>
      <c r="I80" s="5"/>
      <c r="J80" s="5"/>
      <c r="K80" s="5"/>
      <c r="L80" s="5"/>
    </row>
    <row r="81" spans="1:12" x14ac:dyDescent="0.2">
      <c r="A81" s="2"/>
      <c r="E81" s="5"/>
      <c r="F81" s="5"/>
      <c r="G81" s="5"/>
      <c r="H81" s="33"/>
      <c r="I81" s="5"/>
      <c r="J81" s="5"/>
      <c r="K81" s="5"/>
      <c r="L81" s="5"/>
    </row>
    <row r="82" spans="1:12" s="11" customFormat="1" x14ac:dyDescent="0.2">
      <c r="A82" s="12"/>
      <c r="B82" s="12"/>
      <c r="C82" s="12"/>
      <c r="D82" s="12"/>
      <c r="E82" s="12"/>
      <c r="F82" s="12"/>
      <c r="G82" s="12"/>
      <c r="H82" s="28"/>
      <c r="I82" s="12"/>
      <c r="J82" s="12"/>
      <c r="K82" s="12"/>
      <c r="L82" s="12"/>
    </row>
    <row r="83" spans="1:12" s="11" customFormat="1" x14ac:dyDescent="0.2">
      <c r="A83" s="12" t="s">
        <v>78</v>
      </c>
      <c r="B83" s="12"/>
      <c r="C83" s="12"/>
      <c r="D83" s="12"/>
      <c r="E83" s="12"/>
      <c r="F83" s="12"/>
      <c r="G83" s="12"/>
      <c r="H83" s="28"/>
      <c r="I83" s="12"/>
      <c r="J83" s="12"/>
      <c r="K83" s="12"/>
      <c r="L83" s="12"/>
    </row>
    <row r="85" spans="1:12" s="4" customFormat="1" x14ac:dyDescent="0.2">
      <c r="E85" s="51">
        <v>2019</v>
      </c>
      <c r="F85" s="51"/>
      <c r="G85" s="51"/>
      <c r="H85" s="29"/>
      <c r="I85" s="51">
        <v>2020</v>
      </c>
      <c r="J85" s="51"/>
      <c r="K85" s="51"/>
      <c r="L85" s="10"/>
    </row>
    <row r="86" spans="1:12" s="7" customFormat="1" ht="38.1" customHeight="1" x14ac:dyDescent="0.2">
      <c r="A86" s="8" t="s">
        <v>77</v>
      </c>
      <c r="C86" s="9" t="s">
        <v>58</v>
      </c>
      <c r="E86" s="50" t="s">
        <v>7</v>
      </c>
      <c r="F86" s="50"/>
      <c r="G86" s="50"/>
      <c r="H86" s="30"/>
      <c r="I86" s="50" t="s">
        <v>7</v>
      </c>
      <c r="J86" s="50"/>
      <c r="K86" s="50"/>
      <c r="L86" s="8" t="s">
        <v>43</v>
      </c>
    </row>
    <row r="87" spans="1:12" x14ac:dyDescent="0.2">
      <c r="E87" s="2" t="s">
        <v>6</v>
      </c>
      <c r="F87" s="2" t="s">
        <v>5</v>
      </c>
      <c r="G87" s="2" t="s">
        <v>4</v>
      </c>
      <c r="H87" s="31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31"/>
      <c r="I88" s="2"/>
      <c r="J88" s="2"/>
      <c r="K88" s="2"/>
      <c r="L88" s="2"/>
    </row>
    <row r="89" spans="1:12" x14ac:dyDescent="0.2">
      <c r="E89" s="13" t="s">
        <v>41</v>
      </c>
      <c r="F89" s="13" t="s">
        <v>40</v>
      </c>
      <c r="G89" s="13" t="s">
        <v>0</v>
      </c>
      <c r="H89" s="32"/>
      <c r="I89" s="13" t="s">
        <v>41</v>
      </c>
      <c r="J89" s="13" t="s">
        <v>40</v>
      </c>
      <c r="K89" s="13" t="s">
        <v>0</v>
      </c>
      <c r="L89" s="2"/>
    </row>
    <row r="91" spans="1:12" x14ac:dyDescent="0.2">
      <c r="A91" s="2"/>
      <c r="C91" s="4" t="s">
        <v>53</v>
      </c>
    </row>
    <row r="92" spans="1:12" x14ac:dyDescent="0.2">
      <c r="A92" s="2"/>
      <c r="D92" s="18"/>
      <c r="E92" s="18"/>
      <c r="F92" s="18"/>
      <c r="G92" s="18"/>
      <c r="H92" s="37"/>
      <c r="I92" s="18"/>
      <c r="J92" s="18"/>
      <c r="K92" s="18"/>
      <c r="L92" s="18"/>
    </row>
    <row r="93" spans="1:12" x14ac:dyDescent="0.2">
      <c r="A93" s="2">
        <v>37</v>
      </c>
      <c r="C93" s="1" t="s">
        <v>54</v>
      </c>
      <c r="D93" s="18"/>
      <c r="E93" s="16">
        <v>3318121.7</v>
      </c>
      <c r="F93" s="16">
        <v>105946.3</v>
      </c>
      <c r="G93" s="16">
        <f>E93+F93</f>
        <v>3424068</v>
      </c>
      <c r="H93" s="34"/>
      <c r="I93" s="16">
        <f>3379665.7+0.5</f>
        <v>3379666.2</v>
      </c>
      <c r="J93" s="16">
        <v>83726.7</v>
      </c>
      <c r="K93" s="21">
        <f>ROUND(I93+J93,0)</f>
        <v>3463393</v>
      </c>
      <c r="L93" s="16">
        <f>K93-G93</f>
        <v>39325</v>
      </c>
    </row>
    <row r="94" spans="1:12" x14ac:dyDescent="0.2">
      <c r="A94" s="2">
        <v>38</v>
      </c>
      <c r="C94" s="1" t="s">
        <v>55</v>
      </c>
      <c r="D94" s="18"/>
      <c r="E94" s="16">
        <v>242284.24593051235</v>
      </c>
      <c r="F94" s="16">
        <v>37820.054069487654</v>
      </c>
      <c r="G94" s="16">
        <f>E94+F94</f>
        <v>280104.3</v>
      </c>
      <c r="H94" s="34"/>
      <c r="I94" s="16">
        <v>242657</v>
      </c>
      <c r="J94" s="16">
        <v>39235</v>
      </c>
      <c r="K94" s="21">
        <f>ROUND(I94+J94,0)</f>
        <v>281892</v>
      </c>
      <c r="L94" s="16">
        <f>K94-G94</f>
        <v>1787.7000000000116</v>
      </c>
    </row>
    <row r="95" spans="1:12" x14ac:dyDescent="0.2">
      <c r="A95" s="2">
        <v>39</v>
      </c>
      <c r="C95" s="1" t="s">
        <v>56</v>
      </c>
      <c r="D95" s="18"/>
      <c r="E95" s="16">
        <v>9213.6985895873222</v>
      </c>
      <c r="F95" s="16">
        <v>1782.3014104126769</v>
      </c>
      <c r="G95" s="16">
        <f>E95+F95</f>
        <v>10996</v>
      </c>
      <c r="H95" s="34"/>
      <c r="I95" s="16">
        <v>9184</v>
      </c>
      <c r="J95" s="16">
        <v>1803</v>
      </c>
      <c r="K95" s="21">
        <f>ROUND(I95+J95,0)</f>
        <v>10987</v>
      </c>
      <c r="L95" s="16">
        <f>K95-G95</f>
        <v>-9</v>
      </c>
    </row>
    <row r="96" spans="1:12" x14ac:dyDescent="0.2">
      <c r="A96" s="2">
        <v>40</v>
      </c>
      <c r="C96" s="1" t="s">
        <v>0</v>
      </c>
      <c r="D96" s="18"/>
      <c r="E96" s="17">
        <f t="shared" ref="E96:K96" si="14">SUM(E93:E95)</f>
        <v>3569619.6445200997</v>
      </c>
      <c r="F96" s="17">
        <f t="shared" si="14"/>
        <v>145548.65547990034</v>
      </c>
      <c r="G96" s="17">
        <f t="shared" si="14"/>
        <v>3715168.3</v>
      </c>
      <c r="H96" s="34"/>
      <c r="I96" s="17">
        <f t="shared" si="14"/>
        <v>3631507.2</v>
      </c>
      <c r="J96" s="17">
        <f t="shared" si="14"/>
        <v>124764.7</v>
      </c>
      <c r="K96" s="17">
        <f t="shared" si="14"/>
        <v>3756272</v>
      </c>
      <c r="L96" s="17">
        <f>K96-G96</f>
        <v>41103.700000000186</v>
      </c>
    </row>
    <row r="97" spans="1:12" x14ac:dyDescent="0.2">
      <c r="A97" s="2"/>
      <c r="D97" s="18"/>
      <c r="E97" s="20"/>
      <c r="F97" s="20"/>
      <c r="G97" s="20"/>
      <c r="H97" s="35"/>
      <c r="I97" s="20"/>
      <c r="J97" s="20"/>
      <c r="K97" s="20"/>
      <c r="L97" s="18"/>
    </row>
    <row r="98" spans="1:12" x14ac:dyDescent="0.2">
      <c r="A98" s="2"/>
      <c r="C98" s="4" t="s">
        <v>57</v>
      </c>
      <c r="E98" s="15"/>
      <c r="F98" s="15"/>
      <c r="G98" s="15"/>
      <c r="H98" s="36"/>
      <c r="I98" s="15"/>
      <c r="J98" s="15"/>
      <c r="K98" s="15"/>
      <c r="L98" s="15"/>
    </row>
    <row r="99" spans="1:12" x14ac:dyDescent="0.2">
      <c r="A99" s="2"/>
      <c r="C99" s="4"/>
      <c r="E99" s="15"/>
      <c r="F99" s="15"/>
      <c r="G99" s="15"/>
      <c r="H99" s="36"/>
      <c r="I99" s="15"/>
      <c r="J99" s="15"/>
      <c r="K99" s="15"/>
      <c r="L99" s="15"/>
    </row>
    <row r="100" spans="1:12" x14ac:dyDescent="0.2">
      <c r="A100" s="2">
        <v>41</v>
      </c>
      <c r="C100" s="1" t="s">
        <v>59</v>
      </c>
      <c r="E100" s="16">
        <v>0</v>
      </c>
      <c r="F100" s="16">
        <v>5.916666666666667</v>
      </c>
      <c r="G100" s="16">
        <f>E100+F100</f>
        <v>5.916666666666667</v>
      </c>
      <c r="H100" s="34"/>
      <c r="I100" s="16">
        <v>0</v>
      </c>
      <c r="J100" s="16">
        <f>7.16666666666667-0.2</f>
        <v>6.9666666666666694</v>
      </c>
      <c r="K100" s="16">
        <f>I100+J100</f>
        <v>6.9666666666666694</v>
      </c>
      <c r="L100" s="16">
        <f>K100-G100</f>
        <v>1.0500000000000025</v>
      </c>
    </row>
    <row r="101" spans="1:12" x14ac:dyDescent="0.2">
      <c r="A101" s="2">
        <v>42</v>
      </c>
      <c r="C101" s="1" t="s">
        <v>60</v>
      </c>
      <c r="E101" s="16">
        <v>19.583333333333332</v>
      </c>
      <c r="F101" s="16">
        <v>135.5</v>
      </c>
      <c r="G101" s="16">
        <f t="shared" ref="G101:G109" si="15">E101+F101</f>
        <v>155.08333333333334</v>
      </c>
      <c r="H101" s="34"/>
      <c r="I101" s="16">
        <v>18.583333333333336</v>
      </c>
      <c r="J101" s="16">
        <v>157.16666666666666</v>
      </c>
      <c r="K101" s="16">
        <f t="shared" ref="K101:K109" si="16">I101+J101</f>
        <v>175.75</v>
      </c>
      <c r="L101" s="16">
        <f t="shared" ref="L101:L109" si="17">K101-G101</f>
        <v>20.666666666666657</v>
      </c>
    </row>
    <row r="102" spans="1:12" x14ac:dyDescent="0.2">
      <c r="A102" s="2">
        <v>43</v>
      </c>
      <c r="C102" s="1" t="s">
        <v>61</v>
      </c>
      <c r="E102" s="16">
        <v>5.083333333333333</v>
      </c>
      <c r="F102" s="16">
        <v>52.5</v>
      </c>
      <c r="G102" s="16">
        <f t="shared" si="15"/>
        <v>57.583333333333336</v>
      </c>
      <c r="H102" s="34"/>
      <c r="I102" s="16">
        <f>4.33333333333333+0.2</f>
        <v>4.5333333333333306</v>
      </c>
      <c r="J102" s="16">
        <v>53.333333333333329</v>
      </c>
      <c r="K102" s="16">
        <f t="shared" si="16"/>
        <v>57.86666666666666</v>
      </c>
      <c r="L102" s="16">
        <f t="shared" si="17"/>
        <v>0.28333333333332433</v>
      </c>
    </row>
    <row r="103" spans="1:12" x14ac:dyDescent="0.2">
      <c r="A103" s="2">
        <v>44</v>
      </c>
      <c r="C103" s="1" t="s">
        <v>62</v>
      </c>
      <c r="E103" s="16">
        <v>23.583333333333336</v>
      </c>
      <c r="F103" s="16">
        <v>125.16666666666667</v>
      </c>
      <c r="G103" s="16">
        <f t="shared" si="15"/>
        <v>148.75</v>
      </c>
      <c r="H103" s="34"/>
      <c r="I103" s="16">
        <v>23.333333333333336</v>
      </c>
      <c r="J103" s="16">
        <v>133.08333333333331</v>
      </c>
      <c r="K103" s="16">
        <f t="shared" si="16"/>
        <v>156.41666666666666</v>
      </c>
      <c r="L103" s="16">
        <f t="shared" si="17"/>
        <v>7.6666666666666572</v>
      </c>
    </row>
    <row r="104" spans="1:12" x14ac:dyDescent="0.2">
      <c r="A104" s="2">
        <v>45</v>
      </c>
      <c r="C104" s="1" t="s">
        <v>63</v>
      </c>
      <c r="E104" s="16">
        <v>13.25</v>
      </c>
      <c r="F104" s="16">
        <v>119.5</v>
      </c>
      <c r="G104" s="16">
        <f t="shared" si="15"/>
        <v>132.75</v>
      </c>
      <c r="H104" s="34"/>
      <c r="I104" s="16">
        <v>13.416666666666664</v>
      </c>
      <c r="J104" s="16">
        <v>127.5</v>
      </c>
      <c r="K104" s="16">
        <f t="shared" si="16"/>
        <v>140.91666666666666</v>
      </c>
      <c r="L104" s="16">
        <f t="shared" si="17"/>
        <v>8.1666666666666572</v>
      </c>
    </row>
    <row r="105" spans="1:12" x14ac:dyDescent="0.2">
      <c r="A105" s="2">
        <v>46</v>
      </c>
      <c r="C105" s="1" t="s">
        <v>64</v>
      </c>
      <c r="E105" s="16">
        <v>30.75</v>
      </c>
      <c r="F105" s="16">
        <v>201.83333333333331</v>
      </c>
      <c r="G105" s="16">
        <f t="shared" si="15"/>
        <v>232.58333333333331</v>
      </c>
      <c r="H105" s="34"/>
      <c r="I105" s="16">
        <v>31</v>
      </c>
      <c r="J105" s="16">
        <v>204.5</v>
      </c>
      <c r="K105" s="16">
        <f t="shared" si="16"/>
        <v>235.5</v>
      </c>
      <c r="L105" s="16">
        <f t="shared" si="17"/>
        <v>2.9166666666666856</v>
      </c>
    </row>
    <row r="106" spans="1:12" x14ac:dyDescent="0.2">
      <c r="A106" s="2">
        <v>47</v>
      </c>
      <c r="C106" s="1" t="s">
        <v>65</v>
      </c>
      <c r="E106" s="16">
        <v>6.5</v>
      </c>
      <c r="F106" s="16">
        <v>18</v>
      </c>
      <c r="G106" s="16">
        <f t="shared" si="15"/>
        <v>24.5</v>
      </c>
      <c r="H106" s="34"/>
      <c r="I106" s="16">
        <v>6.833333333333333</v>
      </c>
      <c r="J106" s="16">
        <v>17.666666666666668</v>
      </c>
      <c r="K106" s="16">
        <f t="shared" si="16"/>
        <v>24.5</v>
      </c>
      <c r="L106" s="16">
        <f t="shared" si="17"/>
        <v>0</v>
      </c>
    </row>
    <row r="107" spans="1:12" x14ac:dyDescent="0.2">
      <c r="A107" s="2">
        <v>48</v>
      </c>
      <c r="C107" s="1" t="s">
        <v>66</v>
      </c>
      <c r="E107" s="16">
        <v>21.3833333</v>
      </c>
      <c r="F107" s="16">
        <v>8.3332999999999657E-2</v>
      </c>
      <c r="G107" s="16">
        <f t="shared" si="15"/>
        <v>21.4666663</v>
      </c>
      <c r="H107" s="34"/>
      <c r="I107" s="16">
        <v>34.583332999999996</v>
      </c>
      <c r="J107" s="16">
        <f>7.25-2</f>
        <v>5.25</v>
      </c>
      <c r="K107" s="16">
        <f t="shared" si="16"/>
        <v>39.833332999999996</v>
      </c>
      <c r="L107" s="16">
        <f t="shared" si="17"/>
        <v>18.366666699999996</v>
      </c>
    </row>
    <row r="108" spans="1:12" x14ac:dyDescent="0.2">
      <c r="A108" s="2">
        <v>49</v>
      </c>
      <c r="C108" s="1" t="s">
        <v>67</v>
      </c>
      <c r="E108" s="16">
        <v>5.4666666666666703</v>
      </c>
      <c r="F108" s="16">
        <v>29.516666666666666</v>
      </c>
      <c r="G108" s="16">
        <f t="shared" si="15"/>
        <v>34.983333333333334</v>
      </c>
      <c r="H108" s="34"/>
      <c r="I108" s="16">
        <f>8.25-0.2</f>
        <v>8.0500000000000007</v>
      </c>
      <c r="J108" s="16">
        <v>29</v>
      </c>
      <c r="K108" s="16">
        <f t="shared" si="16"/>
        <v>37.049999999999997</v>
      </c>
      <c r="L108" s="16">
        <f t="shared" si="17"/>
        <v>2.0666666666666629</v>
      </c>
    </row>
    <row r="109" spans="1:12" x14ac:dyDescent="0.2">
      <c r="A109" s="2">
        <v>50</v>
      </c>
      <c r="C109" s="1" t="s">
        <v>68</v>
      </c>
      <c r="E109" s="16">
        <v>11.583333333333334</v>
      </c>
      <c r="F109" s="16">
        <v>56.416666666666664</v>
      </c>
      <c r="G109" s="16">
        <f t="shared" si="15"/>
        <v>68</v>
      </c>
      <c r="H109" s="34"/>
      <c r="I109" s="16">
        <v>11.583333333333336</v>
      </c>
      <c r="J109" s="16">
        <v>58.416666666666664</v>
      </c>
      <c r="K109" s="16">
        <f t="shared" si="16"/>
        <v>70</v>
      </c>
      <c r="L109" s="16">
        <f t="shared" si="17"/>
        <v>2</v>
      </c>
    </row>
    <row r="110" spans="1:12" x14ac:dyDescent="0.2">
      <c r="A110" s="2">
        <v>51</v>
      </c>
      <c r="C110" s="1" t="s">
        <v>69</v>
      </c>
      <c r="E110" s="16">
        <v>0</v>
      </c>
      <c r="F110" s="16">
        <v>7</v>
      </c>
      <c r="G110" s="16">
        <f>E110+F110</f>
        <v>7</v>
      </c>
      <c r="H110" s="34"/>
      <c r="I110" s="16">
        <v>0.5</v>
      </c>
      <c r="J110" s="16">
        <v>7</v>
      </c>
      <c r="K110" s="16">
        <f>I110+J110</f>
        <v>7.5</v>
      </c>
      <c r="L110" s="16">
        <f>K110-G110</f>
        <v>0.5</v>
      </c>
    </row>
    <row r="111" spans="1:12" x14ac:dyDescent="0.2">
      <c r="A111" s="2">
        <v>52</v>
      </c>
      <c r="C111" s="1" t="s">
        <v>70</v>
      </c>
      <c r="E111" s="16">
        <v>2.416666666666667</v>
      </c>
      <c r="F111" s="16">
        <v>14.166666666666666</v>
      </c>
      <c r="G111" s="16">
        <f>E111+F111</f>
        <v>16.583333333333332</v>
      </c>
      <c r="H111" s="34"/>
      <c r="I111" s="16">
        <v>2.25</v>
      </c>
      <c r="J111" s="16">
        <v>14.333333333333334</v>
      </c>
      <c r="K111" s="16">
        <f>I111+J111</f>
        <v>16.583333333333336</v>
      </c>
      <c r="L111" s="16">
        <f>K111-G111</f>
        <v>0</v>
      </c>
    </row>
    <row r="112" spans="1:12" x14ac:dyDescent="0.2">
      <c r="A112" s="2">
        <v>53</v>
      </c>
      <c r="C112" s="1" t="s">
        <v>0</v>
      </c>
      <c r="E112" s="17">
        <f t="shared" ref="E112:K112" si="18">SUM(E100:E111)</f>
        <v>139.59999996666667</v>
      </c>
      <c r="F112" s="17">
        <f t="shared" si="18"/>
        <v>765.59999966666658</v>
      </c>
      <c r="G112" s="17">
        <f t="shared" si="18"/>
        <v>905.1999996333335</v>
      </c>
      <c r="H112" s="34"/>
      <c r="I112" s="17">
        <f t="shared" si="18"/>
        <v>154.66666633333335</v>
      </c>
      <c r="J112" s="17">
        <f t="shared" si="18"/>
        <v>814.21666666666658</v>
      </c>
      <c r="K112" s="17">
        <f t="shared" si="18"/>
        <v>968.88333299999999</v>
      </c>
      <c r="L112" s="17">
        <f>K112-G112</f>
        <v>63.683333366666488</v>
      </c>
    </row>
    <row r="113" spans="1:12" x14ac:dyDescent="0.2">
      <c r="A113" s="2"/>
      <c r="E113" s="18"/>
      <c r="F113" s="18"/>
      <c r="G113" s="18"/>
      <c r="H113" s="37"/>
      <c r="I113" s="18"/>
      <c r="J113" s="18"/>
      <c r="K113" s="18"/>
      <c r="L113" s="18"/>
    </row>
    <row r="114" spans="1:12" ht="13.5" thickBot="1" x14ac:dyDescent="0.25">
      <c r="A114" s="2">
        <v>54</v>
      </c>
      <c r="C114" s="1" t="s">
        <v>52</v>
      </c>
      <c r="E114" s="19">
        <f t="shared" ref="E114:K114" si="19">E96+E112</f>
        <v>3569759.2445200663</v>
      </c>
      <c r="F114" s="19">
        <f t="shared" si="19"/>
        <v>146314.25547956701</v>
      </c>
      <c r="G114" s="19">
        <f t="shared" si="19"/>
        <v>3716073.4999996331</v>
      </c>
      <c r="H114" s="34"/>
      <c r="I114" s="19">
        <f t="shared" si="19"/>
        <v>3631661.8666663337</v>
      </c>
      <c r="J114" s="19">
        <f t="shared" si="19"/>
        <v>125578.91666666666</v>
      </c>
      <c r="K114" s="19">
        <f t="shared" si="19"/>
        <v>3757240.8833329999</v>
      </c>
      <c r="L114" s="19">
        <f>K114-G114</f>
        <v>41167.38333336683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47:G47"/>
    <mergeCell ref="I47:K47"/>
    <mergeCell ref="E85:G85"/>
    <mergeCell ref="I85:K85"/>
    <mergeCell ref="E86:G86"/>
    <mergeCell ref="I86:K86"/>
    <mergeCell ref="E9:G9"/>
    <mergeCell ref="E8:G8"/>
    <mergeCell ref="I9:K9"/>
    <mergeCell ref="I8:K8"/>
    <mergeCell ref="E46:G46"/>
    <mergeCell ref="I46:K46"/>
  </mergeCells>
  <pageMargins left="0.7" right="0.7" top="0.75" bottom="0.75" header="0.3" footer="0.3"/>
  <pageSetup orientation="landscape" r:id="rId1"/>
  <headerFooter>
    <oddHeader>&amp;R&amp;"Arial,Regular"&amp;10Filed: 2022-10-31
EB-2022-0200
Exhibit 3
Tab 3
Schedule 1
Attachment 6
Page &amp;P of 15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D506-90FA-4F51-842D-90A55C9FB7BD}">
  <dimension ref="A1:L117"/>
  <sheetViews>
    <sheetView view="pageLayout" topLeftCell="A97" zoomScale="90" zoomScaleNormal="100" zoomScalePageLayoutView="90" workbookViewId="0">
      <selection activeCell="E86" sqref="E86:K87"/>
    </sheetView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42578125" style="1" customWidth="1"/>
    <col min="4" max="4" width="1.28515625" style="1" customWidth="1"/>
    <col min="5" max="7" width="12.7109375" style="1" customWidth="1"/>
    <col min="8" max="8" width="1.140625" style="39" customWidth="1"/>
    <col min="9" max="12" width="12.7109375" style="1" customWidth="1"/>
    <col min="13" max="16384" width="101.140625" style="1"/>
  </cols>
  <sheetData>
    <row r="1" spans="1:12" x14ac:dyDescent="0.2">
      <c r="A1" s="14"/>
    </row>
    <row r="6" spans="1:12" s="11" customFormat="1" x14ac:dyDescent="0.2">
      <c r="A6" s="12" t="s">
        <v>73</v>
      </c>
      <c r="B6" s="12"/>
      <c r="C6" s="12"/>
      <c r="D6" s="12"/>
      <c r="E6" s="12"/>
      <c r="F6" s="12"/>
      <c r="G6" s="12"/>
      <c r="H6" s="40"/>
      <c r="I6" s="12"/>
      <c r="J6" s="12"/>
      <c r="K6" s="12"/>
      <c r="L6" s="12"/>
    </row>
    <row r="8" spans="1:12" s="4" customFormat="1" ht="15" customHeight="1" x14ac:dyDescent="0.2">
      <c r="E8" s="51">
        <v>2020</v>
      </c>
      <c r="F8" s="51"/>
      <c r="G8" s="51"/>
      <c r="H8" s="41"/>
      <c r="I8" s="51">
        <v>2021</v>
      </c>
      <c r="J8" s="51"/>
      <c r="K8" s="51"/>
      <c r="L8" s="10"/>
    </row>
    <row r="9" spans="1:12" s="7" customFormat="1" ht="38.1" customHeight="1" x14ac:dyDescent="0.2">
      <c r="A9" s="8" t="s">
        <v>77</v>
      </c>
      <c r="C9" s="9" t="s">
        <v>58</v>
      </c>
      <c r="E9" s="50" t="s">
        <v>7</v>
      </c>
      <c r="F9" s="50"/>
      <c r="G9" s="50"/>
      <c r="H9" s="42"/>
      <c r="I9" s="50" t="s">
        <v>7</v>
      </c>
      <c r="J9" s="50"/>
      <c r="K9" s="50"/>
      <c r="L9" s="8" t="s">
        <v>44</v>
      </c>
    </row>
    <row r="10" spans="1:12" x14ac:dyDescent="0.2">
      <c r="E10" s="2" t="s">
        <v>3</v>
      </c>
      <c r="F10" s="2" t="s">
        <v>2</v>
      </c>
      <c r="G10" s="2" t="s">
        <v>1</v>
      </c>
      <c r="H10" s="43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3"/>
      <c r="I11" s="2"/>
      <c r="J11" s="2"/>
      <c r="K11" s="2"/>
      <c r="L11" s="2"/>
    </row>
    <row r="12" spans="1:12" x14ac:dyDescent="0.2">
      <c r="E12" s="13" t="s">
        <v>41</v>
      </c>
      <c r="F12" s="13" t="s">
        <v>40</v>
      </c>
      <c r="G12" s="13" t="s">
        <v>0</v>
      </c>
      <c r="H12" s="44"/>
      <c r="I12" s="13" t="s">
        <v>41</v>
      </c>
      <c r="J12" s="13" t="s">
        <v>40</v>
      </c>
      <c r="K12" s="13" t="s">
        <v>0</v>
      </c>
      <c r="L12" s="2"/>
    </row>
    <row r="14" spans="1:12" x14ac:dyDescent="0.2">
      <c r="C14" s="4" t="s">
        <v>34</v>
      </c>
      <c r="L14" s="5"/>
    </row>
    <row r="15" spans="1:12" x14ac:dyDescent="0.2">
      <c r="E15" s="5"/>
      <c r="F15" s="5"/>
      <c r="G15" s="5"/>
      <c r="H15" s="45"/>
      <c r="I15" s="5"/>
      <c r="J15" s="5"/>
      <c r="K15" s="5"/>
      <c r="L15" s="5"/>
    </row>
    <row r="16" spans="1:12" x14ac:dyDescent="0.2">
      <c r="A16" s="2">
        <v>1</v>
      </c>
      <c r="C16" s="1" t="s">
        <v>71</v>
      </c>
      <c r="E16" s="5">
        <v>2020078</v>
      </c>
      <c r="F16" s="5">
        <v>44454</v>
      </c>
      <c r="G16" s="5">
        <f>E16+F16</f>
        <v>2064532</v>
      </c>
      <c r="H16" s="45"/>
      <c r="I16" s="5">
        <v>2050866.25</v>
      </c>
      <c r="J16" s="5">
        <v>36503.583333333336</v>
      </c>
      <c r="K16" s="5">
        <f>I16+J16</f>
        <v>2087369.8333333333</v>
      </c>
      <c r="L16" s="5">
        <f>K16-G16</f>
        <v>22837.833333333256</v>
      </c>
    </row>
    <row r="17" spans="1:12" x14ac:dyDescent="0.2">
      <c r="A17" s="2">
        <v>2</v>
      </c>
      <c r="C17" s="1" t="s">
        <v>33</v>
      </c>
      <c r="E17" s="5">
        <v>145283</v>
      </c>
      <c r="F17" s="5">
        <v>23801</v>
      </c>
      <c r="G17" s="5">
        <f>E17+F17</f>
        <v>169084</v>
      </c>
      <c r="H17" s="45"/>
      <c r="I17" s="5">
        <v>146714.08333333334</v>
      </c>
      <c r="J17" s="5">
        <v>23152.5</v>
      </c>
      <c r="K17" s="5">
        <f>I17+J17</f>
        <v>169866.58333333334</v>
      </c>
      <c r="L17" s="5">
        <f>K17-G17</f>
        <v>782.58333333334303</v>
      </c>
    </row>
    <row r="18" spans="1:12" x14ac:dyDescent="0.2">
      <c r="A18" s="2">
        <v>3</v>
      </c>
      <c r="C18" s="1" t="s">
        <v>32</v>
      </c>
      <c r="E18" s="5">
        <v>2</v>
      </c>
      <c r="F18" s="5">
        <v>0</v>
      </c>
      <c r="G18" s="5">
        <f>E18+F18</f>
        <v>2</v>
      </c>
      <c r="H18" s="45"/>
      <c r="I18" s="5">
        <v>2</v>
      </c>
      <c r="J18" s="5">
        <v>0</v>
      </c>
      <c r="K18" s="5">
        <f>I18+J18</f>
        <v>2</v>
      </c>
      <c r="L18" s="5">
        <f>K18-G18</f>
        <v>0</v>
      </c>
    </row>
    <row r="19" spans="1:12" x14ac:dyDescent="0.2">
      <c r="A19" s="2">
        <v>4</v>
      </c>
      <c r="C19" s="1" t="s">
        <v>39</v>
      </c>
      <c r="E19" s="6">
        <f t="shared" ref="E19:G19" si="0">SUM(E16:E18)</f>
        <v>2165363</v>
      </c>
      <c r="F19" s="6">
        <f t="shared" si="0"/>
        <v>68255</v>
      </c>
      <c r="G19" s="6">
        <f t="shared" si="0"/>
        <v>2233618</v>
      </c>
      <c r="H19" s="45"/>
      <c r="I19" s="6">
        <f t="shared" ref="I19:L19" si="1">SUM(I16:I18)</f>
        <v>2197582.3333333335</v>
      </c>
      <c r="J19" s="6">
        <f t="shared" si="1"/>
        <v>59656.083333333336</v>
      </c>
      <c r="K19" s="6">
        <f t="shared" si="1"/>
        <v>2257238.4166666665</v>
      </c>
      <c r="L19" s="6">
        <f t="shared" si="1"/>
        <v>23620.416666666599</v>
      </c>
    </row>
    <row r="20" spans="1:12" x14ac:dyDescent="0.2">
      <c r="A20" s="2"/>
      <c r="E20" s="5"/>
      <c r="F20" s="5"/>
      <c r="G20" s="5"/>
      <c r="H20" s="45"/>
      <c r="I20" s="5"/>
      <c r="J20" s="5"/>
      <c r="K20" s="5"/>
      <c r="L20" s="5"/>
    </row>
    <row r="21" spans="1:12" x14ac:dyDescent="0.2">
      <c r="A21" s="2">
        <v>5</v>
      </c>
      <c r="C21" s="1" t="s">
        <v>31</v>
      </c>
      <c r="E21" s="5">
        <v>1116562.4166666667</v>
      </c>
      <c r="F21" s="5">
        <v>38424.5</v>
      </c>
      <c r="G21" s="5">
        <f>E21+F21</f>
        <v>1154986.9166666667</v>
      </c>
      <c r="H21" s="45"/>
      <c r="I21" s="5">
        <v>1134572.8333333333</v>
      </c>
      <c r="J21" s="5">
        <v>32626.666666666668</v>
      </c>
      <c r="K21" s="5">
        <f>I21+J21</f>
        <v>1167199.5</v>
      </c>
      <c r="L21" s="5">
        <f>K21-G21</f>
        <v>12212.583333333256</v>
      </c>
    </row>
    <row r="22" spans="1:12" x14ac:dyDescent="0.2">
      <c r="A22" s="2">
        <v>6</v>
      </c>
      <c r="C22" s="1" t="s">
        <v>30</v>
      </c>
      <c r="E22" s="5">
        <v>4364</v>
      </c>
      <c r="F22" s="5">
        <v>3498.6666666666665</v>
      </c>
      <c r="G22" s="5">
        <f>E22+F22</f>
        <v>7862.6666666666661</v>
      </c>
      <c r="H22" s="45"/>
      <c r="I22" s="5">
        <v>4463.833333333333</v>
      </c>
      <c r="J22" s="5">
        <v>3469.9166666666665</v>
      </c>
      <c r="K22" s="5">
        <f>I22+J22</f>
        <v>7933.75</v>
      </c>
      <c r="L22" s="5">
        <f>K22-G22</f>
        <v>71.08333333333394</v>
      </c>
    </row>
    <row r="23" spans="1:12" x14ac:dyDescent="0.2">
      <c r="A23" s="2">
        <v>7</v>
      </c>
      <c r="C23" s="1" t="s">
        <v>29</v>
      </c>
      <c r="E23" s="5">
        <v>343975.66666666669</v>
      </c>
      <c r="F23" s="5">
        <v>13627.083333333334</v>
      </c>
      <c r="G23" s="5">
        <f>E23+F23</f>
        <v>357602.75</v>
      </c>
      <c r="H23" s="45"/>
      <c r="I23" s="5">
        <v>349579.16666666669</v>
      </c>
      <c r="J23" s="5">
        <v>11269.5</v>
      </c>
      <c r="K23" s="5">
        <f>I23+J23</f>
        <v>360848.66666666669</v>
      </c>
      <c r="L23" s="5">
        <f>K23-G23</f>
        <v>3245.9166666666861</v>
      </c>
    </row>
    <row r="24" spans="1:12" x14ac:dyDescent="0.2">
      <c r="A24" s="2">
        <v>8</v>
      </c>
      <c r="C24" s="1" t="s">
        <v>28</v>
      </c>
      <c r="E24" s="5">
        <v>1242</v>
      </c>
      <c r="F24" s="5">
        <v>959.41666666666663</v>
      </c>
      <c r="G24" s="5">
        <f>E24+F24</f>
        <v>2201.4166666666665</v>
      </c>
      <c r="H24" s="45"/>
      <c r="I24" s="5">
        <v>1268.5833333333333</v>
      </c>
      <c r="J24" s="5">
        <v>931</v>
      </c>
      <c r="K24" s="5">
        <f>I24+J24</f>
        <v>2199.583333333333</v>
      </c>
      <c r="L24" s="5">
        <f>K24-G24</f>
        <v>-1.8333333333334849</v>
      </c>
    </row>
    <row r="25" spans="1:12" x14ac:dyDescent="0.2">
      <c r="A25" s="2">
        <v>9</v>
      </c>
      <c r="C25" s="1" t="s">
        <v>38</v>
      </c>
      <c r="E25" s="6">
        <f t="shared" ref="E25:G25" si="2">SUM(E21:E24)</f>
        <v>1466144.0833333335</v>
      </c>
      <c r="F25" s="6">
        <f t="shared" si="2"/>
        <v>56509.666666666664</v>
      </c>
      <c r="G25" s="6">
        <f t="shared" si="2"/>
        <v>1522653.7500000002</v>
      </c>
      <c r="H25" s="45"/>
      <c r="I25" s="6">
        <f t="shared" ref="I25:L25" si="3">SUM(I21:I24)</f>
        <v>1489884.4166666665</v>
      </c>
      <c r="J25" s="6">
        <f t="shared" si="3"/>
        <v>48297.083333333336</v>
      </c>
      <c r="K25" s="6">
        <f t="shared" si="3"/>
        <v>1538181.5</v>
      </c>
      <c r="L25" s="6">
        <f t="shared" si="3"/>
        <v>15527.749999999942</v>
      </c>
    </row>
    <row r="26" spans="1:12" x14ac:dyDescent="0.2">
      <c r="A26" s="2"/>
      <c r="E26" s="5"/>
      <c r="F26" s="5"/>
      <c r="G26" s="5"/>
      <c r="H26" s="45"/>
      <c r="I26" s="5"/>
      <c r="J26" s="5"/>
      <c r="K26" s="5"/>
      <c r="L26" s="5"/>
    </row>
    <row r="27" spans="1:12" x14ac:dyDescent="0.2">
      <c r="A27" s="2">
        <v>10</v>
      </c>
      <c r="C27" s="1" t="s">
        <v>27</v>
      </c>
      <c r="E27" s="6">
        <f t="shared" ref="E27:G27" si="4">E19+E25</f>
        <v>3631507.0833333335</v>
      </c>
      <c r="F27" s="6">
        <f t="shared" si="4"/>
        <v>124764.66666666666</v>
      </c>
      <c r="G27" s="6">
        <f t="shared" si="4"/>
        <v>3756271.75</v>
      </c>
      <c r="H27" s="45"/>
      <c r="I27" s="6">
        <f t="shared" ref="I27:L27" si="5">I19+I25</f>
        <v>3687466.75</v>
      </c>
      <c r="J27" s="6">
        <f t="shared" si="5"/>
        <v>107953.16666666667</v>
      </c>
      <c r="K27" s="6">
        <f t="shared" si="5"/>
        <v>3795419.9166666665</v>
      </c>
      <c r="L27" s="6">
        <f t="shared" si="5"/>
        <v>39148.166666666541</v>
      </c>
    </row>
    <row r="28" spans="1:12" x14ac:dyDescent="0.2">
      <c r="A28" s="2"/>
      <c r="E28" s="5"/>
      <c r="F28" s="5"/>
      <c r="G28" s="5"/>
      <c r="H28" s="45"/>
      <c r="I28" s="5"/>
      <c r="J28" s="5"/>
      <c r="K28" s="5"/>
      <c r="L28" s="5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5">
        <v>2</v>
      </c>
      <c r="F31" s="5">
        <v>7</v>
      </c>
      <c r="G31" s="5">
        <f>E31+F31</f>
        <v>9</v>
      </c>
      <c r="H31" s="45"/>
      <c r="I31" s="5">
        <v>4</v>
      </c>
      <c r="J31" s="5">
        <v>10.583333333333334</v>
      </c>
      <c r="K31" s="5">
        <f>I31+J31</f>
        <v>14.583333333333334</v>
      </c>
      <c r="L31" s="5">
        <f>K31-G31</f>
        <v>5.5833333333333339</v>
      </c>
    </row>
    <row r="32" spans="1:12" x14ac:dyDescent="0.2">
      <c r="A32" s="2">
        <v>12</v>
      </c>
      <c r="C32" s="1" t="s">
        <v>22</v>
      </c>
      <c r="E32" s="5">
        <v>57</v>
      </c>
      <c r="F32" s="5">
        <v>278</v>
      </c>
      <c r="G32" s="5">
        <f>E32+F32</f>
        <v>335</v>
      </c>
      <c r="H32" s="45"/>
      <c r="I32" s="5">
        <v>59.333333333333336</v>
      </c>
      <c r="J32" s="5">
        <v>332.91666666666669</v>
      </c>
      <c r="K32" s="5">
        <f>I32+J32</f>
        <v>392.25</v>
      </c>
      <c r="L32" s="5">
        <f>K32-G32</f>
        <v>57.25</v>
      </c>
    </row>
    <row r="33" spans="1:12" x14ac:dyDescent="0.2">
      <c r="A33" s="2">
        <v>13</v>
      </c>
      <c r="C33" s="1" t="s">
        <v>21</v>
      </c>
      <c r="E33" s="5">
        <v>1</v>
      </c>
      <c r="F33" s="5">
        <v>19</v>
      </c>
      <c r="G33" s="5">
        <f t="shared" ref="G33:G36" si="6">E33+F33</f>
        <v>20</v>
      </c>
      <c r="H33" s="45"/>
      <c r="I33" s="5">
        <v>1.1666666666666667</v>
      </c>
      <c r="J33" s="5">
        <v>19.416666666666668</v>
      </c>
      <c r="K33" s="5">
        <f t="shared" ref="K33:K36" si="7">I33+J33</f>
        <v>20.583333333333336</v>
      </c>
      <c r="L33" s="5">
        <f t="shared" ref="L33:L36" si="8">K33-G33</f>
        <v>0.5833333333333357</v>
      </c>
    </row>
    <row r="34" spans="1:12" x14ac:dyDescent="0.2">
      <c r="A34" s="2">
        <v>14</v>
      </c>
      <c r="C34" s="1" t="s">
        <v>20</v>
      </c>
      <c r="E34" s="5">
        <v>4</v>
      </c>
      <c r="F34" s="5">
        <v>0</v>
      </c>
      <c r="G34" s="5">
        <f t="shared" si="6"/>
        <v>4</v>
      </c>
      <c r="H34" s="45"/>
      <c r="I34" s="5">
        <v>0</v>
      </c>
      <c r="J34" s="5">
        <v>4</v>
      </c>
      <c r="K34" s="5">
        <f t="shared" si="7"/>
        <v>4</v>
      </c>
      <c r="L34" s="5">
        <f t="shared" si="8"/>
        <v>0</v>
      </c>
    </row>
    <row r="35" spans="1:12" x14ac:dyDescent="0.2">
      <c r="A35" s="2">
        <v>15</v>
      </c>
      <c r="C35" s="1" t="s">
        <v>19</v>
      </c>
      <c r="E35" s="5">
        <v>5</v>
      </c>
      <c r="F35" s="5">
        <v>35</v>
      </c>
      <c r="G35" s="5">
        <f t="shared" si="6"/>
        <v>40</v>
      </c>
      <c r="H35" s="45"/>
      <c r="I35" s="5">
        <v>4.25</v>
      </c>
      <c r="J35" s="5">
        <v>37.666666666666664</v>
      </c>
      <c r="K35" s="5">
        <f t="shared" si="7"/>
        <v>41.916666666666664</v>
      </c>
      <c r="L35" s="5">
        <f t="shared" si="8"/>
        <v>1.9166666666666643</v>
      </c>
    </row>
    <row r="36" spans="1:12" x14ac:dyDescent="0.2">
      <c r="A36" s="2">
        <v>16</v>
      </c>
      <c r="C36" s="1" t="s">
        <v>18</v>
      </c>
      <c r="E36" s="5">
        <v>3</v>
      </c>
      <c r="F36" s="5">
        <v>19</v>
      </c>
      <c r="G36" s="5">
        <f t="shared" si="6"/>
        <v>22</v>
      </c>
      <c r="H36" s="45"/>
      <c r="I36" s="5">
        <v>1.4166666666666667</v>
      </c>
      <c r="J36" s="5">
        <v>17.916666666666668</v>
      </c>
      <c r="K36" s="5">
        <f t="shared" si="7"/>
        <v>19.333333333333336</v>
      </c>
      <c r="L36" s="5">
        <f t="shared" si="8"/>
        <v>-2.6666666666666643</v>
      </c>
    </row>
    <row r="37" spans="1:12" x14ac:dyDescent="0.2">
      <c r="A37" s="2"/>
      <c r="E37" s="5"/>
      <c r="F37" s="5"/>
      <c r="G37" s="5"/>
      <c r="H37" s="45"/>
      <c r="I37" s="5"/>
      <c r="J37" s="5"/>
      <c r="K37" s="5"/>
      <c r="L37" s="5"/>
    </row>
    <row r="38" spans="1:12" x14ac:dyDescent="0.2">
      <c r="A38" s="2"/>
      <c r="E38" s="5"/>
      <c r="F38" s="5"/>
      <c r="G38" s="5"/>
      <c r="H38" s="45"/>
      <c r="I38" s="5"/>
      <c r="J38" s="5"/>
      <c r="K38" s="5"/>
      <c r="L38" s="5"/>
    </row>
    <row r="39" spans="1:12" x14ac:dyDescent="0.2">
      <c r="A39" s="2"/>
      <c r="E39" s="5"/>
      <c r="F39" s="5"/>
      <c r="G39" s="5"/>
      <c r="H39" s="45"/>
      <c r="I39" s="5"/>
      <c r="J39" s="5"/>
      <c r="K39" s="5"/>
      <c r="L39" s="5"/>
    </row>
    <row r="40" spans="1:12" x14ac:dyDescent="0.2">
      <c r="A40" s="2"/>
      <c r="E40" s="5"/>
      <c r="F40" s="5"/>
      <c r="G40" s="5"/>
      <c r="H40" s="45"/>
      <c r="I40" s="5"/>
      <c r="J40" s="5"/>
      <c r="K40" s="5"/>
      <c r="L40" s="5"/>
    </row>
    <row r="41" spans="1:12" x14ac:dyDescent="0.2">
      <c r="A41" s="2"/>
      <c r="E41" s="5"/>
      <c r="F41" s="5"/>
      <c r="G41" s="5"/>
      <c r="H41" s="45"/>
      <c r="I41" s="5"/>
      <c r="J41" s="5"/>
      <c r="K41" s="5"/>
      <c r="L41" s="5"/>
    </row>
    <row r="42" spans="1:12" x14ac:dyDescent="0.2">
      <c r="A42" s="2"/>
      <c r="E42" s="5"/>
      <c r="F42" s="5"/>
      <c r="G42" s="5"/>
      <c r="H42" s="45"/>
      <c r="I42" s="5"/>
      <c r="J42" s="5"/>
      <c r="K42" s="5"/>
      <c r="L42" s="5"/>
    </row>
    <row r="43" spans="1:12" x14ac:dyDescent="0.2">
      <c r="A43" s="2"/>
      <c r="E43" s="5"/>
      <c r="F43" s="5"/>
      <c r="G43" s="5"/>
      <c r="H43" s="45"/>
      <c r="I43" s="5"/>
      <c r="J43" s="5"/>
      <c r="K43" s="5"/>
      <c r="L43" s="5"/>
    </row>
    <row r="44" spans="1:12" s="11" customFormat="1" x14ac:dyDescent="0.2">
      <c r="A44" s="12" t="s">
        <v>79</v>
      </c>
      <c r="B44" s="12"/>
      <c r="C44" s="12"/>
      <c r="D44" s="12"/>
      <c r="E44" s="12"/>
      <c r="F44" s="12"/>
      <c r="G44" s="12"/>
      <c r="H44" s="40"/>
      <c r="I44" s="12"/>
      <c r="J44" s="12"/>
      <c r="K44" s="12"/>
      <c r="L44" s="12"/>
    </row>
    <row r="46" spans="1:12" s="4" customFormat="1" x14ac:dyDescent="0.2">
      <c r="E46" s="51">
        <v>2020</v>
      </c>
      <c r="F46" s="51"/>
      <c r="G46" s="51"/>
      <c r="H46" s="41"/>
      <c r="I46" s="51">
        <v>2021</v>
      </c>
      <c r="J46" s="51"/>
      <c r="K46" s="51"/>
      <c r="L46" s="10"/>
    </row>
    <row r="47" spans="1:12" s="7" customFormat="1" ht="38.1" customHeight="1" x14ac:dyDescent="0.2">
      <c r="A47" s="8" t="s">
        <v>77</v>
      </c>
      <c r="C47" s="9" t="s">
        <v>58</v>
      </c>
      <c r="E47" s="50" t="s">
        <v>7</v>
      </c>
      <c r="F47" s="50"/>
      <c r="G47" s="50"/>
      <c r="H47" s="42"/>
      <c r="I47" s="50" t="s">
        <v>7</v>
      </c>
      <c r="J47" s="50"/>
      <c r="K47" s="50"/>
      <c r="L47" s="8" t="s">
        <v>44</v>
      </c>
    </row>
    <row r="48" spans="1:12" x14ac:dyDescent="0.2">
      <c r="E48" s="2" t="s">
        <v>3</v>
      </c>
      <c r="F48" s="2" t="s">
        <v>2</v>
      </c>
      <c r="G48" s="2" t="s">
        <v>1</v>
      </c>
      <c r="H48" s="43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43"/>
      <c r="I49" s="2"/>
      <c r="J49" s="2"/>
      <c r="K49" s="2"/>
      <c r="L49" s="2"/>
    </row>
    <row r="50" spans="1:12" x14ac:dyDescent="0.2">
      <c r="E50" s="13" t="s">
        <v>41</v>
      </c>
      <c r="F50" s="13" t="s">
        <v>40</v>
      </c>
      <c r="G50" s="13" t="s">
        <v>0</v>
      </c>
      <c r="H50" s="44"/>
      <c r="I50" s="13" t="s">
        <v>41</v>
      </c>
      <c r="J50" s="13" t="s">
        <v>40</v>
      </c>
      <c r="K50" s="13" t="s">
        <v>0</v>
      </c>
      <c r="L50" s="2"/>
    </row>
    <row r="51" spans="1:12" x14ac:dyDescent="0.2">
      <c r="A51" s="2"/>
      <c r="E51" s="5"/>
      <c r="F51" s="5"/>
      <c r="G51" s="5"/>
      <c r="H51" s="45"/>
      <c r="I51" s="5"/>
      <c r="J51" s="5"/>
      <c r="K51" s="5"/>
      <c r="L51" s="5"/>
    </row>
    <row r="52" spans="1:12" x14ac:dyDescent="0.2">
      <c r="A52" s="2">
        <v>17</v>
      </c>
      <c r="C52" s="1" t="s">
        <v>17</v>
      </c>
      <c r="E52" s="5">
        <v>3</v>
      </c>
      <c r="F52" s="5">
        <v>18</v>
      </c>
      <c r="G52" s="5">
        <f t="shared" ref="G52:G55" si="9">E52+F52</f>
        <v>21</v>
      </c>
      <c r="H52" s="45"/>
      <c r="I52" s="5">
        <v>1.9166666666666667</v>
      </c>
      <c r="J52" s="5">
        <v>19.583333333333332</v>
      </c>
      <c r="K52" s="5">
        <f t="shared" ref="K52:K55" si="10">I52+J52</f>
        <v>21.5</v>
      </c>
      <c r="L52" s="5">
        <f t="shared" ref="L52:L55" si="11">K52-G52</f>
        <v>0.5</v>
      </c>
    </row>
    <row r="53" spans="1:12" x14ac:dyDescent="0.2">
      <c r="A53" s="2">
        <v>18</v>
      </c>
      <c r="C53" s="1" t="s">
        <v>16</v>
      </c>
      <c r="E53" s="5">
        <v>1</v>
      </c>
      <c r="F53" s="5">
        <v>0</v>
      </c>
      <c r="G53" s="5">
        <f t="shared" si="9"/>
        <v>1</v>
      </c>
      <c r="H53" s="45"/>
      <c r="I53" s="5">
        <v>1</v>
      </c>
      <c r="J53" s="5">
        <v>0</v>
      </c>
      <c r="K53" s="5">
        <f t="shared" si="10"/>
        <v>1</v>
      </c>
      <c r="L53" s="5">
        <f t="shared" si="11"/>
        <v>0</v>
      </c>
    </row>
    <row r="54" spans="1:12" x14ac:dyDescent="0.2">
      <c r="A54" s="2">
        <v>19</v>
      </c>
      <c r="C54" s="1" t="s">
        <v>15</v>
      </c>
      <c r="E54" s="5">
        <v>2</v>
      </c>
      <c r="F54" s="5">
        <v>0</v>
      </c>
      <c r="G54" s="5">
        <f t="shared" si="9"/>
        <v>2</v>
      </c>
      <c r="H54" s="45"/>
      <c r="I54" s="5">
        <v>0</v>
      </c>
      <c r="J54" s="5">
        <v>2</v>
      </c>
      <c r="K54" s="5">
        <f t="shared" si="10"/>
        <v>2</v>
      </c>
      <c r="L54" s="5">
        <f t="shared" si="11"/>
        <v>0</v>
      </c>
    </row>
    <row r="55" spans="1:12" x14ac:dyDescent="0.2">
      <c r="A55" s="2">
        <v>20</v>
      </c>
      <c r="C55" s="1" t="s">
        <v>14</v>
      </c>
      <c r="E55" s="5">
        <v>0</v>
      </c>
      <c r="F55" s="5">
        <v>0</v>
      </c>
      <c r="G55" s="5">
        <f t="shared" si="9"/>
        <v>0</v>
      </c>
      <c r="H55" s="45"/>
      <c r="I55" s="5">
        <v>0</v>
      </c>
      <c r="J55" s="5">
        <v>0</v>
      </c>
      <c r="K55" s="5">
        <f t="shared" si="10"/>
        <v>0</v>
      </c>
      <c r="L55" s="5">
        <f t="shared" si="11"/>
        <v>0</v>
      </c>
    </row>
    <row r="56" spans="1:12" x14ac:dyDescent="0.2">
      <c r="A56" s="2">
        <v>21</v>
      </c>
      <c r="C56" s="1" t="s">
        <v>39</v>
      </c>
      <c r="E56" s="6">
        <f>SUM(E52:E55)+SUM(E31:E36)</f>
        <v>78</v>
      </c>
      <c r="F56" s="6">
        <f>SUM(F52:F55)+SUM(F31:F36)</f>
        <v>376</v>
      </c>
      <c r="G56" s="6">
        <f>SUM(G52:G55)+SUM(G31:G36)</f>
        <v>454</v>
      </c>
      <c r="H56" s="45"/>
      <c r="I56" s="6">
        <f>SUM(I52:I55)+SUM(I31:I36)</f>
        <v>73.083333333333343</v>
      </c>
      <c r="J56" s="6">
        <f>SUM(J52:J55)+SUM(J31:J36)</f>
        <v>444.08333333333337</v>
      </c>
      <c r="K56" s="6">
        <f>SUM(K52:K55)+SUM(K31:K36)</f>
        <v>517.16666666666663</v>
      </c>
      <c r="L56" s="6">
        <f>SUM(L52:L55)+SUM(L31:L36)</f>
        <v>63.166666666666679</v>
      </c>
    </row>
    <row r="57" spans="1:12" x14ac:dyDescent="0.2">
      <c r="A57" s="2"/>
    </row>
    <row r="58" spans="1:12" x14ac:dyDescent="0.2">
      <c r="A58" s="2">
        <v>22</v>
      </c>
      <c r="C58" s="1" t="s">
        <v>13</v>
      </c>
      <c r="E58" s="5">
        <v>30.666666666666668</v>
      </c>
      <c r="F58" s="5">
        <v>208.08333333333334</v>
      </c>
      <c r="G58" s="5">
        <f t="shared" ref="G58:G69" si="12">E58+F58</f>
        <v>238.75</v>
      </c>
      <c r="H58" s="45"/>
      <c r="I58" s="5">
        <v>33.416666666666664</v>
      </c>
      <c r="J58" s="5">
        <v>196.41666666666666</v>
      </c>
      <c r="K58" s="5">
        <f t="shared" ref="K58:K69" si="13">I58+J58</f>
        <v>229.83333333333331</v>
      </c>
      <c r="L58" s="5">
        <f t="shared" ref="L58:L69" si="14">K58-G58</f>
        <v>-8.9166666666666856</v>
      </c>
    </row>
    <row r="59" spans="1:12" x14ac:dyDescent="0.2">
      <c r="A59" s="2">
        <v>23</v>
      </c>
      <c r="C59" s="1" t="s">
        <v>12</v>
      </c>
      <c r="E59" s="5">
        <v>3.75</v>
      </c>
      <c r="F59" s="5">
        <v>42.833333333333336</v>
      </c>
      <c r="G59" s="5">
        <f t="shared" si="12"/>
        <v>46.583333333333336</v>
      </c>
      <c r="H59" s="45"/>
      <c r="I59" s="5">
        <v>4.583333333333333</v>
      </c>
      <c r="J59" s="5">
        <v>51.666666666666664</v>
      </c>
      <c r="K59" s="5">
        <f t="shared" si="13"/>
        <v>56.25</v>
      </c>
      <c r="L59" s="5">
        <f t="shared" si="14"/>
        <v>9.6666666666666643</v>
      </c>
    </row>
    <row r="60" spans="1:12" x14ac:dyDescent="0.2">
      <c r="A60" s="2">
        <v>24</v>
      </c>
      <c r="C60" s="1" t="s">
        <v>26</v>
      </c>
      <c r="E60" s="5">
        <v>1</v>
      </c>
      <c r="F60" s="5">
        <v>3</v>
      </c>
      <c r="G60" s="5">
        <f>E60+F60</f>
        <v>4</v>
      </c>
      <c r="H60" s="45"/>
      <c r="I60" s="5">
        <v>1</v>
      </c>
      <c r="J60" s="5">
        <v>3</v>
      </c>
      <c r="K60" s="5">
        <f>I60+J60</f>
        <v>4</v>
      </c>
      <c r="L60" s="5">
        <f>K60-G60</f>
        <v>0</v>
      </c>
    </row>
    <row r="61" spans="1:12" x14ac:dyDescent="0.2">
      <c r="A61" s="2">
        <v>25</v>
      </c>
      <c r="C61" s="1" t="s">
        <v>25</v>
      </c>
      <c r="E61" s="5">
        <v>2.1666666666666665</v>
      </c>
      <c r="F61" s="5">
        <v>0</v>
      </c>
      <c r="G61" s="5">
        <f>E61+F61</f>
        <v>2.1666666666666665</v>
      </c>
      <c r="H61" s="45"/>
      <c r="I61" s="5">
        <v>2.4166666666666665</v>
      </c>
      <c r="J61" s="5">
        <v>0</v>
      </c>
      <c r="K61" s="5">
        <f>I61+J61</f>
        <v>2.4166666666666665</v>
      </c>
      <c r="L61" s="5">
        <f>K61-G61</f>
        <v>0.25</v>
      </c>
    </row>
    <row r="62" spans="1:12" x14ac:dyDescent="0.2">
      <c r="A62" s="2">
        <v>26</v>
      </c>
      <c r="C62" s="1" t="s">
        <v>48</v>
      </c>
      <c r="E62" s="5">
        <v>4.416666666666667</v>
      </c>
      <c r="F62" s="5">
        <v>52.25</v>
      </c>
      <c r="G62" s="5">
        <f t="shared" si="12"/>
        <v>56.666666666666664</v>
      </c>
      <c r="H62" s="45"/>
      <c r="I62" s="5">
        <v>4.416666666666667</v>
      </c>
      <c r="J62" s="5">
        <v>53.75</v>
      </c>
      <c r="K62" s="5">
        <f t="shared" si="13"/>
        <v>58.166666666666664</v>
      </c>
      <c r="L62" s="5">
        <f t="shared" si="14"/>
        <v>1.5</v>
      </c>
    </row>
    <row r="63" spans="1:12" x14ac:dyDescent="0.2">
      <c r="A63" s="2">
        <v>27</v>
      </c>
      <c r="C63" s="1" t="s">
        <v>23</v>
      </c>
      <c r="E63" s="5">
        <v>0</v>
      </c>
      <c r="F63" s="5">
        <v>12</v>
      </c>
      <c r="G63" s="5">
        <f t="shared" si="12"/>
        <v>12</v>
      </c>
      <c r="H63" s="45"/>
      <c r="I63" s="5">
        <v>0</v>
      </c>
      <c r="J63" s="5">
        <v>12</v>
      </c>
      <c r="K63" s="5">
        <f t="shared" si="13"/>
        <v>12</v>
      </c>
      <c r="L63" s="5">
        <f t="shared" si="14"/>
        <v>0</v>
      </c>
    </row>
    <row r="64" spans="1:12" x14ac:dyDescent="0.2">
      <c r="A64" s="2">
        <v>28</v>
      </c>
      <c r="C64" s="1" t="s">
        <v>49</v>
      </c>
      <c r="E64" s="5">
        <v>0</v>
      </c>
      <c r="F64" s="5">
        <v>39.333333333333336</v>
      </c>
      <c r="G64" s="5">
        <f t="shared" si="12"/>
        <v>39.333333333333336</v>
      </c>
      <c r="H64" s="45"/>
      <c r="I64" s="5">
        <v>0</v>
      </c>
      <c r="J64" s="5">
        <v>39</v>
      </c>
      <c r="K64" s="5">
        <f t="shared" si="13"/>
        <v>39</v>
      </c>
      <c r="L64" s="5">
        <f t="shared" si="14"/>
        <v>-0.3333333333333357</v>
      </c>
    </row>
    <row r="65" spans="1:12" x14ac:dyDescent="0.2">
      <c r="A65" s="2">
        <v>29</v>
      </c>
      <c r="C65" s="1" t="s">
        <v>50</v>
      </c>
      <c r="E65" s="5">
        <v>0</v>
      </c>
      <c r="F65" s="5">
        <v>25</v>
      </c>
      <c r="G65" s="5">
        <f t="shared" si="12"/>
        <v>25</v>
      </c>
      <c r="H65" s="45"/>
      <c r="I65" s="5">
        <v>0</v>
      </c>
      <c r="J65" s="5">
        <v>24.833333333333332</v>
      </c>
      <c r="K65" s="5">
        <f t="shared" si="13"/>
        <v>24.833333333333332</v>
      </c>
      <c r="L65" s="5">
        <f t="shared" si="14"/>
        <v>-0.16666666666666785</v>
      </c>
    </row>
    <row r="66" spans="1:12" x14ac:dyDescent="0.2">
      <c r="A66" s="2">
        <v>30</v>
      </c>
      <c r="C66" s="1" t="s">
        <v>51</v>
      </c>
      <c r="E66" s="5">
        <v>0</v>
      </c>
      <c r="F66" s="5">
        <v>1</v>
      </c>
      <c r="G66" s="5">
        <f t="shared" si="12"/>
        <v>1</v>
      </c>
      <c r="H66" s="45"/>
      <c r="I66" s="5">
        <v>0</v>
      </c>
      <c r="J66" s="5">
        <v>1</v>
      </c>
      <c r="K66" s="5">
        <f t="shared" si="13"/>
        <v>1</v>
      </c>
      <c r="L66" s="5">
        <f t="shared" si="14"/>
        <v>0</v>
      </c>
    </row>
    <row r="67" spans="1:12" x14ac:dyDescent="0.2">
      <c r="A67" s="2">
        <v>31</v>
      </c>
      <c r="C67" s="1" t="s">
        <v>11</v>
      </c>
      <c r="E67" s="5">
        <v>4.083333333333333</v>
      </c>
      <c r="F67" s="5">
        <v>33.833333333333336</v>
      </c>
      <c r="G67" s="5">
        <f t="shared" si="12"/>
        <v>37.916666666666671</v>
      </c>
      <c r="H67" s="45"/>
      <c r="I67" s="5">
        <v>5.416666666666667</v>
      </c>
      <c r="J67" s="5">
        <v>33.666666666666664</v>
      </c>
      <c r="K67" s="5">
        <f t="shared" si="13"/>
        <v>39.083333333333329</v>
      </c>
      <c r="L67" s="5">
        <f t="shared" si="14"/>
        <v>1.1666666666666572</v>
      </c>
    </row>
    <row r="68" spans="1:12" x14ac:dyDescent="0.2">
      <c r="A68" s="2">
        <v>32</v>
      </c>
      <c r="C68" s="1" t="s">
        <v>10</v>
      </c>
      <c r="E68" s="5">
        <v>30.583333333333332</v>
      </c>
      <c r="F68" s="5">
        <v>21.083333333333332</v>
      </c>
      <c r="G68" s="5">
        <f t="shared" si="12"/>
        <v>51.666666666666664</v>
      </c>
      <c r="H68" s="45"/>
      <c r="I68" s="5">
        <v>31.166666666666668</v>
      </c>
      <c r="J68" s="5">
        <v>21.166666666666668</v>
      </c>
      <c r="K68" s="5">
        <f t="shared" si="13"/>
        <v>52.333333333333336</v>
      </c>
      <c r="L68" s="5">
        <f t="shared" si="14"/>
        <v>0.6666666666666714</v>
      </c>
    </row>
    <row r="69" spans="1:12" x14ac:dyDescent="0.2">
      <c r="A69" s="2">
        <v>33</v>
      </c>
      <c r="C69" s="1" t="s">
        <v>9</v>
      </c>
      <c r="E69" s="5">
        <v>0</v>
      </c>
      <c r="F69" s="5">
        <v>0</v>
      </c>
      <c r="G69" s="5">
        <f t="shared" si="12"/>
        <v>0</v>
      </c>
      <c r="H69" s="45"/>
      <c r="I69" s="5">
        <v>0</v>
      </c>
      <c r="J69" s="5">
        <v>0</v>
      </c>
      <c r="K69" s="5">
        <f t="shared" si="13"/>
        <v>0</v>
      </c>
      <c r="L69" s="5">
        <f t="shared" si="14"/>
        <v>0</v>
      </c>
    </row>
    <row r="70" spans="1:12" x14ac:dyDescent="0.2">
      <c r="A70" s="2"/>
      <c r="E70" s="5"/>
      <c r="F70" s="5"/>
      <c r="G70" s="5"/>
      <c r="H70" s="45"/>
      <c r="I70" s="5"/>
      <c r="J70" s="5"/>
      <c r="K70" s="5"/>
      <c r="L70" s="5"/>
    </row>
    <row r="71" spans="1:12" x14ac:dyDescent="0.2">
      <c r="A71" s="2">
        <v>34</v>
      </c>
      <c r="C71" s="1" t="s">
        <v>38</v>
      </c>
      <c r="E71" s="6">
        <f t="shared" ref="E71:G71" si="15">SUM(E58:E69)</f>
        <v>76.666666666666671</v>
      </c>
      <c r="F71" s="6">
        <f t="shared" si="15"/>
        <v>438.41666666666663</v>
      </c>
      <c r="G71" s="6">
        <f t="shared" si="15"/>
        <v>515.08333333333337</v>
      </c>
      <c r="H71" s="45"/>
      <c r="I71" s="6">
        <f t="shared" ref="I71:K71" si="16">SUM(I58:I69)</f>
        <v>82.416666666666657</v>
      </c>
      <c r="J71" s="6">
        <f t="shared" si="16"/>
        <v>436.5</v>
      </c>
      <c r="K71" s="6">
        <f t="shared" si="16"/>
        <v>518.91666666666663</v>
      </c>
      <c r="L71" s="6">
        <f>K71-G71</f>
        <v>3.8333333333332575</v>
      </c>
    </row>
    <row r="72" spans="1:12" x14ac:dyDescent="0.2">
      <c r="A72" s="2"/>
    </row>
    <row r="73" spans="1:12" x14ac:dyDescent="0.2">
      <c r="A73" s="2">
        <v>35</v>
      </c>
      <c r="C73" s="1" t="s">
        <v>8</v>
      </c>
      <c r="E73" s="6">
        <f t="shared" ref="E73:G73" si="17">E56+E71</f>
        <v>154.66666666666669</v>
      </c>
      <c r="F73" s="6">
        <f t="shared" si="17"/>
        <v>814.41666666666663</v>
      </c>
      <c r="G73" s="6">
        <f t="shared" si="17"/>
        <v>969.08333333333337</v>
      </c>
      <c r="H73" s="45"/>
      <c r="I73" s="6">
        <f t="shared" ref="I73:K73" si="18">I56+I71</f>
        <v>155.5</v>
      </c>
      <c r="J73" s="6">
        <f t="shared" si="18"/>
        <v>880.58333333333337</v>
      </c>
      <c r="K73" s="6">
        <f t="shared" si="18"/>
        <v>1036.0833333333333</v>
      </c>
      <c r="L73" s="6">
        <f>K73-G73</f>
        <v>66.999999999999886</v>
      </c>
    </row>
    <row r="74" spans="1:12" x14ac:dyDescent="0.2">
      <c r="A74" s="2"/>
    </row>
    <row r="75" spans="1:12" x14ac:dyDescent="0.2">
      <c r="A75" s="2">
        <v>36</v>
      </c>
      <c r="C75" s="1" t="s">
        <v>52</v>
      </c>
      <c r="E75" s="6">
        <f>E27+E73</f>
        <v>3631661.75</v>
      </c>
      <c r="F75" s="6">
        <f>F27+F73</f>
        <v>125579.08333333333</v>
      </c>
      <c r="G75" s="6">
        <f>G27+G73</f>
        <v>3757240.8333333335</v>
      </c>
      <c r="H75" s="45"/>
      <c r="I75" s="6">
        <f>I27+I73</f>
        <v>3687622.25</v>
      </c>
      <c r="J75" s="6">
        <f>J27+J73</f>
        <v>108833.75</v>
      </c>
      <c r="K75" s="6">
        <f>K27+K73</f>
        <v>3796456</v>
      </c>
      <c r="L75" s="6">
        <f>L27+L73</f>
        <v>39215.166666666541</v>
      </c>
    </row>
    <row r="76" spans="1:12" x14ac:dyDescent="0.2">
      <c r="A76" s="2"/>
      <c r="E76" s="5"/>
      <c r="F76" s="5"/>
      <c r="G76" s="5"/>
      <c r="H76" s="45"/>
      <c r="I76" s="5"/>
      <c r="J76" s="5"/>
      <c r="K76" s="5"/>
      <c r="L76" s="5"/>
    </row>
    <row r="77" spans="1:12" x14ac:dyDescent="0.2">
      <c r="A77" s="2"/>
      <c r="E77" s="5"/>
      <c r="F77" s="5"/>
      <c r="G77" s="5"/>
      <c r="H77" s="45"/>
      <c r="I77" s="5"/>
      <c r="J77" s="5"/>
      <c r="K77" s="5"/>
      <c r="L77" s="5"/>
    </row>
    <row r="78" spans="1:12" x14ac:dyDescent="0.2">
      <c r="A78" s="2"/>
      <c r="E78" s="5"/>
      <c r="F78" s="5"/>
      <c r="G78" s="5"/>
      <c r="H78" s="45"/>
      <c r="I78" s="5"/>
      <c r="J78" s="5"/>
      <c r="K78" s="5"/>
      <c r="L78" s="5"/>
    </row>
    <row r="79" spans="1:12" x14ac:dyDescent="0.2">
      <c r="A79" s="2"/>
      <c r="E79" s="5"/>
      <c r="F79" s="5"/>
      <c r="G79" s="5"/>
      <c r="H79" s="45"/>
      <c r="I79" s="5"/>
      <c r="J79" s="5"/>
      <c r="K79" s="5"/>
      <c r="L79" s="5"/>
    </row>
    <row r="80" spans="1:12" x14ac:dyDescent="0.2">
      <c r="A80" s="2"/>
      <c r="E80" s="5"/>
      <c r="F80" s="5"/>
      <c r="G80" s="5"/>
      <c r="H80" s="45"/>
      <c r="I80" s="5"/>
      <c r="J80" s="5"/>
      <c r="K80" s="5"/>
      <c r="L80" s="5"/>
    </row>
    <row r="81" spans="1:12" x14ac:dyDescent="0.2">
      <c r="A81" s="2"/>
      <c r="E81" s="5"/>
      <c r="F81" s="5"/>
      <c r="G81" s="5"/>
      <c r="H81" s="45"/>
      <c r="I81" s="5"/>
      <c r="J81" s="5"/>
      <c r="K81" s="5"/>
      <c r="L81" s="5"/>
    </row>
    <row r="82" spans="1:12" s="11" customFormat="1" x14ac:dyDescent="0.2">
      <c r="A82" s="12"/>
      <c r="B82" s="12"/>
      <c r="C82" s="12"/>
      <c r="D82" s="12"/>
      <c r="E82" s="12"/>
      <c r="F82" s="12"/>
      <c r="G82" s="12"/>
      <c r="H82" s="40"/>
      <c r="I82" s="12"/>
      <c r="J82" s="12"/>
      <c r="K82" s="12"/>
      <c r="L82" s="12"/>
    </row>
    <row r="83" spans="1:12" s="11" customFormat="1" x14ac:dyDescent="0.2">
      <c r="A83" s="12" t="s">
        <v>79</v>
      </c>
      <c r="B83" s="12"/>
      <c r="C83" s="12"/>
      <c r="D83" s="12"/>
      <c r="E83" s="12"/>
      <c r="F83" s="12"/>
      <c r="G83" s="12"/>
      <c r="H83" s="40"/>
      <c r="I83" s="12"/>
      <c r="J83" s="12"/>
      <c r="K83" s="12"/>
      <c r="L83" s="12"/>
    </row>
    <row r="85" spans="1:12" s="4" customFormat="1" x14ac:dyDescent="0.2">
      <c r="E85" s="51">
        <v>2020</v>
      </c>
      <c r="F85" s="51"/>
      <c r="G85" s="51"/>
      <c r="H85" s="41"/>
      <c r="I85" s="51">
        <v>2021</v>
      </c>
      <c r="J85" s="51"/>
      <c r="K85" s="51"/>
      <c r="L85" s="10"/>
    </row>
    <row r="86" spans="1:12" s="7" customFormat="1" ht="38.1" customHeight="1" x14ac:dyDescent="0.2">
      <c r="A86" s="8" t="s">
        <v>77</v>
      </c>
      <c r="C86" s="9" t="s">
        <v>58</v>
      </c>
      <c r="E86" s="50" t="s">
        <v>7</v>
      </c>
      <c r="F86" s="50"/>
      <c r="G86" s="50"/>
      <c r="H86" s="42"/>
      <c r="I86" s="50" t="s">
        <v>7</v>
      </c>
      <c r="J86" s="50"/>
      <c r="K86" s="50"/>
      <c r="L86" s="8" t="s">
        <v>44</v>
      </c>
    </row>
    <row r="87" spans="1:12" x14ac:dyDescent="0.2">
      <c r="E87" s="2" t="s">
        <v>3</v>
      </c>
      <c r="F87" s="2" t="s">
        <v>2</v>
      </c>
      <c r="G87" s="2" t="s">
        <v>1</v>
      </c>
      <c r="H87" s="43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43"/>
      <c r="I88" s="2"/>
      <c r="J88" s="2"/>
      <c r="K88" s="2"/>
      <c r="L88" s="2"/>
    </row>
    <row r="89" spans="1:12" x14ac:dyDescent="0.2">
      <c r="E89" s="13" t="s">
        <v>41</v>
      </c>
      <c r="F89" s="13" t="s">
        <v>40</v>
      </c>
      <c r="G89" s="13" t="s">
        <v>0</v>
      </c>
      <c r="H89" s="44"/>
      <c r="I89" s="13" t="s">
        <v>41</v>
      </c>
      <c r="J89" s="13" t="s">
        <v>40</v>
      </c>
      <c r="K89" s="13" t="s">
        <v>0</v>
      </c>
      <c r="L89" s="2"/>
    </row>
    <row r="91" spans="1:12" x14ac:dyDescent="0.2">
      <c r="A91" s="2"/>
      <c r="C91" s="4" t="s">
        <v>53</v>
      </c>
    </row>
    <row r="92" spans="1:12" x14ac:dyDescent="0.2">
      <c r="A92" s="2"/>
      <c r="E92" s="18"/>
      <c r="F92" s="18"/>
      <c r="G92" s="18"/>
      <c r="H92" s="46"/>
    </row>
    <row r="93" spans="1:12" x14ac:dyDescent="0.2">
      <c r="A93" s="2">
        <v>37</v>
      </c>
      <c r="C93" s="1" t="s">
        <v>54</v>
      </c>
      <c r="E93" s="16">
        <f>3379665.7+0.5</f>
        <v>3379666.2</v>
      </c>
      <c r="F93" s="16">
        <v>83726.7</v>
      </c>
      <c r="G93" s="21">
        <f>ROUND(E93+F93,0)</f>
        <v>3463393</v>
      </c>
      <c r="H93" s="47"/>
      <c r="I93" s="16">
        <v>3432269.416666667</v>
      </c>
      <c r="J93" s="16">
        <v>68780.162222222207</v>
      </c>
      <c r="K93" s="16">
        <f>I93+J93</f>
        <v>3501049.5788888894</v>
      </c>
      <c r="L93" s="16">
        <f>K93-G93</f>
        <v>37656.578888889402</v>
      </c>
    </row>
    <row r="94" spans="1:12" x14ac:dyDescent="0.2">
      <c r="A94" s="2">
        <v>38</v>
      </c>
      <c r="C94" s="1" t="s">
        <v>55</v>
      </c>
      <c r="E94" s="16">
        <v>242657</v>
      </c>
      <c r="F94" s="16">
        <v>39235</v>
      </c>
      <c r="G94" s="21">
        <f>ROUND(E94+F94,0)</f>
        <v>281892</v>
      </c>
      <c r="H94" s="47"/>
      <c r="I94" s="16">
        <v>245963.66666666669</v>
      </c>
      <c r="J94" s="16">
        <v>37447</v>
      </c>
      <c r="K94" s="16">
        <f>I94+J94</f>
        <v>283410.66666666669</v>
      </c>
      <c r="L94" s="16">
        <f>K94-G94</f>
        <v>1518.6666666666861</v>
      </c>
    </row>
    <row r="95" spans="1:12" x14ac:dyDescent="0.2">
      <c r="A95" s="2">
        <v>39</v>
      </c>
      <c r="C95" s="1" t="s">
        <v>56</v>
      </c>
      <c r="E95" s="16">
        <v>9184</v>
      </c>
      <c r="F95" s="16">
        <v>1803</v>
      </c>
      <c r="G95" s="21">
        <f>ROUND(E95+F95,0)</f>
        <v>10987</v>
      </c>
      <c r="H95" s="47"/>
      <c r="I95" s="16">
        <v>9233.6666666666679</v>
      </c>
      <c r="J95" s="16">
        <v>1726</v>
      </c>
      <c r="K95" s="16">
        <f>I95+J95</f>
        <v>10959.666666666668</v>
      </c>
      <c r="L95" s="16">
        <f>K95-G95</f>
        <v>-27.333333333332121</v>
      </c>
    </row>
    <row r="96" spans="1:12" x14ac:dyDescent="0.2">
      <c r="A96" s="2">
        <v>40</v>
      </c>
      <c r="C96" s="1" t="s">
        <v>0</v>
      </c>
      <c r="E96" s="17">
        <f t="shared" ref="E96:G96" si="19">SUM(E93:E95)</f>
        <v>3631507.2</v>
      </c>
      <c r="F96" s="17">
        <f t="shared" si="19"/>
        <v>124764.7</v>
      </c>
      <c r="G96" s="17">
        <f t="shared" si="19"/>
        <v>3756272</v>
      </c>
      <c r="H96" s="47"/>
      <c r="I96" s="17">
        <f t="shared" ref="I96:K96" si="20">SUM(I93:I95)</f>
        <v>3687466.75</v>
      </c>
      <c r="J96" s="17">
        <f t="shared" si="20"/>
        <v>107953.16222222221</v>
      </c>
      <c r="K96" s="17">
        <f t="shared" si="20"/>
        <v>3795419.9122222224</v>
      </c>
      <c r="L96" s="17">
        <f>K96-G96</f>
        <v>39147.912222222425</v>
      </c>
    </row>
    <row r="97" spans="1:12" x14ac:dyDescent="0.2">
      <c r="A97" s="2"/>
      <c r="E97" s="20"/>
      <c r="F97" s="20"/>
      <c r="G97" s="20"/>
      <c r="H97" s="48"/>
      <c r="I97" s="20"/>
      <c r="J97" s="20"/>
      <c r="K97" s="20"/>
      <c r="L97" s="18"/>
    </row>
    <row r="98" spans="1:12" x14ac:dyDescent="0.2">
      <c r="A98" s="2"/>
      <c r="C98" s="4" t="s">
        <v>57</v>
      </c>
      <c r="E98" s="15"/>
      <c r="F98" s="15"/>
      <c r="G98" s="15"/>
      <c r="H98" s="49"/>
      <c r="I98" s="15"/>
      <c r="J98" s="15"/>
      <c r="K98" s="15"/>
      <c r="L98" s="15"/>
    </row>
    <row r="99" spans="1:12" x14ac:dyDescent="0.2">
      <c r="A99" s="2"/>
      <c r="C99" s="4"/>
      <c r="E99" s="15"/>
      <c r="F99" s="15"/>
      <c r="G99" s="15"/>
      <c r="H99" s="49"/>
      <c r="I99" s="15"/>
      <c r="J99" s="15"/>
      <c r="K99" s="15"/>
      <c r="L99" s="15"/>
    </row>
    <row r="100" spans="1:12" x14ac:dyDescent="0.2">
      <c r="A100" s="2">
        <v>41</v>
      </c>
      <c r="C100" s="1" t="s">
        <v>59</v>
      </c>
      <c r="E100" s="16">
        <v>0</v>
      </c>
      <c r="F100" s="16">
        <f>7.16666666666667-0.2</f>
        <v>6.9666666666666694</v>
      </c>
      <c r="G100" s="16">
        <f>E100+F100</f>
        <v>6.9666666666666694</v>
      </c>
      <c r="H100" s="47"/>
      <c r="I100" s="16">
        <v>0</v>
      </c>
      <c r="J100" s="16">
        <v>8</v>
      </c>
      <c r="K100" s="16">
        <f>I100+J100</f>
        <v>8</v>
      </c>
      <c r="L100" s="16">
        <f>K100-G100</f>
        <v>1.0333333333333306</v>
      </c>
    </row>
    <row r="101" spans="1:12" x14ac:dyDescent="0.2">
      <c r="A101" s="2">
        <v>42</v>
      </c>
      <c r="C101" s="1" t="s">
        <v>60</v>
      </c>
      <c r="E101" s="16">
        <v>18.583333333333336</v>
      </c>
      <c r="F101" s="16">
        <v>157.16666666666666</v>
      </c>
      <c r="G101" s="16">
        <f t="shared" ref="G101:G109" si="21">E101+F101</f>
        <v>175.75</v>
      </c>
      <c r="H101" s="47"/>
      <c r="I101" s="16">
        <v>19.5</v>
      </c>
      <c r="J101" s="16">
        <v>195</v>
      </c>
      <c r="K101" s="16">
        <f t="shared" ref="K101:K109" si="22">I101+J101</f>
        <v>214.5</v>
      </c>
      <c r="L101" s="16">
        <f t="shared" ref="L101:L109" si="23">K101-G101</f>
        <v>38.75</v>
      </c>
    </row>
    <row r="102" spans="1:12" x14ac:dyDescent="0.2">
      <c r="A102" s="2">
        <v>43</v>
      </c>
      <c r="C102" s="1" t="s">
        <v>61</v>
      </c>
      <c r="E102" s="16">
        <f>4.33333333333333+0.2</f>
        <v>4.5333333333333306</v>
      </c>
      <c r="F102" s="16">
        <v>53.333333333333329</v>
      </c>
      <c r="G102" s="16">
        <f t="shared" si="21"/>
        <v>57.86666666666666</v>
      </c>
      <c r="H102" s="47"/>
      <c r="I102" s="16">
        <v>5.333333333333333</v>
      </c>
      <c r="J102" s="16">
        <v>50.916666666666671</v>
      </c>
      <c r="K102" s="16">
        <f t="shared" si="22"/>
        <v>56.250000000000007</v>
      </c>
      <c r="L102" s="16">
        <f t="shared" si="23"/>
        <v>-1.6166666666666529</v>
      </c>
    </row>
    <row r="103" spans="1:12" x14ac:dyDescent="0.2">
      <c r="A103" s="2">
        <v>44</v>
      </c>
      <c r="C103" s="1" t="s">
        <v>62</v>
      </c>
      <c r="E103" s="16">
        <v>23.333333333333336</v>
      </c>
      <c r="F103" s="16">
        <v>133.08333333333331</v>
      </c>
      <c r="G103" s="16">
        <f t="shared" si="21"/>
        <v>156.41666666666666</v>
      </c>
      <c r="H103" s="47"/>
      <c r="I103" s="16">
        <v>24.5</v>
      </c>
      <c r="J103" s="16">
        <v>135.66666666666666</v>
      </c>
      <c r="K103" s="16">
        <f t="shared" si="22"/>
        <v>160.16666666666666</v>
      </c>
      <c r="L103" s="16">
        <f t="shared" si="23"/>
        <v>3.75</v>
      </c>
    </row>
    <row r="104" spans="1:12" x14ac:dyDescent="0.2">
      <c r="A104" s="2">
        <v>45</v>
      </c>
      <c r="C104" s="1" t="s">
        <v>63</v>
      </c>
      <c r="E104" s="16">
        <v>13.416666666666664</v>
      </c>
      <c r="F104" s="16">
        <v>127.5</v>
      </c>
      <c r="G104" s="16">
        <f t="shared" si="21"/>
        <v>140.91666666666666</v>
      </c>
      <c r="H104" s="47"/>
      <c r="I104" s="16">
        <v>18.833333333333332</v>
      </c>
      <c r="J104" s="16">
        <v>125.5</v>
      </c>
      <c r="K104" s="16">
        <f t="shared" si="22"/>
        <v>144.33333333333334</v>
      </c>
      <c r="L104" s="16">
        <f t="shared" si="23"/>
        <v>3.4166666666666856</v>
      </c>
    </row>
    <row r="105" spans="1:12" x14ac:dyDescent="0.2">
      <c r="A105" s="2">
        <v>46</v>
      </c>
      <c r="C105" s="1" t="s">
        <v>64</v>
      </c>
      <c r="E105" s="16">
        <v>31</v>
      </c>
      <c r="F105" s="16">
        <v>204.5</v>
      </c>
      <c r="G105" s="16">
        <f t="shared" si="21"/>
        <v>235.5</v>
      </c>
      <c r="H105" s="47"/>
      <c r="I105" s="16">
        <v>28.583333333333336</v>
      </c>
      <c r="J105" s="16">
        <v>200.75</v>
      </c>
      <c r="K105" s="16">
        <f t="shared" si="22"/>
        <v>229.33333333333334</v>
      </c>
      <c r="L105" s="16">
        <f t="shared" si="23"/>
        <v>-6.1666666666666572</v>
      </c>
    </row>
    <row r="106" spans="1:12" x14ac:dyDescent="0.2">
      <c r="A106" s="2">
        <v>47</v>
      </c>
      <c r="C106" s="1" t="s">
        <v>65</v>
      </c>
      <c r="E106" s="16">
        <v>6.833333333333333</v>
      </c>
      <c r="F106" s="16">
        <v>17.666666666666668</v>
      </c>
      <c r="G106" s="16">
        <f t="shared" si="21"/>
        <v>24.5</v>
      </c>
      <c r="H106" s="47"/>
      <c r="I106" s="16">
        <v>6.1666666666666661</v>
      </c>
      <c r="J106" s="16">
        <v>17.5</v>
      </c>
      <c r="K106" s="16">
        <f t="shared" si="22"/>
        <v>23.666666666666664</v>
      </c>
      <c r="L106" s="16">
        <f t="shared" si="23"/>
        <v>-0.8333333333333357</v>
      </c>
    </row>
    <row r="107" spans="1:12" x14ac:dyDescent="0.2">
      <c r="A107" s="2">
        <v>48</v>
      </c>
      <c r="C107" s="1" t="s">
        <v>66</v>
      </c>
      <c r="E107" s="16">
        <v>34.583332999999996</v>
      </c>
      <c r="F107" s="16">
        <f>7.25-2</f>
        <v>5.25</v>
      </c>
      <c r="G107" s="16">
        <f t="shared" si="21"/>
        <v>39.833332999999996</v>
      </c>
      <c r="H107" s="47"/>
      <c r="I107" s="16">
        <v>28.5</v>
      </c>
      <c r="J107" s="16">
        <v>35.166663333333325</v>
      </c>
      <c r="K107" s="16">
        <f t="shared" si="22"/>
        <v>63.666663333333325</v>
      </c>
      <c r="L107" s="16">
        <f t="shared" si="23"/>
        <v>23.833330333333329</v>
      </c>
    </row>
    <row r="108" spans="1:12" x14ac:dyDescent="0.2">
      <c r="A108" s="2">
        <v>49</v>
      </c>
      <c r="C108" s="1" t="s">
        <v>67</v>
      </c>
      <c r="E108" s="16">
        <f>8.25-0.2</f>
        <v>8.0500000000000007</v>
      </c>
      <c r="F108" s="16">
        <v>29</v>
      </c>
      <c r="G108" s="16">
        <f t="shared" si="21"/>
        <v>37.049999999999997</v>
      </c>
      <c r="H108" s="47"/>
      <c r="I108" s="16">
        <v>8.3333333333333339</v>
      </c>
      <c r="J108" s="16">
        <v>31.75</v>
      </c>
      <c r="K108" s="16">
        <f t="shared" si="22"/>
        <v>40.083333333333336</v>
      </c>
      <c r="L108" s="16">
        <f t="shared" si="23"/>
        <v>3.0333333333333385</v>
      </c>
    </row>
    <row r="109" spans="1:12" x14ac:dyDescent="0.2">
      <c r="A109" s="2">
        <v>50</v>
      </c>
      <c r="C109" s="1" t="s">
        <v>68</v>
      </c>
      <c r="E109" s="16">
        <v>11.583333333333336</v>
      </c>
      <c r="F109" s="16">
        <v>58.416666666666664</v>
      </c>
      <c r="G109" s="16">
        <f t="shared" si="21"/>
        <v>70</v>
      </c>
      <c r="H109" s="47"/>
      <c r="I109" s="16">
        <v>12.916666666666668</v>
      </c>
      <c r="J109" s="16">
        <v>57.916666666666671</v>
      </c>
      <c r="K109" s="16">
        <f t="shared" si="22"/>
        <v>70.833333333333343</v>
      </c>
      <c r="L109" s="16">
        <f t="shared" si="23"/>
        <v>0.83333333333334281</v>
      </c>
    </row>
    <row r="110" spans="1:12" x14ac:dyDescent="0.2">
      <c r="A110" s="2">
        <v>51</v>
      </c>
      <c r="C110" s="1" t="s">
        <v>69</v>
      </c>
      <c r="E110" s="16">
        <v>0.5</v>
      </c>
      <c r="F110" s="16">
        <v>7</v>
      </c>
      <c r="G110" s="16">
        <f>E110+F110</f>
        <v>7.5</v>
      </c>
      <c r="H110" s="47"/>
      <c r="I110" s="16">
        <v>0.16666666666666666</v>
      </c>
      <c r="J110" s="16">
        <v>7.75</v>
      </c>
      <c r="K110" s="16">
        <f>I110+J110</f>
        <v>7.916666666666667</v>
      </c>
      <c r="L110" s="16">
        <f>K110-G110</f>
        <v>0.41666666666666696</v>
      </c>
    </row>
    <row r="111" spans="1:12" x14ac:dyDescent="0.2">
      <c r="A111" s="2">
        <v>52</v>
      </c>
      <c r="C111" s="1" t="s">
        <v>70</v>
      </c>
      <c r="E111" s="16">
        <v>2.25</v>
      </c>
      <c r="F111" s="16">
        <v>14.333333333333334</v>
      </c>
      <c r="G111" s="16">
        <f>E111+F111</f>
        <v>16.583333333333336</v>
      </c>
      <c r="H111" s="47"/>
      <c r="I111" s="16">
        <v>2.6666666666666665</v>
      </c>
      <c r="J111" s="16">
        <v>14.666666666666666</v>
      </c>
      <c r="K111" s="16">
        <f>I111+J111</f>
        <v>17.333333333333332</v>
      </c>
      <c r="L111" s="16">
        <f>K111-G111</f>
        <v>0.74999999999999645</v>
      </c>
    </row>
    <row r="112" spans="1:12" x14ac:dyDescent="0.2">
      <c r="A112" s="2">
        <v>53</v>
      </c>
      <c r="C112" s="1" t="s">
        <v>0</v>
      </c>
      <c r="E112" s="17">
        <f t="shared" ref="E112:G112" si="24">SUM(E100:E111)</f>
        <v>154.66666633333335</v>
      </c>
      <c r="F112" s="17">
        <f t="shared" si="24"/>
        <v>814.21666666666658</v>
      </c>
      <c r="G112" s="17">
        <f t="shared" si="24"/>
        <v>968.88333299999999</v>
      </c>
      <c r="H112" s="47"/>
      <c r="I112" s="17">
        <f t="shared" ref="I112:K112" si="25">SUM(I100:I111)</f>
        <v>155.5</v>
      </c>
      <c r="J112" s="17">
        <f t="shared" si="25"/>
        <v>880.58332999999993</v>
      </c>
      <c r="K112" s="17">
        <f t="shared" si="25"/>
        <v>1036.0833299999999</v>
      </c>
      <c r="L112" s="17">
        <f>K112-G112</f>
        <v>67.199996999999939</v>
      </c>
    </row>
    <row r="113" spans="1:12" x14ac:dyDescent="0.2">
      <c r="A113" s="2"/>
      <c r="E113" s="18"/>
      <c r="F113" s="18"/>
      <c r="G113" s="18"/>
      <c r="H113" s="46"/>
      <c r="I113" s="18"/>
      <c r="J113" s="18"/>
      <c r="K113" s="18"/>
      <c r="L113" s="18"/>
    </row>
    <row r="114" spans="1:12" ht="13.5" thickBot="1" x14ac:dyDescent="0.25">
      <c r="A114" s="2">
        <v>54</v>
      </c>
      <c r="C114" s="1" t="s">
        <v>52</v>
      </c>
      <c r="E114" s="19">
        <f t="shared" ref="E114:G114" si="26">E96+E112</f>
        <v>3631661.8666663337</v>
      </c>
      <c r="F114" s="19">
        <f t="shared" si="26"/>
        <v>125578.91666666666</v>
      </c>
      <c r="G114" s="19">
        <f t="shared" si="26"/>
        <v>3757240.8833329999</v>
      </c>
      <c r="H114" s="47"/>
      <c r="I114" s="19">
        <f t="shared" ref="I114:K114" si="27">I96+I112</f>
        <v>3687622.25</v>
      </c>
      <c r="J114" s="19">
        <f t="shared" si="27"/>
        <v>108833.7455522222</v>
      </c>
      <c r="K114" s="19">
        <f t="shared" si="27"/>
        <v>3796455.9955522222</v>
      </c>
      <c r="L114" s="19">
        <f>K114-G114</f>
        <v>39215.112219222356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47:G47"/>
    <mergeCell ref="I47:K47"/>
    <mergeCell ref="E85:G85"/>
    <mergeCell ref="I85:K85"/>
    <mergeCell ref="E86:G86"/>
    <mergeCell ref="I86:K86"/>
    <mergeCell ref="E9:G9"/>
    <mergeCell ref="E8:G8"/>
    <mergeCell ref="I8:K8"/>
    <mergeCell ref="I9:K9"/>
    <mergeCell ref="E46:G46"/>
    <mergeCell ref="I46:K46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2022-10-31
EB-2022-0200
Exhibit 3
Tab 3
Schedule 1
Attachment 6
Page &amp;P of 15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6C0E-8F84-40E9-8D2A-91DA49BE6211}">
  <dimension ref="A1:L117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1.42578125" style="1" customWidth="1"/>
    <col min="8" max="8" width="1.140625" style="27" customWidth="1"/>
    <col min="9" max="12" width="11.42578125" style="1" customWidth="1"/>
    <col min="13" max="16384" width="101.140625" style="1"/>
  </cols>
  <sheetData>
    <row r="1" spans="1:12" x14ac:dyDescent="0.2">
      <c r="A1" s="14"/>
    </row>
    <row r="6" spans="1:12" s="11" customFormat="1" x14ac:dyDescent="0.2">
      <c r="A6" s="12" t="s">
        <v>74</v>
      </c>
      <c r="B6" s="12"/>
      <c r="C6" s="12"/>
      <c r="D6" s="12"/>
      <c r="E6" s="12"/>
      <c r="F6" s="12"/>
      <c r="G6" s="12"/>
      <c r="H6" s="28"/>
      <c r="I6" s="12"/>
      <c r="J6" s="12"/>
      <c r="K6" s="12"/>
      <c r="L6" s="12"/>
    </row>
    <row r="8" spans="1:12" s="4" customFormat="1" ht="15" customHeight="1" x14ac:dyDescent="0.2">
      <c r="E8" s="51">
        <v>2021</v>
      </c>
      <c r="F8" s="51"/>
      <c r="G8" s="51"/>
      <c r="H8" s="29"/>
      <c r="I8" s="51">
        <v>2022</v>
      </c>
      <c r="J8" s="51"/>
      <c r="K8" s="51"/>
      <c r="L8" s="10"/>
    </row>
    <row r="9" spans="1:12" s="7" customFormat="1" ht="38.1" customHeight="1" x14ac:dyDescent="0.2">
      <c r="A9" s="8" t="s">
        <v>77</v>
      </c>
      <c r="C9" s="9" t="s">
        <v>58</v>
      </c>
      <c r="E9" s="50" t="s">
        <v>7</v>
      </c>
      <c r="F9" s="50"/>
      <c r="G9" s="50"/>
      <c r="H9" s="30"/>
      <c r="I9" s="50" t="s">
        <v>37</v>
      </c>
      <c r="J9" s="50"/>
      <c r="K9" s="50"/>
      <c r="L9" s="8" t="s">
        <v>45</v>
      </c>
    </row>
    <row r="10" spans="1:12" x14ac:dyDescent="0.2">
      <c r="E10" s="2" t="s">
        <v>6</v>
      </c>
      <c r="F10" s="2" t="s">
        <v>5</v>
      </c>
      <c r="G10" s="2" t="s">
        <v>4</v>
      </c>
      <c r="H10" s="31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1"/>
      <c r="I11" s="2"/>
      <c r="J11" s="2"/>
      <c r="K11" s="2"/>
      <c r="L11" s="2"/>
    </row>
    <row r="12" spans="1:12" x14ac:dyDescent="0.2">
      <c r="E12" s="13" t="s">
        <v>41</v>
      </c>
      <c r="F12" s="13" t="s">
        <v>40</v>
      </c>
      <c r="G12" s="13" t="s">
        <v>0</v>
      </c>
      <c r="H12" s="32"/>
      <c r="I12" s="13" t="s">
        <v>41</v>
      </c>
      <c r="J12" s="13" t="s">
        <v>40</v>
      </c>
      <c r="K12" s="13" t="s">
        <v>0</v>
      </c>
      <c r="L12" s="2"/>
    </row>
    <row r="14" spans="1:12" x14ac:dyDescent="0.2">
      <c r="C14" s="4" t="s">
        <v>34</v>
      </c>
      <c r="L14" s="5"/>
    </row>
    <row r="15" spans="1:12" x14ac:dyDescent="0.2">
      <c r="E15" s="5"/>
      <c r="F15" s="5"/>
      <c r="G15" s="5"/>
      <c r="H15" s="33"/>
      <c r="I15" s="5"/>
      <c r="J15" s="5"/>
      <c r="K15" s="5"/>
      <c r="L15" s="5"/>
    </row>
    <row r="16" spans="1:12" x14ac:dyDescent="0.2">
      <c r="A16" s="2">
        <v>1</v>
      </c>
      <c r="C16" s="1" t="s">
        <v>71</v>
      </c>
      <c r="E16" s="5">
        <f>Sheet2!I16</f>
        <v>2050866.25</v>
      </c>
      <c r="F16" s="5">
        <f>Sheet2!J16</f>
        <v>36503.583333333336</v>
      </c>
      <c r="G16" s="5">
        <f>E16+F16</f>
        <v>2087369.8333333333</v>
      </c>
      <c r="H16" s="33"/>
      <c r="I16" s="5">
        <v>2078171.8740000001</v>
      </c>
      <c r="J16" s="5">
        <v>33577.375999999997</v>
      </c>
      <c r="K16" s="5">
        <f>I16+J16</f>
        <v>2111749.25</v>
      </c>
      <c r="L16" s="5">
        <f>K16-G16</f>
        <v>24379.416666666744</v>
      </c>
    </row>
    <row r="17" spans="1:12" x14ac:dyDescent="0.2">
      <c r="A17" s="2">
        <v>2</v>
      </c>
      <c r="C17" s="1" t="s">
        <v>33</v>
      </c>
      <c r="E17" s="5">
        <f>Sheet2!I17</f>
        <v>146714.08333333334</v>
      </c>
      <c r="F17" s="5">
        <f>Sheet2!J17</f>
        <v>23152.5</v>
      </c>
      <c r="G17" s="5">
        <f>E17+F17</f>
        <v>169866.58333333334</v>
      </c>
      <c r="H17" s="33"/>
      <c r="I17" s="5">
        <v>148058.22700000001</v>
      </c>
      <c r="J17" s="5">
        <v>22614.023000000001</v>
      </c>
      <c r="K17" s="5">
        <f>I17+J17</f>
        <v>170672.25</v>
      </c>
      <c r="L17" s="5">
        <f>K17-G17</f>
        <v>805.66666666665697</v>
      </c>
    </row>
    <row r="18" spans="1:12" x14ac:dyDescent="0.2">
      <c r="A18" s="2">
        <v>3</v>
      </c>
      <c r="C18" s="1" t="s">
        <v>32</v>
      </c>
      <c r="E18" s="5">
        <f>Sheet2!I18</f>
        <v>2</v>
      </c>
      <c r="F18" s="5">
        <f>Sheet2!J18</f>
        <v>0</v>
      </c>
      <c r="G18" s="5">
        <f>E18+F18</f>
        <v>2</v>
      </c>
      <c r="H18" s="33"/>
      <c r="I18" s="5">
        <v>0</v>
      </c>
      <c r="J18" s="5">
        <v>0</v>
      </c>
      <c r="K18" s="5">
        <f>I18+J18</f>
        <v>0</v>
      </c>
      <c r="L18" s="5">
        <f>K18-G18</f>
        <v>-2</v>
      </c>
    </row>
    <row r="19" spans="1:12" x14ac:dyDescent="0.2">
      <c r="A19" s="2">
        <v>4</v>
      </c>
      <c r="C19" s="1" t="s">
        <v>39</v>
      </c>
      <c r="E19" s="6">
        <f t="shared" ref="E19:L19" si="0">SUM(E16:E18)</f>
        <v>2197582.3333333335</v>
      </c>
      <c r="F19" s="6">
        <f t="shared" si="0"/>
        <v>59656.083333333336</v>
      </c>
      <c r="G19" s="6">
        <f t="shared" si="0"/>
        <v>2257238.4166666665</v>
      </c>
      <c r="H19" s="33"/>
      <c r="I19" s="6">
        <f>SUM(I16:I18)</f>
        <v>2226230.1010000003</v>
      </c>
      <c r="J19" s="6">
        <f t="shared" si="0"/>
        <v>56191.398999999998</v>
      </c>
      <c r="K19" s="6">
        <f t="shared" si="0"/>
        <v>2282421.5</v>
      </c>
      <c r="L19" s="6">
        <f t="shared" si="0"/>
        <v>25183.083333333401</v>
      </c>
    </row>
    <row r="20" spans="1:12" x14ac:dyDescent="0.2">
      <c r="A20" s="2"/>
      <c r="E20" s="5"/>
      <c r="F20" s="5"/>
      <c r="G20" s="5"/>
      <c r="H20" s="33"/>
      <c r="I20" s="5"/>
      <c r="J20" s="5"/>
      <c r="K20" s="5"/>
      <c r="L20" s="5"/>
    </row>
    <row r="21" spans="1:12" x14ac:dyDescent="0.2">
      <c r="A21" s="2">
        <v>5</v>
      </c>
      <c r="C21" s="1" t="s">
        <v>31</v>
      </c>
      <c r="E21" s="5">
        <f>Sheet2!I21</f>
        <v>1134572.8333333333</v>
      </c>
      <c r="F21" s="5">
        <f>Sheet2!J21</f>
        <v>32626.666666666668</v>
      </c>
      <c r="G21" s="5">
        <f>E21+F21</f>
        <v>1167199.5</v>
      </c>
      <c r="H21" s="33"/>
      <c r="I21" s="5">
        <v>1147594.72</v>
      </c>
      <c r="J21" s="5">
        <v>31339.53</v>
      </c>
      <c r="K21" s="5">
        <f>I21+J21</f>
        <v>1178934.25</v>
      </c>
      <c r="L21" s="5">
        <f>K21-G21</f>
        <v>11734.75</v>
      </c>
    </row>
    <row r="22" spans="1:12" x14ac:dyDescent="0.2">
      <c r="A22" s="2">
        <v>6</v>
      </c>
      <c r="C22" s="1" t="s">
        <v>30</v>
      </c>
      <c r="E22" s="5">
        <f>Sheet2!I22</f>
        <v>4463.833333333333</v>
      </c>
      <c r="F22" s="5">
        <f>Sheet2!J22</f>
        <v>3469.9166666666665</v>
      </c>
      <c r="G22" s="5">
        <f>E22+F22</f>
        <v>7933.75</v>
      </c>
      <c r="H22" s="33"/>
      <c r="I22" s="5">
        <v>4490.49</v>
      </c>
      <c r="J22" s="5">
        <v>3469.3429999999998</v>
      </c>
      <c r="K22" s="5">
        <f>I22+J22</f>
        <v>7959.8329999999996</v>
      </c>
      <c r="L22" s="5">
        <f>K22-G22</f>
        <v>26.082999999999629</v>
      </c>
    </row>
    <row r="23" spans="1:12" x14ac:dyDescent="0.2">
      <c r="A23" s="2">
        <v>7</v>
      </c>
      <c r="C23" s="1" t="s">
        <v>29</v>
      </c>
      <c r="E23" s="5">
        <f>Sheet2!I23</f>
        <v>349579.16666666669</v>
      </c>
      <c r="F23" s="5">
        <f>Sheet2!J23</f>
        <v>11269.5</v>
      </c>
      <c r="G23" s="5">
        <f>E23+F23</f>
        <v>360848.66666666669</v>
      </c>
      <c r="H23" s="33"/>
      <c r="I23" s="5">
        <v>352786.15700000001</v>
      </c>
      <c r="J23" s="5">
        <v>10860.093000000001</v>
      </c>
      <c r="K23" s="5">
        <f>I23+J23</f>
        <v>363646.25</v>
      </c>
      <c r="L23" s="5">
        <f>K23-G23</f>
        <v>2797.5833333333139</v>
      </c>
    </row>
    <row r="24" spans="1:12" x14ac:dyDescent="0.2">
      <c r="A24" s="2">
        <v>8</v>
      </c>
      <c r="C24" s="1" t="s">
        <v>28</v>
      </c>
      <c r="E24" s="5">
        <f>Sheet2!I24</f>
        <v>1268.5833333333333</v>
      </c>
      <c r="F24" s="5">
        <f>Sheet2!J24</f>
        <v>931</v>
      </c>
      <c r="G24" s="5">
        <f>E24+F24</f>
        <v>2199.583333333333</v>
      </c>
      <c r="H24" s="33"/>
      <c r="I24" s="5">
        <v>1304.777</v>
      </c>
      <c r="J24" s="5">
        <v>892.89</v>
      </c>
      <c r="K24" s="5">
        <f>I24+J24</f>
        <v>2197.6669999999999</v>
      </c>
      <c r="L24" s="5">
        <f>K24-G24</f>
        <v>-1.9163333333331138</v>
      </c>
    </row>
    <row r="25" spans="1:12" x14ac:dyDescent="0.2">
      <c r="A25" s="2">
        <v>9</v>
      </c>
      <c r="C25" s="1" t="s">
        <v>38</v>
      </c>
      <c r="E25" s="6">
        <f t="shared" ref="E25:L25" si="1">SUM(E21:E24)</f>
        <v>1489884.4166666665</v>
      </c>
      <c r="F25" s="6">
        <f t="shared" si="1"/>
        <v>48297.083333333336</v>
      </c>
      <c r="G25" s="6">
        <f t="shared" si="1"/>
        <v>1538181.5</v>
      </c>
      <c r="H25" s="33"/>
      <c r="I25" s="6">
        <f t="shared" si="1"/>
        <v>1506176.1440000001</v>
      </c>
      <c r="J25" s="6">
        <f t="shared" si="1"/>
        <v>46561.856</v>
      </c>
      <c r="K25" s="6">
        <f t="shared" si="1"/>
        <v>1552738</v>
      </c>
      <c r="L25" s="6">
        <f t="shared" si="1"/>
        <v>14556.49999999998</v>
      </c>
    </row>
    <row r="26" spans="1:12" x14ac:dyDescent="0.2">
      <c r="A26" s="2"/>
      <c r="E26" s="5"/>
      <c r="F26" s="5"/>
      <c r="G26" s="5"/>
      <c r="H26" s="33"/>
      <c r="I26" s="5"/>
      <c r="J26" s="5"/>
      <c r="K26" s="5"/>
      <c r="L26" s="5"/>
    </row>
    <row r="27" spans="1:12" x14ac:dyDescent="0.2">
      <c r="A27" s="2">
        <v>10</v>
      </c>
      <c r="C27" s="1" t="s">
        <v>27</v>
      </c>
      <c r="E27" s="6">
        <f t="shared" ref="E27:L27" si="2">E19+E25</f>
        <v>3687466.75</v>
      </c>
      <c r="F27" s="6">
        <f t="shared" si="2"/>
        <v>107953.16666666667</v>
      </c>
      <c r="G27" s="6">
        <f t="shared" si="2"/>
        <v>3795419.9166666665</v>
      </c>
      <c r="H27" s="33"/>
      <c r="I27" s="6">
        <f t="shared" si="2"/>
        <v>3732406.2450000001</v>
      </c>
      <c r="J27" s="6">
        <f t="shared" si="2"/>
        <v>102753.255</v>
      </c>
      <c r="K27" s="6">
        <f t="shared" si="2"/>
        <v>3835159.5</v>
      </c>
      <c r="L27" s="26">
        <f t="shared" si="2"/>
        <v>39739.583333333379</v>
      </c>
    </row>
    <row r="28" spans="1:12" x14ac:dyDescent="0.2">
      <c r="A28" s="2"/>
      <c r="E28" s="5"/>
      <c r="F28" s="5"/>
      <c r="G28" s="5"/>
      <c r="H28" s="33"/>
      <c r="I28" s="5"/>
      <c r="J28" s="5"/>
      <c r="K28" s="5"/>
      <c r="L28" s="5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5">
        <f>Sheet2!I31</f>
        <v>4</v>
      </c>
      <c r="F31" s="5">
        <f>Sheet2!J31</f>
        <v>10.583333333333334</v>
      </c>
      <c r="G31" s="5">
        <f>E31+F31</f>
        <v>14.583333333333334</v>
      </c>
      <c r="H31" s="33"/>
      <c r="I31" s="5">
        <v>4</v>
      </c>
      <c r="J31" s="5">
        <v>11</v>
      </c>
      <c r="K31" s="5">
        <f>I31+J31</f>
        <v>15</v>
      </c>
      <c r="L31" s="5">
        <f>K31-G31</f>
        <v>0.41666666666666607</v>
      </c>
    </row>
    <row r="32" spans="1:12" x14ac:dyDescent="0.2">
      <c r="A32" s="2">
        <v>12</v>
      </c>
      <c r="C32" s="1" t="s">
        <v>22</v>
      </c>
      <c r="E32" s="5">
        <f>Sheet2!I32</f>
        <v>59.333333333333336</v>
      </c>
      <c r="F32" s="5">
        <f>Sheet2!J32</f>
        <v>332.91666666666669</v>
      </c>
      <c r="G32" s="5">
        <f>E32+F32</f>
        <v>392.25</v>
      </c>
      <c r="H32" s="33"/>
      <c r="I32" s="5">
        <v>58</v>
      </c>
      <c r="J32" s="5">
        <v>338</v>
      </c>
      <c r="K32" s="5">
        <f>I32+J32</f>
        <v>396</v>
      </c>
      <c r="L32" s="5">
        <f>K32-G32</f>
        <v>3.75</v>
      </c>
    </row>
    <row r="33" spans="1:12" x14ac:dyDescent="0.2">
      <c r="A33" s="2">
        <v>13</v>
      </c>
      <c r="C33" s="1" t="s">
        <v>21</v>
      </c>
      <c r="E33" s="5">
        <f>Sheet2!I33</f>
        <v>1.1666666666666667</v>
      </c>
      <c r="F33" s="5">
        <f>Sheet2!J33</f>
        <v>19.416666666666668</v>
      </c>
      <c r="G33" s="5">
        <f t="shared" ref="G33:G36" si="3">E33+F33</f>
        <v>20.583333333333336</v>
      </c>
      <c r="H33" s="33"/>
      <c r="I33" s="5">
        <v>1</v>
      </c>
      <c r="J33" s="5">
        <v>15</v>
      </c>
      <c r="K33" s="5">
        <f t="shared" ref="K33:K36" si="4">I33+J33</f>
        <v>16</v>
      </c>
      <c r="L33" s="5">
        <f t="shared" ref="L33:L36" si="5">K33-G33</f>
        <v>-4.5833333333333357</v>
      </c>
    </row>
    <row r="34" spans="1:12" x14ac:dyDescent="0.2">
      <c r="A34" s="2">
        <v>14</v>
      </c>
      <c r="C34" s="1" t="s">
        <v>20</v>
      </c>
      <c r="E34" s="5">
        <f>Sheet2!I34</f>
        <v>0</v>
      </c>
      <c r="F34" s="5">
        <f>Sheet2!J34</f>
        <v>4</v>
      </c>
      <c r="G34" s="5">
        <f t="shared" si="3"/>
        <v>4</v>
      </c>
      <c r="H34" s="33"/>
      <c r="I34" s="5">
        <v>0</v>
      </c>
      <c r="J34" s="5">
        <v>4</v>
      </c>
      <c r="K34" s="5">
        <f t="shared" si="4"/>
        <v>4</v>
      </c>
      <c r="L34" s="5">
        <f t="shared" si="5"/>
        <v>0</v>
      </c>
    </row>
    <row r="35" spans="1:12" x14ac:dyDescent="0.2">
      <c r="A35" s="2">
        <v>15</v>
      </c>
      <c r="C35" s="1" t="s">
        <v>19</v>
      </c>
      <c r="E35" s="5">
        <f>Sheet2!I35</f>
        <v>4.25</v>
      </c>
      <c r="F35" s="5">
        <f>Sheet2!J35</f>
        <v>37.666666666666664</v>
      </c>
      <c r="G35" s="5">
        <f t="shared" si="3"/>
        <v>41.916666666666664</v>
      </c>
      <c r="H35" s="33"/>
      <c r="I35" s="5">
        <v>6</v>
      </c>
      <c r="J35" s="5">
        <v>35</v>
      </c>
      <c r="K35" s="5">
        <f t="shared" si="4"/>
        <v>41</v>
      </c>
      <c r="L35" s="5">
        <f t="shared" si="5"/>
        <v>-0.9166666666666643</v>
      </c>
    </row>
    <row r="36" spans="1:12" x14ac:dyDescent="0.2">
      <c r="A36" s="2">
        <v>16</v>
      </c>
      <c r="C36" s="1" t="s">
        <v>18</v>
      </c>
      <c r="E36" s="5">
        <f>Sheet2!I36</f>
        <v>1.4166666666666667</v>
      </c>
      <c r="F36" s="5">
        <f>Sheet2!J36</f>
        <v>17.916666666666668</v>
      </c>
      <c r="G36" s="5">
        <f t="shared" si="3"/>
        <v>19.333333333333336</v>
      </c>
      <c r="H36" s="33"/>
      <c r="I36" s="5">
        <v>1</v>
      </c>
      <c r="J36" s="5">
        <v>12</v>
      </c>
      <c r="K36" s="5">
        <f t="shared" si="4"/>
        <v>13</v>
      </c>
      <c r="L36" s="5">
        <f t="shared" si="5"/>
        <v>-6.3333333333333357</v>
      </c>
    </row>
    <row r="37" spans="1:12" x14ac:dyDescent="0.2">
      <c r="A37" s="2"/>
      <c r="E37" s="5"/>
      <c r="F37" s="5"/>
      <c r="G37" s="5"/>
      <c r="H37" s="33"/>
      <c r="I37" s="5"/>
      <c r="J37" s="5"/>
      <c r="K37" s="5"/>
      <c r="L37" s="5"/>
    </row>
    <row r="38" spans="1:12" x14ac:dyDescent="0.2">
      <c r="A38" s="2"/>
      <c r="E38" s="5"/>
      <c r="F38" s="5"/>
      <c r="G38" s="5"/>
      <c r="H38" s="33"/>
      <c r="I38" s="5"/>
      <c r="J38" s="5"/>
      <c r="K38" s="5"/>
      <c r="L38" s="5"/>
    </row>
    <row r="39" spans="1:12" x14ac:dyDescent="0.2">
      <c r="A39" s="2"/>
      <c r="E39" s="5"/>
      <c r="F39" s="5"/>
      <c r="G39" s="5"/>
      <c r="H39" s="33"/>
      <c r="I39" s="5"/>
      <c r="J39" s="5"/>
      <c r="K39" s="5"/>
      <c r="L39" s="5"/>
    </row>
    <row r="40" spans="1:12" x14ac:dyDescent="0.2">
      <c r="A40" s="2"/>
      <c r="E40" s="5"/>
      <c r="F40" s="5"/>
      <c r="G40" s="5"/>
      <c r="H40" s="33"/>
      <c r="I40" s="5"/>
      <c r="J40" s="5"/>
      <c r="K40" s="5"/>
      <c r="L40" s="5"/>
    </row>
    <row r="41" spans="1:12" x14ac:dyDescent="0.2">
      <c r="A41" s="2"/>
      <c r="E41" s="5"/>
      <c r="F41" s="5"/>
      <c r="G41" s="5"/>
      <c r="H41" s="33"/>
      <c r="I41" s="5"/>
      <c r="J41" s="5"/>
      <c r="K41" s="5"/>
      <c r="L41" s="5"/>
    </row>
    <row r="42" spans="1:12" x14ac:dyDescent="0.2">
      <c r="A42" s="2"/>
      <c r="E42" s="5"/>
      <c r="F42" s="5"/>
      <c r="G42" s="5"/>
      <c r="H42" s="33"/>
      <c r="I42" s="5"/>
      <c r="J42" s="5"/>
      <c r="K42" s="5"/>
      <c r="L42" s="5"/>
    </row>
    <row r="43" spans="1:12" x14ac:dyDescent="0.2">
      <c r="A43" s="2"/>
      <c r="E43" s="5"/>
      <c r="F43" s="5"/>
      <c r="G43" s="5"/>
      <c r="H43" s="33"/>
      <c r="I43" s="5"/>
      <c r="J43" s="5"/>
      <c r="K43" s="5"/>
      <c r="L43" s="5"/>
    </row>
    <row r="44" spans="1:12" s="11" customFormat="1" x14ac:dyDescent="0.2">
      <c r="A44" s="12" t="s">
        <v>80</v>
      </c>
      <c r="B44" s="12"/>
      <c r="C44" s="12"/>
      <c r="D44" s="12"/>
      <c r="E44" s="12"/>
      <c r="F44" s="12"/>
      <c r="G44" s="12"/>
      <c r="H44" s="28"/>
      <c r="I44" s="12"/>
      <c r="J44" s="12"/>
      <c r="K44" s="12"/>
      <c r="L44" s="12"/>
    </row>
    <row r="46" spans="1:12" s="4" customFormat="1" x14ac:dyDescent="0.2">
      <c r="E46" s="51">
        <v>2021</v>
      </c>
      <c r="F46" s="51"/>
      <c r="G46" s="51"/>
      <c r="H46" s="29"/>
      <c r="I46" s="51">
        <v>2022</v>
      </c>
      <c r="J46" s="51"/>
      <c r="K46" s="51"/>
      <c r="L46" s="10"/>
    </row>
    <row r="47" spans="1:12" s="7" customFormat="1" ht="38.1" customHeight="1" x14ac:dyDescent="0.2">
      <c r="A47" s="8" t="s">
        <v>77</v>
      </c>
      <c r="C47" s="9" t="s">
        <v>58</v>
      </c>
      <c r="E47" s="50" t="s">
        <v>7</v>
      </c>
      <c r="F47" s="50"/>
      <c r="G47" s="50"/>
      <c r="H47" s="30"/>
      <c r="I47" s="50" t="s">
        <v>37</v>
      </c>
      <c r="J47" s="50"/>
      <c r="K47" s="50"/>
      <c r="L47" s="8" t="s">
        <v>45</v>
      </c>
    </row>
    <row r="48" spans="1:12" x14ac:dyDescent="0.2">
      <c r="E48" s="2" t="s">
        <v>6</v>
      </c>
      <c r="F48" s="2" t="s">
        <v>5</v>
      </c>
      <c r="G48" s="2" t="s">
        <v>4</v>
      </c>
      <c r="H48" s="31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31"/>
      <c r="I49" s="2"/>
      <c r="J49" s="2"/>
      <c r="K49" s="2"/>
      <c r="L49" s="2"/>
    </row>
    <row r="50" spans="1:12" x14ac:dyDescent="0.2">
      <c r="E50" s="13" t="s">
        <v>41</v>
      </c>
      <c r="F50" s="13" t="s">
        <v>40</v>
      </c>
      <c r="G50" s="13" t="s">
        <v>0</v>
      </c>
      <c r="H50" s="32"/>
      <c r="I50" s="13" t="s">
        <v>41</v>
      </c>
      <c r="J50" s="13" t="s">
        <v>40</v>
      </c>
      <c r="K50" s="13" t="s">
        <v>0</v>
      </c>
      <c r="L50" s="2"/>
    </row>
    <row r="51" spans="1:12" x14ac:dyDescent="0.2">
      <c r="A51" s="2"/>
      <c r="E51" s="5"/>
      <c r="F51" s="5"/>
      <c r="G51" s="5"/>
      <c r="H51" s="33"/>
      <c r="I51" s="5"/>
      <c r="J51" s="5"/>
      <c r="K51" s="5"/>
      <c r="L51" s="5"/>
    </row>
    <row r="52" spans="1:12" x14ac:dyDescent="0.2">
      <c r="A52" s="2">
        <v>17</v>
      </c>
      <c r="C52" s="1" t="s">
        <v>17</v>
      </c>
      <c r="E52" s="5">
        <f>Sheet2!I52</f>
        <v>1.9166666666666667</v>
      </c>
      <c r="F52" s="5">
        <f>Sheet2!J52</f>
        <v>19.583333333333332</v>
      </c>
      <c r="G52" s="5">
        <f t="shared" ref="G52:G55" si="6">E52+F52</f>
        <v>21.5</v>
      </c>
      <c r="H52" s="33"/>
      <c r="I52" s="5">
        <v>0</v>
      </c>
      <c r="J52" s="5">
        <v>17</v>
      </c>
      <c r="K52" s="5">
        <f t="shared" ref="K52:K55" si="7">I52+J52</f>
        <v>17</v>
      </c>
      <c r="L52" s="5">
        <f t="shared" ref="L52:L55" si="8">K52-G52</f>
        <v>-4.5</v>
      </c>
    </row>
    <row r="53" spans="1:12" x14ac:dyDescent="0.2">
      <c r="A53" s="2">
        <v>18</v>
      </c>
      <c r="C53" s="1" t="s">
        <v>16</v>
      </c>
      <c r="E53" s="5">
        <f>Sheet2!I53</f>
        <v>1</v>
      </c>
      <c r="F53" s="5">
        <f>Sheet2!J53</f>
        <v>0</v>
      </c>
      <c r="G53" s="5">
        <f t="shared" si="6"/>
        <v>1</v>
      </c>
      <c r="H53" s="33"/>
      <c r="I53" s="5">
        <v>1</v>
      </c>
      <c r="J53" s="5">
        <v>0</v>
      </c>
      <c r="K53" s="5">
        <f t="shared" si="7"/>
        <v>1</v>
      </c>
      <c r="L53" s="5">
        <f t="shared" si="8"/>
        <v>0</v>
      </c>
    </row>
    <row r="54" spans="1:12" x14ac:dyDescent="0.2">
      <c r="A54" s="2">
        <v>19</v>
      </c>
      <c r="C54" s="1" t="s">
        <v>15</v>
      </c>
      <c r="E54" s="5">
        <f>Sheet2!I54</f>
        <v>0</v>
      </c>
      <c r="F54" s="5">
        <f>Sheet2!J54</f>
        <v>2</v>
      </c>
      <c r="G54" s="5">
        <f t="shared" si="6"/>
        <v>2</v>
      </c>
      <c r="H54" s="33"/>
      <c r="I54" s="5">
        <v>0</v>
      </c>
      <c r="J54" s="5">
        <v>2</v>
      </c>
      <c r="K54" s="5">
        <f t="shared" si="7"/>
        <v>2</v>
      </c>
      <c r="L54" s="5">
        <f t="shared" si="8"/>
        <v>0</v>
      </c>
    </row>
    <row r="55" spans="1:12" x14ac:dyDescent="0.2">
      <c r="A55" s="2">
        <v>20</v>
      </c>
      <c r="C55" s="1" t="s">
        <v>14</v>
      </c>
      <c r="E55" s="5">
        <f>Sheet2!I55</f>
        <v>0</v>
      </c>
      <c r="F55" s="5">
        <f>Sheet2!J55</f>
        <v>0</v>
      </c>
      <c r="G55" s="5">
        <f t="shared" si="6"/>
        <v>0</v>
      </c>
      <c r="H55" s="33"/>
      <c r="I55" s="5">
        <v>0</v>
      </c>
      <c r="J55" s="5">
        <v>0</v>
      </c>
      <c r="K55" s="5">
        <f t="shared" si="7"/>
        <v>0</v>
      </c>
      <c r="L55" s="5">
        <f t="shared" si="8"/>
        <v>0</v>
      </c>
    </row>
    <row r="56" spans="1:12" x14ac:dyDescent="0.2">
      <c r="A56" s="2">
        <v>21</v>
      </c>
      <c r="C56" s="1" t="s">
        <v>39</v>
      </c>
      <c r="E56" s="6">
        <f>SUM(E52:E55)+SUM(E31:E36)</f>
        <v>73.083333333333343</v>
      </c>
      <c r="F56" s="6">
        <f>SUM(F52:F55)+SUM(F31:F36)</f>
        <v>444.08333333333337</v>
      </c>
      <c r="G56" s="6">
        <f>SUM(G52:G55)+SUM(G31:G36)</f>
        <v>517.16666666666663</v>
      </c>
      <c r="H56" s="33"/>
      <c r="I56" s="6">
        <f>SUM(I52:I55)+SUM(I31:I36)</f>
        <v>71</v>
      </c>
      <c r="J56" s="6">
        <f>SUM(J52:J55)+SUM(J31:J36)</f>
        <v>434</v>
      </c>
      <c r="K56" s="6">
        <f>SUM(K52:K55)+SUM(K31:K36)</f>
        <v>505</v>
      </c>
      <c r="L56" s="6">
        <f>SUM(L52:L55)+SUM(L31:L36)</f>
        <v>-12.16666666666667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5">
        <f>Sheet2!I58</f>
        <v>33.416666666666664</v>
      </c>
      <c r="F58" s="5">
        <f>Sheet2!J58</f>
        <v>196.41666666666666</v>
      </c>
      <c r="G58" s="5">
        <f t="shared" ref="G58:G69" si="9">E58+F58</f>
        <v>229.83333333333331</v>
      </c>
      <c r="H58" s="33"/>
      <c r="I58" s="5">
        <v>36</v>
      </c>
      <c r="J58" s="5">
        <v>192</v>
      </c>
      <c r="K58" s="5">
        <f t="shared" ref="K58:K69" si="10">I58+J58</f>
        <v>228</v>
      </c>
      <c r="L58" s="5">
        <f t="shared" ref="L58:L69" si="11">K58-G58</f>
        <v>-1.8333333333333144</v>
      </c>
    </row>
    <row r="59" spans="1:12" x14ac:dyDescent="0.2">
      <c r="A59" s="2">
        <v>23</v>
      </c>
      <c r="C59" s="1" t="s">
        <v>12</v>
      </c>
      <c r="E59" s="5">
        <f>Sheet2!I59</f>
        <v>4.583333333333333</v>
      </c>
      <c r="F59" s="5">
        <f>Sheet2!J59</f>
        <v>51.666666666666664</v>
      </c>
      <c r="G59" s="5">
        <f t="shared" si="9"/>
        <v>56.25</v>
      </c>
      <c r="H59" s="33"/>
      <c r="I59" s="5">
        <v>5</v>
      </c>
      <c r="J59" s="5">
        <v>57</v>
      </c>
      <c r="K59" s="5">
        <f t="shared" si="10"/>
        <v>62</v>
      </c>
      <c r="L59" s="5">
        <f t="shared" si="11"/>
        <v>5.75</v>
      </c>
    </row>
    <row r="60" spans="1:12" x14ac:dyDescent="0.2">
      <c r="A60" s="2">
        <v>24</v>
      </c>
      <c r="C60" s="1" t="s">
        <v>26</v>
      </c>
      <c r="E60" s="5">
        <f>Sheet2!I60</f>
        <v>1</v>
      </c>
      <c r="F60" s="5">
        <f>Sheet2!J60</f>
        <v>3</v>
      </c>
      <c r="G60" s="5">
        <f>E60+F60</f>
        <v>4</v>
      </c>
      <c r="H60" s="33"/>
      <c r="I60" s="5">
        <v>1</v>
      </c>
      <c r="J60" s="5">
        <v>3</v>
      </c>
      <c r="K60" s="5">
        <f>I60+J60</f>
        <v>4</v>
      </c>
      <c r="L60" s="5">
        <f>K60-G60</f>
        <v>0</v>
      </c>
    </row>
    <row r="61" spans="1:12" x14ac:dyDescent="0.2">
      <c r="A61" s="2">
        <v>25</v>
      </c>
      <c r="C61" s="1" t="s">
        <v>25</v>
      </c>
      <c r="E61" s="5">
        <f>Sheet2!I61</f>
        <v>2.4166666666666665</v>
      </c>
      <c r="F61" s="5">
        <f>Sheet2!J61</f>
        <v>0</v>
      </c>
      <c r="G61" s="5">
        <f>E61+F61</f>
        <v>2.4166666666666665</v>
      </c>
      <c r="H61" s="33"/>
      <c r="I61" s="5">
        <v>2</v>
      </c>
      <c r="J61" s="5">
        <v>0</v>
      </c>
      <c r="K61" s="5">
        <f>I61+J61</f>
        <v>2</v>
      </c>
      <c r="L61" s="5">
        <f>K61-G61</f>
        <v>-0.41666666666666652</v>
      </c>
    </row>
    <row r="62" spans="1:12" x14ac:dyDescent="0.2">
      <c r="A62" s="2">
        <v>26</v>
      </c>
      <c r="C62" s="1" t="s">
        <v>48</v>
      </c>
      <c r="E62" s="5">
        <f>Sheet2!I62</f>
        <v>4.416666666666667</v>
      </c>
      <c r="F62" s="5">
        <f>Sheet2!J62</f>
        <v>53.75</v>
      </c>
      <c r="G62" s="5">
        <f t="shared" si="9"/>
        <v>58.166666666666664</v>
      </c>
      <c r="H62" s="33"/>
      <c r="I62" s="5">
        <v>5</v>
      </c>
      <c r="J62" s="5">
        <v>55</v>
      </c>
      <c r="K62" s="5">
        <f t="shared" si="10"/>
        <v>60</v>
      </c>
      <c r="L62" s="5">
        <f t="shared" si="11"/>
        <v>1.8333333333333357</v>
      </c>
    </row>
    <row r="63" spans="1:12" x14ac:dyDescent="0.2">
      <c r="A63" s="2">
        <v>27</v>
      </c>
      <c r="C63" s="1" t="s">
        <v>23</v>
      </c>
      <c r="E63" s="5">
        <f>Sheet2!I63</f>
        <v>0</v>
      </c>
      <c r="F63" s="5">
        <f>Sheet2!J63</f>
        <v>12</v>
      </c>
      <c r="G63" s="5">
        <f t="shared" si="9"/>
        <v>12</v>
      </c>
      <c r="H63" s="33"/>
      <c r="I63" s="5">
        <v>0</v>
      </c>
      <c r="J63" s="5">
        <v>12</v>
      </c>
      <c r="K63" s="5">
        <f t="shared" si="10"/>
        <v>12</v>
      </c>
      <c r="L63" s="5">
        <f t="shared" si="11"/>
        <v>0</v>
      </c>
    </row>
    <row r="64" spans="1:12" x14ac:dyDescent="0.2">
      <c r="A64" s="2">
        <v>28</v>
      </c>
      <c r="C64" s="1" t="s">
        <v>49</v>
      </c>
      <c r="E64" s="5">
        <f>Sheet2!I64</f>
        <v>0</v>
      </c>
      <c r="F64" s="5">
        <f>Sheet2!J64</f>
        <v>39</v>
      </c>
      <c r="G64" s="5">
        <f t="shared" si="9"/>
        <v>39</v>
      </c>
      <c r="H64" s="33"/>
      <c r="I64" s="5">
        <v>0</v>
      </c>
      <c r="J64" s="5">
        <v>39</v>
      </c>
      <c r="K64" s="5">
        <f t="shared" si="10"/>
        <v>39</v>
      </c>
      <c r="L64" s="5">
        <f t="shared" si="11"/>
        <v>0</v>
      </c>
    </row>
    <row r="65" spans="1:12" x14ac:dyDescent="0.2">
      <c r="A65" s="2">
        <v>29</v>
      </c>
      <c r="C65" s="1" t="s">
        <v>50</v>
      </c>
      <c r="E65" s="5">
        <f>Sheet2!I65</f>
        <v>0</v>
      </c>
      <c r="F65" s="5">
        <f>Sheet2!J65</f>
        <v>24.833333333333332</v>
      </c>
      <c r="G65" s="5">
        <f t="shared" si="9"/>
        <v>24.833333333333332</v>
      </c>
      <c r="H65" s="33"/>
      <c r="I65" s="5">
        <v>0</v>
      </c>
      <c r="J65" s="5">
        <v>25</v>
      </c>
      <c r="K65" s="5">
        <f t="shared" si="10"/>
        <v>25</v>
      </c>
      <c r="L65" s="5">
        <f t="shared" si="11"/>
        <v>0.16666666666666785</v>
      </c>
    </row>
    <row r="66" spans="1:12" x14ac:dyDescent="0.2">
      <c r="A66" s="2">
        <v>30</v>
      </c>
      <c r="C66" s="1" t="s">
        <v>51</v>
      </c>
      <c r="E66" s="5">
        <f>Sheet2!I66</f>
        <v>0</v>
      </c>
      <c r="F66" s="5">
        <f>Sheet2!J66</f>
        <v>1</v>
      </c>
      <c r="G66" s="5">
        <f t="shared" si="9"/>
        <v>1</v>
      </c>
      <c r="H66" s="33"/>
      <c r="I66" s="5">
        <v>0</v>
      </c>
      <c r="J66" s="5">
        <v>1</v>
      </c>
      <c r="K66" s="5">
        <f t="shared" si="10"/>
        <v>1</v>
      </c>
      <c r="L66" s="5">
        <f t="shared" si="11"/>
        <v>0</v>
      </c>
    </row>
    <row r="67" spans="1:12" x14ac:dyDescent="0.2">
      <c r="A67" s="2">
        <v>31</v>
      </c>
      <c r="C67" s="1" t="s">
        <v>11</v>
      </c>
      <c r="E67" s="5">
        <f>Sheet2!I67</f>
        <v>5.416666666666667</v>
      </c>
      <c r="F67" s="5">
        <f>Sheet2!J67</f>
        <v>33.666666666666664</v>
      </c>
      <c r="G67" s="5">
        <f t="shared" si="9"/>
        <v>39.083333333333329</v>
      </c>
      <c r="H67" s="33"/>
      <c r="I67" s="5">
        <v>4</v>
      </c>
      <c r="J67" s="5">
        <v>33</v>
      </c>
      <c r="K67" s="5">
        <f t="shared" si="10"/>
        <v>37</v>
      </c>
      <c r="L67" s="5">
        <f t="shared" si="11"/>
        <v>-2.0833333333333286</v>
      </c>
    </row>
    <row r="68" spans="1:12" x14ac:dyDescent="0.2">
      <c r="A68" s="2">
        <v>32</v>
      </c>
      <c r="C68" s="1" t="s">
        <v>10</v>
      </c>
      <c r="E68" s="5">
        <f>Sheet2!I68</f>
        <v>31.166666666666668</v>
      </c>
      <c r="F68" s="5">
        <f>Sheet2!J68</f>
        <v>21.166666666666668</v>
      </c>
      <c r="G68" s="5">
        <f t="shared" si="9"/>
        <v>52.333333333333336</v>
      </c>
      <c r="H68" s="33"/>
      <c r="I68" s="5">
        <v>35</v>
      </c>
      <c r="J68" s="5">
        <v>30</v>
      </c>
      <c r="K68" s="5">
        <f t="shared" si="10"/>
        <v>65</v>
      </c>
      <c r="L68" s="5">
        <f t="shared" si="11"/>
        <v>12.666666666666664</v>
      </c>
    </row>
    <row r="69" spans="1:12" x14ac:dyDescent="0.2">
      <c r="A69" s="2">
        <v>33</v>
      </c>
      <c r="C69" s="1" t="s">
        <v>9</v>
      </c>
      <c r="E69" s="5">
        <f>Sheet2!I69</f>
        <v>0</v>
      </c>
      <c r="F69" s="5">
        <f>Sheet2!J69</f>
        <v>0</v>
      </c>
      <c r="G69" s="5">
        <f t="shared" si="9"/>
        <v>0</v>
      </c>
      <c r="H69" s="33"/>
      <c r="I69" s="5">
        <v>0</v>
      </c>
      <c r="J69" s="5">
        <v>0</v>
      </c>
      <c r="K69" s="5">
        <f t="shared" si="10"/>
        <v>0</v>
      </c>
      <c r="L69" s="5">
        <f t="shared" si="11"/>
        <v>0</v>
      </c>
    </row>
    <row r="70" spans="1:12" x14ac:dyDescent="0.2">
      <c r="A70" s="2"/>
      <c r="E70" s="5"/>
      <c r="F70" s="5"/>
      <c r="G70" s="5"/>
      <c r="H70" s="33"/>
      <c r="I70" s="5"/>
      <c r="J70" s="5"/>
      <c r="K70" s="5"/>
      <c r="L70" s="5"/>
    </row>
    <row r="71" spans="1:12" x14ac:dyDescent="0.2">
      <c r="A71" s="2">
        <v>34</v>
      </c>
      <c r="C71" s="1" t="s">
        <v>38</v>
      </c>
      <c r="E71" s="6">
        <f t="shared" ref="E71:K71" si="12">SUM(E58:E69)</f>
        <v>82.416666666666657</v>
      </c>
      <c r="F71" s="6">
        <f t="shared" si="12"/>
        <v>436.5</v>
      </c>
      <c r="G71" s="6">
        <f t="shared" si="12"/>
        <v>518.91666666666663</v>
      </c>
      <c r="H71" s="33"/>
      <c r="I71" s="6">
        <f t="shared" si="12"/>
        <v>88</v>
      </c>
      <c r="J71" s="6">
        <f t="shared" si="12"/>
        <v>447</v>
      </c>
      <c r="K71" s="6">
        <f t="shared" si="12"/>
        <v>535</v>
      </c>
      <c r="L71" s="6">
        <f>K71-G71</f>
        <v>16.083333333333371</v>
      </c>
    </row>
    <row r="72" spans="1:12" x14ac:dyDescent="0.2">
      <c r="A72" s="2"/>
      <c r="E72" s="2"/>
    </row>
    <row r="73" spans="1:12" x14ac:dyDescent="0.2">
      <c r="A73" s="2">
        <v>35</v>
      </c>
      <c r="C73" s="1" t="s">
        <v>8</v>
      </c>
      <c r="E73" s="6">
        <f t="shared" ref="E73:K73" si="13">E56+E71</f>
        <v>155.5</v>
      </c>
      <c r="F73" s="6">
        <f t="shared" si="13"/>
        <v>880.58333333333337</v>
      </c>
      <c r="G73" s="6">
        <f t="shared" si="13"/>
        <v>1036.0833333333333</v>
      </c>
      <c r="H73" s="33"/>
      <c r="I73" s="6">
        <f t="shared" si="13"/>
        <v>159</v>
      </c>
      <c r="J73" s="6">
        <f t="shared" si="13"/>
        <v>881</v>
      </c>
      <c r="K73" s="6">
        <f t="shared" si="13"/>
        <v>1040</v>
      </c>
      <c r="L73" s="6">
        <f>K73-G73</f>
        <v>3.9166666666667425</v>
      </c>
    </row>
    <row r="74" spans="1:12" x14ac:dyDescent="0.2">
      <c r="A74" s="2"/>
      <c r="E74" s="2"/>
    </row>
    <row r="75" spans="1:12" x14ac:dyDescent="0.2">
      <c r="A75" s="2">
        <v>36</v>
      </c>
      <c r="C75" s="1" t="s">
        <v>52</v>
      </c>
      <c r="E75" s="6">
        <f>E27+E73</f>
        <v>3687622.25</v>
      </c>
      <c r="F75" s="6">
        <f>F27+F73</f>
        <v>108833.75</v>
      </c>
      <c r="G75" s="6">
        <f>G27+G73</f>
        <v>3796456</v>
      </c>
      <c r="H75" s="33"/>
      <c r="I75" s="6">
        <f>I27+I73</f>
        <v>3732565.2450000001</v>
      </c>
      <c r="J75" s="6">
        <f>J27+J73</f>
        <v>103634.255</v>
      </c>
      <c r="K75" s="6">
        <f>K27+K73</f>
        <v>3836199.5</v>
      </c>
      <c r="L75" s="6">
        <f>L27+L73</f>
        <v>39743.500000000044</v>
      </c>
    </row>
    <row r="76" spans="1:12" x14ac:dyDescent="0.2">
      <c r="A76" s="2"/>
      <c r="E76" s="5"/>
      <c r="F76" s="5"/>
      <c r="G76" s="5"/>
      <c r="H76" s="33"/>
      <c r="I76" s="5"/>
      <c r="J76" s="5"/>
      <c r="K76" s="5"/>
      <c r="L76" s="5"/>
    </row>
    <row r="77" spans="1:12" x14ac:dyDescent="0.2">
      <c r="A77" s="2"/>
      <c r="E77" s="5"/>
      <c r="F77" s="5"/>
      <c r="G77" s="5"/>
      <c r="H77" s="33"/>
      <c r="I77" s="5"/>
      <c r="J77" s="5"/>
      <c r="K77" s="5"/>
      <c r="L77" s="5"/>
    </row>
    <row r="78" spans="1:12" x14ac:dyDescent="0.2">
      <c r="A78" s="2"/>
      <c r="E78" s="5"/>
      <c r="F78" s="5"/>
      <c r="G78" s="5"/>
      <c r="H78" s="33"/>
      <c r="I78" s="5"/>
      <c r="J78" s="5"/>
      <c r="K78" s="5"/>
      <c r="L78" s="5"/>
    </row>
    <row r="79" spans="1:12" x14ac:dyDescent="0.2">
      <c r="A79" s="2"/>
      <c r="E79" s="5"/>
      <c r="F79" s="5"/>
      <c r="G79" s="5"/>
      <c r="H79" s="33"/>
      <c r="I79" s="5"/>
      <c r="J79" s="5"/>
      <c r="K79" s="5"/>
      <c r="L79" s="5"/>
    </row>
    <row r="80" spans="1:12" x14ac:dyDescent="0.2">
      <c r="A80" s="2"/>
      <c r="E80" s="5"/>
      <c r="F80" s="5"/>
      <c r="G80" s="5"/>
      <c r="H80" s="33"/>
      <c r="I80" s="5"/>
      <c r="J80" s="5"/>
      <c r="K80" s="5"/>
      <c r="L80" s="5"/>
    </row>
    <row r="81" spans="1:12" x14ac:dyDescent="0.2">
      <c r="A81" s="2"/>
      <c r="E81" s="5"/>
      <c r="F81" s="5"/>
      <c r="G81" s="5"/>
      <c r="H81" s="33"/>
      <c r="I81" s="5"/>
      <c r="J81" s="5"/>
      <c r="K81" s="5"/>
      <c r="L81" s="5"/>
    </row>
    <row r="82" spans="1:12" s="11" customFormat="1" x14ac:dyDescent="0.2">
      <c r="A82" s="12"/>
      <c r="B82" s="12"/>
      <c r="C82" s="12"/>
      <c r="D82" s="12"/>
      <c r="E82" s="12"/>
      <c r="F82" s="12"/>
      <c r="G82" s="12"/>
      <c r="H82" s="28"/>
      <c r="I82" s="12"/>
      <c r="J82" s="12"/>
      <c r="K82" s="12"/>
      <c r="L82" s="12"/>
    </row>
    <row r="83" spans="1:12" s="11" customFormat="1" x14ac:dyDescent="0.2">
      <c r="A83" s="12" t="s">
        <v>80</v>
      </c>
      <c r="B83" s="12"/>
      <c r="C83" s="12"/>
      <c r="D83" s="12"/>
      <c r="E83" s="12"/>
      <c r="F83" s="12"/>
      <c r="G83" s="12"/>
      <c r="H83" s="28"/>
      <c r="I83" s="12"/>
      <c r="J83" s="12"/>
      <c r="K83" s="12"/>
      <c r="L83" s="12"/>
    </row>
    <row r="85" spans="1:12" s="4" customFormat="1" x14ac:dyDescent="0.2">
      <c r="E85" s="51">
        <v>2021</v>
      </c>
      <c r="F85" s="51"/>
      <c r="G85" s="51"/>
      <c r="H85" s="29"/>
      <c r="I85" s="51">
        <v>2022</v>
      </c>
      <c r="J85" s="51"/>
      <c r="K85" s="51"/>
      <c r="L85" s="10"/>
    </row>
    <row r="86" spans="1:12" s="7" customFormat="1" ht="38.1" customHeight="1" x14ac:dyDescent="0.2">
      <c r="A86" s="8" t="s">
        <v>77</v>
      </c>
      <c r="C86" s="9" t="s">
        <v>58</v>
      </c>
      <c r="E86" s="50" t="s">
        <v>7</v>
      </c>
      <c r="F86" s="50"/>
      <c r="G86" s="50"/>
      <c r="H86" s="30"/>
      <c r="I86" s="50" t="s">
        <v>37</v>
      </c>
      <c r="J86" s="50"/>
      <c r="K86" s="50"/>
      <c r="L86" s="8" t="s">
        <v>45</v>
      </c>
    </row>
    <row r="87" spans="1:12" x14ac:dyDescent="0.2">
      <c r="E87" s="2" t="s">
        <v>6</v>
      </c>
      <c r="F87" s="2" t="s">
        <v>5</v>
      </c>
      <c r="G87" s="2" t="s">
        <v>4</v>
      </c>
      <c r="H87" s="31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31"/>
      <c r="I88" s="2"/>
      <c r="J88" s="2"/>
      <c r="K88" s="2"/>
      <c r="L88" s="2"/>
    </row>
    <row r="89" spans="1:12" x14ac:dyDescent="0.2">
      <c r="E89" s="13" t="s">
        <v>41</v>
      </c>
      <c r="F89" s="13" t="s">
        <v>40</v>
      </c>
      <c r="G89" s="13" t="s">
        <v>0</v>
      </c>
      <c r="H89" s="32"/>
      <c r="I89" s="13" t="s">
        <v>41</v>
      </c>
      <c r="J89" s="13" t="s">
        <v>40</v>
      </c>
      <c r="K89" s="13" t="s">
        <v>0</v>
      </c>
      <c r="L89" s="2"/>
    </row>
    <row r="91" spans="1:12" x14ac:dyDescent="0.2">
      <c r="A91" s="2"/>
      <c r="C91" s="4" t="s">
        <v>53</v>
      </c>
    </row>
    <row r="92" spans="1:12" x14ac:dyDescent="0.2">
      <c r="A92" s="2"/>
    </row>
    <row r="93" spans="1:12" x14ac:dyDescent="0.2">
      <c r="A93" s="2">
        <v>37</v>
      </c>
      <c r="C93" s="1" t="s">
        <v>54</v>
      </c>
      <c r="E93" s="16">
        <f>Sheet2!I93</f>
        <v>3432269.416666667</v>
      </c>
      <c r="F93" s="16">
        <f>Sheet2!J93</f>
        <v>68780.162222222207</v>
      </c>
      <c r="G93" s="16">
        <f>E93+F93</f>
        <v>3501049.5788888894</v>
      </c>
      <c r="H93" s="34"/>
      <c r="I93" s="16">
        <v>3475627.4180000001</v>
      </c>
      <c r="J93" s="16">
        <v>63799.248</v>
      </c>
      <c r="K93" s="16">
        <f>I93+J93</f>
        <v>3539426.6660000002</v>
      </c>
      <c r="L93" s="16">
        <f>K93-G93</f>
        <v>38377.087111110799</v>
      </c>
    </row>
    <row r="94" spans="1:12" x14ac:dyDescent="0.2">
      <c r="A94" s="2">
        <v>38</v>
      </c>
      <c r="C94" s="1" t="s">
        <v>55</v>
      </c>
      <c r="E94" s="16">
        <f>Sheet2!I94</f>
        <v>245963.66666666669</v>
      </c>
      <c r="F94" s="16">
        <f>Sheet2!J94</f>
        <v>37447</v>
      </c>
      <c r="G94" s="16">
        <f>E94+F94</f>
        <v>283410.66666666669</v>
      </c>
      <c r="H94" s="34"/>
      <c r="I94" s="16">
        <v>247385.908</v>
      </c>
      <c r="J94" s="16">
        <v>37410.425999999999</v>
      </c>
      <c r="K94" s="16">
        <f>I94+J94</f>
        <v>284796.33399999997</v>
      </c>
      <c r="L94" s="16">
        <f>K94-G94</f>
        <v>1385.6673333332874</v>
      </c>
    </row>
    <row r="95" spans="1:12" x14ac:dyDescent="0.2">
      <c r="A95" s="2">
        <v>39</v>
      </c>
      <c r="C95" s="1" t="s">
        <v>56</v>
      </c>
      <c r="E95" s="16">
        <f>Sheet2!I95</f>
        <v>9233.6666666666679</v>
      </c>
      <c r="F95" s="16">
        <f>Sheet2!J95</f>
        <v>1726</v>
      </c>
      <c r="G95" s="16">
        <f>E95+F95</f>
        <v>10959.666666666668</v>
      </c>
      <c r="H95" s="34"/>
      <c r="I95" s="16">
        <v>9262.4269999999997</v>
      </c>
      <c r="J95" s="16">
        <v>1674.0730000000001</v>
      </c>
      <c r="K95" s="16">
        <f>I95+J95</f>
        <v>10936.5</v>
      </c>
      <c r="L95" s="16">
        <f>K95-G95</f>
        <v>-23.166666666667879</v>
      </c>
    </row>
    <row r="96" spans="1:12" x14ac:dyDescent="0.2">
      <c r="A96" s="2">
        <v>40</v>
      </c>
      <c r="C96" s="1" t="s">
        <v>0</v>
      </c>
      <c r="E96" s="17">
        <f t="shared" ref="E96:K96" si="14">SUM(E93:E95)</f>
        <v>3687466.75</v>
      </c>
      <c r="F96" s="17">
        <f t="shared" si="14"/>
        <v>107953.16222222221</v>
      </c>
      <c r="G96" s="17">
        <f t="shared" si="14"/>
        <v>3795419.9122222224</v>
      </c>
      <c r="H96" s="34"/>
      <c r="I96" s="17">
        <f t="shared" si="14"/>
        <v>3732275.753</v>
      </c>
      <c r="J96" s="17">
        <f t="shared" si="14"/>
        <v>102883.747</v>
      </c>
      <c r="K96" s="17">
        <f t="shared" si="14"/>
        <v>3835159.5</v>
      </c>
      <c r="L96" s="25">
        <f>K96-G96</f>
        <v>39739.587777777575</v>
      </c>
    </row>
    <row r="97" spans="1:12" x14ac:dyDescent="0.2">
      <c r="A97" s="2"/>
      <c r="E97" s="22"/>
      <c r="F97" s="22"/>
      <c r="G97" s="22"/>
      <c r="H97" s="38"/>
      <c r="I97" s="20"/>
      <c r="J97" s="20"/>
      <c r="K97" s="20"/>
      <c r="L97" s="23"/>
    </row>
    <row r="98" spans="1:12" x14ac:dyDescent="0.2">
      <c r="A98" s="2"/>
      <c r="C98" s="4" t="s">
        <v>57</v>
      </c>
      <c r="E98" s="15"/>
      <c r="F98" s="15"/>
      <c r="G98" s="15"/>
      <c r="H98" s="36"/>
      <c r="I98" s="15"/>
      <c r="J98" s="15"/>
      <c r="K98" s="15"/>
      <c r="L98" s="15"/>
    </row>
    <row r="99" spans="1:12" x14ac:dyDescent="0.2">
      <c r="A99" s="2"/>
      <c r="C99" s="4"/>
      <c r="E99" s="15"/>
      <c r="F99" s="15"/>
      <c r="G99" s="15"/>
      <c r="H99" s="36"/>
      <c r="I99" s="15"/>
      <c r="J99" s="15"/>
      <c r="K99" s="15"/>
      <c r="L99" s="15"/>
    </row>
    <row r="100" spans="1:12" x14ac:dyDescent="0.2">
      <c r="A100" s="2">
        <v>41</v>
      </c>
      <c r="C100" s="1" t="s">
        <v>59</v>
      </c>
      <c r="E100" s="16">
        <f>Sheet2!I100</f>
        <v>0</v>
      </c>
      <c r="F100" s="16">
        <f>Sheet2!J100</f>
        <v>8</v>
      </c>
      <c r="G100" s="16">
        <f>E100+F100</f>
        <v>8</v>
      </c>
      <c r="H100" s="34"/>
      <c r="I100" s="16">
        <v>0</v>
      </c>
      <c r="J100" s="16">
        <v>8</v>
      </c>
      <c r="K100" s="16">
        <f>I100+J100</f>
        <v>8</v>
      </c>
      <c r="L100" s="16">
        <f>K100-G100</f>
        <v>0</v>
      </c>
    </row>
    <row r="101" spans="1:12" x14ac:dyDescent="0.2">
      <c r="A101" s="2">
        <v>42</v>
      </c>
      <c r="C101" s="1" t="s">
        <v>60</v>
      </c>
      <c r="E101" s="16">
        <f>Sheet2!I101</f>
        <v>19.5</v>
      </c>
      <c r="F101" s="16">
        <f>Sheet2!J101</f>
        <v>195</v>
      </c>
      <c r="G101" s="16">
        <f t="shared" ref="G101:G109" si="15">E101+F101</f>
        <v>214.5</v>
      </c>
      <c r="H101" s="34"/>
      <c r="I101" s="16">
        <v>20</v>
      </c>
      <c r="J101" s="16">
        <v>195</v>
      </c>
      <c r="K101" s="16">
        <f t="shared" ref="K101:K109" si="16">I101+J101</f>
        <v>215</v>
      </c>
      <c r="L101" s="16">
        <f t="shared" ref="L101:L109" si="17">K101-G101</f>
        <v>0.5</v>
      </c>
    </row>
    <row r="102" spans="1:12" x14ac:dyDescent="0.2">
      <c r="A102" s="2">
        <v>43</v>
      </c>
      <c r="C102" s="1" t="s">
        <v>61</v>
      </c>
      <c r="E102" s="16">
        <f>Sheet2!I102</f>
        <v>5.333333333333333</v>
      </c>
      <c r="F102" s="16">
        <f>Sheet2!J102</f>
        <v>50.916666666666671</v>
      </c>
      <c r="G102" s="16">
        <f t="shared" si="15"/>
        <v>56.250000000000007</v>
      </c>
      <c r="H102" s="34"/>
      <c r="I102" s="16">
        <v>5</v>
      </c>
      <c r="J102" s="16">
        <v>51</v>
      </c>
      <c r="K102" s="16">
        <f t="shared" si="16"/>
        <v>56</v>
      </c>
      <c r="L102" s="16">
        <f t="shared" si="17"/>
        <v>-0.25000000000000711</v>
      </c>
    </row>
    <row r="103" spans="1:12" x14ac:dyDescent="0.2">
      <c r="A103" s="2">
        <v>44</v>
      </c>
      <c r="C103" s="1" t="s">
        <v>62</v>
      </c>
      <c r="E103" s="16">
        <f>Sheet2!I103</f>
        <v>24.5</v>
      </c>
      <c r="F103" s="16">
        <f>Sheet2!J103</f>
        <v>135.66666666666666</v>
      </c>
      <c r="G103" s="16">
        <f t="shared" si="15"/>
        <v>160.16666666666666</v>
      </c>
      <c r="H103" s="34"/>
      <c r="I103" s="16">
        <v>25</v>
      </c>
      <c r="J103" s="16">
        <v>136</v>
      </c>
      <c r="K103" s="16">
        <f t="shared" si="16"/>
        <v>161</v>
      </c>
      <c r="L103" s="16">
        <f t="shared" si="17"/>
        <v>0.83333333333334281</v>
      </c>
    </row>
    <row r="104" spans="1:12" x14ac:dyDescent="0.2">
      <c r="A104" s="2">
        <v>45</v>
      </c>
      <c r="C104" s="1" t="s">
        <v>63</v>
      </c>
      <c r="E104" s="16">
        <f>Sheet2!I104</f>
        <v>18.833333333333332</v>
      </c>
      <c r="F104" s="16">
        <f>Sheet2!J104</f>
        <v>125.5</v>
      </c>
      <c r="G104" s="16">
        <f t="shared" si="15"/>
        <v>144.33333333333334</v>
      </c>
      <c r="H104" s="34"/>
      <c r="I104" s="16">
        <v>19</v>
      </c>
      <c r="J104" s="16">
        <v>126</v>
      </c>
      <c r="K104" s="16">
        <f t="shared" si="16"/>
        <v>145</v>
      </c>
      <c r="L104" s="16">
        <f t="shared" si="17"/>
        <v>0.66666666666665719</v>
      </c>
    </row>
    <row r="105" spans="1:12" x14ac:dyDescent="0.2">
      <c r="A105" s="2">
        <v>46</v>
      </c>
      <c r="C105" s="1" t="s">
        <v>64</v>
      </c>
      <c r="E105" s="16">
        <f>Sheet2!I105</f>
        <v>28.583333333333336</v>
      </c>
      <c r="F105" s="16">
        <f>Sheet2!J105</f>
        <v>200.75</v>
      </c>
      <c r="G105" s="16">
        <f t="shared" si="15"/>
        <v>229.33333333333334</v>
      </c>
      <c r="H105" s="34"/>
      <c r="I105" s="16">
        <v>29</v>
      </c>
      <c r="J105" s="16">
        <v>201</v>
      </c>
      <c r="K105" s="16">
        <f t="shared" si="16"/>
        <v>230</v>
      </c>
      <c r="L105" s="16">
        <f t="shared" si="17"/>
        <v>0.66666666666665719</v>
      </c>
    </row>
    <row r="106" spans="1:12" x14ac:dyDescent="0.2">
      <c r="A106" s="2">
        <v>47</v>
      </c>
      <c r="C106" s="1" t="s">
        <v>65</v>
      </c>
      <c r="E106" s="16">
        <f>Sheet2!I106</f>
        <v>6.1666666666666661</v>
      </c>
      <c r="F106" s="16">
        <f>Sheet2!J106</f>
        <v>17.5</v>
      </c>
      <c r="G106" s="16">
        <f t="shared" si="15"/>
        <v>23.666666666666664</v>
      </c>
      <c r="H106" s="34"/>
      <c r="I106" s="16">
        <v>6</v>
      </c>
      <c r="J106" s="16">
        <v>18</v>
      </c>
      <c r="K106" s="16">
        <f t="shared" si="16"/>
        <v>24</v>
      </c>
      <c r="L106" s="16">
        <f t="shared" si="17"/>
        <v>0.3333333333333357</v>
      </c>
    </row>
    <row r="107" spans="1:12" x14ac:dyDescent="0.2">
      <c r="A107" s="2">
        <v>48</v>
      </c>
      <c r="C107" s="1" t="s">
        <v>66</v>
      </c>
      <c r="E107" s="16">
        <f>Sheet2!I107</f>
        <v>28.5</v>
      </c>
      <c r="F107" s="16">
        <f>Sheet2!J107</f>
        <v>35.166663333333325</v>
      </c>
      <c r="G107" s="16">
        <f t="shared" si="15"/>
        <v>63.666663333333325</v>
      </c>
      <c r="H107" s="34"/>
      <c r="I107" s="16">
        <v>30</v>
      </c>
      <c r="J107" s="16">
        <v>33</v>
      </c>
      <c r="K107" s="16">
        <f t="shared" si="16"/>
        <v>63</v>
      </c>
      <c r="L107" s="16">
        <f t="shared" si="17"/>
        <v>-0.66666333333332517</v>
      </c>
    </row>
    <row r="108" spans="1:12" x14ac:dyDescent="0.2">
      <c r="A108" s="2">
        <v>49</v>
      </c>
      <c r="C108" s="1" t="s">
        <v>67</v>
      </c>
      <c r="E108" s="16">
        <f>Sheet2!I108</f>
        <v>8.3333333333333339</v>
      </c>
      <c r="F108" s="16">
        <f>Sheet2!J108</f>
        <v>31.75</v>
      </c>
      <c r="G108" s="16">
        <f t="shared" si="15"/>
        <v>40.083333333333336</v>
      </c>
      <c r="H108" s="34"/>
      <c r="I108" s="16">
        <v>9</v>
      </c>
      <c r="J108" s="16">
        <v>32</v>
      </c>
      <c r="K108" s="16">
        <f t="shared" si="16"/>
        <v>41</v>
      </c>
      <c r="L108" s="16">
        <f t="shared" si="17"/>
        <v>0.9166666666666643</v>
      </c>
    </row>
    <row r="109" spans="1:12" x14ac:dyDescent="0.2">
      <c r="A109" s="2">
        <v>50</v>
      </c>
      <c r="C109" s="1" t="s">
        <v>68</v>
      </c>
      <c r="E109" s="16">
        <f>Sheet2!I109</f>
        <v>12.916666666666668</v>
      </c>
      <c r="F109" s="16">
        <f>Sheet2!J109</f>
        <v>57.916666666666671</v>
      </c>
      <c r="G109" s="16">
        <f t="shared" si="15"/>
        <v>70.833333333333343</v>
      </c>
      <c r="H109" s="34"/>
      <c r="I109" s="16">
        <v>13</v>
      </c>
      <c r="J109" s="16">
        <v>58</v>
      </c>
      <c r="K109" s="16">
        <f t="shared" si="16"/>
        <v>71</v>
      </c>
      <c r="L109" s="16">
        <f t="shared" si="17"/>
        <v>0.16666666666665719</v>
      </c>
    </row>
    <row r="110" spans="1:12" x14ac:dyDescent="0.2">
      <c r="A110" s="2">
        <v>51</v>
      </c>
      <c r="C110" s="1" t="s">
        <v>69</v>
      </c>
      <c r="E110" s="16">
        <f>Sheet2!I110</f>
        <v>0.16666666666666666</v>
      </c>
      <c r="F110" s="16">
        <f>Sheet2!J110</f>
        <v>7.75</v>
      </c>
      <c r="G110" s="16">
        <f>E110+F110</f>
        <v>7.916666666666667</v>
      </c>
      <c r="H110" s="34"/>
      <c r="I110" s="16">
        <v>0</v>
      </c>
      <c r="J110" s="16">
        <v>8</v>
      </c>
      <c r="K110" s="16">
        <f>I110+J110</f>
        <v>8</v>
      </c>
      <c r="L110" s="16">
        <f>K110-G110</f>
        <v>8.3333333333333037E-2</v>
      </c>
    </row>
    <row r="111" spans="1:12" x14ac:dyDescent="0.2">
      <c r="A111" s="2">
        <v>52</v>
      </c>
      <c r="C111" s="1" t="s">
        <v>70</v>
      </c>
      <c r="E111" s="16">
        <f>Sheet2!I111</f>
        <v>2.6666666666666665</v>
      </c>
      <c r="F111" s="16">
        <f>Sheet2!J111</f>
        <v>14.666666666666666</v>
      </c>
      <c r="G111" s="16">
        <f>E111+F111</f>
        <v>17.333333333333332</v>
      </c>
      <c r="H111" s="34"/>
      <c r="I111" s="16">
        <v>3</v>
      </c>
      <c r="J111" s="16">
        <v>15</v>
      </c>
      <c r="K111" s="16">
        <f>I111+J111</f>
        <v>18</v>
      </c>
      <c r="L111" s="16">
        <f>K111-G111</f>
        <v>0.66666666666666785</v>
      </c>
    </row>
    <row r="112" spans="1:12" x14ac:dyDescent="0.2">
      <c r="A112" s="2">
        <v>53</v>
      </c>
      <c r="C112" s="1" t="s">
        <v>0</v>
      </c>
      <c r="E112" s="17">
        <f t="shared" ref="E112:K112" si="18">SUM(E100:E111)</f>
        <v>155.5</v>
      </c>
      <c r="F112" s="17">
        <f t="shared" si="18"/>
        <v>880.58332999999993</v>
      </c>
      <c r="G112" s="17">
        <f t="shared" si="18"/>
        <v>1036.0833299999999</v>
      </c>
      <c r="H112" s="34"/>
      <c r="I112" s="17">
        <f t="shared" si="18"/>
        <v>159</v>
      </c>
      <c r="J112" s="17">
        <f t="shared" si="18"/>
        <v>881</v>
      </c>
      <c r="K112" s="17">
        <f t="shared" si="18"/>
        <v>1040</v>
      </c>
      <c r="L112" s="17">
        <f>K112-G112</f>
        <v>3.9166700000000674</v>
      </c>
    </row>
    <row r="113" spans="1:12" x14ac:dyDescent="0.2">
      <c r="A113" s="2"/>
      <c r="E113" s="18"/>
      <c r="F113" s="18"/>
      <c r="G113" s="18"/>
      <c r="H113" s="37"/>
      <c r="I113" s="18"/>
      <c r="J113" s="18"/>
      <c r="K113" s="18"/>
      <c r="L113" s="18"/>
    </row>
    <row r="114" spans="1:12" ht="13.5" thickBot="1" x14ac:dyDescent="0.25">
      <c r="A114" s="2">
        <v>54</v>
      </c>
      <c r="C114" s="1" t="s">
        <v>52</v>
      </c>
      <c r="E114" s="19">
        <f t="shared" ref="E114:K114" si="19">E96+E112</f>
        <v>3687622.25</v>
      </c>
      <c r="F114" s="19">
        <f t="shared" si="19"/>
        <v>108833.7455522222</v>
      </c>
      <c r="G114" s="19">
        <f t="shared" si="19"/>
        <v>3796455.9955522222</v>
      </c>
      <c r="H114" s="34"/>
      <c r="I114" s="19">
        <f t="shared" si="19"/>
        <v>3732434.753</v>
      </c>
      <c r="J114" s="19">
        <f t="shared" si="19"/>
        <v>103764.747</v>
      </c>
      <c r="K114" s="19">
        <f t="shared" si="19"/>
        <v>3836199.5</v>
      </c>
      <c r="L114" s="19">
        <f>K114-G114</f>
        <v>39743.504447777756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47:G47"/>
    <mergeCell ref="I47:K47"/>
    <mergeCell ref="E85:G85"/>
    <mergeCell ref="I85:K85"/>
    <mergeCell ref="E86:G86"/>
    <mergeCell ref="I86:K86"/>
    <mergeCell ref="E8:G8"/>
    <mergeCell ref="E9:G9"/>
    <mergeCell ref="I8:K8"/>
    <mergeCell ref="I9:K9"/>
    <mergeCell ref="E46:G46"/>
    <mergeCell ref="I46:K46"/>
  </mergeCells>
  <pageMargins left="0.7" right="0.7" top="0.75" bottom="0.75" header="0.3" footer="0.3"/>
  <pageSetup firstPageNumber="7" orientation="landscape" useFirstPageNumber="1" r:id="rId1"/>
  <headerFooter>
    <oddHeader>&amp;R&amp;"Arial,Regular"&amp;10Filed: 2022-10-31
EB-2022-0200
Exhibit 3
Tab 3
Schedule 1
Attachment 6
Page &amp;P of 15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313D-BACA-4603-B38A-BCACFC186AD8}">
  <dimension ref="A1:L117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5703125" style="1" customWidth="1"/>
    <col min="8" max="8" width="1.140625" style="27" customWidth="1"/>
    <col min="9" max="12" width="12.5703125" style="1" customWidth="1"/>
    <col min="13" max="16384" width="101.140625" style="1"/>
  </cols>
  <sheetData>
    <row r="1" spans="1:12" x14ac:dyDescent="0.2">
      <c r="A1" s="14"/>
    </row>
    <row r="6" spans="1:12" s="11" customFormat="1" x14ac:dyDescent="0.2">
      <c r="A6" s="12" t="s">
        <v>75</v>
      </c>
      <c r="B6" s="12"/>
      <c r="C6" s="12"/>
      <c r="D6" s="12"/>
      <c r="E6" s="12"/>
      <c r="F6" s="12"/>
      <c r="G6" s="12"/>
      <c r="H6" s="28"/>
      <c r="I6" s="12"/>
      <c r="J6" s="12"/>
      <c r="K6" s="12"/>
      <c r="L6" s="12"/>
    </row>
    <row r="8" spans="1:12" s="4" customFormat="1" ht="15" customHeight="1" x14ac:dyDescent="0.2">
      <c r="E8" s="51">
        <v>2022</v>
      </c>
      <c r="F8" s="51"/>
      <c r="G8" s="51"/>
      <c r="H8" s="29"/>
      <c r="I8" s="51">
        <v>2023</v>
      </c>
      <c r="J8" s="51"/>
      <c r="K8" s="51"/>
      <c r="L8" s="10"/>
    </row>
    <row r="9" spans="1:12" s="7" customFormat="1" ht="38.1" customHeight="1" x14ac:dyDescent="0.2">
      <c r="A9" s="8" t="s">
        <v>77</v>
      </c>
      <c r="C9" s="9" t="s">
        <v>58</v>
      </c>
      <c r="E9" s="50" t="s">
        <v>37</v>
      </c>
      <c r="F9" s="50"/>
      <c r="G9" s="50"/>
      <c r="H9" s="30"/>
      <c r="I9" s="50" t="s">
        <v>36</v>
      </c>
      <c r="J9" s="50"/>
      <c r="K9" s="50"/>
      <c r="L9" s="8" t="s">
        <v>46</v>
      </c>
    </row>
    <row r="10" spans="1:12" x14ac:dyDescent="0.2">
      <c r="E10" s="2" t="s">
        <v>6</v>
      </c>
      <c r="F10" s="2" t="s">
        <v>5</v>
      </c>
      <c r="G10" s="2" t="s">
        <v>4</v>
      </c>
      <c r="H10" s="31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1"/>
      <c r="I11" s="2"/>
      <c r="J11" s="2"/>
      <c r="K11" s="2"/>
      <c r="L11" s="2"/>
    </row>
    <row r="12" spans="1:12" x14ac:dyDescent="0.2">
      <c r="E12" s="13" t="s">
        <v>41</v>
      </c>
      <c r="F12" s="13" t="s">
        <v>40</v>
      </c>
      <c r="G12" s="13" t="s">
        <v>0</v>
      </c>
      <c r="H12" s="32"/>
      <c r="I12" s="13" t="s">
        <v>41</v>
      </c>
      <c r="J12" s="13" t="s">
        <v>40</v>
      </c>
      <c r="K12" s="13" t="s">
        <v>0</v>
      </c>
      <c r="L12" s="2"/>
    </row>
    <row r="14" spans="1:12" x14ac:dyDescent="0.2">
      <c r="C14" s="4" t="s">
        <v>34</v>
      </c>
      <c r="L14" s="5"/>
    </row>
    <row r="15" spans="1:12" x14ac:dyDescent="0.2">
      <c r="E15" s="5"/>
      <c r="F15" s="5"/>
      <c r="G15" s="5"/>
      <c r="H15" s="33"/>
      <c r="I15" s="5"/>
      <c r="J15" s="5"/>
      <c r="K15" s="5"/>
      <c r="L15" s="5"/>
    </row>
    <row r="16" spans="1:12" x14ac:dyDescent="0.2">
      <c r="A16" s="2">
        <v>1</v>
      </c>
      <c r="C16" s="1" t="s">
        <v>71</v>
      </c>
      <c r="E16" s="5">
        <f>Sheet3!I16</f>
        <v>2078171.8740000001</v>
      </c>
      <c r="F16" s="5">
        <f>Sheet3!J16</f>
        <v>33577.375999999997</v>
      </c>
      <c r="G16" s="5">
        <f>E16+F16</f>
        <v>2111749.25</v>
      </c>
      <c r="H16" s="33"/>
      <c r="I16" s="5">
        <v>2107559.0833333335</v>
      </c>
      <c r="J16" s="5">
        <v>27961.5</v>
      </c>
      <c r="K16" s="5">
        <f>I16+J16</f>
        <v>2135520.5833333335</v>
      </c>
      <c r="L16" s="5">
        <f>K16-G16</f>
        <v>23771.333333333489</v>
      </c>
    </row>
    <row r="17" spans="1:12" x14ac:dyDescent="0.2">
      <c r="A17" s="2">
        <v>2</v>
      </c>
      <c r="C17" s="1" t="s">
        <v>33</v>
      </c>
      <c r="E17" s="5">
        <f>Sheet3!I17</f>
        <v>148058.22700000001</v>
      </c>
      <c r="F17" s="5">
        <f>Sheet3!J17</f>
        <v>22614.023000000001</v>
      </c>
      <c r="G17" s="5">
        <f>E17+F17</f>
        <v>170672.25</v>
      </c>
      <c r="H17" s="33"/>
      <c r="I17" s="5">
        <v>153559.91666666666</v>
      </c>
      <c r="J17" s="5">
        <v>18192.916666666668</v>
      </c>
      <c r="K17" s="5">
        <f>I17+J17</f>
        <v>171752.83333333331</v>
      </c>
      <c r="L17" s="5">
        <f>K17-G17</f>
        <v>1080.5833333333139</v>
      </c>
    </row>
    <row r="18" spans="1:12" x14ac:dyDescent="0.2">
      <c r="A18" s="2">
        <v>3</v>
      </c>
      <c r="C18" s="1" t="s">
        <v>32</v>
      </c>
      <c r="E18" s="5">
        <f>Sheet3!I18</f>
        <v>0</v>
      </c>
      <c r="F18" s="5">
        <f>Sheet3!J18</f>
        <v>0</v>
      </c>
      <c r="G18" s="5">
        <f>E18+F18</f>
        <v>0</v>
      </c>
      <c r="H18" s="33"/>
      <c r="I18" s="5">
        <v>0</v>
      </c>
      <c r="J18" s="5">
        <v>0</v>
      </c>
      <c r="K18" s="5">
        <f>I18+J18</f>
        <v>0</v>
      </c>
      <c r="L18" s="5">
        <f>K18-G18</f>
        <v>0</v>
      </c>
    </row>
    <row r="19" spans="1:12" x14ac:dyDescent="0.2">
      <c r="A19" s="2">
        <v>4</v>
      </c>
      <c r="C19" s="1" t="s">
        <v>39</v>
      </c>
      <c r="E19" s="6">
        <f t="shared" ref="E19:L19" si="0">SUM(E16:E18)</f>
        <v>2226230.1010000003</v>
      </c>
      <c r="F19" s="6">
        <f t="shared" si="0"/>
        <v>56191.398999999998</v>
      </c>
      <c r="G19" s="6">
        <f t="shared" si="0"/>
        <v>2282421.5</v>
      </c>
      <c r="H19" s="33"/>
      <c r="I19" s="6">
        <f t="shared" si="0"/>
        <v>2261119</v>
      </c>
      <c r="J19" s="6">
        <f t="shared" si="0"/>
        <v>46154.416666666672</v>
      </c>
      <c r="K19" s="6">
        <f t="shared" si="0"/>
        <v>2307273.416666667</v>
      </c>
      <c r="L19" s="6">
        <f t="shared" si="0"/>
        <v>24851.916666666802</v>
      </c>
    </row>
    <row r="20" spans="1:12" x14ac:dyDescent="0.2">
      <c r="A20" s="2"/>
      <c r="E20" s="5"/>
      <c r="F20" s="5"/>
      <c r="G20" s="5"/>
      <c r="H20" s="33"/>
      <c r="I20" s="5"/>
      <c r="J20" s="5"/>
      <c r="K20" s="5"/>
      <c r="L20" s="5"/>
    </row>
    <row r="21" spans="1:12" x14ac:dyDescent="0.2">
      <c r="A21" s="2">
        <v>5</v>
      </c>
      <c r="C21" s="1" t="s">
        <v>31</v>
      </c>
      <c r="E21" s="5">
        <f>Sheet3!I21</f>
        <v>1147594.72</v>
      </c>
      <c r="F21" s="5">
        <f>Sheet3!J21</f>
        <v>31339.53</v>
      </c>
      <c r="G21" s="5">
        <f>E21+F21</f>
        <v>1178934.25</v>
      </c>
      <c r="H21" s="33"/>
      <c r="I21" s="5">
        <v>1159670</v>
      </c>
      <c r="J21" s="5">
        <v>30976</v>
      </c>
      <c r="K21" s="5">
        <f>I21+J21</f>
        <v>1190646</v>
      </c>
      <c r="L21" s="5">
        <f>K21-G21</f>
        <v>11711.75</v>
      </c>
    </row>
    <row r="22" spans="1:12" x14ac:dyDescent="0.2">
      <c r="A22" s="2">
        <v>6</v>
      </c>
      <c r="C22" s="1" t="s">
        <v>30</v>
      </c>
      <c r="E22" s="5">
        <f>Sheet3!I22</f>
        <v>4490.49</v>
      </c>
      <c r="F22" s="5">
        <f>Sheet3!J22</f>
        <v>3469.3429999999998</v>
      </c>
      <c r="G22" s="5">
        <f>E22+F22</f>
        <v>7959.8329999999996</v>
      </c>
      <c r="H22" s="33"/>
      <c r="I22" s="5">
        <v>4560.75</v>
      </c>
      <c r="J22" s="5">
        <v>3452</v>
      </c>
      <c r="K22" s="5">
        <f>I22+J22</f>
        <v>8012.75</v>
      </c>
      <c r="L22" s="5">
        <f>K22-G22</f>
        <v>52.917000000000371</v>
      </c>
    </row>
    <row r="23" spans="1:12" x14ac:dyDescent="0.2">
      <c r="A23" s="2">
        <v>7</v>
      </c>
      <c r="C23" s="1" t="s">
        <v>29</v>
      </c>
      <c r="E23" s="5">
        <f>Sheet3!I23</f>
        <v>352786.15700000001</v>
      </c>
      <c r="F23" s="5">
        <f>Sheet3!J23</f>
        <v>10860.093000000001</v>
      </c>
      <c r="G23" s="5">
        <f>E23+F23</f>
        <v>363646.25</v>
      </c>
      <c r="H23" s="33"/>
      <c r="I23" s="5">
        <v>355684.66666666669</v>
      </c>
      <c r="J23" s="5">
        <v>10690</v>
      </c>
      <c r="K23" s="5">
        <f>I23+J23</f>
        <v>366374.66666666669</v>
      </c>
      <c r="L23" s="5">
        <f>K23-G23</f>
        <v>2728.4166666666861</v>
      </c>
    </row>
    <row r="24" spans="1:12" x14ac:dyDescent="0.2">
      <c r="A24" s="2">
        <v>8</v>
      </c>
      <c r="C24" s="1" t="s">
        <v>28</v>
      </c>
      <c r="E24" s="5">
        <f>Sheet3!I24</f>
        <v>1304.777</v>
      </c>
      <c r="F24" s="5">
        <f>Sheet3!J24</f>
        <v>892.89</v>
      </c>
      <c r="G24" s="5">
        <f>E24+F24</f>
        <v>2197.6669999999999</v>
      </c>
      <c r="H24" s="33"/>
      <c r="I24" s="5">
        <v>1247.1666666666667</v>
      </c>
      <c r="J24" s="5">
        <v>953</v>
      </c>
      <c r="K24" s="5">
        <f>I24+J24</f>
        <v>2200.166666666667</v>
      </c>
      <c r="L24" s="5">
        <f>K24-G24</f>
        <v>2.4996666666670535</v>
      </c>
    </row>
    <row r="25" spans="1:12" x14ac:dyDescent="0.2">
      <c r="A25" s="2">
        <v>9</v>
      </c>
      <c r="C25" s="1" t="s">
        <v>38</v>
      </c>
      <c r="E25" s="6">
        <f t="shared" ref="E25:L25" si="1">SUM(E21:E24)</f>
        <v>1506176.1440000001</v>
      </c>
      <c r="F25" s="6">
        <f t="shared" si="1"/>
        <v>46561.856</v>
      </c>
      <c r="G25" s="6">
        <f t="shared" si="1"/>
        <v>1552738</v>
      </c>
      <c r="H25" s="33"/>
      <c r="I25" s="6">
        <f t="shared" si="1"/>
        <v>1521162.5833333335</v>
      </c>
      <c r="J25" s="6">
        <f t="shared" si="1"/>
        <v>46071</v>
      </c>
      <c r="K25" s="6">
        <f t="shared" si="1"/>
        <v>1567233.5833333335</v>
      </c>
      <c r="L25" s="6">
        <f t="shared" si="1"/>
        <v>14495.583333333354</v>
      </c>
    </row>
    <row r="26" spans="1:12" x14ac:dyDescent="0.2">
      <c r="A26" s="2"/>
      <c r="E26" s="5"/>
      <c r="F26" s="5"/>
      <c r="G26" s="5"/>
      <c r="H26" s="33"/>
      <c r="I26" s="5"/>
      <c r="J26" s="5"/>
      <c r="K26" s="5"/>
      <c r="L26" s="5"/>
    </row>
    <row r="27" spans="1:12" x14ac:dyDescent="0.2">
      <c r="A27" s="2">
        <v>10</v>
      </c>
      <c r="C27" s="1" t="s">
        <v>27</v>
      </c>
      <c r="E27" s="6">
        <f t="shared" ref="E27:K27" si="2">E19+E25</f>
        <v>3732406.2450000001</v>
      </c>
      <c r="F27" s="6">
        <f t="shared" si="2"/>
        <v>102753.255</v>
      </c>
      <c r="G27" s="6">
        <f t="shared" si="2"/>
        <v>3835159.5</v>
      </c>
      <c r="H27" s="33"/>
      <c r="I27" s="6">
        <f t="shared" si="2"/>
        <v>3782281.5833333335</v>
      </c>
      <c r="J27" s="6">
        <f t="shared" si="2"/>
        <v>92225.416666666672</v>
      </c>
      <c r="K27" s="6">
        <f t="shared" si="2"/>
        <v>3874507.0000000005</v>
      </c>
      <c r="L27" s="6">
        <f>L19+L25</f>
        <v>39347.50000000016</v>
      </c>
    </row>
    <row r="28" spans="1:12" x14ac:dyDescent="0.2">
      <c r="A28" s="2"/>
      <c r="E28" s="5"/>
      <c r="F28" s="5"/>
      <c r="G28" s="5"/>
      <c r="H28" s="33"/>
      <c r="I28" s="5"/>
      <c r="J28" s="5"/>
      <c r="K28" s="5"/>
      <c r="L28" s="5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5">
        <f>Sheet3!I31</f>
        <v>4</v>
      </c>
      <c r="F31" s="5">
        <f>Sheet3!J31</f>
        <v>11</v>
      </c>
      <c r="G31" s="5">
        <f>E31+F31</f>
        <v>15</v>
      </c>
      <c r="H31" s="33"/>
      <c r="I31" s="5">
        <v>4</v>
      </c>
      <c r="J31" s="5">
        <v>10</v>
      </c>
      <c r="K31" s="5">
        <f>I31+J31</f>
        <v>14</v>
      </c>
      <c r="L31" s="5">
        <f>K31-G31</f>
        <v>-1</v>
      </c>
    </row>
    <row r="32" spans="1:12" x14ac:dyDescent="0.2">
      <c r="A32" s="2">
        <v>12</v>
      </c>
      <c r="C32" s="1" t="s">
        <v>22</v>
      </c>
      <c r="E32" s="5">
        <f>Sheet3!I32</f>
        <v>58</v>
      </c>
      <c r="F32" s="5">
        <f>Sheet3!J32</f>
        <v>338</v>
      </c>
      <c r="G32" s="5">
        <f>E32+F32</f>
        <v>396</v>
      </c>
      <c r="H32" s="33"/>
      <c r="I32" s="5">
        <v>58</v>
      </c>
      <c r="J32" s="5">
        <v>358</v>
      </c>
      <c r="K32" s="5">
        <f>I32+J32</f>
        <v>416</v>
      </c>
      <c r="L32" s="5">
        <f>K32-G32</f>
        <v>20</v>
      </c>
    </row>
    <row r="33" spans="1:12" x14ac:dyDescent="0.2">
      <c r="A33" s="2">
        <v>13</v>
      </c>
      <c r="C33" s="1" t="s">
        <v>21</v>
      </c>
      <c r="E33" s="5">
        <f>Sheet3!I33</f>
        <v>1</v>
      </c>
      <c r="F33" s="5">
        <f>Sheet3!J33</f>
        <v>15</v>
      </c>
      <c r="G33" s="5">
        <f t="shared" ref="G33:G36" si="3">E33+F33</f>
        <v>16</v>
      </c>
      <c r="H33" s="33"/>
      <c r="I33" s="5">
        <v>2</v>
      </c>
      <c r="J33" s="5">
        <v>20</v>
      </c>
      <c r="K33" s="5">
        <f t="shared" ref="K33:K36" si="4">I33+J33</f>
        <v>22</v>
      </c>
      <c r="L33" s="5">
        <f t="shared" ref="L33:L36" si="5">K33-G33</f>
        <v>6</v>
      </c>
    </row>
    <row r="34" spans="1:12" x14ac:dyDescent="0.2">
      <c r="A34" s="2">
        <v>14</v>
      </c>
      <c r="C34" s="1" t="s">
        <v>20</v>
      </c>
      <c r="E34" s="5">
        <f>Sheet3!I34</f>
        <v>0</v>
      </c>
      <c r="F34" s="5">
        <f>Sheet3!J34</f>
        <v>4</v>
      </c>
      <c r="G34" s="5">
        <f t="shared" si="3"/>
        <v>4</v>
      </c>
      <c r="H34" s="33"/>
      <c r="I34" s="5">
        <v>0</v>
      </c>
      <c r="J34" s="5">
        <v>4</v>
      </c>
      <c r="K34" s="5">
        <f t="shared" si="4"/>
        <v>4</v>
      </c>
      <c r="L34" s="5">
        <f t="shared" si="5"/>
        <v>0</v>
      </c>
    </row>
    <row r="35" spans="1:12" x14ac:dyDescent="0.2">
      <c r="A35" s="2">
        <v>15</v>
      </c>
      <c r="C35" s="1" t="s">
        <v>19</v>
      </c>
      <c r="E35" s="5">
        <f>Sheet3!I35</f>
        <v>6</v>
      </c>
      <c r="F35" s="5">
        <f>Sheet3!J35</f>
        <v>35</v>
      </c>
      <c r="G35" s="5">
        <f t="shared" si="3"/>
        <v>41</v>
      </c>
      <c r="H35" s="33"/>
      <c r="I35" s="5">
        <v>3</v>
      </c>
      <c r="J35" s="5">
        <v>38</v>
      </c>
      <c r="K35" s="5">
        <f t="shared" si="4"/>
        <v>41</v>
      </c>
      <c r="L35" s="5">
        <f t="shared" si="5"/>
        <v>0</v>
      </c>
    </row>
    <row r="36" spans="1:12" x14ac:dyDescent="0.2">
      <c r="A36" s="2">
        <v>16</v>
      </c>
      <c r="C36" s="1" t="s">
        <v>18</v>
      </c>
      <c r="E36" s="5">
        <f>Sheet3!I36</f>
        <v>1</v>
      </c>
      <c r="F36" s="5">
        <f>Sheet3!J36</f>
        <v>12</v>
      </c>
      <c r="G36" s="5">
        <f t="shared" si="3"/>
        <v>13</v>
      </c>
      <c r="H36" s="33"/>
      <c r="I36" s="5">
        <v>1.0833333333333333</v>
      </c>
      <c r="J36" s="5">
        <v>15</v>
      </c>
      <c r="K36" s="5">
        <f t="shared" si="4"/>
        <v>16.083333333333332</v>
      </c>
      <c r="L36" s="5">
        <f t="shared" si="5"/>
        <v>3.0833333333333321</v>
      </c>
    </row>
    <row r="37" spans="1:12" x14ac:dyDescent="0.2">
      <c r="A37" s="2"/>
      <c r="E37" s="5"/>
      <c r="F37" s="5"/>
      <c r="G37" s="5"/>
      <c r="H37" s="33"/>
      <c r="I37" s="5"/>
      <c r="J37" s="5"/>
      <c r="K37" s="5"/>
      <c r="L37" s="5"/>
    </row>
    <row r="38" spans="1:12" x14ac:dyDescent="0.2">
      <c r="A38" s="2"/>
      <c r="E38" s="5"/>
      <c r="F38" s="5"/>
      <c r="G38" s="5"/>
      <c r="H38" s="33"/>
      <c r="I38" s="5"/>
      <c r="J38" s="5"/>
      <c r="K38" s="5"/>
      <c r="L38" s="5"/>
    </row>
    <row r="39" spans="1:12" x14ac:dyDescent="0.2">
      <c r="A39" s="2"/>
      <c r="E39" s="5"/>
      <c r="F39" s="5"/>
      <c r="G39" s="5"/>
      <c r="H39" s="33"/>
      <c r="I39" s="5"/>
      <c r="J39" s="5"/>
      <c r="K39" s="5"/>
      <c r="L39" s="5"/>
    </row>
    <row r="40" spans="1:12" x14ac:dyDescent="0.2">
      <c r="A40" s="2"/>
      <c r="E40" s="5"/>
      <c r="F40" s="5"/>
      <c r="G40" s="5"/>
      <c r="H40" s="33"/>
      <c r="I40" s="5"/>
      <c r="J40" s="5"/>
      <c r="K40" s="5"/>
      <c r="L40" s="5"/>
    </row>
    <row r="41" spans="1:12" x14ac:dyDescent="0.2">
      <c r="A41" s="2"/>
      <c r="E41" s="5"/>
      <c r="F41" s="5"/>
      <c r="G41" s="5"/>
      <c r="H41" s="33"/>
      <c r="I41" s="5"/>
      <c r="J41" s="5"/>
      <c r="K41" s="5"/>
      <c r="L41" s="5"/>
    </row>
    <row r="42" spans="1:12" x14ac:dyDescent="0.2">
      <c r="A42" s="2"/>
      <c r="E42" s="5"/>
      <c r="F42" s="5"/>
      <c r="G42" s="5"/>
      <c r="H42" s="33"/>
      <c r="I42" s="5"/>
      <c r="J42" s="5"/>
      <c r="K42" s="5"/>
      <c r="L42" s="5"/>
    </row>
    <row r="43" spans="1:12" x14ac:dyDescent="0.2">
      <c r="A43" s="2"/>
      <c r="E43" s="5"/>
      <c r="F43" s="5"/>
      <c r="G43" s="5"/>
      <c r="H43" s="33"/>
      <c r="I43" s="5"/>
      <c r="J43" s="5"/>
      <c r="K43" s="5"/>
      <c r="L43" s="5"/>
    </row>
    <row r="44" spans="1:12" s="11" customFormat="1" x14ac:dyDescent="0.2">
      <c r="A44" s="12" t="s">
        <v>81</v>
      </c>
      <c r="B44" s="12"/>
      <c r="C44" s="12"/>
      <c r="D44" s="12"/>
      <c r="E44" s="12"/>
      <c r="F44" s="12"/>
      <c r="G44" s="12"/>
      <c r="H44" s="28"/>
      <c r="I44" s="12"/>
      <c r="J44" s="12"/>
      <c r="K44" s="12"/>
      <c r="L44" s="12"/>
    </row>
    <row r="46" spans="1:12" s="4" customFormat="1" x14ac:dyDescent="0.2">
      <c r="E46" s="51">
        <v>2022</v>
      </c>
      <c r="F46" s="51"/>
      <c r="G46" s="51"/>
      <c r="H46" s="29"/>
      <c r="I46" s="51">
        <v>2023</v>
      </c>
      <c r="J46" s="51"/>
      <c r="K46" s="51"/>
      <c r="L46" s="10"/>
    </row>
    <row r="47" spans="1:12" s="7" customFormat="1" ht="38.1" customHeight="1" x14ac:dyDescent="0.2">
      <c r="A47" s="8" t="s">
        <v>77</v>
      </c>
      <c r="C47" s="9" t="s">
        <v>58</v>
      </c>
      <c r="E47" s="50" t="s">
        <v>37</v>
      </c>
      <c r="F47" s="50"/>
      <c r="G47" s="50"/>
      <c r="H47" s="30"/>
      <c r="I47" s="50" t="s">
        <v>36</v>
      </c>
      <c r="J47" s="50"/>
      <c r="K47" s="50"/>
      <c r="L47" s="8" t="s">
        <v>46</v>
      </c>
    </row>
    <row r="48" spans="1:12" x14ac:dyDescent="0.2">
      <c r="E48" s="2" t="s">
        <v>6</v>
      </c>
      <c r="F48" s="2" t="s">
        <v>5</v>
      </c>
      <c r="G48" s="2" t="s">
        <v>4</v>
      </c>
      <c r="H48" s="31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31"/>
      <c r="I49" s="2"/>
      <c r="J49" s="2"/>
      <c r="K49" s="2"/>
      <c r="L49" s="2"/>
    </row>
    <row r="50" spans="1:12" x14ac:dyDescent="0.2">
      <c r="E50" s="13" t="s">
        <v>41</v>
      </c>
      <c r="F50" s="13" t="s">
        <v>40</v>
      </c>
      <c r="G50" s="13" t="s">
        <v>0</v>
      </c>
      <c r="H50" s="32"/>
      <c r="I50" s="13" t="s">
        <v>41</v>
      </c>
      <c r="J50" s="13" t="s">
        <v>40</v>
      </c>
      <c r="K50" s="13" t="s">
        <v>0</v>
      </c>
      <c r="L50" s="2"/>
    </row>
    <row r="51" spans="1:12" x14ac:dyDescent="0.2">
      <c r="A51" s="2"/>
      <c r="E51" s="5"/>
      <c r="F51" s="5"/>
      <c r="G51" s="5"/>
      <c r="H51" s="33"/>
      <c r="I51" s="5"/>
      <c r="J51" s="5"/>
      <c r="K51" s="5"/>
      <c r="L51" s="5"/>
    </row>
    <row r="52" spans="1:12" x14ac:dyDescent="0.2">
      <c r="A52" s="2">
        <v>17</v>
      </c>
      <c r="C52" s="1" t="s">
        <v>17</v>
      </c>
      <c r="E52" s="5">
        <f>Sheet3!I52</f>
        <v>0</v>
      </c>
      <c r="F52" s="5">
        <f>Sheet3!J52</f>
        <v>17</v>
      </c>
      <c r="G52" s="5">
        <f t="shared" ref="G52:G55" si="6">E52+F52</f>
        <v>17</v>
      </c>
      <c r="H52" s="33"/>
      <c r="I52" s="5">
        <v>1.0833333333333333</v>
      </c>
      <c r="J52" s="5">
        <v>21</v>
      </c>
      <c r="K52" s="5">
        <f t="shared" ref="K52:K55" si="7">I52+J52</f>
        <v>22.083333333333332</v>
      </c>
      <c r="L52" s="5">
        <f t="shared" ref="L52:L55" si="8">K52-G52</f>
        <v>5.0833333333333321</v>
      </c>
    </row>
    <row r="53" spans="1:12" x14ac:dyDescent="0.2">
      <c r="A53" s="2">
        <v>18</v>
      </c>
      <c r="C53" s="1" t="s">
        <v>16</v>
      </c>
      <c r="E53" s="5">
        <f>Sheet3!I53</f>
        <v>1</v>
      </c>
      <c r="F53" s="5">
        <f>Sheet3!J53</f>
        <v>0</v>
      </c>
      <c r="G53" s="5">
        <f t="shared" si="6"/>
        <v>1</v>
      </c>
      <c r="H53" s="33"/>
      <c r="I53" s="5">
        <v>1</v>
      </c>
      <c r="J53" s="5">
        <v>0</v>
      </c>
      <c r="K53" s="5">
        <f t="shared" si="7"/>
        <v>1</v>
      </c>
      <c r="L53" s="5">
        <f t="shared" si="8"/>
        <v>0</v>
      </c>
    </row>
    <row r="54" spans="1:12" x14ac:dyDescent="0.2">
      <c r="A54" s="2">
        <v>19</v>
      </c>
      <c r="C54" s="1" t="s">
        <v>15</v>
      </c>
      <c r="E54" s="5">
        <f>Sheet3!I54</f>
        <v>0</v>
      </c>
      <c r="F54" s="5">
        <f>Sheet3!J54</f>
        <v>2</v>
      </c>
      <c r="G54" s="5">
        <f t="shared" si="6"/>
        <v>2</v>
      </c>
      <c r="H54" s="33"/>
      <c r="I54" s="5">
        <v>0</v>
      </c>
      <c r="J54" s="5">
        <v>0</v>
      </c>
      <c r="K54" s="5">
        <f t="shared" si="7"/>
        <v>0</v>
      </c>
      <c r="L54" s="5">
        <f t="shared" si="8"/>
        <v>-2</v>
      </c>
    </row>
    <row r="55" spans="1:12" x14ac:dyDescent="0.2">
      <c r="A55" s="2">
        <v>20</v>
      </c>
      <c r="C55" s="1" t="s">
        <v>14</v>
      </c>
      <c r="E55" s="5">
        <f>Sheet3!I55</f>
        <v>0</v>
      </c>
      <c r="F55" s="5">
        <f>Sheet3!J55</f>
        <v>0</v>
      </c>
      <c r="G55" s="5">
        <f t="shared" si="6"/>
        <v>0</v>
      </c>
      <c r="H55" s="33"/>
      <c r="I55" s="5">
        <v>0</v>
      </c>
      <c r="J55" s="5">
        <v>0</v>
      </c>
      <c r="K55" s="5">
        <f t="shared" si="7"/>
        <v>0</v>
      </c>
      <c r="L55" s="5">
        <f t="shared" si="8"/>
        <v>0</v>
      </c>
    </row>
    <row r="56" spans="1:12" x14ac:dyDescent="0.2">
      <c r="A56" s="2">
        <v>21</v>
      </c>
      <c r="C56" s="1" t="s">
        <v>39</v>
      </c>
      <c r="E56" s="6">
        <f>SUM(E52:E55)+SUM(E31:E36)</f>
        <v>71</v>
      </c>
      <c r="F56" s="6">
        <f>SUM(F52:F55)+SUM(F31:F36)</f>
        <v>434</v>
      </c>
      <c r="G56" s="6">
        <f>SUM(G52:G55)+SUM(G31:G36)</f>
        <v>505</v>
      </c>
      <c r="H56" s="33"/>
      <c r="I56" s="6">
        <f>SUM(I52:I55)+SUM(I31:I36)</f>
        <v>70.166666666666657</v>
      </c>
      <c r="J56" s="6">
        <f>SUM(J52:J55)+SUM(J31:J36)</f>
        <v>466</v>
      </c>
      <c r="K56" s="6">
        <f>SUM(K52:K55)+SUM(K31:K36)</f>
        <v>536.16666666666674</v>
      </c>
      <c r="L56" s="6">
        <f>SUM(L52:L55)+SUM(L31:L36)</f>
        <v>31.166666666666664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5">
        <f>Sheet3!I58</f>
        <v>36</v>
      </c>
      <c r="F58" s="5">
        <f>Sheet3!J58</f>
        <v>192</v>
      </c>
      <c r="G58" s="5">
        <f t="shared" ref="G58:G69" si="9">E58+F58</f>
        <v>228</v>
      </c>
      <c r="H58" s="33"/>
      <c r="I58" s="5">
        <v>33</v>
      </c>
      <c r="J58" s="5">
        <v>192</v>
      </c>
      <c r="K58" s="5">
        <f t="shared" ref="K58:K69" si="10">I58+J58</f>
        <v>225</v>
      </c>
      <c r="L58" s="5">
        <f t="shared" ref="L58:L69" si="11">K58-G58</f>
        <v>-3</v>
      </c>
    </row>
    <row r="59" spans="1:12" x14ac:dyDescent="0.2">
      <c r="A59" s="2">
        <v>23</v>
      </c>
      <c r="C59" s="1" t="s">
        <v>12</v>
      </c>
      <c r="E59" s="5">
        <f>Sheet3!I59</f>
        <v>5</v>
      </c>
      <c r="F59" s="5">
        <f>Sheet3!J59</f>
        <v>57</v>
      </c>
      <c r="G59" s="5">
        <f t="shared" si="9"/>
        <v>62</v>
      </c>
      <c r="H59" s="33"/>
      <c r="I59" s="5">
        <v>4.833333333333333</v>
      </c>
      <c r="J59" s="5">
        <v>57</v>
      </c>
      <c r="K59" s="5">
        <f t="shared" si="10"/>
        <v>61.833333333333336</v>
      </c>
      <c r="L59" s="5">
        <f t="shared" si="11"/>
        <v>-0.1666666666666643</v>
      </c>
    </row>
    <row r="60" spans="1:12" x14ac:dyDescent="0.2">
      <c r="A60" s="2">
        <v>24</v>
      </c>
      <c r="C60" s="1" t="s">
        <v>26</v>
      </c>
      <c r="E60" s="5">
        <f>Sheet3!I60</f>
        <v>1</v>
      </c>
      <c r="F60" s="5">
        <f>Sheet3!J60</f>
        <v>3</v>
      </c>
      <c r="G60" s="5">
        <f>E60+F60</f>
        <v>4</v>
      </c>
      <c r="H60" s="33"/>
      <c r="I60" s="5">
        <v>1</v>
      </c>
      <c r="J60" s="5">
        <v>3</v>
      </c>
      <c r="K60" s="5">
        <f>I60+J60</f>
        <v>4</v>
      </c>
      <c r="L60" s="5">
        <f>K60-G60</f>
        <v>0</v>
      </c>
    </row>
    <row r="61" spans="1:12" x14ac:dyDescent="0.2">
      <c r="A61" s="2">
        <v>25</v>
      </c>
      <c r="C61" s="1" t="s">
        <v>25</v>
      </c>
      <c r="E61" s="5">
        <f>Sheet3!I61</f>
        <v>2</v>
      </c>
      <c r="F61" s="5">
        <f>Sheet3!J61</f>
        <v>0</v>
      </c>
      <c r="G61" s="5">
        <f>E61+F61</f>
        <v>2</v>
      </c>
      <c r="H61" s="33"/>
      <c r="I61" s="5">
        <v>2.25</v>
      </c>
      <c r="J61" s="5">
        <v>0</v>
      </c>
      <c r="K61" s="5">
        <f>I61+J61</f>
        <v>2.25</v>
      </c>
      <c r="L61" s="5">
        <f>K61-G61</f>
        <v>0.25</v>
      </c>
    </row>
    <row r="62" spans="1:12" x14ac:dyDescent="0.2">
      <c r="A62" s="2">
        <v>26</v>
      </c>
      <c r="C62" s="1" t="s">
        <v>48</v>
      </c>
      <c r="E62" s="5">
        <f>Sheet3!I62</f>
        <v>5</v>
      </c>
      <c r="F62" s="5">
        <f>Sheet3!J62</f>
        <v>55</v>
      </c>
      <c r="G62" s="5">
        <f t="shared" si="9"/>
        <v>60</v>
      </c>
      <c r="H62" s="33"/>
      <c r="I62" s="5">
        <v>5</v>
      </c>
      <c r="J62" s="5">
        <v>57</v>
      </c>
      <c r="K62" s="5">
        <f t="shared" si="10"/>
        <v>62</v>
      </c>
      <c r="L62" s="5">
        <f t="shared" si="11"/>
        <v>2</v>
      </c>
    </row>
    <row r="63" spans="1:12" x14ac:dyDescent="0.2">
      <c r="A63" s="2">
        <v>27</v>
      </c>
      <c r="C63" s="1" t="s">
        <v>23</v>
      </c>
      <c r="E63" s="5">
        <f>Sheet3!I63</f>
        <v>0</v>
      </c>
      <c r="F63" s="5">
        <f>Sheet3!J63</f>
        <v>12</v>
      </c>
      <c r="G63" s="5">
        <f t="shared" si="9"/>
        <v>12</v>
      </c>
      <c r="H63" s="33"/>
      <c r="I63" s="5">
        <v>0</v>
      </c>
      <c r="J63" s="5">
        <v>11.666666666666666</v>
      </c>
      <c r="K63" s="5">
        <f t="shared" si="10"/>
        <v>11.666666666666666</v>
      </c>
      <c r="L63" s="5">
        <f t="shared" si="11"/>
        <v>-0.33333333333333393</v>
      </c>
    </row>
    <row r="64" spans="1:12" x14ac:dyDescent="0.2">
      <c r="A64" s="2">
        <v>28</v>
      </c>
      <c r="C64" s="1" t="s">
        <v>49</v>
      </c>
      <c r="E64" s="5">
        <f>Sheet3!I64</f>
        <v>0</v>
      </c>
      <c r="F64" s="5">
        <f>Sheet3!J64</f>
        <v>39</v>
      </c>
      <c r="G64" s="5">
        <f t="shared" si="9"/>
        <v>39</v>
      </c>
      <c r="H64" s="33"/>
      <c r="I64" s="5">
        <v>0</v>
      </c>
      <c r="J64" s="5">
        <v>39</v>
      </c>
      <c r="K64" s="5">
        <f t="shared" si="10"/>
        <v>39</v>
      </c>
      <c r="L64" s="5">
        <f t="shared" si="11"/>
        <v>0</v>
      </c>
    </row>
    <row r="65" spans="1:12" x14ac:dyDescent="0.2">
      <c r="A65" s="2">
        <v>29</v>
      </c>
      <c r="C65" s="1" t="s">
        <v>50</v>
      </c>
      <c r="E65" s="5">
        <f>Sheet3!I65</f>
        <v>0</v>
      </c>
      <c r="F65" s="5">
        <f>Sheet3!J65</f>
        <v>25</v>
      </c>
      <c r="G65" s="5">
        <f t="shared" si="9"/>
        <v>25</v>
      </c>
      <c r="H65" s="33"/>
      <c r="I65" s="5">
        <v>0</v>
      </c>
      <c r="J65" s="5">
        <v>25</v>
      </c>
      <c r="K65" s="5">
        <f t="shared" si="10"/>
        <v>25</v>
      </c>
      <c r="L65" s="5">
        <f t="shared" si="11"/>
        <v>0</v>
      </c>
    </row>
    <row r="66" spans="1:12" x14ac:dyDescent="0.2">
      <c r="A66" s="2">
        <v>30</v>
      </c>
      <c r="C66" s="1" t="s">
        <v>51</v>
      </c>
      <c r="E66" s="5">
        <f>Sheet3!I66</f>
        <v>0</v>
      </c>
      <c r="F66" s="5">
        <f>Sheet3!J66</f>
        <v>1</v>
      </c>
      <c r="G66" s="5">
        <f t="shared" si="9"/>
        <v>1</v>
      </c>
      <c r="H66" s="33"/>
      <c r="I66" s="5">
        <v>0</v>
      </c>
      <c r="J66" s="5">
        <v>1</v>
      </c>
      <c r="K66" s="5">
        <f t="shared" si="10"/>
        <v>1</v>
      </c>
      <c r="L66" s="5">
        <f t="shared" si="11"/>
        <v>0</v>
      </c>
    </row>
    <row r="67" spans="1:12" x14ac:dyDescent="0.2">
      <c r="A67" s="2">
        <v>31</v>
      </c>
      <c r="C67" s="1" t="s">
        <v>11</v>
      </c>
      <c r="E67" s="5">
        <f>Sheet3!I67</f>
        <v>4</v>
      </c>
      <c r="F67" s="5">
        <f>Sheet3!J67</f>
        <v>33</v>
      </c>
      <c r="G67" s="5">
        <f t="shared" si="9"/>
        <v>37</v>
      </c>
      <c r="H67" s="33"/>
      <c r="I67" s="5">
        <v>4</v>
      </c>
      <c r="J67" s="5">
        <v>33.75</v>
      </c>
      <c r="K67" s="5">
        <f t="shared" si="10"/>
        <v>37.75</v>
      </c>
      <c r="L67" s="5">
        <f t="shared" si="11"/>
        <v>0.75</v>
      </c>
    </row>
    <row r="68" spans="1:12" x14ac:dyDescent="0.2">
      <c r="A68" s="2">
        <v>32</v>
      </c>
      <c r="C68" s="1" t="s">
        <v>10</v>
      </c>
      <c r="E68" s="5">
        <f>Sheet3!I68</f>
        <v>35</v>
      </c>
      <c r="F68" s="5">
        <f>Sheet3!J68</f>
        <v>30</v>
      </c>
      <c r="G68" s="5">
        <f t="shared" si="9"/>
        <v>65</v>
      </c>
      <c r="H68" s="33"/>
      <c r="I68" s="5">
        <v>2.0833333333333335</v>
      </c>
      <c r="J68" s="5">
        <v>22.583333333333332</v>
      </c>
      <c r="K68" s="5">
        <f t="shared" si="10"/>
        <v>24.666666666666664</v>
      </c>
      <c r="L68" s="5">
        <f t="shared" si="11"/>
        <v>-40.333333333333336</v>
      </c>
    </row>
    <row r="69" spans="1:12" x14ac:dyDescent="0.2">
      <c r="A69" s="2">
        <v>33</v>
      </c>
      <c r="C69" s="1" t="s">
        <v>9</v>
      </c>
      <c r="E69" s="5">
        <f>Sheet3!I69</f>
        <v>0</v>
      </c>
      <c r="F69" s="5">
        <f>Sheet3!J69</f>
        <v>0</v>
      </c>
      <c r="G69" s="5">
        <f t="shared" si="9"/>
        <v>0</v>
      </c>
      <c r="H69" s="33"/>
      <c r="I69" s="5">
        <v>0</v>
      </c>
      <c r="J69" s="5">
        <v>0</v>
      </c>
      <c r="K69" s="5">
        <f t="shared" si="10"/>
        <v>0</v>
      </c>
      <c r="L69" s="5">
        <f t="shared" si="11"/>
        <v>0</v>
      </c>
    </row>
    <row r="70" spans="1:12" x14ac:dyDescent="0.2">
      <c r="A70" s="2"/>
      <c r="E70" s="5"/>
      <c r="F70" s="5"/>
      <c r="G70" s="5"/>
      <c r="H70" s="33"/>
      <c r="I70" s="5"/>
      <c r="J70" s="5"/>
      <c r="K70" s="5"/>
      <c r="L70" s="5"/>
    </row>
    <row r="71" spans="1:12" x14ac:dyDescent="0.2">
      <c r="A71" s="2">
        <v>34</v>
      </c>
      <c r="C71" s="1" t="s">
        <v>38</v>
      </c>
      <c r="E71" s="6">
        <f t="shared" ref="E71:K71" si="12">SUM(E58:E69)</f>
        <v>88</v>
      </c>
      <c r="F71" s="6">
        <f t="shared" si="12"/>
        <v>447</v>
      </c>
      <c r="G71" s="6">
        <f t="shared" si="12"/>
        <v>535</v>
      </c>
      <c r="H71" s="33"/>
      <c r="I71" s="6">
        <f t="shared" si="12"/>
        <v>52.166666666666671</v>
      </c>
      <c r="J71" s="6">
        <f t="shared" si="12"/>
        <v>442</v>
      </c>
      <c r="K71" s="6">
        <f t="shared" si="12"/>
        <v>494.16666666666669</v>
      </c>
      <c r="L71" s="6">
        <f>K71-G71</f>
        <v>-40.833333333333314</v>
      </c>
    </row>
    <row r="72" spans="1:12" x14ac:dyDescent="0.2">
      <c r="A72" s="2"/>
      <c r="E72" s="2"/>
    </row>
    <row r="73" spans="1:12" x14ac:dyDescent="0.2">
      <c r="A73" s="2">
        <v>35</v>
      </c>
      <c r="C73" s="1" t="s">
        <v>8</v>
      </c>
      <c r="E73" s="6">
        <f t="shared" ref="E73:K73" si="13">E56+E71</f>
        <v>159</v>
      </c>
      <c r="F73" s="6">
        <f t="shared" si="13"/>
        <v>881</v>
      </c>
      <c r="G73" s="6">
        <f t="shared" si="13"/>
        <v>1040</v>
      </c>
      <c r="H73" s="33"/>
      <c r="I73" s="6">
        <f t="shared" si="13"/>
        <v>122.33333333333333</v>
      </c>
      <c r="J73" s="6">
        <f t="shared" si="13"/>
        <v>908</v>
      </c>
      <c r="K73" s="6">
        <f t="shared" si="13"/>
        <v>1030.3333333333335</v>
      </c>
      <c r="L73" s="6">
        <f>K73-G73</f>
        <v>-9.6666666666665151</v>
      </c>
    </row>
    <row r="74" spans="1:12" x14ac:dyDescent="0.2">
      <c r="A74" s="2"/>
      <c r="E74" s="2"/>
    </row>
    <row r="75" spans="1:12" x14ac:dyDescent="0.2">
      <c r="A75" s="2">
        <v>36</v>
      </c>
      <c r="C75" s="1" t="s">
        <v>52</v>
      </c>
      <c r="E75" s="6">
        <f>E27+E73</f>
        <v>3732565.2450000001</v>
      </c>
      <c r="F75" s="6">
        <f>F27+F73</f>
        <v>103634.255</v>
      </c>
      <c r="G75" s="6">
        <f>G27+G73</f>
        <v>3836199.5</v>
      </c>
      <c r="H75" s="33"/>
      <c r="I75" s="6">
        <f>I27+I73</f>
        <v>3782403.916666667</v>
      </c>
      <c r="J75" s="6">
        <f>J27+J73</f>
        <v>93133.416666666672</v>
      </c>
      <c r="K75" s="6">
        <f>K27+K73</f>
        <v>3875537.333333334</v>
      </c>
      <c r="L75" s="6">
        <f>L27+L73</f>
        <v>39337.833333333496</v>
      </c>
    </row>
    <row r="76" spans="1:12" x14ac:dyDescent="0.2">
      <c r="A76" s="2"/>
      <c r="E76" s="5"/>
      <c r="F76" s="5"/>
      <c r="G76" s="5"/>
      <c r="H76" s="33"/>
      <c r="I76" s="5"/>
      <c r="J76" s="5"/>
      <c r="K76" s="5"/>
      <c r="L76" s="5"/>
    </row>
    <row r="77" spans="1:12" x14ac:dyDescent="0.2">
      <c r="A77" s="2"/>
      <c r="E77" s="5"/>
      <c r="F77" s="5"/>
      <c r="G77" s="5"/>
      <c r="H77" s="33"/>
      <c r="I77" s="5"/>
      <c r="J77" s="5"/>
      <c r="K77" s="5"/>
      <c r="L77" s="5"/>
    </row>
    <row r="78" spans="1:12" x14ac:dyDescent="0.2">
      <c r="A78" s="2"/>
      <c r="E78" s="5"/>
      <c r="F78" s="5"/>
      <c r="G78" s="5"/>
      <c r="H78" s="33"/>
      <c r="I78" s="5"/>
      <c r="J78" s="5"/>
      <c r="K78" s="5"/>
      <c r="L78" s="5"/>
    </row>
    <row r="79" spans="1:12" x14ac:dyDescent="0.2">
      <c r="A79" s="2"/>
      <c r="E79" s="5"/>
      <c r="F79" s="5"/>
      <c r="G79" s="5"/>
      <c r="H79" s="33"/>
      <c r="I79" s="5"/>
      <c r="J79" s="5"/>
      <c r="K79" s="5"/>
      <c r="L79" s="5"/>
    </row>
    <row r="80" spans="1:12" x14ac:dyDescent="0.2">
      <c r="A80" s="2"/>
      <c r="E80" s="5"/>
      <c r="F80" s="5"/>
      <c r="G80" s="5"/>
      <c r="H80" s="33"/>
      <c r="I80" s="5"/>
      <c r="J80" s="5"/>
      <c r="K80" s="5"/>
      <c r="L80" s="5"/>
    </row>
    <row r="81" spans="1:12" x14ac:dyDescent="0.2">
      <c r="A81" s="2"/>
      <c r="E81" s="5"/>
      <c r="F81" s="5"/>
      <c r="G81" s="5"/>
      <c r="H81" s="33"/>
      <c r="I81" s="5"/>
      <c r="J81" s="5"/>
      <c r="K81" s="5"/>
      <c r="L81" s="5"/>
    </row>
    <row r="82" spans="1:12" x14ac:dyDescent="0.2">
      <c r="A82" s="2"/>
      <c r="E82" s="5"/>
      <c r="F82" s="5"/>
      <c r="G82" s="5"/>
      <c r="H82" s="33"/>
      <c r="I82" s="5"/>
      <c r="J82" s="5"/>
      <c r="K82" s="5"/>
      <c r="L82" s="5"/>
    </row>
    <row r="83" spans="1:12" s="11" customFormat="1" x14ac:dyDescent="0.2">
      <c r="A83" s="12" t="s">
        <v>81</v>
      </c>
      <c r="B83" s="12"/>
      <c r="C83" s="12"/>
      <c r="D83" s="12"/>
      <c r="E83" s="12"/>
      <c r="F83" s="12"/>
      <c r="G83" s="12"/>
      <c r="H83" s="28"/>
      <c r="I83" s="12"/>
      <c r="J83" s="12"/>
      <c r="K83" s="12"/>
      <c r="L83" s="12"/>
    </row>
    <row r="85" spans="1:12" s="4" customFormat="1" x14ac:dyDescent="0.2">
      <c r="E85" s="51">
        <v>2022</v>
      </c>
      <c r="F85" s="51"/>
      <c r="G85" s="51"/>
      <c r="H85" s="29"/>
      <c r="I85" s="51">
        <v>2023</v>
      </c>
      <c r="J85" s="51"/>
      <c r="K85" s="51"/>
      <c r="L85" s="10"/>
    </row>
    <row r="86" spans="1:12" s="7" customFormat="1" ht="38.1" customHeight="1" x14ac:dyDescent="0.2">
      <c r="A86" s="8" t="s">
        <v>77</v>
      </c>
      <c r="C86" s="9" t="s">
        <v>58</v>
      </c>
      <c r="E86" s="50" t="s">
        <v>37</v>
      </c>
      <c r="F86" s="50"/>
      <c r="G86" s="50"/>
      <c r="H86" s="30"/>
      <c r="I86" s="50" t="s">
        <v>36</v>
      </c>
      <c r="J86" s="50"/>
      <c r="K86" s="50"/>
      <c r="L86" s="8" t="s">
        <v>46</v>
      </c>
    </row>
    <row r="87" spans="1:12" x14ac:dyDescent="0.2">
      <c r="E87" s="2" t="s">
        <v>6</v>
      </c>
      <c r="F87" s="2" t="s">
        <v>5</v>
      </c>
      <c r="G87" s="2" t="s">
        <v>4</v>
      </c>
      <c r="H87" s="31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31"/>
      <c r="I88" s="2"/>
      <c r="J88" s="2"/>
      <c r="K88" s="2"/>
      <c r="L88" s="2"/>
    </row>
    <row r="89" spans="1:12" x14ac:dyDescent="0.2">
      <c r="E89" s="13" t="s">
        <v>41</v>
      </c>
      <c r="F89" s="13" t="s">
        <v>40</v>
      </c>
      <c r="G89" s="13" t="s">
        <v>0</v>
      </c>
      <c r="H89" s="32"/>
      <c r="I89" s="13" t="s">
        <v>41</v>
      </c>
      <c r="J89" s="13" t="s">
        <v>40</v>
      </c>
      <c r="K89" s="13" t="s">
        <v>0</v>
      </c>
      <c r="L89" s="2"/>
    </row>
    <row r="91" spans="1:12" x14ac:dyDescent="0.2">
      <c r="A91" s="2"/>
      <c r="C91" s="4" t="s">
        <v>53</v>
      </c>
    </row>
    <row r="92" spans="1:12" x14ac:dyDescent="0.2">
      <c r="A92" s="2"/>
    </row>
    <row r="93" spans="1:12" x14ac:dyDescent="0.2">
      <c r="A93" s="2">
        <v>37</v>
      </c>
      <c r="C93" s="1" t="s">
        <v>54</v>
      </c>
      <c r="E93" s="16">
        <f>Sheet3!I93</f>
        <v>3475627.4180000001</v>
      </c>
      <c r="F93" s="16">
        <f>Sheet3!J93</f>
        <v>63799.248</v>
      </c>
      <c r="G93" s="16">
        <f>E93+F93</f>
        <v>3539426.6660000002</v>
      </c>
      <c r="H93" s="34"/>
      <c r="I93" s="16">
        <v>3519205.75</v>
      </c>
      <c r="J93" s="16">
        <v>57860.5</v>
      </c>
      <c r="K93" s="16">
        <f>I93+J93</f>
        <v>3577066.25</v>
      </c>
      <c r="L93" s="16">
        <f>K93-G93</f>
        <v>37639.583999999799</v>
      </c>
    </row>
    <row r="94" spans="1:12" x14ac:dyDescent="0.2">
      <c r="A94" s="2">
        <v>38</v>
      </c>
      <c r="C94" s="1" t="s">
        <v>55</v>
      </c>
      <c r="E94" s="16">
        <f>Sheet3!I94</f>
        <v>247385.908</v>
      </c>
      <c r="F94" s="16">
        <f>Sheet3!J94</f>
        <v>37410.425999999999</v>
      </c>
      <c r="G94" s="16">
        <f>E94+F94</f>
        <v>284796.33399999997</v>
      </c>
      <c r="H94" s="34"/>
      <c r="I94" s="16">
        <v>253560.16666666666</v>
      </c>
      <c r="J94" s="16">
        <v>32962.916666666664</v>
      </c>
      <c r="K94" s="16">
        <f>I94+J94</f>
        <v>286523.08333333331</v>
      </c>
      <c r="L94" s="16">
        <f>K94-G94</f>
        <v>1726.7493333333405</v>
      </c>
    </row>
    <row r="95" spans="1:12" x14ac:dyDescent="0.2">
      <c r="A95" s="2">
        <v>39</v>
      </c>
      <c r="C95" s="1" t="s">
        <v>56</v>
      </c>
      <c r="E95" s="16">
        <f>Sheet3!I95</f>
        <v>9262.4269999999997</v>
      </c>
      <c r="F95" s="16">
        <f>Sheet3!J95</f>
        <v>1674.0730000000001</v>
      </c>
      <c r="G95" s="16">
        <f>E95+F95</f>
        <v>10936.5</v>
      </c>
      <c r="H95" s="34"/>
      <c r="I95" s="16">
        <v>9515.6666666666661</v>
      </c>
      <c r="J95" s="16">
        <v>1402</v>
      </c>
      <c r="K95" s="16">
        <f>I95+J95</f>
        <v>10917.666666666666</v>
      </c>
      <c r="L95" s="16">
        <f>K95-G95</f>
        <v>-18.83333333333394</v>
      </c>
    </row>
    <row r="96" spans="1:12" x14ac:dyDescent="0.2">
      <c r="A96" s="2">
        <v>40</v>
      </c>
      <c r="C96" s="1" t="s">
        <v>0</v>
      </c>
      <c r="E96" s="17">
        <f t="shared" ref="E96:K96" si="14">SUM(E93:E95)</f>
        <v>3732275.753</v>
      </c>
      <c r="F96" s="17">
        <f t="shared" si="14"/>
        <v>102883.747</v>
      </c>
      <c r="G96" s="17">
        <f>SUM(G93:G95)</f>
        <v>3835159.5</v>
      </c>
      <c r="H96" s="34"/>
      <c r="I96" s="17">
        <f t="shared" si="14"/>
        <v>3782281.583333333</v>
      </c>
      <c r="J96" s="17">
        <f t="shared" si="14"/>
        <v>92225.416666666657</v>
      </c>
      <c r="K96" s="17">
        <f t="shared" si="14"/>
        <v>3874507</v>
      </c>
      <c r="L96" s="17">
        <f>K96-G96</f>
        <v>39347.5</v>
      </c>
    </row>
    <row r="97" spans="1:12" x14ac:dyDescent="0.2">
      <c r="A97" s="2"/>
      <c r="E97" s="20"/>
      <c r="F97" s="20"/>
      <c r="G97" s="20"/>
      <c r="H97" s="35"/>
      <c r="I97" s="20"/>
      <c r="J97" s="20"/>
      <c r="K97" s="20"/>
      <c r="L97" s="24"/>
    </row>
    <row r="98" spans="1:12" x14ac:dyDescent="0.2">
      <c r="A98" s="2"/>
      <c r="C98" s="4" t="s">
        <v>57</v>
      </c>
      <c r="E98" s="15"/>
      <c r="F98" s="15"/>
      <c r="G98" s="15"/>
      <c r="H98" s="36"/>
      <c r="I98" s="15"/>
      <c r="J98" s="15"/>
      <c r="K98" s="15"/>
      <c r="L98" s="15"/>
    </row>
    <row r="99" spans="1:12" x14ac:dyDescent="0.2">
      <c r="A99" s="2"/>
      <c r="C99" s="4"/>
      <c r="E99" s="15"/>
      <c r="F99" s="15"/>
      <c r="G99" s="15"/>
      <c r="H99" s="36"/>
      <c r="I99" s="15"/>
      <c r="J99" s="15"/>
      <c r="K99" s="15"/>
      <c r="L99" s="15"/>
    </row>
    <row r="100" spans="1:12" x14ac:dyDescent="0.2">
      <c r="A100" s="2">
        <v>41</v>
      </c>
      <c r="C100" s="1" t="s">
        <v>59</v>
      </c>
      <c r="E100" s="16">
        <f>Sheet3!I100</f>
        <v>0</v>
      </c>
      <c r="F100" s="16">
        <f>Sheet3!J100</f>
        <v>8</v>
      </c>
      <c r="G100" s="16">
        <f>E100+F100</f>
        <v>8</v>
      </c>
      <c r="H100" s="34"/>
      <c r="I100" s="16">
        <v>0</v>
      </c>
      <c r="J100" s="16">
        <v>8</v>
      </c>
      <c r="K100" s="16">
        <f>I100+J100</f>
        <v>8</v>
      </c>
      <c r="L100" s="16">
        <f>K100-G100</f>
        <v>0</v>
      </c>
    </row>
    <row r="101" spans="1:12" x14ac:dyDescent="0.2">
      <c r="A101" s="2">
        <v>42</v>
      </c>
      <c r="C101" s="1" t="s">
        <v>60</v>
      </c>
      <c r="E101" s="16">
        <f>Sheet3!I101</f>
        <v>20</v>
      </c>
      <c r="F101" s="16">
        <f>Sheet3!J101</f>
        <v>195</v>
      </c>
      <c r="G101" s="16">
        <f t="shared" ref="G101:G109" si="15">E101+F101</f>
        <v>215</v>
      </c>
      <c r="H101" s="34"/>
      <c r="I101" s="16">
        <v>15</v>
      </c>
      <c r="J101" s="16">
        <v>201</v>
      </c>
      <c r="K101" s="16">
        <f t="shared" ref="K101:K109" si="16">I101+J101</f>
        <v>216</v>
      </c>
      <c r="L101" s="16">
        <f t="shared" ref="L101:L109" si="17">K101-G101</f>
        <v>1</v>
      </c>
    </row>
    <row r="102" spans="1:12" x14ac:dyDescent="0.2">
      <c r="A102" s="2">
        <v>43</v>
      </c>
      <c r="C102" s="1" t="s">
        <v>61</v>
      </c>
      <c r="E102" s="16">
        <f>Sheet3!I102</f>
        <v>5</v>
      </c>
      <c r="F102" s="16">
        <f>Sheet3!J102</f>
        <v>51</v>
      </c>
      <c r="G102" s="16">
        <f t="shared" si="15"/>
        <v>56</v>
      </c>
      <c r="H102" s="34"/>
      <c r="I102" s="16">
        <v>4</v>
      </c>
      <c r="J102" s="16">
        <v>53</v>
      </c>
      <c r="K102" s="16">
        <f t="shared" si="16"/>
        <v>57</v>
      </c>
      <c r="L102" s="16">
        <f t="shared" si="17"/>
        <v>1</v>
      </c>
    </row>
    <row r="103" spans="1:12" x14ac:dyDescent="0.2">
      <c r="A103" s="2">
        <v>44</v>
      </c>
      <c r="C103" s="1" t="s">
        <v>62</v>
      </c>
      <c r="E103" s="16">
        <f>Sheet3!I103</f>
        <v>25</v>
      </c>
      <c r="F103" s="16">
        <f>Sheet3!J103</f>
        <v>136</v>
      </c>
      <c r="G103" s="16">
        <f t="shared" si="15"/>
        <v>161</v>
      </c>
      <c r="H103" s="34"/>
      <c r="I103" s="16">
        <v>19</v>
      </c>
      <c r="J103" s="16">
        <v>140</v>
      </c>
      <c r="K103" s="16">
        <f t="shared" si="16"/>
        <v>159</v>
      </c>
      <c r="L103" s="16">
        <f t="shared" si="17"/>
        <v>-2</v>
      </c>
    </row>
    <row r="104" spans="1:12" x14ac:dyDescent="0.2">
      <c r="A104" s="2">
        <v>45</v>
      </c>
      <c r="C104" s="1" t="s">
        <v>63</v>
      </c>
      <c r="E104" s="16">
        <f>Sheet3!I104</f>
        <v>19</v>
      </c>
      <c r="F104" s="16">
        <f>Sheet3!J104</f>
        <v>126</v>
      </c>
      <c r="G104" s="16">
        <f t="shared" si="15"/>
        <v>145</v>
      </c>
      <c r="H104" s="34"/>
      <c r="I104" s="16">
        <v>15</v>
      </c>
      <c r="J104" s="16">
        <v>130</v>
      </c>
      <c r="K104" s="16">
        <f t="shared" si="16"/>
        <v>145</v>
      </c>
      <c r="L104" s="16">
        <f t="shared" si="17"/>
        <v>0</v>
      </c>
    </row>
    <row r="105" spans="1:12" x14ac:dyDescent="0.2">
      <c r="A105" s="2">
        <v>46</v>
      </c>
      <c r="C105" s="1" t="s">
        <v>64</v>
      </c>
      <c r="E105" s="16">
        <f>Sheet3!I105</f>
        <v>29</v>
      </c>
      <c r="F105" s="16">
        <f>Sheet3!J105</f>
        <v>201</v>
      </c>
      <c r="G105" s="16">
        <f t="shared" si="15"/>
        <v>230</v>
      </c>
      <c r="H105" s="34"/>
      <c r="I105" s="16">
        <v>22</v>
      </c>
      <c r="J105" s="16">
        <v>207</v>
      </c>
      <c r="K105" s="16">
        <f t="shared" si="16"/>
        <v>229</v>
      </c>
      <c r="L105" s="16">
        <f t="shared" si="17"/>
        <v>-1</v>
      </c>
    </row>
    <row r="106" spans="1:12" x14ac:dyDescent="0.2">
      <c r="A106" s="2">
        <v>47</v>
      </c>
      <c r="C106" s="1" t="s">
        <v>65</v>
      </c>
      <c r="E106" s="16">
        <f>Sheet3!I106</f>
        <v>6</v>
      </c>
      <c r="F106" s="16">
        <f>Sheet3!J106</f>
        <v>18</v>
      </c>
      <c r="G106" s="16">
        <f t="shared" si="15"/>
        <v>24</v>
      </c>
      <c r="H106" s="34"/>
      <c r="I106" s="16">
        <v>5</v>
      </c>
      <c r="J106" s="16">
        <v>19</v>
      </c>
      <c r="K106" s="16">
        <f t="shared" si="16"/>
        <v>24</v>
      </c>
      <c r="L106" s="16">
        <f t="shared" si="17"/>
        <v>0</v>
      </c>
    </row>
    <row r="107" spans="1:12" x14ac:dyDescent="0.2">
      <c r="A107" s="2">
        <v>48</v>
      </c>
      <c r="C107" s="1" t="s">
        <v>66</v>
      </c>
      <c r="E107" s="16">
        <f>Sheet3!I107</f>
        <v>30</v>
      </c>
      <c r="F107" s="16">
        <f>Sheet3!J107</f>
        <v>33</v>
      </c>
      <c r="G107" s="16">
        <f t="shared" si="15"/>
        <v>63</v>
      </c>
      <c r="H107" s="34"/>
      <c r="I107" s="16">
        <v>23</v>
      </c>
      <c r="J107" s="16">
        <v>34</v>
      </c>
      <c r="K107" s="16">
        <f t="shared" si="16"/>
        <v>57</v>
      </c>
      <c r="L107" s="16">
        <f t="shared" si="17"/>
        <v>-6</v>
      </c>
    </row>
    <row r="108" spans="1:12" x14ac:dyDescent="0.2">
      <c r="A108" s="2">
        <v>49</v>
      </c>
      <c r="C108" s="1" t="s">
        <v>67</v>
      </c>
      <c r="E108" s="16">
        <f>Sheet3!I108</f>
        <v>9</v>
      </c>
      <c r="F108" s="16">
        <f>Sheet3!J108</f>
        <v>32</v>
      </c>
      <c r="G108" s="16">
        <f t="shared" si="15"/>
        <v>41</v>
      </c>
      <c r="H108" s="34"/>
      <c r="I108" s="16">
        <v>7</v>
      </c>
      <c r="J108" s="16">
        <v>33</v>
      </c>
      <c r="K108" s="16">
        <f t="shared" si="16"/>
        <v>40</v>
      </c>
      <c r="L108" s="16">
        <f t="shared" si="17"/>
        <v>-1</v>
      </c>
    </row>
    <row r="109" spans="1:12" x14ac:dyDescent="0.2">
      <c r="A109" s="2">
        <v>50</v>
      </c>
      <c r="C109" s="1" t="s">
        <v>68</v>
      </c>
      <c r="E109" s="16">
        <f>Sheet3!I109</f>
        <v>13</v>
      </c>
      <c r="F109" s="16">
        <f>Sheet3!J109</f>
        <v>58</v>
      </c>
      <c r="G109" s="16">
        <f t="shared" si="15"/>
        <v>71</v>
      </c>
      <c r="H109" s="34"/>
      <c r="I109" s="16">
        <v>10</v>
      </c>
      <c r="J109" s="16">
        <v>60</v>
      </c>
      <c r="K109" s="16">
        <f t="shared" si="16"/>
        <v>70</v>
      </c>
      <c r="L109" s="16">
        <f t="shared" si="17"/>
        <v>-1</v>
      </c>
    </row>
    <row r="110" spans="1:12" x14ac:dyDescent="0.2">
      <c r="A110" s="2">
        <v>51</v>
      </c>
      <c r="C110" s="1" t="s">
        <v>69</v>
      </c>
      <c r="E110" s="16">
        <f>Sheet3!I110</f>
        <v>0</v>
      </c>
      <c r="F110" s="16">
        <f>Sheet3!J110</f>
        <v>8</v>
      </c>
      <c r="G110" s="16">
        <f>E110+F110</f>
        <v>8</v>
      </c>
      <c r="H110" s="34"/>
      <c r="I110" s="16">
        <v>0</v>
      </c>
      <c r="J110" s="16">
        <v>8</v>
      </c>
      <c r="K110" s="16">
        <f>I110+J110</f>
        <v>8</v>
      </c>
      <c r="L110" s="16">
        <f>K110-G110</f>
        <v>0</v>
      </c>
    </row>
    <row r="111" spans="1:12" x14ac:dyDescent="0.2">
      <c r="A111" s="2">
        <v>52</v>
      </c>
      <c r="C111" s="1" t="s">
        <v>70</v>
      </c>
      <c r="E111" s="16">
        <f>Sheet3!I111</f>
        <v>3</v>
      </c>
      <c r="F111" s="16">
        <f>Sheet3!J111</f>
        <v>15</v>
      </c>
      <c r="G111" s="16">
        <f>E111+F111</f>
        <v>18</v>
      </c>
      <c r="H111" s="34"/>
      <c r="I111" s="16">
        <v>2</v>
      </c>
      <c r="J111" s="16">
        <v>15</v>
      </c>
      <c r="K111" s="16">
        <f>I111+J111</f>
        <v>17</v>
      </c>
      <c r="L111" s="16">
        <f>K111-G111</f>
        <v>-1</v>
      </c>
    </row>
    <row r="112" spans="1:12" x14ac:dyDescent="0.2">
      <c r="A112" s="2">
        <v>53</v>
      </c>
      <c r="C112" s="1" t="s">
        <v>0</v>
      </c>
      <c r="E112" s="17">
        <f t="shared" ref="E112:K112" si="18">SUM(E100:E111)</f>
        <v>159</v>
      </c>
      <c r="F112" s="17">
        <f t="shared" si="18"/>
        <v>881</v>
      </c>
      <c r="G112" s="17">
        <f t="shared" si="18"/>
        <v>1040</v>
      </c>
      <c r="H112" s="34"/>
      <c r="I112" s="17">
        <f t="shared" si="18"/>
        <v>122</v>
      </c>
      <c r="J112" s="17">
        <f t="shared" si="18"/>
        <v>908</v>
      </c>
      <c r="K112" s="17">
        <f t="shared" si="18"/>
        <v>1030</v>
      </c>
      <c r="L112" s="17">
        <f>K112-G112</f>
        <v>-10</v>
      </c>
    </row>
    <row r="113" spans="1:12" x14ac:dyDescent="0.2">
      <c r="A113" s="2"/>
      <c r="E113" s="18"/>
      <c r="F113" s="18"/>
      <c r="G113" s="18"/>
      <c r="H113" s="37"/>
      <c r="I113" s="18"/>
      <c r="J113" s="18"/>
      <c r="K113" s="18"/>
      <c r="L113" s="18"/>
    </row>
    <row r="114" spans="1:12" ht="13.5" thickBot="1" x14ac:dyDescent="0.25">
      <c r="A114" s="2">
        <v>54</v>
      </c>
      <c r="C114" s="1" t="s">
        <v>52</v>
      </c>
      <c r="E114" s="19">
        <f t="shared" ref="E114:K114" si="19">E96+E112</f>
        <v>3732434.753</v>
      </c>
      <c r="F114" s="19">
        <f t="shared" si="19"/>
        <v>103764.747</v>
      </c>
      <c r="G114" s="19">
        <f t="shared" si="19"/>
        <v>3836199.5</v>
      </c>
      <c r="H114" s="34"/>
      <c r="I114" s="19">
        <f t="shared" si="19"/>
        <v>3782403.583333333</v>
      </c>
      <c r="J114" s="19">
        <f t="shared" si="19"/>
        <v>93133.416666666657</v>
      </c>
      <c r="K114" s="19">
        <f t="shared" si="19"/>
        <v>3875537</v>
      </c>
      <c r="L114" s="19">
        <f>K114-G114</f>
        <v>39337.5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47:G47"/>
    <mergeCell ref="I47:K47"/>
    <mergeCell ref="E85:G85"/>
    <mergeCell ref="I85:K85"/>
    <mergeCell ref="E86:G86"/>
    <mergeCell ref="I86:K86"/>
    <mergeCell ref="E8:G8"/>
    <mergeCell ref="E9:G9"/>
    <mergeCell ref="I8:K8"/>
    <mergeCell ref="I9:K9"/>
    <mergeCell ref="E46:G46"/>
    <mergeCell ref="I46:K46"/>
  </mergeCells>
  <pageMargins left="0.7" right="0.7" top="0.75" bottom="0.75" header="0.3" footer="0.3"/>
  <pageSetup firstPageNumber="10" orientation="landscape" useFirstPageNumber="1" r:id="rId1"/>
  <headerFooter>
    <oddHeader>&amp;R&amp;"Arial,Regular"&amp;10Filed: 2022-10-31
EB-2022-0200
Exhibit 3
Tab 3
Schedule 1
Attachment 6
Page &amp;P of 15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51C1-795F-4D4E-8AA8-43F93176D39E}">
  <dimension ref="A1:L118"/>
  <sheetViews>
    <sheetView view="pageLayout" zoomScale="90" zoomScaleNormal="100" zoomScalePageLayoutView="90" workbookViewId="0">
      <selection activeCell="C2" sqref="C2"/>
    </sheetView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7109375" style="1" customWidth="1"/>
    <col min="8" max="8" width="1.140625" style="27" customWidth="1"/>
    <col min="9" max="12" width="12.7109375" style="1" customWidth="1"/>
    <col min="13" max="16384" width="101.140625" style="1"/>
  </cols>
  <sheetData>
    <row r="1" spans="1:12" x14ac:dyDescent="0.2">
      <c r="A1" s="14"/>
    </row>
    <row r="6" spans="1:12" s="11" customFormat="1" x14ac:dyDescent="0.2">
      <c r="A6" s="12" t="s">
        <v>76</v>
      </c>
      <c r="B6" s="12"/>
      <c r="C6" s="12"/>
      <c r="D6" s="12"/>
      <c r="E6" s="12"/>
      <c r="F6" s="12"/>
      <c r="G6" s="12"/>
      <c r="H6" s="28"/>
      <c r="I6" s="12"/>
      <c r="J6" s="12"/>
      <c r="K6" s="12"/>
      <c r="L6" s="12"/>
    </row>
    <row r="8" spans="1:12" s="4" customFormat="1" ht="15" customHeight="1" x14ac:dyDescent="0.2">
      <c r="E8" s="51">
        <v>2023</v>
      </c>
      <c r="F8" s="51"/>
      <c r="G8" s="51"/>
      <c r="H8" s="29"/>
      <c r="I8" s="51">
        <v>2024</v>
      </c>
      <c r="J8" s="51"/>
      <c r="K8" s="51"/>
      <c r="L8" s="10"/>
    </row>
    <row r="9" spans="1:12" s="7" customFormat="1" ht="38.1" customHeight="1" x14ac:dyDescent="0.2">
      <c r="A9" s="8" t="s">
        <v>77</v>
      </c>
      <c r="C9" s="9" t="s">
        <v>58</v>
      </c>
      <c r="E9" s="50" t="s">
        <v>36</v>
      </c>
      <c r="F9" s="50"/>
      <c r="G9" s="50"/>
      <c r="H9" s="30"/>
      <c r="I9" s="50" t="s">
        <v>35</v>
      </c>
      <c r="J9" s="50"/>
      <c r="K9" s="50"/>
      <c r="L9" s="8" t="s">
        <v>47</v>
      </c>
    </row>
    <row r="10" spans="1:12" x14ac:dyDescent="0.2">
      <c r="E10" s="2" t="s">
        <v>6</v>
      </c>
      <c r="F10" s="2" t="s">
        <v>5</v>
      </c>
      <c r="G10" s="2" t="s">
        <v>4</v>
      </c>
      <c r="H10" s="31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1"/>
      <c r="I11" s="2"/>
      <c r="J11" s="2"/>
      <c r="K11" s="2"/>
      <c r="L11" s="2"/>
    </row>
    <row r="12" spans="1:12" x14ac:dyDescent="0.2">
      <c r="E12" s="13" t="s">
        <v>41</v>
      </c>
      <c r="F12" s="13" t="s">
        <v>40</v>
      </c>
      <c r="G12" s="13" t="s">
        <v>0</v>
      </c>
      <c r="H12" s="32"/>
      <c r="I12" s="13" t="s">
        <v>41</v>
      </c>
      <c r="J12" s="13" t="s">
        <v>40</v>
      </c>
      <c r="K12" s="13" t="s">
        <v>0</v>
      </c>
      <c r="L12" s="2"/>
    </row>
    <row r="14" spans="1:12" x14ac:dyDescent="0.2">
      <c r="C14" s="4" t="s">
        <v>34</v>
      </c>
      <c r="L14" s="5"/>
    </row>
    <row r="15" spans="1:12" x14ac:dyDescent="0.2">
      <c r="E15" s="5"/>
      <c r="F15" s="5"/>
      <c r="G15" s="5"/>
      <c r="H15" s="33"/>
      <c r="I15" s="5"/>
      <c r="J15" s="5"/>
      <c r="K15" s="5"/>
      <c r="L15" s="5"/>
    </row>
    <row r="16" spans="1:12" x14ac:dyDescent="0.2">
      <c r="A16" s="2">
        <v>1</v>
      </c>
      <c r="C16" s="1" t="s">
        <v>71</v>
      </c>
      <c r="E16" s="5">
        <f>Sheet4!I16</f>
        <v>2107559.0833333335</v>
      </c>
      <c r="F16" s="5">
        <f>Sheet4!J16</f>
        <v>27961.5</v>
      </c>
      <c r="G16" s="5">
        <f>E16+F16</f>
        <v>2135520.5833333335</v>
      </c>
      <c r="H16" s="33"/>
      <c r="I16" s="5">
        <v>2133235.9166666665</v>
      </c>
      <c r="J16" s="5">
        <v>25276.5</v>
      </c>
      <c r="K16" s="5">
        <f>I16+J16</f>
        <v>2158512.4166666665</v>
      </c>
      <c r="L16" s="5">
        <f>K16-G16</f>
        <v>22991.833333333023</v>
      </c>
    </row>
    <row r="17" spans="1:12" x14ac:dyDescent="0.2">
      <c r="A17" s="2">
        <v>2</v>
      </c>
      <c r="C17" s="1" t="s">
        <v>33</v>
      </c>
      <c r="E17" s="5">
        <f>Sheet4!I17</f>
        <v>153559.91666666666</v>
      </c>
      <c r="F17" s="5">
        <f>Sheet4!J17</f>
        <v>18192.916666666668</v>
      </c>
      <c r="G17" s="5">
        <f>E17+F17</f>
        <v>171752.83333333331</v>
      </c>
      <c r="H17" s="33"/>
      <c r="I17" s="5">
        <v>154828</v>
      </c>
      <c r="J17" s="5">
        <v>18014.833333333332</v>
      </c>
      <c r="K17" s="5">
        <f>I17+J17</f>
        <v>172842.83333333334</v>
      </c>
      <c r="L17" s="5">
        <f>K17-G17</f>
        <v>1090.0000000000291</v>
      </c>
    </row>
    <row r="18" spans="1:12" x14ac:dyDescent="0.2">
      <c r="A18" s="2">
        <v>3</v>
      </c>
      <c r="C18" s="1" t="s">
        <v>32</v>
      </c>
      <c r="E18" s="5">
        <f>Sheet4!I18</f>
        <v>0</v>
      </c>
      <c r="F18" s="5">
        <f>Sheet4!J18</f>
        <v>0</v>
      </c>
      <c r="G18" s="5">
        <f>E18+F18</f>
        <v>0</v>
      </c>
      <c r="H18" s="33"/>
      <c r="I18" s="5">
        <v>0</v>
      </c>
      <c r="J18" s="5">
        <v>0</v>
      </c>
      <c r="K18" s="5">
        <f>I18+J18</f>
        <v>0</v>
      </c>
      <c r="L18" s="5">
        <f>K18-G18</f>
        <v>0</v>
      </c>
    </row>
    <row r="19" spans="1:12" x14ac:dyDescent="0.2">
      <c r="A19" s="2">
        <v>4</v>
      </c>
      <c r="C19" s="1" t="s">
        <v>39</v>
      </c>
      <c r="E19" s="6">
        <f t="shared" ref="E19:L19" si="0">SUM(E16:E18)</f>
        <v>2261119</v>
      </c>
      <c r="F19" s="6">
        <f t="shared" si="0"/>
        <v>46154.416666666672</v>
      </c>
      <c r="G19" s="6">
        <f t="shared" si="0"/>
        <v>2307273.416666667</v>
      </c>
      <c r="H19" s="33"/>
      <c r="I19" s="6">
        <f t="shared" si="0"/>
        <v>2288063.9166666665</v>
      </c>
      <c r="J19" s="6">
        <f t="shared" si="0"/>
        <v>43291.333333333328</v>
      </c>
      <c r="K19" s="6">
        <f t="shared" si="0"/>
        <v>2331355.25</v>
      </c>
      <c r="L19" s="6">
        <f t="shared" si="0"/>
        <v>24081.833333333052</v>
      </c>
    </row>
    <row r="20" spans="1:12" x14ac:dyDescent="0.2">
      <c r="A20" s="2"/>
      <c r="E20" s="5"/>
      <c r="F20" s="5"/>
      <c r="G20" s="5"/>
      <c r="H20" s="33"/>
      <c r="I20" s="5"/>
      <c r="J20" s="5"/>
      <c r="K20" s="5"/>
      <c r="L20" s="5"/>
    </row>
    <row r="21" spans="1:12" x14ac:dyDescent="0.2">
      <c r="A21" s="2">
        <v>5</v>
      </c>
      <c r="C21" s="1" t="s">
        <v>31</v>
      </c>
      <c r="E21" s="5">
        <f>Sheet4!I21</f>
        <v>1159670</v>
      </c>
      <c r="F21" s="5">
        <f>Sheet4!J21</f>
        <v>30976</v>
      </c>
      <c r="G21" s="5">
        <f>E21+F21</f>
        <v>1190646</v>
      </c>
      <c r="H21" s="33"/>
      <c r="I21" s="5">
        <v>1171910.8333333333</v>
      </c>
      <c r="J21" s="5">
        <v>30976</v>
      </c>
      <c r="K21" s="5">
        <f>I21+J21</f>
        <v>1202886.8333333333</v>
      </c>
      <c r="L21" s="5">
        <f>K21-G21</f>
        <v>12240.833333333256</v>
      </c>
    </row>
    <row r="22" spans="1:12" x14ac:dyDescent="0.2">
      <c r="A22" s="2">
        <v>6</v>
      </c>
      <c r="C22" s="1" t="s">
        <v>30</v>
      </c>
      <c r="E22" s="5">
        <f>Sheet4!I22</f>
        <v>4560.75</v>
      </c>
      <c r="F22" s="5">
        <f>Sheet4!J22</f>
        <v>3452</v>
      </c>
      <c r="G22" s="5">
        <f>E22+F22</f>
        <v>8012.75</v>
      </c>
      <c r="H22" s="33"/>
      <c r="I22" s="5">
        <v>4617</v>
      </c>
      <c r="J22" s="5">
        <v>3452</v>
      </c>
      <c r="K22" s="5">
        <f>I22+J22</f>
        <v>8069</v>
      </c>
      <c r="L22" s="5">
        <f>K22-G22</f>
        <v>56.25</v>
      </c>
    </row>
    <row r="23" spans="1:12" x14ac:dyDescent="0.2">
      <c r="A23" s="2">
        <v>7</v>
      </c>
      <c r="C23" s="1" t="s">
        <v>29</v>
      </c>
      <c r="E23" s="5">
        <f>Sheet4!I23</f>
        <v>355684.66666666669</v>
      </c>
      <c r="F23" s="5">
        <f>Sheet4!J23</f>
        <v>10690</v>
      </c>
      <c r="G23" s="5">
        <f>E23+F23</f>
        <v>366374.66666666669</v>
      </c>
      <c r="H23" s="33"/>
      <c r="I23" s="5">
        <v>358478.66666666669</v>
      </c>
      <c r="J23" s="5">
        <v>10690</v>
      </c>
      <c r="K23" s="5">
        <f>I23+J23</f>
        <v>369168.66666666669</v>
      </c>
      <c r="L23" s="5">
        <f>K23-G23</f>
        <v>2794</v>
      </c>
    </row>
    <row r="24" spans="1:12" x14ac:dyDescent="0.2">
      <c r="A24" s="2">
        <v>8</v>
      </c>
      <c r="C24" s="1" t="s">
        <v>28</v>
      </c>
      <c r="E24" s="5">
        <f>Sheet4!I24</f>
        <v>1247.1666666666667</v>
      </c>
      <c r="F24" s="5">
        <f>Sheet4!J24</f>
        <v>953</v>
      </c>
      <c r="G24" s="5">
        <f>E24+F24</f>
        <v>2200.166666666667</v>
      </c>
      <c r="H24" s="33"/>
      <c r="I24" s="5">
        <v>1251</v>
      </c>
      <c r="J24" s="5">
        <v>953</v>
      </c>
      <c r="K24" s="5">
        <f>I24+J24</f>
        <v>2204</v>
      </c>
      <c r="L24" s="5">
        <f>K24-G24</f>
        <v>3.8333333333330302</v>
      </c>
    </row>
    <row r="25" spans="1:12" x14ac:dyDescent="0.2">
      <c r="A25" s="2">
        <v>9</v>
      </c>
      <c r="C25" s="1" t="s">
        <v>38</v>
      </c>
      <c r="E25" s="6">
        <f t="shared" ref="E25:L25" si="1">SUM(E21:E24)</f>
        <v>1521162.5833333335</v>
      </c>
      <c r="F25" s="6">
        <f t="shared" si="1"/>
        <v>46071</v>
      </c>
      <c r="G25" s="6">
        <f t="shared" si="1"/>
        <v>1567233.5833333335</v>
      </c>
      <c r="H25" s="33"/>
      <c r="I25" s="6">
        <f t="shared" si="1"/>
        <v>1536257.5</v>
      </c>
      <c r="J25" s="6">
        <f t="shared" si="1"/>
        <v>46071</v>
      </c>
      <c r="K25" s="6">
        <f t="shared" si="1"/>
        <v>1582328.5</v>
      </c>
      <c r="L25" s="6">
        <f t="shared" si="1"/>
        <v>15094.916666666588</v>
      </c>
    </row>
    <row r="26" spans="1:12" x14ac:dyDescent="0.2">
      <c r="A26" s="2"/>
      <c r="E26" s="5"/>
      <c r="F26" s="5"/>
      <c r="G26" s="5"/>
      <c r="H26" s="33"/>
      <c r="I26" s="5"/>
      <c r="J26" s="5"/>
      <c r="K26" s="5"/>
      <c r="L26" s="5"/>
    </row>
    <row r="27" spans="1:12" x14ac:dyDescent="0.2">
      <c r="A27" s="2">
        <v>10</v>
      </c>
      <c r="C27" s="1" t="s">
        <v>27</v>
      </c>
      <c r="E27" s="6">
        <f t="shared" ref="E27:L27" si="2">E19+E25</f>
        <v>3782281.5833333335</v>
      </c>
      <c r="F27" s="6">
        <f t="shared" si="2"/>
        <v>92225.416666666672</v>
      </c>
      <c r="G27" s="6">
        <f t="shared" si="2"/>
        <v>3874507.0000000005</v>
      </c>
      <c r="H27" s="33"/>
      <c r="I27" s="6">
        <f t="shared" si="2"/>
        <v>3824321.4166666665</v>
      </c>
      <c r="J27" s="6">
        <f t="shared" si="2"/>
        <v>89362.333333333328</v>
      </c>
      <c r="K27" s="6">
        <f t="shared" si="2"/>
        <v>3913683.75</v>
      </c>
      <c r="L27" s="6">
        <f t="shared" si="2"/>
        <v>39176.749999999636</v>
      </c>
    </row>
    <row r="28" spans="1:12" x14ac:dyDescent="0.2">
      <c r="A28" s="2"/>
      <c r="E28" s="5"/>
      <c r="F28" s="5"/>
      <c r="G28" s="5"/>
      <c r="H28" s="33"/>
      <c r="I28" s="5"/>
      <c r="J28" s="5"/>
      <c r="K28" s="5"/>
      <c r="L28" s="5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5">
        <f>Sheet4!I31</f>
        <v>4</v>
      </c>
      <c r="F31" s="5">
        <f>Sheet4!J31</f>
        <v>10</v>
      </c>
      <c r="G31" s="5">
        <f>E31+F31</f>
        <v>14</v>
      </c>
      <c r="H31" s="33"/>
      <c r="I31" s="5">
        <v>4</v>
      </c>
      <c r="J31" s="5">
        <v>10</v>
      </c>
      <c r="K31" s="5">
        <f>I31+J31</f>
        <v>14</v>
      </c>
      <c r="L31" s="5">
        <f>K31-G31</f>
        <v>0</v>
      </c>
    </row>
    <row r="32" spans="1:12" x14ac:dyDescent="0.2">
      <c r="A32" s="2">
        <v>12</v>
      </c>
      <c r="C32" s="1" t="s">
        <v>22</v>
      </c>
      <c r="E32" s="5">
        <f>Sheet4!I32</f>
        <v>58</v>
      </c>
      <c r="F32" s="5">
        <f>Sheet4!J32</f>
        <v>358</v>
      </c>
      <c r="G32" s="5">
        <f>E32+F32</f>
        <v>416</v>
      </c>
      <c r="H32" s="33"/>
      <c r="I32" s="5">
        <v>58</v>
      </c>
      <c r="J32" s="5">
        <v>358</v>
      </c>
      <c r="K32" s="5">
        <f>I32+J32</f>
        <v>416</v>
      </c>
      <c r="L32" s="5">
        <f>K32-G32</f>
        <v>0</v>
      </c>
    </row>
    <row r="33" spans="1:12" x14ac:dyDescent="0.2">
      <c r="A33" s="2">
        <v>13</v>
      </c>
      <c r="C33" s="1" t="s">
        <v>21</v>
      </c>
      <c r="E33" s="5">
        <f>Sheet4!I33</f>
        <v>2</v>
      </c>
      <c r="F33" s="5">
        <f>Sheet4!J33</f>
        <v>20</v>
      </c>
      <c r="G33" s="5">
        <f t="shared" ref="G33:G36" si="3">E33+F33</f>
        <v>22</v>
      </c>
      <c r="H33" s="33"/>
      <c r="I33" s="5">
        <v>2</v>
      </c>
      <c r="J33" s="5">
        <v>20</v>
      </c>
      <c r="K33" s="5">
        <f t="shared" ref="K33:K36" si="4">I33+J33</f>
        <v>22</v>
      </c>
      <c r="L33" s="5">
        <f t="shared" ref="L33:L36" si="5">K33-G33</f>
        <v>0</v>
      </c>
    </row>
    <row r="34" spans="1:12" x14ac:dyDescent="0.2">
      <c r="A34" s="2">
        <v>14</v>
      </c>
      <c r="C34" s="1" t="s">
        <v>20</v>
      </c>
      <c r="E34" s="5">
        <f>Sheet4!I34</f>
        <v>0</v>
      </c>
      <c r="F34" s="5">
        <f>Sheet4!J34</f>
        <v>4</v>
      </c>
      <c r="G34" s="5">
        <f t="shared" si="3"/>
        <v>4</v>
      </c>
      <c r="H34" s="33"/>
      <c r="I34" s="5">
        <v>0</v>
      </c>
      <c r="J34" s="5">
        <v>4</v>
      </c>
      <c r="K34" s="5">
        <f t="shared" si="4"/>
        <v>4</v>
      </c>
      <c r="L34" s="5">
        <f t="shared" si="5"/>
        <v>0</v>
      </c>
    </row>
    <row r="35" spans="1:12" x14ac:dyDescent="0.2">
      <c r="A35" s="2">
        <v>15</v>
      </c>
      <c r="C35" s="1" t="s">
        <v>19</v>
      </c>
      <c r="E35" s="5">
        <f>Sheet4!I35</f>
        <v>3</v>
      </c>
      <c r="F35" s="5">
        <f>Sheet4!J35</f>
        <v>38</v>
      </c>
      <c r="G35" s="5">
        <f t="shared" si="3"/>
        <v>41</v>
      </c>
      <c r="H35" s="33"/>
      <c r="I35" s="5">
        <v>3</v>
      </c>
      <c r="J35" s="5">
        <v>38</v>
      </c>
      <c r="K35" s="5">
        <f t="shared" si="4"/>
        <v>41</v>
      </c>
      <c r="L35" s="5">
        <f t="shared" si="5"/>
        <v>0</v>
      </c>
    </row>
    <row r="36" spans="1:12" x14ac:dyDescent="0.2">
      <c r="A36" s="2">
        <v>16</v>
      </c>
      <c r="C36" s="1" t="s">
        <v>18</v>
      </c>
      <c r="E36" s="5">
        <f>Sheet4!I36</f>
        <v>1.0833333333333333</v>
      </c>
      <c r="F36" s="5">
        <f>Sheet4!J36</f>
        <v>15</v>
      </c>
      <c r="G36" s="5">
        <f t="shared" si="3"/>
        <v>16.083333333333332</v>
      </c>
      <c r="H36" s="33"/>
      <c r="I36" s="5">
        <v>1</v>
      </c>
      <c r="J36" s="5">
        <v>15</v>
      </c>
      <c r="K36" s="5">
        <f t="shared" si="4"/>
        <v>16</v>
      </c>
      <c r="L36" s="5">
        <f t="shared" si="5"/>
        <v>-8.3333333333332149E-2</v>
      </c>
    </row>
    <row r="37" spans="1:12" x14ac:dyDescent="0.2">
      <c r="A37" s="2"/>
      <c r="E37" s="5"/>
      <c r="F37" s="5"/>
      <c r="G37" s="5"/>
      <c r="H37" s="33"/>
      <c r="I37" s="5"/>
      <c r="J37" s="5"/>
      <c r="K37" s="5"/>
      <c r="L37" s="5"/>
    </row>
    <row r="38" spans="1:12" x14ac:dyDescent="0.2">
      <c r="A38" s="2"/>
      <c r="E38" s="5"/>
      <c r="F38" s="5"/>
      <c r="G38" s="5"/>
      <c r="H38" s="33"/>
      <c r="I38" s="5"/>
      <c r="J38" s="5"/>
      <c r="K38" s="5"/>
      <c r="L38" s="5"/>
    </row>
    <row r="39" spans="1:12" x14ac:dyDescent="0.2">
      <c r="A39" s="2"/>
      <c r="E39" s="5"/>
      <c r="F39" s="5"/>
      <c r="G39" s="5"/>
      <c r="H39" s="33"/>
      <c r="I39" s="5"/>
      <c r="J39" s="5"/>
      <c r="K39" s="5"/>
      <c r="L39" s="5"/>
    </row>
    <row r="40" spans="1:12" x14ac:dyDescent="0.2">
      <c r="A40" s="2"/>
      <c r="E40" s="5"/>
      <c r="F40" s="5"/>
      <c r="G40" s="5"/>
      <c r="H40" s="33"/>
      <c r="I40" s="5"/>
      <c r="J40" s="5"/>
      <c r="K40" s="5"/>
      <c r="L40" s="5"/>
    </row>
    <row r="41" spans="1:12" x14ac:dyDescent="0.2">
      <c r="A41" s="2"/>
      <c r="E41" s="5"/>
      <c r="F41" s="5"/>
      <c r="G41" s="5"/>
      <c r="H41" s="33"/>
      <c r="I41" s="5"/>
      <c r="J41" s="5"/>
      <c r="K41" s="5"/>
      <c r="L41" s="5"/>
    </row>
    <row r="42" spans="1:12" x14ac:dyDescent="0.2">
      <c r="A42" s="2"/>
      <c r="E42" s="5"/>
      <c r="F42" s="5"/>
      <c r="G42" s="5"/>
      <c r="H42" s="33"/>
      <c r="I42" s="5"/>
      <c r="J42" s="5"/>
      <c r="K42" s="5"/>
      <c r="L42" s="5"/>
    </row>
    <row r="43" spans="1:12" x14ac:dyDescent="0.2">
      <c r="A43" s="2"/>
      <c r="E43" s="5"/>
      <c r="F43" s="5"/>
      <c r="G43" s="5"/>
      <c r="H43" s="33"/>
      <c r="I43" s="5"/>
      <c r="J43" s="5"/>
      <c r="K43" s="5"/>
      <c r="L43" s="5"/>
    </row>
    <row r="44" spans="1:12" s="11" customFormat="1" x14ac:dyDescent="0.2">
      <c r="A44" s="12"/>
      <c r="B44" s="12"/>
      <c r="C44" s="12"/>
      <c r="D44" s="12"/>
      <c r="E44" s="12"/>
      <c r="F44" s="12"/>
      <c r="G44" s="12"/>
      <c r="H44" s="28"/>
      <c r="I44" s="12"/>
      <c r="J44" s="12"/>
      <c r="K44" s="12"/>
      <c r="L44" s="12"/>
    </row>
    <row r="45" spans="1:12" s="11" customFormat="1" x14ac:dyDescent="0.2">
      <c r="A45" s="12" t="s">
        <v>82</v>
      </c>
      <c r="B45" s="12"/>
      <c r="C45" s="12"/>
      <c r="D45" s="12"/>
      <c r="E45" s="12"/>
      <c r="F45" s="12"/>
      <c r="G45" s="12"/>
      <c r="H45" s="28"/>
      <c r="I45" s="12"/>
      <c r="J45" s="12"/>
      <c r="K45" s="12"/>
      <c r="L45" s="12"/>
    </row>
    <row r="47" spans="1:12" s="4" customFormat="1" x14ac:dyDescent="0.2">
      <c r="E47" s="51">
        <v>2023</v>
      </c>
      <c r="F47" s="51"/>
      <c r="G47" s="51"/>
      <c r="H47" s="29"/>
      <c r="I47" s="51">
        <v>2024</v>
      </c>
      <c r="J47" s="51"/>
      <c r="K47" s="51"/>
      <c r="L47" s="10"/>
    </row>
    <row r="48" spans="1:12" s="7" customFormat="1" ht="38.1" customHeight="1" x14ac:dyDescent="0.2">
      <c r="A48" s="8" t="s">
        <v>77</v>
      </c>
      <c r="C48" s="9" t="s">
        <v>58</v>
      </c>
      <c r="E48" s="50" t="s">
        <v>36</v>
      </c>
      <c r="F48" s="50"/>
      <c r="G48" s="50"/>
      <c r="H48" s="30"/>
      <c r="I48" s="50" t="s">
        <v>35</v>
      </c>
      <c r="J48" s="50"/>
      <c r="K48" s="50"/>
      <c r="L48" s="8" t="s">
        <v>47</v>
      </c>
    </row>
    <row r="49" spans="1:12" x14ac:dyDescent="0.2">
      <c r="E49" s="2" t="s">
        <v>6</v>
      </c>
      <c r="F49" s="2" t="s">
        <v>5</v>
      </c>
      <c r="G49" s="2" t="s">
        <v>4</v>
      </c>
      <c r="H49" s="31"/>
      <c r="I49" s="2" t="s">
        <v>3</v>
      </c>
      <c r="J49" s="2" t="s">
        <v>2</v>
      </c>
      <c r="K49" s="2" t="s">
        <v>1</v>
      </c>
      <c r="L49" s="2" t="s">
        <v>42</v>
      </c>
    </row>
    <row r="50" spans="1:12" x14ac:dyDescent="0.2">
      <c r="E50" s="2"/>
      <c r="F50" s="2"/>
      <c r="G50" s="2"/>
      <c r="H50" s="31"/>
      <c r="I50" s="2"/>
      <c r="J50" s="2"/>
      <c r="K50" s="2"/>
      <c r="L50" s="2"/>
    </row>
    <row r="51" spans="1:12" x14ac:dyDescent="0.2">
      <c r="E51" s="13" t="s">
        <v>41</v>
      </c>
      <c r="F51" s="13" t="s">
        <v>40</v>
      </c>
      <c r="G51" s="13" t="s">
        <v>0</v>
      </c>
      <c r="H51" s="32"/>
      <c r="I51" s="13" t="s">
        <v>41</v>
      </c>
      <c r="J51" s="13" t="s">
        <v>40</v>
      </c>
      <c r="K51" s="13" t="s">
        <v>0</v>
      </c>
      <c r="L51" s="2"/>
    </row>
    <row r="52" spans="1:12" x14ac:dyDescent="0.2">
      <c r="A52" s="2"/>
      <c r="E52" s="5"/>
      <c r="F52" s="5"/>
      <c r="G52" s="5"/>
      <c r="H52" s="33"/>
      <c r="I52" s="5"/>
      <c r="J52" s="5"/>
      <c r="K52" s="5"/>
      <c r="L52" s="5"/>
    </row>
    <row r="53" spans="1:12" x14ac:dyDescent="0.2">
      <c r="A53" s="2">
        <v>17</v>
      </c>
      <c r="C53" s="1" t="s">
        <v>17</v>
      </c>
      <c r="E53" s="5">
        <f>Sheet4!I52</f>
        <v>1.0833333333333333</v>
      </c>
      <c r="F53" s="5">
        <f>Sheet4!J52</f>
        <v>21</v>
      </c>
      <c r="G53" s="5">
        <f t="shared" ref="G53:G56" si="6">E53+F53</f>
        <v>22.083333333333332</v>
      </c>
      <c r="H53" s="33"/>
      <c r="I53" s="5">
        <v>1</v>
      </c>
      <c r="J53" s="5">
        <v>21</v>
      </c>
      <c r="K53" s="5">
        <f t="shared" ref="K53:K56" si="7">I53+J53</f>
        <v>22</v>
      </c>
      <c r="L53" s="5">
        <f t="shared" ref="L53:L56" si="8">K53-G53</f>
        <v>-8.3333333333332149E-2</v>
      </c>
    </row>
    <row r="54" spans="1:12" x14ac:dyDescent="0.2">
      <c r="A54" s="2">
        <v>18</v>
      </c>
      <c r="C54" s="1" t="s">
        <v>16</v>
      </c>
      <c r="E54" s="5">
        <f>Sheet4!I53</f>
        <v>1</v>
      </c>
      <c r="F54" s="5">
        <f>Sheet4!J53</f>
        <v>0</v>
      </c>
      <c r="G54" s="5">
        <f t="shared" si="6"/>
        <v>1</v>
      </c>
      <c r="H54" s="33"/>
      <c r="I54" s="5">
        <v>1</v>
      </c>
      <c r="J54" s="5">
        <v>0</v>
      </c>
      <c r="K54" s="5">
        <f t="shared" si="7"/>
        <v>1</v>
      </c>
      <c r="L54" s="5">
        <f t="shared" si="8"/>
        <v>0</v>
      </c>
    </row>
    <row r="55" spans="1:12" x14ac:dyDescent="0.2">
      <c r="A55" s="2">
        <v>19</v>
      </c>
      <c r="C55" s="1" t="s">
        <v>15</v>
      </c>
      <c r="E55" s="5">
        <f>Sheet4!I54</f>
        <v>0</v>
      </c>
      <c r="F55" s="5">
        <f>Sheet4!J54</f>
        <v>0</v>
      </c>
      <c r="G55" s="5">
        <f t="shared" si="6"/>
        <v>0</v>
      </c>
      <c r="H55" s="33"/>
      <c r="I55" s="5">
        <v>0</v>
      </c>
      <c r="J55" s="5">
        <v>0</v>
      </c>
      <c r="K55" s="5">
        <f t="shared" si="7"/>
        <v>0</v>
      </c>
      <c r="L55" s="5">
        <f t="shared" si="8"/>
        <v>0</v>
      </c>
    </row>
    <row r="56" spans="1:12" x14ac:dyDescent="0.2">
      <c r="A56" s="2">
        <v>20</v>
      </c>
      <c r="C56" s="1" t="s">
        <v>14</v>
      </c>
      <c r="E56" s="5">
        <f>Sheet4!I55</f>
        <v>0</v>
      </c>
      <c r="F56" s="5">
        <f>Sheet4!J55</f>
        <v>0</v>
      </c>
      <c r="G56" s="5">
        <f t="shared" si="6"/>
        <v>0</v>
      </c>
      <c r="H56" s="33"/>
      <c r="I56" s="5">
        <v>0</v>
      </c>
      <c r="J56" s="5">
        <v>0</v>
      </c>
      <c r="K56" s="5">
        <f t="shared" si="7"/>
        <v>0</v>
      </c>
      <c r="L56" s="5">
        <f t="shared" si="8"/>
        <v>0</v>
      </c>
    </row>
    <row r="57" spans="1:12" x14ac:dyDescent="0.2">
      <c r="A57" s="2">
        <v>21</v>
      </c>
      <c r="C57" s="1" t="s">
        <v>39</v>
      </c>
      <c r="E57" s="6">
        <f t="shared" ref="E57:L57" si="9">SUM(E53:E56)+SUM(E31:E36)</f>
        <v>70.166666666666657</v>
      </c>
      <c r="F57" s="6">
        <f t="shared" si="9"/>
        <v>466</v>
      </c>
      <c r="G57" s="6">
        <f t="shared" si="9"/>
        <v>536.16666666666674</v>
      </c>
      <c r="H57" s="33"/>
      <c r="I57" s="6">
        <f t="shared" si="9"/>
        <v>70</v>
      </c>
      <c r="J57" s="6">
        <f t="shared" si="9"/>
        <v>466</v>
      </c>
      <c r="K57" s="6">
        <f t="shared" si="9"/>
        <v>536</v>
      </c>
      <c r="L57" s="6">
        <f t="shared" si="9"/>
        <v>-0.1666666666666643</v>
      </c>
    </row>
    <row r="58" spans="1:12" x14ac:dyDescent="0.2">
      <c r="A58" s="2"/>
      <c r="E58" s="2"/>
    </row>
    <row r="59" spans="1:12" x14ac:dyDescent="0.2">
      <c r="A59" s="2">
        <v>22</v>
      </c>
      <c r="C59" s="1" t="s">
        <v>13</v>
      </c>
      <c r="E59" s="5">
        <f>Sheet4!I58</f>
        <v>33</v>
      </c>
      <c r="F59" s="5">
        <f>Sheet4!J58</f>
        <v>192</v>
      </c>
      <c r="G59" s="5">
        <f t="shared" ref="G59:G70" si="10">E59+F59</f>
        <v>225</v>
      </c>
      <c r="H59" s="33"/>
      <c r="I59" s="5">
        <v>33</v>
      </c>
      <c r="J59" s="5">
        <v>192</v>
      </c>
      <c r="K59" s="5">
        <f t="shared" ref="K59:K70" si="11">I59+J59</f>
        <v>225</v>
      </c>
      <c r="L59" s="5">
        <f t="shared" ref="L59:L70" si="12">K59-G59</f>
        <v>0</v>
      </c>
    </row>
    <row r="60" spans="1:12" x14ac:dyDescent="0.2">
      <c r="A60" s="2">
        <v>23</v>
      </c>
      <c r="C60" s="1" t="s">
        <v>12</v>
      </c>
      <c r="E60" s="5">
        <f>Sheet4!I59</f>
        <v>4.833333333333333</v>
      </c>
      <c r="F60" s="5">
        <f>Sheet4!J59</f>
        <v>57</v>
      </c>
      <c r="G60" s="5">
        <f t="shared" si="10"/>
        <v>61.833333333333336</v>
      </c>
      <c r="H60" s="33"/>
      <c r="I60" s="5">
        <v>4</v>
      </c>
      <c r="J60" s="5">
        <v>57</v>
      </c>
      <c r="K60" s="5">
        <f t="shared" si="11"/>
        <v>61</v>
      </c>
      <c r="L60" s="5">
        <f t="shared" si="12"/>
        <v>-0.8333333333333357</v>
      </c>
    </row>
    <row r="61" spans="1:12" x14ac:dyDescent="0.2">
      <c r="A61" s="2">
        <v>24</v>
      </c>
      <c r="C61" s="1" t="s">
        <v>26</v>
      </c>
      <c r="E61" s="5">
        <f>Sheet4!I60</f>
        <v>1</v>
      </c>
      <c r="F61" s="5">
        <f>Sheet4!J60</f>
        <v>3</v>
      </c>
      <c r="G61" s="5">
        <f>E61+F61</f>
        <v>4</v>
      </c>
      <c r="H61" s="33"/>
      <c r="I61" s="5">
        <v>1</v>
      </c>
      <c r="J61" s="5">
        <v>3</v>
      </c>
      <c r="K61" s="5">
        <f>I61+J61</f>
        <v>4</v>
      </c>
      <c r="L61" s="5">
        <f>K61-G61</f>
        <v>0</v>
      </c>
    </row>
    <row r="62" spans="1:12" x14ac:dyDescent="0.2">
      <c r="A62" s="2">
        <v>25</v>
      </c>
      <c r="C62" s="1" t="s">
        <v>25</v>
      </c>
      <c r="E62" s="5">
        <f>Sheet4!I61</f>
        <v>2.25</v>
      </c>
      <c r="F62" s="5">
        <f>Sheet4!J61</f>
        <v>0</v>
      </c>
      <c r="G62" s="5">
        <f>E62+F62</f>
        <v>2.25</v>
      </c>
      <c r="H62" s="33"/>
      <c r="I62" s="5">
        <v>0</v>
      </c>
      <c r="J62" s="5">
        <v>0</v>
      </c>
      <c r="K62" s="5">
        <f>I62+J62</f>
        <v>0</v>
      </c>
      <c r="L62" s="5">
        <f>K62-G62</f>
        <v>-2.25</v>
      </c>
    </row>
    <row r="63" spans="1:12" x14ac:dyDescent="0.2">
      <c r="A63" s="2">
        <v>26</v>
      </c>
      <c r="C63" s="1" t="s">
        <v>48</v>
      </c>
      <c r="E63" s="5">
        <f>Sheet4!I62</f>
        <v>5</v>
      </c>
      <c r="F63" s="5">
        <f>Sheet4!J62</f>
        <v>57</v>
      </c>
      <c r="G63" s="5">
        <f t="shared" si="10"/>
        <v>62</v>
      </c>
      <c r="H63" s="33"/>
      <c r="I63" s="5">
        <v>5</v>
      </c>
      <c r="J63" s="5">
        <v>57</v>
      </c>
      <c r="K63" s="5">
        <f t="shared" si="11"/>
        <v>62</v>
      </c>
      <c r="L63" s="5">
        <f t="shared" si="12"/>
        <v>0</v>
      </c>
    </row>
    <row r="64" spans="1:12" x14ac:dyDescent="0.2">
      <c r="A64" s="2">
        <v>27</v>
      </c>
      <c r="C64" s="1" t="s">
        <v>23</v>
      </c>
      <c r="E64" s="5">
        <f>Sheet4!I63</f>
        <v>0</v>
      </c>
      <c r="F64" s="5">
        <f>Sheet4!J63</f>
        <v>11.666666666666666</v>
      </c>
      <c r="G64" s="5">
        <f t="shared" si="10"/>
        <v>11.666666666666666</v>
      </c>
      <c r="H64" s="33"/>
      <c r="I64" s="5">
        <v>0</v>
      </c>
      <c r="J64" s="5">
        <v>12</v>
      </c>
      <c r="K64" s="5">
        <f t="shared" si="11"/>
        <v>12</v>
      </c>
      <c r="L64" s="5">
        <f t="shared" si="12"/>
        <v>0.33333333333333393</v>
      </c>
    </row>
    <row r="65" spans="1:12" x14ac:dyDescent="0.2">
      <c r="A65" s="2">
        <v>28</v>
      </c>
      <c r="C65" s="1" t="s">
        <v>49</v>
      </c>
      <c r="E65" s="5">
        <f>Sheet4!I64</f>
        <v>0</v>
      </c>
      <c r="F65" s="5">
        <f>Sheet4!J64</f>
        <v>39</v>
      </c>
      <c r="G65" s="5">
        <f t="shared" si="10"/>
        <v>39</v>
      </c>
      <c r="H65" s="33"/>
      <c r="I65" s="5">
        <v>0</v>
      </c>
      <c r="J65" s="5">
        <v>39</v>
      </c>
      <c r="K65" s="5">
        <f t="shared" si="11"/>
        <v>39</v>
      </c>
      <c r="L65" s="5">
        <f t="shared" si="12"/>
        <v>0</v>
      </c>
    </row>
    <row r="66" spans="1:12" x14ac:dyDescent="0.2">
      <c r="A66" s="2">
        <v>29</v>
      </c>
      <c r="C66" s="1" t="s">
        <v>50</v>
      </c>
      <c r="E66" s="5">
        <f>Sheet4!I65</f>
        <v>0</v>
      </c>
      <c r="F66" s="5">
        <f>Sheet4!J65</f>
        <v>25</v>
      </c>
      <c r="G66" s="5">
        <f t="shared" si="10"/>
        <v>25</v>
      </c>
      <c r="H66" s="33"/>
      <c r="I66" s="5">
        <v>0</v>
      </c>
      <c r="J66" s="5">
        <v>25.75</v>
      </c>
      <c r="K66" s="5">
        <f t="shared" si="11"/>
        <v>25.75</v>
      </c>
      <c r="L66" s="5">
        <f t="shared" si="12"/>
        <v>0.75</v>
      </c>
    </row>
    <row r="67" spans="1:12" x14ac:dyDescent="0.2">
      <c r="A67" s="2">
        <v>30</v>
      </c>
      <c r="C67" s="1" t="s">
        <v>51</v>
      </c>
      <c r="E67" s="5">
        <f>Sheet4!I66</f>
        <v>0</v>
      </c>
      <c r="F67" s="5">
        <f>Sheet4!J66</f>
        <v>1</v>
      </c>
      <c r="G67" s="5">
        <f t="shared" si="10"/>
        <v>1</v>
      </c>
      <c r="H67" s="33"/>
      <c r="I67" s="5">
        <v>0</v>
      </c>
      <c r="J67" s="5">
        <v>1</v>
      </c>
      <c r="K67" s="5">
        <f t="shared" si="11"/>
        <v>1</v>
      </c>
      <c r="L67" s="5">
        <f t="shared" si="12"/>
        <v>0</v>
      </c>
    </row>
    <row r="68" spans="1:12" x14ac:dyDescent="0.2">
      <c r="A68" s="2">
        <v>31</v>
      </c>
      <c r="C68" s="1" t="s">
        <v>11</v>
      </c>
      <c r="E68" s="5">
        <f>Sheet4!I67</f>
        <v>4</v>
      </c>
      <c r="F68" s="5">
        <f>Sheet4!J67</f>
        <v>33.75</v>
      </c>
      <c r="G68" s="5">
        <f t="shared" si="10"/>
        <v>37.75</v>
      </c>
      <c r="H68" s="33"/>
      <c r="I68" s="5">
        <v>4</v>
      </c>
      <c r="J68" s="5">
        <v>34</v>
      </c>
      <c r="K68" s="5">
        <f t="shared" si="11"/>
        <v>38</v>
      </c>
      <c r="L68" s="5">
        <f t="shared" si="12"/>
        <v>0.25</v>
      </c>
    </row>
    <row r="69" spans="1:12" x14ac:dyDescent="0.2">
      <c r="A69" s="2">
        <v>32</v>
      </c>
      <c r="C69" s="1" t="s">
        <v>10</v>
      </c>
      <c r="E69" s="5">
        <f>Sheet4!I68</f>
        <v>2.0833333333333335</v>
      </c>
      <c r="F69" s="5">
        <f>Sheet4!J68</f>
        <v>22.583333333333332</v>
      </c>
      <c r="G69" s="5">
        <f t="shared" si="10"/>
        <v>24.666666666666664</v>
      </c>
      <c r="H69" s="33"/>
      <c r="I69" s="5">
        <v>2</v>
      </c>
      <c r="J69" s="5">
        <v>22.5</v>
      </c>
      <c r="K69" s="5">
        <f t="shared" si="11"/>
        <v>24.5</v>
      </c>
      <c r="L69" s="5">
        <f t="shared" si="12"/>
        <v>-0.1666666666666643</v>
      </c>
    </row>
    <row r="70" spans="1:12" x14ac:dyDescent="0.2">
      <c r="A70" s="2">
        <v>33</v>
      </c>
      <c r="C70" s="1" t="s">
        <v>9</v>
      </c>
      <c r="E70" s="5">
        <f>Sheet4!I69</f>
        <v>0</v>
      </c>
      <c r="F70" s="5">
        <f>Sheet4!J69</f>
        <v>0</v>
      </c>
      <c r="G70" s="5">
        <f t="shared" si="10"/>
        <v>0</v>
      </c>
      <c r="H70" s="33"/>
      <c r="I70" s="5">
        <v>0</v>
      </c>
      <c r="J70" s="5">
        <v>0</v>
      </c>
      <c r="K70" s="5">
        <f t="shared" si="11"/>
        <v>0</v>
      </c>
      <c r="L70" s="5">
        <f t="shared" si="12"/>
        <v>0</v>
      </c>
    </row>
    <row r="71" spans="1:12" x14ac:dyDescent="0.2">
      <c r="A71" s="2"/>
      <c r="E71" s="5"/>
      <c r="F71" s="5"/>
      <c r="G71" s="5"/>
      <c r="H71" s="33"/>
      <c r="I71" s="5"/>
      <c r="J71" s="5"/>
      <c r="K71" s="5"/>
      <c r="L71" s="5"/>
    </row>
    <row r="72" spans="1:12" x14ac:dyDescent="0.2">
      <c r="A72" s="2">
        <v>34</v>
      </c>
      <c r="C72" s="1" t="s">
        <v>38</v>
      </c>
      <c r="E72" s="6">
        <f t="shared" ref="E72:K72" si="13">SUM(E59:E70)</f>
        <v>52.166666666666671</v>
      </c>
      <c r="F72" s="6">
        <f t="shared" si="13"/>
        <v>442</v>
      </c>
      <c r="G72" s="6">
        <f t="shared" si="13"/>
        <v>494.16666666666669</v>
      </c>
      <c r="H72" s="33"/>
      <c r="I72" s="6">
        <f t="shared" si="13"/>
        <v>49</v>
      </c>
      <c r="J72" s="6">
        <f t="shared" si="13"/>
        <v>443.25</v>
      </c>
      <c r="K72" s="6">
        <f t="shared" si="13"/>
        <v>492.25</v>
      </c>
      <c r="L72" s="6">
        <f>K72-G72</f>
        <v>-1.9166666666666856</v>
      </c>
    </row>
    <row r="73" spans="1:12" x14ac:dyDescent="0.2">
      <c r="A73" s="2"/>
      <c r="E73" s="2"/>
    </row>
    <row r="74" spans="1:12" x14ac:dyDescent="0.2">
      <c r="A74" s="2">
        <v>35</v>
      </c>
      <c r="C74" s="1" t="s">
        <v>8</v>
      </c>
      <c r="E74" s="6">
        <f t="shared" ref="E74:K74" si="14">E57+E72</f>
        <v>122.33333333333333</v>
      </c>
      <c r="F74" s="6">
        <f t="shared" si="14"/>
        <v>908</v>
      </c>
      <c r="G74" s="6">
        <f t="shared" si="14"/>
        <v>1030.3333333333335</v>
      </c>
      <c r="H74" s="33"/>
      <c r="I74" s="6">
        <f t="shared" si="14"/>
        <v>119</v>
      </c>
      <c r="J74" s="6">
        <f t="shared" si="14"/>
        <v>909.25</v>
      </c>
      <c r="K74" s="6">
        <f t="shared" si="14"/>
        <v>1028.25</v>
      </c>
      <c r="L74" s="6">
        <f>K74-G74</f>
        <v>-2.0833333333334849</v>
      </c>
    </row>
    <row r="75" spans="1:12" x14ac:dyDescent="0.2">
      <c r="A75" s="2"/>
      <c r="E75" s="2"/>
    </row>
    <row r="76" spans="1:12" x14ac:dyDescent="0.2">
      <c r="A76" s="2">
        <v>36</v>
      </c>
      <c r="C76" s="1" t="s">
        <v>52</v>
      </c>
      <c r="E76" s="6">
        <f>E27+E74</f>
        <v>3782403.916666667</v>
      </c>
      <c r="F76" s="6">
        <f t="shared" ref="F76:L76" si="15">F27+F74</f>
        <v>93133.416666666672</v>
      </c>
      <c r="G76" s="6">
        <f t="shared" si="15"/>
        <v>3875537.333333334</v>
      </c>
      <c r="H76" s="33"/>
      <c r="I76" s="6">
        <f t="shared" si="15"/>
        <v>3824440.4166666665</v>
      </c>
      <c r="J76" s="6">
        <f t="shared" si="15"/>
        <v>90271.583333333328</v>
      </c>
      <c r="K76" s="6">
        <f t="shared" si="15"/>
        <v>3914712</v>
      </c>
      <c r="L76" s="6">
        <f t="shared" si="15"/>
        <v>39174.6666666663</v>
      </c>
    </row>
    <row r="77" spans="1:12" x14ac:dyDescent="0.2">
      <c r="A77" s="2"/>
      <c r="E77" s="5"/>
      <c r="F77" s="5"/>
      <c r="G77" s="5"/>
      <c r="H77" s="33"/>
      <c r="I77" s="5"/>
      <c r="J77" s="5"/>
      <c r="K77" s="5"/>
      <c r="L77" s="5"/>
    </row>
    <row r="78" spans="1:12" x14ac:dyDescent="0.2">
      <c r="A78" s="2"/>
      <c r="E78" s="5"/>
      <c r="F78" s="5"/>
      <c r="G78" s="5"/>
      <c r="H78" s="33"/>
      <c r="I78" s="5"/>
      <c r="J78" s="5"/>
      <c r="K78" s="5"/>
      <c r="L78" s="5"/>
    </row>
    <row r="79" spans="1:12" x14ac:dyDescent="0.2">
      <c r="A79" s="2"/>
      <c r="E79" s="5"/>
      <c r="F79" s="5"/>
      <c r="G79" s="5"/>
      <c r="H79" s="33"/>
      <c r="I79" s="5"/>
      <c r="J79" s="5"/>
      <c r="K79" s="5"/>
      <c r="L79" s="5"/>
    </row>
    <row r="80" spans="1:12" x14ac:dyDescent="0.2">
      <c r="A80" s="2"/>
      <c r="E80" s="5"/>
      <c r="F80" s="5"/>
      <c r="G80" s="5"/>
      <c r="H80" s="33"/>
      <c r="I80" s="5"/>
      <c r="J80" s="5"/>
      <c r="K80" s="5"/>
      <c r="L80" s="5"/>
    </row>
    <row r="81" spans="1:12" x14ac:dyDescent="0.2">
      <c r="A81" s="2"/>
      <c r="E81" s="5"/>
      <c r="F81" s="5"/>
      <c r="G81" s="5"/>
      <c r="H81" s="33"/>
      <c r="I81" s="5"/>
      <c r="J81" s="5"/>
      <c r="K81" s="5"/>
      <c r="L81" s="5"/>
    </row>
    <row r="82" spans="1:12" x14ac:dyDescent="0.2">
      <c r="A82" s="2"/>
      <c r="E82" s="5"/>
      <c r="F82" s="5"/>
      <c r="G82" s="5"/>
      <c r="H82" s="33"/>
      <c r="I82" s="5"/>
      <c r="J82" s="5"/>
      <c r="K82" s="5"/>
      <c r="L82" s="5"/>
    </row>
    <row r="83" spans="1:12" s="11" customFormat="1" x14ac:dyDescent="0.2">
      <c r="A83" s="12"/>
      <c r="B83" s="12"/>
      <c r="C83" s="12"/>
      <c r="D83" s="12"/>
      <c r="E83" s="12"/>
      <c r="F83" s="12"/>
      <c r="G83" s="12"/>
      <c r="H83" s="28"/>
      <c r="I83" s="12"/>
      <c r="J83" s="12"/>
      <c r="K83" s="12"/>
      <c r="L83" s="12"/>
    </row>
    <row r="84" spans="1:12" s="11" customFormat="1" x14ac:dyDescent="0.2">
      <c r="A84" s="12" t="s">
        <v>82</v>
      </c>
      <c r="B84" s="12"/>
      <c r="C84" s="12"/>
      <c r="D84" s="12"/>
      <c r="E84" s="12"/>
      <c r="F84" s="12"/>
      <c r="G84" s="12"/>
      <c r="H84" s="28"/>
      <c r="I84" s="12"/>
      <c r="J84" s="12"/>
      <c r="K84" s="12"/>
      <c r="L84" s="12"/>
    </row>
    <row r="86" spans="1:12" s="4" customFormat="1" x14ac:dyDescent="0.2">
      <c r="E86" s="51">
        <v>2023</v>
      </c>
      <c r="F86" s="51"/>
      <c r="G86" s="51"/>
      <c r="H86" s="29"/>
      <c r="I86" s="51">
        <v>2024</v>
      </c>
      <c r="J86" s="51"/>
      <c r="K86" s="51"/>
      <c r="L86" s="10"/>
    </row>
    <row r="87" spans="1:12" s="7" customFormat="1" ht="38.1" customHeight="1" x14ac:dyDescent="0.2">
      <c r="A87" s="8" t="s">
        <v>77</v>
      </c>
      <c r="C87" s="9" t="s">
        <v>58</v>
      </c>
      <c r="E87" s="50" t="s">
        <v>36</v>
      </c>
      <c r="F87" s="50"/>
      <c r="G87" s="50"/>
      <c r="H87" s="30"/>
      <c r="I87" s="50" t="s">
        <v>35</v>
      </c>
      <c r="J87" s="50"/>
      <c r="K87" s="50"/>
      <c r="L87" s="8" t="s">
        <v>47</v>
      </c>
    </row>
    <row r="88" spans="1:12" x14ac:dyDescent="0.2">
      <c r="E88" s="2" t="s">
        <v>6</v>
      </c>
      <c r="F88" s="2" t="s">
        <v>5</v>
      </c>
      <c r="G88" s="2" t="s">
        <v>4</v>
      </c>
      <c r="H88" s="31"/>
      <c r="I88" s="2" t="s">
        <v>3</v>
      </c>
      <c r="J88" s="2" t="s">
        <v>2</v>
      </c>
      <c r="K88" s="2" t="s">
        <v>1</v>
      </c>
      <c r="L88" s="2" t="s">
        <v>42</v>
      </c>
    </row>
    <row r="89" spans="1:12" x14ac:dyDescent="0.2">
      <c r="E89" s="2"/>
      <c r="F89" s="2"/>
      <c r="G89" s="2"/>
      <c r="H89" s="31"/>
      <c r="I89" s="2"/>
      <c r="J89" s="2"/>
      <c r="K89" s="2"/>
      <c r="L89" s="2"/>
    </row>
    <row r="90" spans="1:12" x14ac:dyDescent="0.2">
      <c r="E90" s="13" t="s">
        <v>41</v>
      </c>
      <c r="F90" s="13" t="s">
        <v>40</v>
      </c>
      <c r="G90" s="13" t="s">
        <v>0</v>
      </c>
      <c r="H90" s="32"/>
      <c r="I90" s="13" t="s">
        <v>41</v>
      </c>
      <c r="J90" s="13" t="s">
        <v>40</v>
      </c>
      <c r="K90" s="13" t="s">
        <v>0</v>
      </c>
      <c r="L90" s="2"/>
    </row>
    <row r="92" spans="1:12" x14ac:dyDescent="0.2">
      <c r="A92" s="2"/>
      <c r="C92" s="4" t="s">
        <v>53</v>
      </c>
    </row>
    <row r="93" spans="1:12" x14ac:dyDescent="0.2">
      <c r="A93" s="2"/>
    </row>
    <row r="94" spans="1:12" x14ac:dyDescent="0.2">
      <c r="A94" s="2">
        <v>37</v>
      </c>
      <c r="C94" s="1" t="s">
        <v>54</v>
      </c>
      <c r="E94" s="16">
        <f>Sheet4!I93</f>
        <v>3519205.75</v>
      </c>
      <c r="F94" s="16">
        <f>Sheet4!J93</f>
        <v>57860.5</v>
      </c>
      <c r="G94" s="16">
        <f>E94+F94</f>
        <v>3577066.25</v>
      </c>
      <c r="H94" s="34"/>
      <c r="I94" s="16">
        <v>3558366.5</v>
      </c>
      <c r="J94" s="16">
        <v>55175.5</v>
      </c>
      <c r="K94" s="16">
        <f>I94+J94</f>
        <v>3613542</v>
      </c>
      <c r="L94" s="16">
        <f>K94-G94</f>
        <v>36475.75</v>
      </c>
    </row>
    <row r="95" spans="1:12" x14ac:dyDescent="0.2">
      <c r="A95" s="2">
        <v>38</v>
      </c>
      <c r="C95" s="1" t="s">
        <v>55</v>
      </c>
      <c r="E95" s="16">
        <f>Sheet4!I94</f>
        <v>253560.16666666666</v>
      </c>
      <c r="F95" s="16">
        <f>Sheet4!J94</f>
        <v>32962.916666666664</v>
      </c>
      <c r="G95" s="16">
        <f>E95+F95</f>
        <v>286523.08333333331</v>
      </c>
      <c r="H95" s="34"/>
      <c r="I95" s="16">
        <v>256374.91666666666</v>
      </c>
      <c r="J95" s="16">
        <v>32796.333333333336</v>
      </c>
      <c r="K95" s="16">
        <f>I95+J95</f>
        <v>289171.25</v>
      </c>
      <c r="L95" s="16">
        <f>K95-G95</f>
        <v>2648.1666666666861</v>
      </c>
    </row>
    <row r="96" spans="1:12" x14ac:dyDescent="0.2">
      <c r="A96" s="2">
        <v>39</v>
      </c>
      <c r="C96" s="1" t="s">
        <v>56</v>
      </c>
      <c r="E96" s="16">
        <f>Sheet4!I95</f>
        <v>9515.6666666666661</v>
      </c>
      <c r="F96" s="16">
        <f>Sheet4!J95</f>
        <v>1402</v>
      </c>
      <c r="G96" s="16">
        <f>E96+F96</f>
        <v>10917.666666666666</v>
      </c>
      <c r="H96" s="34"/>
      <c r="I96" s="16">
        <v>9580</v>
      </c>
      <c r="J96" s="16">
        <v>1390.5</v>
      </c>
      <c r="K96" s="16">
        <f>I96+J96</f>
        <v>10970.5</v>
      </c>
      <c r="L96" s="16">
        <f>K96-G96</f>
        <v>52.83333333333394</v>
      </c>
    </row>
    <row r="97" spans="1:12" x14ac:dyDescent="0.2">
      <c r="A97" s="2">
        <v>40</v>
      </c>
      <c r="C97" s="1" t="s">
        <v>0</v>
      </c>
      <c r="E97" s="17">
        <f t="shared" ref="E97:K97" si="16">SUM(E94:E96)</f>
        <v>3782281.583333333</v>
      </c>
      <c r="F97" s="17">
        <f t="shared" si="16"/>
        <v>92225.416666666657</v>
      </c>
      <c r="G97" s="17">
        <f t="shared" si="16"/>
        <v>3874507</v>
      </c>
      <c r="H97" s="34"/>
      <c r="I97" s="17">
        <f t="shared" si="16"/>
        <v>3824321.4166666665</v>
      </c>
      <c r="J97" s="17">
        <f t="shared" si="16"/>
        <v>89362.333333333343</v>
      </c>
      <c r="K97" s="17">
        <f t="shared" si="16"/>
        <v>3913683.75</v>
      </c>
      <c r="L97" s="17">
        <f>K97-G97</f>
        <v>39176.75</v>
      </c>
    </row>
    <row r="98" spans="1:12" x14ac:dyDescent="0.2">
      <c r="A98" s="2"/>
      <c r="E98" s="20"/>
      <c r="F98" s="20"/>
      <c r="G98" s="20"/>
      <c r="H98" s="35"/>
      <c r="I98" s="20"/>
      <c r="J98" s="20"/>
      <c r="K98" s="20"/>
      <c r="L98" s="18"/>
    </row>
    <row r="99" spans="1:12" x14ac:dyDescent="0.2">
      <c r="A99" s="2"/>
      <c r="C99" s="4" t="s">
        <v>57</v>
      </c>
      <c r="E99" s="15"/>
      <c r="F99" s="15"/>
      <c r="G99" s="15"/>
      <c r="H99" s="36"/>
      <c r="I99" s="15"/>
      <c r="J99" s="15"/>
      <c r="K99" s="15"/>
      <c r="L99" s="15"/>
    </row>
    <row r="100" spans="1:12" x14ac:dyDescent="0.2">
      <c r="A100" s="2"/>
      <c r="C100" s="4"/>
      <c r="E100" s="15"/>
      <c r="F100" s="15"/>
      <c r="G100" s="15"/>
      <c r="H100" s="36"/>
      <c r="I100" s="15"/>
      <c r="J100" s="15"/>
      <c r="K100" s="15"/>
      <c r="L100" s="15"/>
    </row>
    <row r="101" spans="1:12" x14ac:dyDescent="0.2">
      <c r="A101" s="2">
        <v>41</v>
      </c>
      <c r="C101" s="1" t="s">
        <v>59</v>
      </c>
      <c r="E101" s="16">
        <f>Sheet4!I100</f>
        <v>0</v>
      </c>
      <c r="F101" s="16">
        <f>Sheet4!J100</f>
        <v>8</v>
      </c>
      <c r="G101" s="16">
        <f>E101+F101</f>
        <v>8</v>
      </c>
      <c r="H101" s="34"/>
      <c r="I101" s="16">
        <v>0</v>
      </c>
      <c r="J101" s="16">
        <v>8</v>
      </c>
      <c r="K101" s="16">
        <f>I101+J101</f>
        <v>8</v>
      </c>
      <c r="L101" s="16">
        <f>K101-G101</f>
        <v>0</v>
      </c>
    </row>
    <row r="102" spans="1:12" x14ac:dyDescent="0.2">
      <c r="A102" s="2">
        <v>42</v>
      </c>
      <c r="C102" s="1" t="s">
        <v>60</v>
      </c>
      <c r="E102" s="16">
        <f>Sheet4!I101</f>
        <v>15</v>
      </c>
      <c r="F102" s="16">
        <f>Sheet4!J101</f>
        <v>201</v>
      </c>
      <c r="G102" s="16">
        <f t="shared" ref="G102:G110" si="17">E102+F102</f>
        <v>216</v>
      </c>
      <c r="H102" s="34"/>
      <c r="I102" s="16">
        <v>15</v>
      </c>
      <c r="J102" s="16">
        <v>201</v>
      </c>
      <c r="K102" s="16">
        <f t="shared" ref="K102:K110" si="18">I102+J102</f>
        <v>216</v>
      </c>
      <c r="L102" s="16">
        <f t="shared" ref="L102:L110" si="19">K102-G102</f>
        <v>0</v>
      </c>
    </row>
    <row r="103" spans="1:12" x14ac:dyDescent="0.2">
      <c r="A103" s="2">
        <v>43</v>
      </c>
      <c r="C103" s="1" t="s">
        <v>61</v>
      </c>
      <c r="E103" s="16">
        <f>Sheet4!I102</f>
        <v>4</v>
      </c>
      <c r="F103" s="16">
        <f>Sheet4!J102</f>
        <v>53</v>
      </c>
      <c r="G103" s="16">
        <f t="shared" si="17"/>
        <v>57</v>
      </c>
      <c r="H103" s="34"/>
      <c r="I103" s="16">
        <v>4</v>
      </c>
      <c r="J103" s="16">
        <v>53</v>
      </c>
      <c r="K103" s="16">
        <f t="shared" si="18"/>
        <v>57</v>
      </c>
      <c r="L103" s="16">
        <f t="shared" si="19"/>
        <v>0</v>
      </c>
    </row>
    <row r="104" spans="1:12" x14ac:dyDescent="0.2">
      <c r="A104" s="2">
        <v>44</v>
      </c>
      <c r="C104" s="1" t="s">
        <v>62</v>
      </c>
      <c r="E104" s="16">
        <f>Sheet4!I103</f>
        <v>19</v>
      </c>
      <c r="F104" s="16">
        <f>Sheet4!J103</f>
        <v>140</v>
      </c>
      <c r="G104" s="16">
        <f t="shared" si="17"/>
        <v>159</v>
      </c>
      <c r="H104" s="34"/>
      <c r="I104" s="16">
        <v>19</v>
      </c>
      <c r="J104" s="16">
        <v>140</v>
      </c>
      <c r="K104" s="16">
        <f t="shared" si="18"/>
        <v>159</v>
      </c>
      <c r="L104" s="16">
        <f t="shared" si="19"/>
        <v>0</v>
      </c>
    </row>
    <row r="105" spans="1:12" x14ac:dyDescent="0.2">
      <c r="A105" s="2">
        <v>45</v>
      </c>
      <c r="C105" s="1" t="s">
        <v>63</v>
      </c>
      <c r="E105" s="16">
        <f>Sheet4!I104</f>
        <v>15</v>
      </c>
      <c r="F105" s="16">
        <f>Sheet4!J104</f>
        <v>130</v>
      </c>
      <c r="G105" s="16">
        <f t="shared" si="17"/>
        <v>145</v>
      </c>
      <c r="H105" s="34"/>
      <c r="I105" s="16">
        <v>15</v>
      </c>
      <c r="J105" s="16">
        <v>130</v>
      </c>
      <c r="K105" s="16">
        <f t="shared" si="18"/>
        <v>145</v>
      </c>
      <c r="L105" s="21">
        <f t="shared" si="19"/>
        <v>0</v>
      </c>
    </row>
    <row r="106" spans="1:12" x14ac:dyDescent="0.2">
      <c r="A106" s="2">
        <v>46</v>
      </c>
      <c r="C106" s="1" t="s">
        <v>64</v>
      </c>
      <c r="E106" s="16">
        <f>Sheet4!I105</f>
        <v>22</v>
      </c>
      <c r="F106" s="16">
        <f>Sheet4!J105</f>
        <v>207</v>
      </c>
      <c r="G106" s="16">
        <f t="shared" si="17"/>
        <v>229</v>
      </c>
      <c r="H106" s="34"/>
      <c r="I106" s="16">
        <v>22</v>
      </c>
      <c r="J106" s="16">
        <v>208</v>
      </c>
      <c r="K106" s="16">
        <f t="shared" si="18"/>
        <v>230</v>
      </c>
      <c r="L106" s="21">
        <f t="shared" si="19"/>
        <v>1</v>
      </c>
    </row>
    <row r="107" spans="1:12" x14ac:dyDescent="0.2">
      <c r="A107" s="2">
        <v>47</v>
      </c>
      <c r="C107" s="1" t="s">
        <v>65</v>
      </c>
      <c r="E107" s="16">
        <f>Sheet4!I106</f>
        <v>5</v>
      </c>
      <c r="F107" s="16">
        <f>Sheet4!J106</f>
        <v>19</v>
      </c>
      <c r="G107" s="16">
        <f t="shared" si="17"/>
        <v>24</v>
      </c>
      <c r="H107" s="34"/>
      <c r="I107" s="16">
        <v>5</v>
      </c>
      <c r="J107" s="16">
        <v>19</v>
      </c>
      <c r="K107" s="16">
        <f t="shared" si="18"/>
        <v>24</v>
      </c>
      <c r="L107" s="21">
        <f t="shared" si="19"/>
        <v>0</v>
      </c>
    </row>
    <row r="108" spans="1:12" x14ac:dyDescent="0.2">
      <c r="A108" s="2">
        <v>48</v>
      </c>
      <c r="C108" s="1" t="s">
        <v>66</v>
      </c>
      <c r="E108" s="16">
        <f>Sheet4!I107</f>
        <v>23</v>
      </c>
      <c r="F108" s="16">
        <f>Sheet4!J107</f>
        <v>34</v>
      </c>
      <c r="G108" s="16">
        <f t="shared" si="17"/>
        <v>57</v>
      </c>
      <c r="H108" s="34"/>
      <c r="I108" s="16">
        <v>21</v>
      </c>
      <c r="J108" s="16">
        <v>34</v>
      </c>
      <c r="K108" s="16">
        <f t="shared" si="18"/>
        <v>55</v>
      </c>
      <c r="L108" s="21">
        <f t="shared" si="19"/>
        <v>-2</v>
      </c>
    </row>
    <row r="109" spans="1:12" x14ac:dyDescent="0.2">
      <c r="A109" s="2">
        <v>49</v>
      </c>
      <c r="C109" s="1" t="s">
        <v>67</v>
      </c>
      <c r="E109" s="16">
        <f>Sheet4!I108</f>
        <v>7</v>
      </c>
      <c r="F109" s="16">
        <f>Sheet4!J108</f>
        <v>33</v>
      </c>
      <c r="G109" s="16">
        <f t="shared" si="17"/>
        <v>40</v>
      </c>
      <c r="H109" s="34"/>
      <c r="I109" s="16">
        <v>6</v>
      </c>
      <c r="J109" s="16">
        <v>33</v>
      </c>
      <c r="K109" s="16">
        <f t="shared" si="18"/>
        <v>39</v>
      </c>
      <c r="L109" s="21">
        <f t="shared" si="19"/>
        <v>-1</v>
      </c>
    </row>
    <row r="110" spans="1:12" x14ac:dyDescent="0.2">
      <c r="A110" s="2">
        <v>50</v>
      </c>
      <c r="C110" s="1" t="s">
        <v>68</v>
      </c>
      <c r="E110" s="16">
        <f>Sheet4!I109</f>
        <v>10</v>
      </c>
      <c r="F110" s="16">
        <f>Sheet4!J109</f>
        <v>60</v>
      </c>
      <c r="G110" s="16">
        <f t="shared" si="17"/>
        <v>70</v>
      </c>
      <c r="H110" s="34"/>
      <c r="I110" s="16">
        <v>10</v>
      </c>
      <c r="J110" s="16">
        <v>60</v>
      </c>
      <c r="K110" s="16">
        <f t="shared" si="18"/>
        <v>70</v>
      </c>
      <c r="L110" s="21">
        <f t="shared" si="19"/>
        <v>0</v>
      </c>
    </row>
    <row r="111" spans="1:12" x14ac:dyDescent="0.2">
      <c r="A111" s="2">
        <v>51</v>
      </c>
      <c r="C111" s="1" t="s">
        <v>69</v>
      </c>
      <c r="E111" s="16">
        <f>Sheet4!I110</f>
        <v>0</v>
      </c>
      <c r="F111" s="16">
        <f>Sheet4!J110</f>
        <v>8</v>
      </c>
      <c r="G111" s="16">
        <f>E111+F111</f>
        <v>8</v>
      </c>
      <c r="H111" s="34"/>
      <c r="I111" s="16">
        <v>0</v>
      </c>
      <c r="J111" s="16">
        <v>8</v>
      </c>
      <c r="K111" s="16">
        <f>I111+J111</f>
        <v>8</v>
      </c>
      <c r="L111" s="16">
        <f>K111-G111</f>
        <v>0</v>
      </c>
    </row>
    <row r="112" spans="1:12" x14ac:dyDescent="0.2">
      <c r="A112" s="2">
        <v>52</v>
      </c>
      <c r="C112" s="1" t="s">
        <v>70</v>
      </c>
      <c r="E112" s="16">
        <f>Sheet4!I111</f>
        <v>2</v>
      </c>
      <c r="F112" s="16">
        <f>Sheet4!J111</f>
        <v>15</v>
      </c>
      <c r="G112" s="16">
        <f>E112+F112</f>
        <v>17</v>
      </c>
      <c r="H112" s="34"/>
      <c r="I112" s="16">
        <v>2</v>
      </c>
      <c r="J112" s="16">
        <v>15</v>
      </c>
      <c r="K112" s="16">
        <f>I112+J112</f>
        <v>17</v>
      </c>
      <c r="L112" s="16">
        <f>K112-G112</f>
        <v>0</v>
      </c>
    </row>
    <row r="113" spans="1:12" x14ac:dyDescent="0.2">
      <c r="A113" s="2">
        <v>53</v>
      </c>
      <c r="C113" s="1" t="s">
        <v>0</v>
      </c>
      <c r="E113" s="17">
        <f t="shared" ref="E113:K113" si="20">SUM(E101:E112)</f>
        <v>122</v>
      </c>
      <c r="F113" s="17">
        <f t="shared" si="20"/>
        <v>908</v>
      </c>
      <c r="G113" s="17">
        <f t="shared" si="20"/>
        <v>1030</v>
      </c>
      <c r="H113" s="34"/>
      <c r="I113" s="17">
        <f t="shared" si="20"/>
        <v>119</v>
      </c>
      <c r="J113" s="17">
        <f t="shared" si="20"/>
        <v>909</v>
      </c>
      <c r="K113" s="17">
        <f t="shared" si="20"/>
        <v>1028</v>
      </c>
      <c r="L113" s="17">
        <f>K113-G113</f>
        <v>-2</v>
      </c>
    </row>
    <row r="114" spans="1:12" x14ac:dyDescent="0.2">
      <c r="A114" s="2"/>
      <c r="E114" s="18"/>
      <c r="F114" s="18"/>
      <c r="G114" s="18"/>
      <c r="H114" s="37"/>
      <c r="I114" s="18"/>
      <c r="J114" s="18"/>
      <c r="K114" s="18"/>
      <c r="L114" s="18"/>
    </row>
    <row r="115" spans="1:12" ht="13.5" thickBot="1" x14ac:dyDescent="0.25">
      <c r="A115" s="2">
        <v>54</v>
      </c>
      <c r="C115" s="1" t="s">
        <v>52</v>
      </c>
      <c r="E115" s="19">
        <f t="shared" ref="E115:K115" si="21">E97+E113</f>
        <v>3782403.583333333</v>
      </c>
      <c r="F115" s="19">
        <f t="shared" si="21"/>
        <v>93133.416666666657</v>
      </c>
      <c r="G115" s="19">
        <f t="shared" si="21"/>
        <v>3875537</v>
      </c>
      <c r="H115" s="34"/>
      <c r="I115" s="19">
        <f t="shared" si="21"/>
        <v>3824440.4166666665</v>
      </c>
      <c r="J115" s="19">
        <f t="shared" si="21"/>
        <v>90271.333333333343</v>
      </c>
      <c r="K115" s="19">
        <f t="shared" si="21"/>
        <v>3914711.75</v>
      </c>
      <c r="L115" s="19">
        <f>K115-G115</f>
        <v>39174.75</v>
      </c>
    </row>
    <row r="116" spans="1:12" ht="13.5" thickTop="1" x14ac:dyDescent="0.2"/>
    <row r="117" spans="1:12" x14ac:dyDescent="0.2">
      <c r="A117" s="4"/>
    </row>
    <row r="118" spans="1:12" x14ac:dyDescent="0.2">
      <c r="A118" s="3"/>
    </row>
  </sheetData>
  <mergeCells count="12">
    <mergeCell ref="E48:G48"/>
    <mergeCell ref="I48:K48"/>
    <mergeCell ref="E86:G86"/>
    <mergeCell ref="I86:K86"/>
    <mergeCell ref="E87:G87"/>
    <mergeCell ref="I87:K87"/>
    <mergeCell ref="E9:G9"/>
    <mergeCell ref="I9:K9"/>
    <mergeCell ref="E8:G8"/>
    <mergeCell ref="I8:K8"/>
    <mergeCell ref="E47:G47"/>
    <mergeCell ref="I47:K47"/>
  </mergeCells>
  <pageMargins left="0.7" right="0.7" top="0.75" bottom="0.75" header="0.3" footer="0.3"/>
  <pageSetup firstPageNumber="13" orientation="landscape" useFirstPageNumber="1" r:id="rId1"/>
  <headerFooter>
    <oddHeader>&amp;R&amp;"Arial,Regular"&amp;10Filed: 2022-10-31
EB-2022-0200
Exhibit 3
Tab 3
Schedule 1
Attachment 6
Page &amp;P of 15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2022-11-01T21:28:02Z</dcterms:created>
  <dcterms:modified xsi:type="dcterms:W3CDTF">2022-11-01T21:28:10Z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2022-11-01T21:28:10Z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c938e9e3-a7a1-41d0-a5f6-77ba8ec30f0d</vt:lpwstr>
  </property>
  <property fmtid="{D5CDD505-2E9C-101B-9397-08002B2CF9AE}" pid="8" name="MSIP_Label_67694783-de61-499c-97f7-53d7c605e6e9_ContentBits">
    <vt:lpwstr>0</vt:lpwstr>
  </property>
</Properties>
</file>