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D3F6E1F6-F50A-4F9A-B346-A69129B87675}" xr6:coauthVersionLast="47" xr6:coauthVersionMax="47" xr10:uidLastSave="{20E45018-DDB6-4F54-8113-119068EC9479}"/>
  <bookViews>
    <workbookView xWindow="30" yWindow="30" windowWidth="28770" windowHeight="15570" tabRatio="771" xr2:uid="{669F2D35-361B-441E-AB1B-D9B4168E8891}"/>
  </bookViews>
  <sheets>
    <sheet name="Sheet1" sheetId="9" r:id="rId1"/>
    <sheet name="Sheet2" sheetId="10" r:id="rId2"/>
    <sheet name="Sheet3" sheetId="11" r:id="rId3"/>
    <sheet name="Sheet4" sheetId="12" r:id="rId4"/>
    <sheet name="Sheet5" sheetId="13" r:id="rId5"/>
  </sheets>
  <definedNames>
    <definedName name="_xlnm.Print_Area" localSheetId="2">Sheet3!$A$1:$L$114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J95" i="13" l="1"/>
  <c r="J94" i="13"/>
  <c r="I94" i="13"/>
  <c r="J93" i="13"/>
  <c r="I93" i="13"/>
  <c r="K111" i="13" l="1"/>
  <c r="G111" i="13"/>
  <c r="K110" i="13"/>
  <c r="G110" i="13"/>
  <c r="K109" i="13"/>
  <c r="G109" i="13"/>
  <c r="K108" i="13"/>
  <c r="G108" i="13"/>
  <c r="K107" i="13"/>
  <c r="G107" i="13"/>
  <c r="K106" i="13"/>
  <c r="G106" i="13"/>
  <c r="K105" i="13"/>
  <c r="G105" i="13"/>
  <c r="K104" i="13"/>
  <c r="G104" i="13"/>
  <c r="L104" i="13" s="1"/>
  <c r="K103" i="13"/>
  <c r="G103" i="13"/>
  <c r="K102" i="13"/>
  <c r="G102" i="13"/>
  <c r="K101" i="13"/>
  <c r="G101" i="13"/>
  <c r="K100" i="13"/>
  <c r="J112" i="13"/>
  <c r="I112" i="13"/>
  <c r="G100" i="13"/>
  <c r="F112" i="13"/>
  <c r="E112" i="13"/>
  <c r="F112" i="12"/>
  <c r="K111" i="12"/>
  <c r="G111" i="12"/>
  <c r="K110" i="12"/>
  <c r="G110" i="12"/>
  <c r="K109" i="12"/>
  <c r="G109" i="12"/>
  <c r="K108" i="12"/>
  <c r="G108" i="12"/>
  <c r="K107" i="12"/>
  <c r="G107" i="12"/>
  <c r="K106" i="12"/>
  <c r="G106" i="12"/>
  <c r="K105" i="12"/>
  <c r="L105" i="12" s="1"/>
  <c r="G105" i="12"/>
  <c r="K104" i="12"/>
  <c r="G104" i="12"/>
  <c r="K103" i="12"/>
  <c r="G103" i="12"/>
  <c r="K102" i="12"/>
  <c r="G102" i="12"/>
  <c r="K101" i="12"/>
  <c r="G101" i="12"/>
  <c r="J112" i="12"/>
  <c r="I112" i="12"/>
  <c r="G100" i="12"/>
  <c r="F112" i="11"/>
  <c r="K111" i="11"/>
  <c r="G111" i="11"/>
  <c r="K110" i="11"/>
  <c r="G110" i="11"/>
  <c r="K109" i="11"/>
  <c r="G109" i="11"/>
  <c r="K108" i="11"/>
  <c r="G108" i="11"/>
  <c r="K107" i="11"/>
  <c r="G107" i="11"/>
  <c r="K106" i="11"/>
  <c r="G106" i="11"/>
  <c r="K105" i="11"/>
  <c r="G105" i="11"/>
  <c r="K104" i="11"/>
  <c r="G104" i="11"/>
  <c r="K103" i="11"/>
  <c r="G103" i="11"/>
  <c r="K102" i="11"/>
  <c r="G102" i="11"/>
  <c r="K101" i="11"/>
  <c r="G101" i="11"/>
  <c r="J112" i="11"/>
  <c r="I112" i="11"/>
  <c r="G100" i="11"/>
  <c r="K31" i="11"/>
  <c r="K32" i="11"/>
  <c r="K33" i="11"/>
  <c r="K34" i="11"/>
  <c r="K35" i="11"/>
  <c r="K36" i="11"/>
  <c r="E97" i="9"/>
  <c r="F113" i="9"/>
  <c r="I113" i="9"/>
  <c r="J113" i="9"/>
  <c r="E113" i="9"/>
  <c r="K101" i="10"/>
  <c r="K102" i="10"/>
  <c r="K103" i="10"/>
  <c r="K104" i="10"/>
  <c r="K105" i="10"/>
  <c r="K106" i="10"/>
  <c r="K107" i="10"/>
  <c r="K108" i="10"/>
  <c r="K109" i="10"/>
  <c r="G101" i="10"/>
  <c r="G102" i="10"/>
  <c r="L102" i="10" s="1"/>
  <c r="G103" i="10"/>
  <c r="G104" i="10"/>
  <c r="L104" i="10" s="1"/>
  <c r="G105" i="10"/>
  <c r="G106" i="10"/>
  <c r="G107" i="10"/>
  <c r="L107" i="10" s="1"/>
  <c r="G108" i="10"/>
  <c r="G109" i="10"/>
  <c r="K101" i="9"/>
  <c r="K102" i="9"/>
  <c r="K103" i="9"/>
  <c r="K104" i="9"/>
  <c r="K105" i="9"/>
  <c r="K106" i="9"/>
  <c r="K107" i="9"/>
  <c r="K108" i="9"/>
  <c r="K109" i="9"/>
  <c r="K110" i="9"/>
  <c r="K111" i="9"/>
  <c r="G101" i="9"/>
  <c r="G102" i="9"/>
  <c r="G103" i="9"/>
  <c r="G104" i="9"/>
  <c r="G105" i="9"/>
  <c r="G106" i="9"/>
  <c r="G107" i="9"/>
  <c r="G108" i="9"/>
  <c r="G109" i="9"/>
  <c r="G110" i="9"/>
  <c r="G111" i="9"/>
  <c r="J112" i="10"/>
  <c r="I112" i="10"/>
  <c r="F112" i="10"/>
  <c r="E112" i="10"/>
  <c r="K111" i="10"/>
  <c r="G111" i="10"/>
  <c r="K110" i="10"/>
  <c r="G110" i="10"/>
  <c r="K100" i="10"/>
  <c r="G100" i="10"/>
  <c r="J96" i="10"/>
  <c r="I96" i="10"/>
  <c r="F96" i="10"/>
  <c r="E96" i="10"/>
  <c r="K95" i="10"/>
  <c r="G95" i="10"/>
  <c r="K94" i="10"/>
  <c r="G94" i="10"/>
  <c r="K93" i="10"/>
  <c r="G93" i="10"/>
  <c r="J96" i="11"/>
  <c r="I96" i="11"/>
  <c r="F96" i="11"/>
  <c r="E96" i="11"/>
  <c r="K95" i="11"/>
  <c r="G95" i="11"/>
  <c r="K94" i="11"/>
  <c r="G94" i="11"/>
  <c r="K93" i="11"/>
  <c r="G93" i="11"/>
  <c r="J96" i="12"/>
  <c r="I96" i="12"/>
  <c r="F96" i="12"/>
  <c r="E96" i="12"/>
  <c r="K95" i="12"/>
  <c r="G95" i="12"/>
  <c r="K94" i="12"/>
  <c r="G94" i="12"/>
  <c r="K93" i="12"/>
  <c r="G93" i="12"/>
  <c r="J96" i="13"/>
  <c r="I96" i="13"/>
  <c r="F96" i="13"/>
  <c r="E96" i="13"/>
  <c r="K95" i="13"/>
  <c r="G95" i="13"/>
  <c r="K94" i="13"/>
  <c r="G94" i="13"/>
  <c r="K93" i="13"/>
  <c r="G93" i="13"/>
  <c r="K112" i="9"/>
  <c r="G112" i="9"/>
  <c r="J97" i="9"/>
  <c r="I97" i="9"/>
  <c r="F97" i="9"/>
  <c r="K96" i="9"/>
  <c r="G96" i="9"/>
  <c r="K95" i="9"/>
  <c r="G95" i="9"/>
  <c r="K94" i="9"/>
  <c r="G94" i="9"/>
  <c r="L110" i="9" l="1"/>
  <c r="L108" i="10"/>
  <c r="L106" i="10"/>
  <c r="G96" i="13"/>
  <c r="L105" i="13"/>
  <c r="L107" i="11"/>
  <c r="F114" i="11"/>
  <c r="K96" i="11"/>
  <c r="L105" i="11"/>
  <c r="L102" i="11"/>
  <c r="L110" i="11"/>
  <c r="L94" i="11"/>
  <c r="I114" i="11"/>
  <c r="E114" i="13"/>
  <c r="F114" i="13"/>
  <c r="L111" i="13"/>
  <c r="I114" i="12"/>
  <c r="F114" i="12"/>
  <c r="J114" i="12"/>
  <c r="K96" i="12"/>
  <c r="J114" i="11"/>
  <c r="L104" i="11"/>
  <c r="G96" i="11"/>
  <c r="L96" i="11" s="1"/>
  <c r="L105" i="10"/>
  <c r="L106" i="9"/>
  <c r="L103" i="9"/>
  <c r="F115" i="9"/>
  <c r="L102" i="9"/>
  <c r="I114" i="13"/>
  <c r="J114" i="13"/>
  <c r="L111" i="9"/>
  <c r="L109" i="9"/>
  <c r="L101" i="9"/>
  <c r="L109" i="10"/>
  <c r="L101" i="10"/>
  <c r="E114" i="10"/>
  <c r="L103" i="10"/>
  <c r="L109" i="13"/>
  <c r="L101" i="13"/>
  <c r="L106" i="13"/>
  <c r="L108" i="13"/>
  <c r="G112" i="13"/>
  <c r="G114" i="13" s="1"/>
  <c r="L103" i="13"/>
  <c r="L110" i="13"/>
  <c r="K112" i="13"/>
  <c r="L102" i="13"/>
  <c r="L107" i="13"/>
  <c r="L100" i="13"/>
  <c r="K96" i="13"/>
  <c r="L96" i="13" s="1"/>
  <c r="L95" i="13"/>
  <c r="L94" i="13"/>
  <c r="L110" i="12"/>
  <c r="L108" i="12"/>
  <c r="L102" i="12"/>
  <c r="L107" i="12"/>
  <c r="L104" i="12"/>
  <c r="G112" i="12"/>
  <c r="L101" i="12"/>
  <c r="L109" i="12"/>
  <c r="L106" i="12"/>
  <c r="L103" i="12"/>
  <c r="L111" i="12"/>
  <c r="K100" i="12"/>
  <c r="E112" i="12"/>
  <c r="E114" i="12" s="1"/>
  <c r="L94" i="12"/>
  <c r="L95" i="12"/>
  <c r="G96" i="12"/>
  <c r="G112" i="11"/>
  <c r="L101" i="11"/>
  <c r="L109" i="11"/>
  <c r="L106" i="11"/>
  <c r="L103" i="11"/>
  <c r="L111" i="11"/>
  <c r="L108" i="11"/>
  <c r="K100" i="11"/>
  <c r="E112" i="11"/>
  <c r="E114" i="11" s="1"/>
  <c r="L93" i="11"/>
  <c r="L95" i="11"/>
  <c r="K113" i="9"/>
  <c r="L105" i="9"/>
  <c r="L107" i="9"/>
  <c r="L108" i="9"/>
  <c r="G113" i="9"/>
  <c r="L104" i="9"/>
  <c r="E115" i="9"/>
  <c r="I114" i="10"/>
  <c r="F114" i="10"/>
  <c r="L94" i="10"/>
  <c r="K112" i="10"/>
  <c r="L100" i="10"/>
  <c r="L95" i="10"/>
  <c r="G112" i="10"/>
  <c r="L110" i="10"/>
  <c r="L111" i="10"/>
  <c r="K96" i="10"/>
  <c r="J114" i="10"/>
  <c r="L93" i="10"/>
  <c r="G96" i="10"/>
  <c r="I115" i="9"/>
  <c r="J115" i="9"/>
  <c r="L112" i="9"/>
  <c r="L94" i="9"/>
  <c r="K97" i="9"/>
  <c r="G97" i="9"/>
  <c r="L95" i="9"/>
  <c r="L96" i="9"/>
  <c r="L93" i="12"/>
  <c r="L93" i="13"/>
  <c r="G114" i="11" l="1"/>
  <c r="L96" i="12"/>
  <c r="L97" i="9"/>
  <c r="G114" i="12"/>
  <c r="L113" i="9"/>
  <c r="K114" i="13"/>
  <c r="L114" i="13" s="1"/>
  <c r="L112" i="13"/>
  <c r="L100" i="12"/>
  <c r="K112" i="12"/>
  <c r="K112" i="11"/>
  <c r="L100" i="11"/>
  <c r="L112" i="10"/>
  <c r="K114" i="10"/>
  <c r="L96" i="10"/>
  <c r="G114" i="10"/>
  <c r="G115" i="9"/>
  <c r="K115" i="9"/>
  <c r="J56" i="10"/>
  <c r="J56" i="11"/>
  <c r="J56" i="12"/>
  <c r="J56" i="13"/>
  <c r="J57" i="9"/>
  <c r="I56" i="10"/>
  <c r="I56" i="11"/>
  <c r="I56" i="12"/>
  <c r="I56" i="13"/>
  <c r="I57" i="9"/>
  <c r="F56" i="10"/>
  <c r="F56" i="11"/>
  <c r="F56" i="12"/>
  <c r="F56" i="13"/>
  <c r="F57" i="9"/>
  <c r="E56" i="10"/>
  <c r="E56" i="11"/>
  <c r="E56" i="12"/>
  <c r="E56" i="13"/>
  <c r="E57" i="9"/>
  <c r="K36" i="10"/>
  <c r="G36" i="10"/>
  <c r="K35" i="10"/>
  <c r="G35" i="10"/>
  <c r="K34" i="10"/>
  <c r="G34" i="10"/>
  <c r="K33" i="10"/>
  <c r="G33" i="10"/>
  <c r="G36" i="11"/>
  <c r="G35" i="11"/>
  <c r="G34" i="11"/>
  <c r="G33" i="11"/>
  <c r="K36" i="12"/>
  <c r="G36" i="12"/>
  <c r="K35" i="12"/>
  <c r="G35" i="12"/>
  <c r="K34" i="12"/>
  <c r="G34" i="12"/>
  <c r="K33" i="12"/>
  <c r="G33" i="12"/>
  <c r="K36" i="13"/>
  <c r="G36" i="13"/>
  <c r="K35" i="13"/>
  <c r="G35" i="13"/>
  <c r="K34" i="13"/>
  <c r="G34" i="13"/>
  <c r="K33" i="13"/>
  <c r="G33" i="13"/>
  <c r="K61" i="10"/>
  <c r="G61" i="10"/>
  <c r="K60" i="10"/>
  <c r="G60" i="10"/>
  <c r="K61" i="11"/>
  <c r="G61" i="11"/>
  <c r="K60" i="11"/>
  <c r="G60" i="11"/>
  <c r="K61" i="12"/>
  <c r="G61" i="12"/>
  <c r="K60" i="12"/>
  <c r="G60" i="12"/>
  <c r="K61" i="13"/>
  <c r="G61" i="13"/>
  <c r="K60" i="13"/>
  <c r="G60" i="13"/>
  <c r="K62" i="9"/>
  <c r="G62" i="9"/>
  <c r="K61" i="9"/>
  <c r="G61" i="9"/>
  <c r="G16" i="13"/>
  <c r="K16" i="13"/>
  <c r="G17" i="13"/>
  <c r="K17" i="13"/>
  <c r="G18" i="13"/>
  <c r="K18" i="13"/>
  <c r="E19" i="13"/>
  <c r="F19" i="13"/>
  <c r="I19" i="13"/>
  <c r="J19" i="13"/>
  <c r="G21" i="13"/>
  <c r="K21" i="13"/>
  <c r="G22" i="13"/>
  <c r="K22" i="13"/>
  <c r="G23" i="13"/>
  <c r="K23" i="13"/>
  <c r="G24" i="13"/>
  <c r="K24" i="13"/>
  <c r="E25" i="13"/>
  <c r="F25" i="13"/>
  <c r="I25" i="13"/>
  <c r="J25" i="13"/>
  <c r="G31" i="13"/>
  <c r="K31" i="13"/>
  <c r="G32" i="13"/>
  <c r="K32" i="13"/>
  <c r="G52" i="13"/>
  <c r="K52" i="13"/>
  <c r="G53" i="13"/>
  <c r="K53" i="13"/>
  <c r="G54" i="13"/>
  <c r="K54" i="13"/>
  <c r="G55" i="13"/>
  <c r="K55" i="13"/>
  <c r="G58" i="13"/>
  <c r="K58" i="13"/>
  <c r="G59" i="13"/>
  <c r="K59" i="13"/>
  <c r="G62" i="13"/>
  <c r="K62" i="13"/>
  <c r="G63" i="13"/>
  <c r="K63" i="13"/>
  <c r="G64" i="13"/>
  <c r="K64" i="13"/>
  <c r="G65" i="13"/>
  <c r="K65" i="13"/>
  <c r="G66" i="13"/>
  <c r="K66" i="13"/>
  <c r="G67" i="13"/>
  <c r="K67" i="13"/>
  <c r="G68" i="13"/>
  <c r="K68" i="13"/>
  <c r="G69" i="13"/>
  <c r="K69" i="13"/>
  <c r="E70" i="13"/>
  <c r="F70" i="13"/>
  <c r="I70" i="13"/>
  <c r="J70" i="13"/>
  <c r="G16" i="12"/>
  <c r="K16" i="12"/>
  <c r="G17" i="12"/>
  <c r="K17" i="12"/>
  <c r="G18" i="12"/>
  <c r="K18" i="12"/>
  <c r="I19" i="12"/>
  <c r="J19" i="12"/>
  <c r="G21" i="12"/>
  <c r="K21" i="12"/>
  <c r="G22" i="12"/>
  <c r="K22" i="12"/>
  <c r="G23" i="12"/>
  <c r="K23" i="12"/>
  <c r="G24" i="12"/>
  <c r="K24" i="12"/>
  <c r="E25" i="12"/>
  <c r="F25" i="12"/>
  <c r="I25" i="12"/>
  <c r="J25" i="12"/>
  <c r="G31" i="12"/>
  <c r="K31" i="12"/>
  <c r="G32" i="12"/>
  <c r="K32" i="12"/>
  <c r="G52" i="12"/>
  <c r="K52" i="12"/>
  <c r="G53" i="12"/>
  <c r="K53" i="12"/>
  <c r="G54" i="12"/>
  <c r="K54" i="12"/>
  <c r="G55" i="12"/>
  <c r="K55" i="12"/>
  <c r="G58" i="12"/>
  <c r="K58" i="12"/>
  <c r="G59" i="12"/>
  <c r="K59" i="12"/>
  <c r="G62" i="12"/>
  <c r="K62" i="12"/>
  <c r="G63" i="12"/>
  <c r="K63" i="12"/>
  <c r="G64" i="12"/>
  <c r="K64" i="12"/>
  <c r="G65" i="12"/>
  <c r="K65" i="12"/>
  <c r="G66" i="12"/>
  <c r="K66" i="12"/>
  <c r="G67" i="12"/>
  <c r="K67" i="12"/>
  <c r="G68" i="12"/>
  <c r="K68" i="12"/>
  <c r="G69" i="12"/>
  <c r="K69" i="12"/>
  <c r="E70" i="12"/>
  <c r="F70" i="12"/>
  <c r="I70" i="12"/>
  <c r="J70" i="12"/>
  <c r="G16" i="11"/>
  <c r="K16" i="11"/>
  <c r="G17" i="11"/>
  <c r="K17" i="11"/>
  <c r="G18" i="11"/>
  <c r="K18" i="11"/>
  <c r="E19" i="11"/>
  <c r="F19" i="11"/>
  <c r="I19" i="11"/>
  <c r="J19" i="11"/>
  <c r="G21" i="11"/>
  <c r="K21" i="11"/>
  <c r="G22" i="11"/>
  <c r="K22" i="11"/>
  <c r="G23" i="11"/>
  <c r="K23" i="11"/>
  <c r="G24" i="11"/>
  <c r="K24" i="11"/>
  <c r="E25" i="11"/>
  <c r="F25" i="11"/>
  <c r="I25" i="11"/>
  <c r="J25" i="11"/>
  <c r="G31" i="11"/>
  <c r="G32" i="11"/>
  <c r="G52" i="11"/>
  <c r="K52" i="11"/>
  <c r="G53" i="11"/>
  <c r="K53" i="11"/>
  <c r="G54" i="11"/>
  <c r="K54" i="11"/>
  <c r="G55" i="11"/>
  <c r="K55" i="11"/>
  <c r="G58" i="11"/>
  <c r="K58" i="11"/>
  <c r="G59" i="11"/>
  <c r="K59" i="11"/>
  <c r="G62" i="11"/>
  <c r="K62" i="11"/>
  <c r="G63" i="11"/>
  <c r="K63" i="11"/>
  <c r="G64" i="11"/>
  <c r="K64" i="11"/>
  <c r="G65" i="11"/>
  <c r="K65" i="11"/>
  <c r="G66" i="11"/>
  <c r="K66" i="11"/>
  <c r="G67" i="11"/>
  <c r="K67" i="11"/>
  <c r="G68" i="11"/>
  <c r="K68" i="11"/>
  <c r="G69" i="11"/>
  <c r="K69" i="11"/>
  <c r="E70" i="11"/>
  <c r="F70" i="11"/>
  <c r="I70" i="11"/>
  <c r="J70" i="11"/>
  <c r="G16" i="10"/>
  <c r="K16" i="10"/>
  <c r="G17" i="10"/>
  <c r="K17" i="10"/>
  <c r="G18" i="10"/>
  <c r="K18" i="10"/>
  <c r="E19" i="10"/>
  <c r="F19" i="10"/>
  <c r="I19" i="10"/>
  <c r="J19" i="10"/>
  <c r="G21" i="10"/>
  <c r="K21" i="10"/>
  <c r="G22" i="10"/>
  <c r="K22" i="10"/>
  <c r="G23" i="10"/>
  <c r="K23" i="10"/>
  <c r="G24" i="10"/>
  <c r="K24" i="10"/>
  <c r="E25" i="10"/>
  <c r="F25" i="10"/>
  <c r="I25" i="10"/>
  <c r="J25" i="10"/>
  <c r="G31" i="10"/>
  <c r="K31" i="10"/>
  <c r="G32" i="10"/>
  <c r="K32" i="10"/>
  <c r="G52" i="10"/>
  <c r="K52" i="10"/>
  <c r="G53" i="10"/>
  <c r="K53" i="10"/>
  <c r="G54" i="10"/>
  <c r="K54" i="10"/>
  <c r="G55" i="10"/>
  <c r="K55" i="10"/>
  <c r="G58" i="10"/>
  <c r="K58" i="10"/>
  <c r="G59" i="10"/>
  <c r="K59" i="10"/>
  <c r="G62" i="10"/>
  <c r="K62" i="10"/>
  <c r="G63" i="10"/>
  <c r="K63" i="10"/>
  <c r="G64" i="10"/>
  <c r="K64" i="10"/>
  <c r="G65" i="10"/>
  <c r="K65" i="10"/>
  <c r="G66" i="10"/>
  <c r="K66" i="10"/>
  <c r="G67" i="10"/>
  <c r="K67" i="10"/>
  <c r="G68" i="10"/>
  <c r="K68" i="10"/>
  <c r="G69" i="10"/>
  <c r="K69" i="10"/>
  <c r="E70" i="10"/>
  <c r="F70" i="10"/>
  <c r="I70" i="10"/>
  <c r="J70" i="10"/>
  <c r="G16" i="9"/>
  <c r="K16" i="9"/>
  <c r="G17" i="9"/>
  <c r="K17" i="9"/>
  <c r="G18" i="9"/>
  <c r="K18" i="9"/>
  <c r="E19" i="9"/>
  <c r="F19" i="9"/>
  <c r="I19" i="9"/>
  <c r="J19" i="9"/>
  <c r="G21" i="9"/>
  <c r="K21" i="9"/>
  <c r="G22" i="9"/>
  <c r="K22" i="9"/>
  <c r="G23" i="9"/>
  <c r="K23" i="9"/>
  <c r="G24" i="9"/>
  <c r="K24" i="9"/>
  <c r="E25" i="9"/>
  <c r="F25" i="9"/>
  <c r="I25" i="9"/>
  <c r="J25" i="9"/>
  <c r="G59" i="9"/>
  <c r="K59" i="9"/>
  <c r="G60" i="9"/>
  <c r="K60" i="9"/>
  <c r="G63" i="9"/>
  <c r="K63" i="9"/>
  <c r="G64" i="9"/>
  <c r="K64" i="9"/>
  <c r="G65" i="9"/>
  <c r="K65" i="9"/>
  <c r="G66" i="9"/>
  <c r="K66" i="9"/>
  <c r="G67" i="9"/>
  <c r="K67" i="9"/>
  <c r="G68" i="9"/>
  <c r="K68" i="9"/>
  <c r="G69" i="9"/>
  <c r="K69" i="9"/>
  <c r="G70" i="9"/>
  <c r="K70" i="9"/>
  <c r="E71" i="9"/>
  <c r="F71" i="9"/>
  <c r="I71" i="9"/>
  <c r="J71" i="9"/>
  <c r="E27" i="12" l="1"/>
  <c r="I72" i="12"/>
  <c r="J72" i="11"/>
  <c r="J27" i="11"/>
  <c r="J74" i="11" s="1"/>
  <c r="E72" i="12"/>
  <c r="L115" i="9"/>
  <c r="L36" i="13"/>
  <c r="K114" i="12"/>
  <c r="L114" i="12" s="1"/>
  <c r="L112" i="12"/>
  <c r="L34" i="12"/>
  <c r="J27" i="12"/>
  <c r="I27" i="12"/>
  <c r="K114" i="11"/>
  <c r="L114" i="11" s="1"/>
  <c r="L112" i="11"/>
  <c r="I27" i="11"/>
  <c r="L114" i="10"/>
  <c r="E27" i="10"/>
  <c r="J72" i="10"/>
  <c r="J27" i="9"/>
  <c r="I73" i="9"/>
  <c r="I72" i="10"/>
  <c r="L36" i="10"/>
  <c r="J27" i="10"/>
  <c r="L52" i="12"/>
  <c r="L52" i="13"/>
  <c r="L21" i="13"/>
  <c r="J72" i="12"/>
  <c r="L64" i="10"/>
  <c r="L58" i="11"/>
  <c r="K57" i="9"/>
  <c r="K56" i="10"/>
  <c r="K56" i="11"/>
  <c r="G56" i="13"/>
  <c r="L61" i="9"/>
  <c r="L60" i="12"/>
  <c r="L35" i="11"/>
  <c r="G57" i="9"/>
  <c r="G56" i="10"/>
  <c r="G56" i="11"/>
  <c r="G56" i="12"/>
  <c r="L67" i="10"/>
  <c r="L65" i="10"/>
  <c r="L63" i="10"/>
  <c r="L16" i="11"/>
  <c r="L53" i="10"/>
  <c r="I27" i="10"/>
  <c r="G19" i="10"/>
  <c r="L31" i="12"/>
  <c r="K70" i="11"/>
  <c r="L60" i="10"/>
  <c r="L35" i="13"/>
  <c r="L35" i="12"/>
  <c r="K56" i="12"/>
  <c r="G19" i="9"/>
  <c r="L58" i="10"/>
  <c r="L31" i="10"/>
  <c r="K19" i="10"/>
  <c r="L52" i="11"/>
  <c r="L59" i="12"/>
  <c r="L33" i="10"/>
  <c r="L35" i="10"/>
  <c r="L54" i="9"/>
  <c r="L24" i="9"/>
  <c r="L22" i="9"/>
  <c r="L16" i="9"/>
  <c r="L69" i="10"/>
  <c r="E72" i="11"/>
  <c r="E27" i="11"/>
  <c r="L58" i="12"/>
  <c r="L24" i="12"/>
  <c r="L16" i="12"/>
  <c r="L69" i="13"/>
  <c r="L65" i="13"/>
  <c r="L63" i="13"/>
  <c r="L24" i="13"/>
  <c r="L16" i="13"/>
  <c r="K56" i="13"/>
  <c r="I72" i="13"/>
  <c r="L33" i="13"/>
  <c r="L36" i="12"/>
  <c r="L34" i="11"/>
  <c r="L55" i="10"/>
  <c r="G25" i="11"/>
  <c r="L54" i="12"/>
  <c r="L61" i="10"/>
  <c r="L33" i="12"/>
  <c r="L36" i="11"/>
  <c r="L34" i="10"/>
  <c r="L69" i="9"/>
  <c r="L63" i="9"/>
  <c r="L59" i="9"/>
  <c r="F73" i="9"/>
  <c r="L24" i="10"/>
  <c r="L17" i="11"/>
  <c r="L67" i="12"/>
  <c r="L65" i="12"/>
  <c r="L63" i="12"/>
  <c r="L53" i="12"/>
  <c r="L21" i="12"/>
  <c r="L66" i="13"/>
  <c r="L64" i="13"/>
  <c r="L58" i="13"/>
  <c r="L34" i="13"/>
  <c r="L33" i="11"/>
  <c r="F27" i="12"/>
  <c r="I27" i="9"/>
  <c r="G70" i="10"/>
  <c r="L21" i="10"/>
  <c r="L61" i="13"/>
  <c r="L67" i="9"/>
  <c r="L53" i="9"/>
  <c r="L21" i="9"/>
  <c r="L21" i="11"/>
  <c r="F27" i="11"/>
  <c r="G70" i="12"/>
  <c r="L53" i="13"/>
  <c r="L31" i="13"/>
  <c r="E27" i="13"/>
  <c r="L61" i="12"/>
  <c r="L61" i="11"/>
  <c r="G71" i="9"/>
  <c r="E72" i="10"/>
  <c r="G19" i="11"/>
  <c r="L68" i="13"/>
  <c r="L62" i="9"/>
  <c r="L68" i="9"/>
  <c r="E27" i="9"/>
  <c r="G25" i="9"/>
  <c r="L17" i="9"/>
  <c r="L16" i="10"/>
  <c r="L67" i="11"/>
  <c r="L65" i="11"/>
  <c r="L63" i="11"/>
  <c r="L53" i="11"/>
  <c r="K19" i="11"/>
  <c r="G19" i="12"/>
  <c r="L67" i="13"/>
  <c r="L32" i="13"/>
  <c r="J27" i="13"/>
  <c r="L60" i="13"/>
  <c r="G70" i="13"/>
  <c r="L60" i="11"/>
  <c r="I72" i="11"/>
  <c r="F27" i="10"/>
  <c r="E72" i="13"/>
  <c r="L66" i="9"/>
  <c r="L64" i="9"/>
  <c r="F27" i="9"/>
  <c r="L68" i="12"/>
  <c r="L66" i="12"/>
  <c r="L17" i="12"/>
  <c r="L59" i="13"/>
  <c r="J72" i="13"/>
  <c r="L55" i="13"/>
  <c r="F27" i="13"/>
  <c r="G25" i="10"/>
  <c r="J73" i="9"/>
  <c r="E73" i="9"/>
  <c r="L65" i="9"/>
  <c r="L68" i="10"/>
  <c r="L54" i="10"/>
  <c r="L32" i="10"/>
  <c r="L18" i="11"/>
  <c r="L69" i="12"/>
  <c r="I27" i="13"/>
  <c r="L70" i="9"/>
  <c r="L23" i="9"/>
  <c r="L66" i="10"/>
  <c r="L59" i="10"/>
  <c r="L52" i="10"/>
  <c r="L24" i="11"/>
  <c r="L22" i="11"/>
  <c r="L62" i="12"/>
  <c r="L55" i="12"/>
  <c r="L32" i="12"/>
  <c r="F72" i="13"/>
  <c r="L62" i="13"/>
  <c r="K70" i="13"/>
  <c r="L17" i="13"/>
  <c r="G19" i="13"/>
  <c r="L62" i="10"/>
  <c r="K70" i="10"/>
  <c r="L23" i="11"/>
  <c r="K25" i="11"/>
  <c r="L64" i="12"/>
  <c r="K70" i="12"/>
  <c r="F72" i="10"/>
  <c r="L54" i="13"/>
  <c r="L23" i="13"/>
  <c r="K25" i="13"/>
  <c r="L18" i="9"/>
  <c r="K19" i="9"/>
  <c r="G70" i="11"/>
  <c r="K71" i="9"/>
  <c r="L55" i="9"/>
  <c r="L23" i="10"/>
  <c r="L17" i="10"/>
  <c r="L69" i="11"/>
  <c r="L64" i="11"/>
  <c r="L59" i="11"/>
  <c r="L55" i="11"/>
  <c r="L32" i="11"/>
  <c r="F72" i="12"/>
  <c r="L22" i="12"/>
  <c r="G25" i="12"/>
  <c r="L18" i="13"/>
  <c r="K19" i="13"/>
  <c r="L23" i="12"/>
  <c r="K25" i="12"/>
  <c r="L60" i="9"/>
  <c r="L56" i="9"/>
  <c r="L22" i="10"/>
  <c r="L18" i="10"/>
  <c r="L68" i="11"/>
  <c r="L66" i="11"/>
  <c r="L62" i="11"/>
  <c r="F72" i="11"/>
  <c r="L54" i="11"/>
  <c r="L31" i="11"/>
  <c r="L18" i="12"/>
  <c r="K19" i="12"/>
  <c r="L22" i="13"/>
  <c r="G25" i="13"/>
  <c r="K25" i="9"/>
  <c r="K25" i="10"/>
  <c r="E74" i="12" l="1"/>
  <c r="I74" i="12"/>
  <c r="I75" i="9"/>
  <c r="I74" i="13"/>
  <c r="E74" i="10"/>
  <c r="J74" i="12"/>
  <c r="J74" i="10"/>
  <c r="E74" i="11"/>
  <c r="I74" i="11"/>
  <c r="J75" i="9"/>
  <c r="F75" i="9"/>
  <c r="I74" i="10"/>
  <c r="G73" i="9"/>
  <c r="F74" i="10"/>
  <c r="F74" i="12"/>
  <c r="J74" i="13"/>
  <c r="F74" i="13"/>
  <c r="E75" i="9"/>
  <c r="E74" i="13"/>
  <c r="F74" i="11"/>
  <c r="K72" i="11"/>
  <c r="L56" i="10"/>
  <c r="L56" i="12"/>
  <c r="G27" i="11"/>
  <c r="G72" i="13"/>
  <c r="G27" i="9"/>
  <c r="G72" i="12"/>
  <c r="L57" i="9"/>
  <c r="L25" i="13"/>
  <c r="G27" i="10"/>
  <c r="K27" i="10"/>
  <c r="G27" i="12"/>
  <c r="L70" i="11"/>
  <c r="L19" i="9"/>
  <c r="L19" i="11"/>
  <c r="L56" i="13"/>
  <c r="L56" i="11"/>
  <c r="K27" i="11"/>
  <c r="L25" i="9"/>
  <c r="G72" i="10"/>
  <c r="L70" i="13"/>
  <c r="L25" i="10"/>
  <c r="L70" i="10"/>
  <c r="L70" i="12"/>
  <c r="K72" i="12"/>
  <c r="K27" i="12"/>
  <c r="L19" i="12"/>
  <c r="K27" i="13"/>
  <c r="L25" i="11"/>
  <c r="K72" i="13"/>
  <c r="L19" i="13"/>
  <c r="K73" i="9"/>
  <c r="L71" i="9"/>
  <c r="L19" i="10"/>
  <c r="G72" i="11"/>
  <c r="K72" i="10"/>
  <c r="K27" i="9"/>
  <c r="L25" i="12"/>
  <c r="G27" i="13"/>
  <c r="K74" i="13" l="1"/>
  <c r="G74" i="13"/>
  <c r="L73" i="9"/>
  <c r="G75" i="9"/>
  <c r="G74" i="12"/>
  <c r="G74" i="11"/>
  <c r="K74" i="10"/>
  <c r="K74" i="12"/>
  <c r="K74" i="11"/>
  <c r="G74" i="10"/>
  <c r="L72" i="10"/>
  <c r="K75" i="9"/>
  <c r="L27" i="11"/>
  <c r="L27" i="13"/>
  <c r="L72" i="12"/>
  <c r="L27" i="9"/>
  <c r="L72" i="13"/>
  <c r="L27" i="10"/>
  <c r="L27" i="12"/>
  <c r="L72" i="11"/>
  <c r="L74" i="12" l="1"/>
  <c r="L75" i="9"/>
  <c r="L74" i="11"/>
  <c r="L74" i="10"/>
  <c r="L74" i="13"/>
</calcChain>
</file>

<file path=xl/sharedStrings.xml><?xml version="1.0" encoding="utf-8"?>
<sst xmlns="http://schemas.openxmlformats.org/spreadsheetml/2006/main" count="575" uniqueCount="84">
  <si>
    <t>Total</t>
  </si>
  <si>
    <t>(f)</t>
  </si>
  <si>
    <t>(e)</t>
  </si>
  <si>
    <t>(d)</t>
  </si>
  <si>
    <t>(c)</t>
  </si>
  <si>
    <t>(b)</t>
  </si>
  <si>
    <t>(a)</t>
  </si>
  <si>
    <t>Actual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</si>
  <si>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</si>
  <si>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</si>
  <si>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</si>
  <si>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</si>
  <si>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</si>
  <si>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</si>
  <si>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</si>
  <si>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</si>
  <si>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</si>
  <si>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</si>
  <si>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</si>
  <si>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</si>
  <si>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</si>
  <si>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</si>
  <si>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</si>
  <si>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</si>
  <si>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</si>
  <si>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</si>
  <si>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</si>
  <si>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</si>
  <si>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</si>
  <si>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</si>
  <si>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</si>
  <si>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</si>
  <si>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</si>
  <si>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</si>
  <si>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</si>
  <si>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Test Year</t>
  </si>
  <si>
    <t>Bridge Year</t>
  </si>
  <si>
    <t>Estimate</t>
  </si>
  <si>
    <t>Total - Union Rate Zone</t>
  </si>
  <si>
    <t>Total - EGD Rate Zone</t>
  </si>
  <si>
    <t>T-Service</t>
  </si>
  <si>
    <t>Sales</t>
  </si>
  <si>
    <t>(g) = (f-c)</t>
  </si>
  <si>
    <t>2020 Actual Over/(Under) 2019 Actual</t>
  </si>
  <si>
    <t>2021 Actual Over/(Under) 2020 Actual</t>
  </si>
  <si>
    <t>2022 Estimate Over/(Under) 2021 Actual</t>
  </si>
  <si>
    <t>2023 Bridge Over/(Under) 2022 Estimate</t>
  </si>
  <si>
    <t>2024 Test Over/(Under) 2023 Bridge</t>
  </si>
  <si>
    <t>Rate 20</t>
  </si>
  <si>
    <t>Rate T1</t>
  </si>
  <si>
    <t>Rate T2</t>
  </si>
  <si>
    <t>Rate T3</t>
  </si>
  <si>
    <r>
      <t>Particulars (10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</si>
  <si>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Total Volume</t>
  </si>
  <si>
    <t>General Service - Sector</t>
  </si>
  <si>
    <t>Residential</t>
  </si>
  <si>
    <t>Commercial</t>
  </si>
  <si>
    <t>Industrial</t>
  </si>
  <si>
    <t>Contract - Sector</t>
  </si>
  <si>
    <t>Power</t>
  </si>
  <si>
    <t>Chemical</t>
  </si>
  <si>
    <t>Steel</t>
  </si>
  <si>
    <t>Refining</t>
  </si>
  <si>
    <t>Greenhouse - Agricultural</t>
  </si>
  <si>
    <t>Food &amp; Beverage</t>
  </si>
  <si>
    <t>Manufacturing</t>
  </si>
  <si>
    <t>Buildings</t>
  </si>
  <si>
    <t>Pulp &amp; Paper</t>
  </si>
  <si>
    <t>Mining</t>
  </si>
  <si>
    <t>Automotive</t>
  </si>
  <si>
    <t>Other</t>
  </si>
  <si>
    <t>Rate 1</t>
  </si>
  <si>
    <t xml:space="preserve">Rate 1 </t>
  </si>
  <si>
    <t>Comparison of Unnormalized Throughput Volume - Service Type &amp; Rate Class - 2019 Actual &amp; 2020 Actual</t>
  </si>
  <si>
    <t>Comparison of Unnormalized Throughput Volume - Service Type &amp; Rate Class - 2020 Actual &amp; 2021 Actual</t>
  </si>
  <si>
    <t>Comparison of Unnormalized Throughput Volume - Service Type &amp; Rate Class - 2021 Actual &amp; 2022 Estimate</t>
  </si>
  <si>
    <t>Comparison of Unnormalized Throughput Volume - Service Type &amp; Rate Class - 2022 Estimate &amp; 2023 Bridge Year</t>
  </si>
  <si>
    <t>Comparison of Unnormalized Throughput Volume - Service Type &amp; Rate Class - 2023 Bridge Year &amp; 2024 Test Year</t>
  </si>
  <si>
    <t>Line No.</t>
  </si>
  <si>
    <t>Comparison of Unnormalized Throughput Volume - Service Type &amp; Rate Class - 2019 Actual &amp; 2020 Actual (Continued)</t>
  </si>
  <si>
    <t>Comparison of Unnormalized Throughput Volume - Service Type &amp; Rate Class - 2020 Actual &amp; 2021 Actual (Continued)</t>
  </si>
  <si>
    <t>Comparison of Unnormalized Throughput Volume - Service Type &amp; Rate Class - 2021 Actual &amp; 2022 Estimate (Continued)</t>
  </si>
  <si>
    <t>Comparison of Unnormalized Throughput Volume - Service Type &amp; Rate Class - 2022 Estimate &amp; 2023 Bridge Year (Continued)</t>
  </si>
  <si>
    <t>Comparison of Unnormalized Throughput Volume - Service Type &amp; Rate Class - 2023 Bridge Year &amp; 2024 Test Year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</si>
</sst>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_);\(#,##0.000\)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/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3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37" fontId="5" fillId="0" borderId="0" xfId="0" applyNumberFormat="1" applyFont="1" applyAlignment="1">
      <alignment horizontal="center"/>
    </xf>
    <xf numFmtId="37" fontId="5" fillId="0" borderId="2" xfId="0" applyNumberFormat="1" applyFont="1" applyBorder="1" applyAlignment="1">
      <alignment horizontal="center"/>
    </xf>
    <xf numFmtId="0" fontId="5" fillId="0" borderId="0" xfId="0" applyFont="1"/>
    <xf numFmtId="37" fontId="5" fillId="0" borderId="1" xfId="0" applyNumberFormat="1" applyFont="1" applyBorder="1" applyAlignment="1">
      <alignment horizontal="center"/>
    </xf>
    <xf numFmtId="37" fontId="1" fillId="0" borderId="0" xfId="0" applyNumberFormat="1" applyFont="1"/>
    <xf numFmtId="9" fontId="1" fillId="0" borderId="0" xfId="1" applyFont="1"/>
    <xf numFmtId="37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164" fontId="5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7" fontId="1" fillId="0" borderId="0" xfId="0" applyNumberFormat="1" applyFont="1" applyBorder="1"/>
    <xf numFmtId="0" fontId="4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Continuous"/>
    </xf>
    <xf numFmtId="164" fontId="4" fillId="0" borderId="0" xfId="0" applyNumberFormat="1" applyFont="1" applyBorder="1"/>
    <xf numFmtId="164" fontId="5" fillId="0" borderId="0" xfId="0" applyNumberFormat="1" applyFont="1" applyBorder="1"/>
    <xf numFmtId="39" fontId="1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37" fontId="2" fillId="0" borderId="0" xfId="0" applyNumberFormat="1" applyFont="1" applyFill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CF27-5690-4CBA-B303-71CFA7F6BC27}">
  <dimension ref="A1:L118"/>
  <sheetViews>
    <sheetView tabSelected="1" view="pageLayout" zoomScaleNormal="100" workbookViewId="0"/>
  </sheetViews>
  <sheetFormatPr defaultColWidth="101.140625" defaultRowHeight="12.75" x14ac:dyDescent="0.2"/>
  <cols>
    <col min="1" max="1" width="5.140625" style="1" customWidth="1"/>
    <col min="2" max="2" width="1.28515625" style="1" customWidth="1"/>
    <col min="3" max="3" width="24.42578125" style="1" customWidth="1"/>
    <col min="4" max="4" width="1.28515625" style="1" customWidth="1"/>
    <col min="5" max="7" width="12.7109375" style="1" customWidth="1"/>
    <col min="8" max="8" width="1.140625" style="29" customWidth="1"/>
    <col min="9" max="12" width="12.7109375" style="1" customWidth="1"/>
    <col min="13" max="16384" width="101.140625" style="1"/>
  </cols>
  <sheetData>
    <row r="1" spans="1:12" x14ac:dyDescent="0.2">
      <c r="A1" s="15"/>
    </row>
    <row r="5" spans="1:12" x14ac:dyDescent="0.2">
      <c r="A5" s="24"/>
      <c r="B5" s="24"/>
      <c r="C5" s="24"/>
      <c r="D5" s="24"/>
      <c r="E5" s="24"/>
      <c r="F5" s="24"/>
      <c r="G5" s="24"/>
      <c r="H5" s="40"/>
      <c r="I5" s="24"/>
      <c r="J5" s="24"/>
      <c r="K5" s="24"/>
    </row>
    <row r="6" spans="1:12" s="12" customFormat="1" x14ac:dyDescent="0.2">
      <c r="A6" s="25" t="s">
        <v>73</v>
      </c>
      <c r="B6" s="25"/>
      <c r="C6" s="25"/>
      <c r="D6" s="25"/>
      <c r="E6" s="25"/>
      <c r="F6" s="25"/>
      <c r="G6" s="25"/>
      <c r="H6" s="41"/>
      <c r="I6" s="25"/>
      <c r="J6" s="25"/>
      <c r="K6" s="25"/>
      <c r="L6" s="13"/>
    </row>
    <row r="8" spans="1:12" s="4" customFormat="1" x14ac:dyDescent="0.2">
      <c r="E8" s="50">
        <v>2019</v>
      </c>
      <c r="F8" s="50"/>
      <c r="G8" s="50"/>
      <c r="H8" s="31"/>
      <c r="I8" s="50">
        <v>2020</v>
      </c>
      <c r="J8" s="50"/>
      <c r="K8" s="50"/>
      <c r="L8" s="11"/>
    </row>
    <row r="9" spans="1:12" s="8" customFormat="1" ht="38.1" customHeight="1" x14ac:dyDescent="0.2">
      <c r="A9" s="9" t="s">
        <v>78</v>
      </c>
      <c r="C9" s="10" t="s">
        <v>52</v>
      </c>
      <c r="E9" s="51" t="s">
        <v>7</v>
      </c>
      <c r="F9" s="51"/>
      <c r="G9" s="51"/>
      <c r="H9" s="32"/>
      <c r="I9" s="51" t="s">
        <v>7</v>
      </c>
      <c r="J9" s="51"/>
      <c r="K9" s="51"/>
      <c r="L9" s="9" t="s">
        <v>43</v>
      </c>
    </row>
    <row r="10" spans="1:12" x14ac:dyDescent="0.2">
      <c r="E10" s="2" t="s">
        <v>6</v>
      </c>
      <c r="F10" s="2" t="s">
        <v>5</v>
      </c>
      <c r="G10" s="2" t="s">
        <v>4</v>
      </c>
      <c r="H10" s="33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3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34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35"/>
      <c r="I15" s="6"/>
      <c r="J15" s="6"/>
      <c r="K15" s="6"/>
      <c r="L15" s="6"/>
    </row>
    <row r="16" spans="1:12" x14ac:dyDescent="0.2">
      <c r="A16" s="2">
        <v>1</v>
      </c>
      <c r="C16" s="1" t="s">
        <v>71</v>
      </c>
      <c r="E16" s="6">
        <v>5213290</v>
      </c>
      <c r="F16" s="6">
        <v>145299</v>
      </c>
      <c r="G16" s="6">
        <f>E16+F16</f>
        <v>5358589</v>
      </c>
      <c r="H16" s="35"/>
      <c r="I16" s="6">
        <v>4789664</v>
      </c>
      <c r="J16" s="6">
        <v>104740</v>
      </c>
      <c r="K16" s="6">
        <f>I16+J16</f>
        <v>4894404</v>
      </c>
      <c r="L16" s="6">
        <f>K16-G16</f>
        <v>-464185</v>
      </c>
    </row>
    <row r="17" spans="1:12" x14ac:dyDescent="0.2">
      <c r="A17" s="2">
        <v>2</v>
      </c>
      <c r="C17" s="1" t="s">
        <v>33</v>
      </c>
      <c r="E17" s="6">
        <v>3233688</v>
      </c>
      <c r="F17" s="6">
        <v>2066334</v>
      </c>
      <c r="G17" s="6">
        <f>E17+F17</f>
        <v>5300022</v>
      </c>
      <c r="H17" s="35"/>
      <c r="I17" s="6">
        <v>2810280</v>
      </c>
      <c r="J17" s="6">
        <v>1840046</v>
      </c>
      <c r="K17" s="6">
        <f>I17+J17</f>
        <v>4650326</v>
      </c>
      <c r="L17" s="6">
        <f>K17-G17</f>
        <v>-649696</v>
      </c>
    </row>
    <row r="18" spans="1:12" x14ac:dyDescent="0.2">
      <c r="A18" s="2">
        <v>3</v>
      </c>
      <c r="C18" s="1" t="s">
        <v>32</v>
      </c>
      <c r="E18" s="6">
        <v>0</v>
      </c>
      <c r="F18" s="6">
        <v>0</v>
      </c>
      <c r="G18" s="6">
        <f>E18+F18</f>
        <v>0</v>
      </c>
      <c r="H18" s="35"/>
      <c r="I18" s="6">
        <v>127</v>
      </c>
      <c r="J18" s="6">
        <v>0</v>
      </c>
      <c r="K18" s="6">
        <f>I18+J18</f>
        <v>127</v>
      </c>
      <c r="L18" s="6">
        <f>K18-G18</f>
        <v>127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8446978</v>
      </c>
      <c r="F19" s="7">
        <f t="shared" si="0"/>
        <v>2211633</v>
      </c>
      <c r="G19" s="7">
        <f t="shared" si="0"/>
        <v>10658611</v>
      </c>
      <c r="H19" s="35"/>
      <c r="I19" s="7">
        <f t="shared" si="0"/>
        <v>7600071</v>
      </c>
      <c r="J19" s="7">
        <f t="shared" si="0"/>
        <v>1944786</v>
      </c>
      <c r="K19" s="7">
        <f t="shared" si="0"/>
        <v>9544857</v>
      </c>
      <c r="L19" s="7">
        <f t="shared" si="0"/>
        <v>-1113754</v>
      </c>
    </row>
    <row r="20" spans="1:12" x14ac:dyDescent="0.2">
      <c r="A20" s="2"/>
      <c r="E20" s="6"/>
      <c r="F20" s="6"/>
      <c r="G20" s="6"/>
      <c r="H20" s="35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3079558.5</v>
      </c>
      <c r="F21" s="6">
        <v>221840</v>
      </c>
      <c r="G21" s="6">
        <f>E21+F21</f>
        <v>3301398.5</v>
      </c>
      <c r="H21" s="35"/>
      <c r="I21" s="6">
        <v>2815940</v>
      </c>
      <c r="J21" s="6">
        <v>187938</v>
      </c>
      <c r="K21" s="6">
        <f>I21+J21</f>
        <v>3003878</v>
      </c>
      <c r="L21" s="6">
        <f>K21-G21</f>
        <v>-297520.5</v>
      </c>
    </row>
    <row r="22" spans="1:12" x14ac:dyDescent="0.2">
      <c r="A22" s="2">
        <v>6</v>
      </c>
      <c r="C22" s="1" t="s">
        <v>30</v>
      </c>
      <c r="E22" s="6">
        <v>663863.5</v>
      </c>
      <c r="F22" s="6">
        <v>685068</v>
      </c>
      <c r="G22" s="6">
        <f>E22+F22</f>
        <v>1348931.5</v>
      </c>
      <c r="H22" s="35"/>
      <c r="I22" s="6">
        <v>571025</v>
      </c>
      <c r="J22" s="6">
        <v>633316</v>
      </c>
      <c r="K22" s="6">
        <f>I22+J22</f>
        <v>1204341</v>
      </c>
      <c r="L22" s="6">
        <f>K22-G22</f>
        <v>-144590.5</v>
      </c>
    </row>
    <row r="23" spans="1:12" x14ac:dyDescent="0.2">
      <c r="A23" s="2">
        <v>7</v>
      </c>
      <c r="C23" s="1" t="s">
        <v>29</v>
      </c>
      <c r="E23" s="6">
        <v>991238</v>
      </c>
      <c r="F23" s="6">
        <v>80169</v>
      </c>
      <c r="G23" s="6">
        <f>E23+F23</f>
        <v>1071407</v>
      </c>
      <c r="H23" s="35"/>
      <c r="I23" s="6">
        <v>913225</v>
      </c>
      <c r="J23" s="6">
        <v>69511</v>
      </c>
      <c r="K23" s="6">
        <f>I23+J23</f>
        <v>982736</v>
      </c>
      <c r="L23" s="6">
        <f>K23-G23</f>
        <v>-88671</v>
      </c>
    </row>
    <row r="24" spans="1:12" x14ac:dyDescent="0.2">
      <c r="A24" s="2">
        <v>8</v>
      </c>
      <c r="C24" s="1" t="s">
        <v>28</v>
      </c>
      <c r="E24" s="6">
        <v>187742</v>
      </c>
      <c r="F24" s="6">
        <v>192950</v>
      </c>
      <c r="G24" s="6">
        <f>E24+F24</f>
        <v>380692</v>
      </c>
      <c r="H24" s="35"/>
      <c r="I24" s="6">
        <v>155265</v>
      </c>
      <c r="J24" s="6">
        <v>187391</v>
      </c>
      <c r="K24" s="6">
        <f>I24+J24</f>
        <v>342656</v>
      </c>
      <c r="L24" s="6">
        <f>K24-G24</f>
        <v>-38036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4922402</v>
      </c>
      <c r="F25" s="7">
        <f t="shared" si="1"/>
        <v>1180027</v>
      </c>
      <c r="G25" s="7">
        <f t="shared" si="1"/>
        <v>6102429</v>
      </c>
      <c r="H25" s="35"/>
      <c r="I25" s="7">
        <f t="shared" si="1"/>
        <v>4455455</v>
      </c>
      <c r="J25" s="7">
        <f t="shared" si="1"/>
        <v>1078156</v>
      </c>
      <c r="K25" s="7">
        <f t="shared" si="1"/>
        <v>5533611</v>
      </c>
      <c r="L25" s="7">
        <f t="shared" si="1"/>
        <v>-568818</v>
      </c>
    </row>
    <row r="26" spans="1:12" x14ac:dyDescent="0.2">
      <c r="A26" s="2"/>
      <c r="E26" s="6"/>
      <c r="F26" s="6"/>
      <c r="G26" s="6"/>
      <c r="H26" s="35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7">
        <f t="shared" ref="E27:L27" si="2">E19+E25</f>
        <v>13369380</v>
      </c>
      <c r="F27" s="7">
        <f t="shared" si="2"/>
        <v>3391660</v>
      </c>
      <c r="G27" s="7">
        <f t="shared" si="2"/>
        <v>16761040</v>
      </c>
      <c r="H27" s="35"/>
      <c r="I27" s="7">
        <f t="shared" si="2"/>
        <v>12055526</v>
      </c>
      <c r="J27" s="7">
        <f t="shared" si="2"/>
        <v>3022942</v>
      </c>
      <c r="K27" s="7">
        <f t="shared" si="2"/>
        <v>15078468</v>
      </c>
      <c r="L27" s="7">
        <f t="shared" si="2"/>
        <v>-1682572</v>
      </c>
    </row>
    <row r="28" spans="1:12" x14ac:dyDescent="0.2">
      <c r="A28" s="2"/>
      <c r="E28" s="6"/>
      <c r="F28" s="6"/>
      <c r="G28" s="6"/>
      <c r="H28" s="35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6">
        <v>12577</v>
      </c>
      <c r="F31" s="6">
        <v>2800</v>
      </c>
      <c r="G31" s="6">
        <v>15377</v>
      </c>
      <c r="H31" s="35"/>
      <c r="I31" s="6">
        <v>9142</v>
      </c>
      <c r="J31" s="6">
        <v>10969</v>
      </c>
      <c r="K31" s="6">
        <v>20111</v>
      </c>
      <c r="L31" s="6">
        <v>4734</v>
      </c>
    </row>
    <row r="32" spans="1:12" x14ac:dyDescent="0.2">
      <c r="A32" s="2">
        <v>12</v>
      </c>
      <c r="C32" s="1" t="s">
        <v>22</v>
      </c>
      <c r="E32" s="6">
        <v>68785</v>
      </c>
      <c r="F32" s="6">
        <v>806611</v>
      </c>
      <c r="G32" s="6">
        <v>875396</v>
      </c>
      <c r="H32" s="35"/>
      <c r="I32" s="6">
        <v>71781</v>
      </c>
      <c r="J32" s="6">
        <v>909360</v>
      </c>
      <c r="K32" s="6">
        <v>981141</v>
      </c>
      <c r="L32" s="6">
        <v>105745</v>
      </c>
    </row>
    <row r="33" spans="1:12" x14ac:dyDescent="0.2">
      <c r="A33" s="2">
        <v>13</v>
      </c>
      <c r="C33" s="1" t="s">
        <v>21</v>
      </c>
      <c r="E33" s="6">
        <v>741</v>
      </c>
      <c r="F33" s="6">
        <v>440875</v>
      </c>
      <c r="G33" s="6">
        <v>441616</v>
      </c>
      <c r="H33" s="35"/>
      <c r="I33" s="6">
        <v>728</v>
      </c>
      <c r="J33" s="6">
        <v>377311</v>
      </c>
      <c r="K33" s="6">
        <v>378039</v>
      </c>
      <c r="L33" s="6">
        <v>-63577</v>
      </c>
    </row>
    <row r="34" spans="1:12" x14ac:dyDescent="0.2">
      <c r="A34" s="2">
        <v>14</v>
      </c>
      <c r="C34" s="1" t="s">
        <v>20</v>
      </c>
      <c r="E34" s="6">
        <v>0</v>
      </c>
      <c r="F34" s="6">
        <v>591622.73785999988</v>
      </c>
      <c r="G34" s="6">
        <v>591622.73785999988</v>
      </c>
      <c r="H34" s="35"/>
      <c r="I34" s="6">
        <v>0</v>
      </c>
      <c r="J34" s="6">
        <v>523436</v>
      </c>
      <c r="K34" s="6">
        <v>523436</v>
      </c>
      <c r="L34" s="6">
        <v>-68186.737859999877</v>
      </c>
    </row>
    <row r="35" spans="1:12" x14ac:dyDescent="0.2">
      <c r="A35" s="2">
        <v>15</v>
      </c>
      <c r="C35" s="1" t="s">
        <v>19</v>
      </c>
      <c r="E35" s="6">
        <v>1631</v>
      </c>
      <c r="F35" s="6">
        <v>61389</v>
      </c>
      <c r="G35" s="6">
        <v>63020</v>
      </c>
      <c r="H35" s="35"/>
      <c r="I35" s="6">
        <v>1785</v>
      </c>
      <c r="J35" s="6">
        <v>63502</v>
      </c>
      <c r="K35" s="6">
        <v>65287</v>
      </c>
      <c r="L35" s="6">
        <v>2267</v>
      </c>
    </row>
    <row r="36" spans="1:12" x14ac:dyDescent="0.2">
      <c r="A36" s="2">
        <v>16</v>
      </c>
      <c r="C36" s="1" t="s">
        <v>18</v>
      </c>
      <c r="E36" s="6">
        <v>1597</v>
      </c>
      <c r="F36" s="6">
        <v>28843</v>
      </c>
      <c r="G36" s="6">
        <v>30440</v>
      </c>
      <c r="H36" s="35"/>
      <c r="I36" s="6">
        <v>628</v>
      </c>
      <c r="J36" s="6">
        <v>22768</v>
      </c>
      <c r="K36" s="6">
        <v>23396</v>
      </c>
      <c r="L36" s="6">
        <v>-7044</v>
      </c>
    </row>
    <row r="37" spans="1:12" x14ac:dyDescent="0.2">
      <c r="A37" s="2"/>
      <c r="E37" s="6"/>
      <c r="F37" s="6"/>
      <c r="G37" s="6"/>
      <c r="H37" s="35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35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35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35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35"/>
      <c r="I41" s="6"/>
      <c r="J41" s="6"/>
      <c r="K41" s="6"/>
      <c r="L41" s="6"/>
    </row>
    <row r="42" spans="1:12" x14ac:dyDescent="0.2">
      <c r="A42" s="2"/>
      <c r="E42" s="6"/>
      <c r="F42" s="6"/>
      <c r="G42" s="6"/>
      <c r="H42" s="35"/>
      <c r="I42" s="6"/>
      <c r="J42" s="6"/>
      <c r="K42" s="6"/>
      <c r="L42" s="6"/>
    </row>
    <row r="43" spans="1:12" x14ac:dyDescent="0.2">
      <c r="A43" s="2"/>
      <c r="E43" s="6"/>
      <c r="F43" s="6"/>
      <c r="G43" s="6"/>
      <c r="H43" s="35"/>
      <c r="I43" s="6"/>
      <c r="J43" s="6"/>
      <c r="K43" s="6"/>
      <c r="L43" s="6"/>
    </row>
    <row r="44" spans="1:12" s="12" customFormat="1" x14ac:dyDescent="0.2">
      <c r="A44" s="13"/>
      <c r="B44" s="13"/>
      <c r="C44" s="13"/>
      <c r="D44" s="13"/>
      <c r="E44" s="13"/>
      <c r="F44" s="13"/>
      <c r="G44" s="13"/>
      <c r="H44" s="30"/>
      <c r="I44" s="13"/>
      <c r="J44" s="13"/>
      <c r="K44" s="13"/>
      <c r="L44" s="13"/>
    </row>
    <row r="45" spans="1:12" s="12" customFormat="1" x14ac:dyDescent="0.2">
      <c r="A45" s="13" t="s">
        <v>79</v>
      </c>
      <c r="B45" s="13"/>
      <c r="C45" s="13"/>
      <c r="D45" s="13"/>
      <c r="E45" s="13"/>
      <c r="F45" s="13"/>
      <c r="G45" s="13"/>
      <c r="H45" s="30"/>
      <c r="I45" s="13"/>
      <c r="J45" s="13"/>
      <c r="K45" s="13"/>
      <c r="L45" s="13"/>
    </row>
    <row r="47" spans="1:12" s="4" customFormat="1" x14ac:dyDescent="0.2">
      <c r="E47" s="50">
        <v>2019</v>
      </c>
      <c r="F47" s="50"/>
      <c r="G47" s="50"/>
      <c r="H47" s="31"/>
      <c r="I47" s="50">
        <v>2020</v>
      </c>
      <c r="J47" s="50"/>
      <c r="K47" s="50"/>
      <c r="L47" s="11"/>
    </row>
    <row r="48" spans="1:12" s="8" customFormat="1" ht="38.1" customHeight="1" x14ac:dyDescent="0.2">
      <c r="A48" s="9" t="s">
        <v>78</v>
      </c>
      <c r="C48" s="10" t="s">
        <v>52</v>
      </c>
      <c r="E48" s="51" t="s">
        <v>7</v>
      </c>
      <c r="F48" s="51"/>
      <c r="G48" s="51"/>
      <c r="H48" s="32"/>
      <c r="I48" s="51" t="s">
        <v>7</v>
      </c>
      <c r="J48" s="51"/>
      <c r="K48" s="51"/>
      <c r="L48" s="9" t="s">
        <v>43</v>
      </c>
    </row>
    <row r="49" spans="1:12" x14ac:dyDescent="0.2">
      <c r="E49" s="2" t="s">
        <v>6</v>
      </c>
      <c r="F49" s="2" t="s">
        <v>5</v>
      </c>
      <c r="G49" s="2" t="s">
        <v>4</v>
      </c>
      <c r="H49" s="33"/>
      <c r="I49" s="2" t="s">
        <v>3</v>
      </c>
      <c r="J49" s="2" t="s">
        <v>2</v>
      </c>
      <c r="K49" s="2" t="s">
        <v>1</v>
      </c>
      <c r="L49" s="2" t="s">
        <v>42</v>
      </c>
    </row>
    <row r="50" spans="1:12" x14ac:dyDescent="0.2">
      <c r="E50" s="2"/>
      <c r="F50" s="2"/>
      <c r="G50" s="2"/>
      <c r="H50" s="33"/>
      <c r="I50" s="2"/>
      <c r="J50" s="2"/>
      <c r="K50" s="2"/>
      <c r="L50" s="2"/>
    </row>
    <row r="51" spans="1:12" x14ac:dyDescent="0.2">
      <c r="E51" s="14" t="s">
        <v>41</v>
      </c>
      <c r="F51" s="14" t="s">
        <v>40</v>
      </c>
      <c r="G51" s="14" t="s">
        <v>0</v>
      </c>
      <c r="H51" s="34"/>
      <c r="I51" s="14" t="s">
        <v>41</v>
      </c>
      <c r="J51" s="14" t="s">
        <v>40</v>
      </c>
      <c r="K51" s="14" t="s">
        <v>0</v>
      </c>
      <c r="L51" s="2"/>
    </row>
    <row r="52" spans="1:12" x14ac:dyDescent="0.2">
      <c r="A52" s="2"/>
      <c r="E52" s="6"/>
      <c r="F52" s="6"/>
      <c r="G52" s="6"/>
      <c r="H52" s="35"/>
      <c r="I52" s="6"/>
      <c r="J52" s="6"/>
      <c r="K52" s="6"/>
      <c r="L52" s="6"/>
    </row>
    <row r="53" spans="1:12" x14ac:dyDescent="0.2">
      <c r="A53" s="2">
        <v>17</v>
      </c>
      <c r="C53" s="1" t="s">
        <v>17</v>
      </c>
      <c r="E53" s="6">
        <v>18233</v>
      </c>
      <c r="F53" s="6">
        <v>268125</v>
      </c>
      <c r="G53" s="6">
        <v>286358</v>
      </c>
      <c r="H53" s="35"/>
      <c r="I53" s="6">
        <v>4843</v>
      </c>
      <c r="J53" s="6">
        <v>242587</v>
      </c>
      <c r="K53" s="6">
        <v>247430</v>
      </c>
      <c r="L53" s="6">
        <f t="shared" ref="L53:L56" si="3">K53-G53</f>
        <v>-38928</v>
      </c>
    </row>
    <row r="54" spans="1:12" x14ac:dyDescent="0.2">
      <c r="A54" s="2">
        <v>18</v>
      </c>
      <c r="C54" s="1" t="s">
        <v>16</v>
      </c>
      <c r="E54" s="6">
        <v>152503</v>
      </c>
      <c r="F54" s="6">
        <v>44376</v>
      </c>
      <c r="G54" s="6">
        <v>196879</v>
      </c>
      <c r="H54" s="35"/>
      <c r="I54" s="6">
        <v>137358</v>
      </c>
      <c r="J54" s="6">
        <v>52115</v>
      </c>
      <c r="K54" s="6">
        <v>189473</v>
      </c>
      <c r="L54" s="6">
        <f t="shared" si="3"/>
        <v>-7406</v>
      </c>
    </row>
    <row r="55" spans="1:12" x14ac:dyDescent="0.2">
      <c r="A55" s="2">
        <v>19</v>
      </c>
      <c r="C55" s="1" t="s">
        <v>15</v>
      </c>
      <c r="E55" s="6">
        <v>0</v>
      </c>
      <c r="F55" s="6">
        <v>348.77118999999982</v>
      </c>
      <c r="G55" s="6">
        <v>348.77118999999982</v>
      </c>
      <c r="H55" s="35"/>
      <c r="I55" s="6">
        <v>0</v>
      </c>
      <c r="J55" s="6">
        <v>262</v>
      </c>
      <c r="K55" s="6">
        <v>262</v>
      </c>
      <c r="L55" s="6">
        <f t="shared" si="3"/>
        <v>-86.77118999999982</v>
      </c>
    </row>
    <row r="56" spans="1:12" x14ac:dyDescent="0.2">
      <c r="A56" s="2">
        <v>20</v>
      </c>
      <c r="C56" s="1" t="s">
        <v>14</v>
      </c>
      <c r="E56" s="6">
        <v>0</v>
      </c>
      <c r="F56" s="6">
        <v>0</v>
      </c>
      <c r="G56" s="6">
        <v>0</v>
      </c>
      <c r="H56" s="35"/>
      <c r="I56" s="6">
        <v>0</v>
      </c>
      <c r="J56" s="6">
        <v>0</v>
      </c>
      <c r="K56" s="6">
        <v>0</v>
      </c>
      <c r="L56" s="6">
        <f t="shared" si="3"/>
        <v>0</v>
      </c>
    </row>
    <row r="57" spans="1:12" x14ac:dyDescent="0.2">
      <c r="A57" s="2">
        <v>21</v>
      </c>
      <c r="C57" s="1" t="s">
        <v>39</v>
      </c>
      <c r="E57" s="7">
        <f t="shared" ref="E57:L57" si="4">SUM(E53:E56)+SUM(E31:E36)</f>
        <v>256067</v>
      </c>
      <c r="F57" s="7">
        <f t="shared" si="4"/>
        <v>2244990.5090499995</v>
      </c>
      <c r="G57" s="7">
        <f t="shared" si="4"/>
        <v>2501057.5090499995</v>
      </c>
      <c r="H57" s="35"/>
      <c r="I57" s="7">
        <f t="shared" si="4"/>
        <v>226265</v>
      </c>
      <c r="J57" s="7">
        <f t="shared" si="4"/>
        <v>2202310</v>
      </c>
      <c r="K57" s="7">
        <f t="shared" si="4"/>
        <v>2428575</v>
      </c>
      <c r="L57" s="7">
        <f t="shared" si="4"/>
        <v>-72482.509049999877</v>
      </c>
    </row>
    <row r="58" spans="1:12" x14ac:dyDescent="0.2">
      <c r="A58" s="2"/>
      <c r="E58" s="2"/>
    </row>
    <row r="59" spans="1:12" x14ac:dyDescent="0.2">
      <c r="A59" s="2">
        <v>22</v>
      </c>
      <c r="C59" s="1" t="s">
        <v>13</v>
      </c>
      <c r="E59" s="6">
        <v>53246</v>
      </c>
      <c r="F59" s="6">
        <v>620765</v>
      </c>
      <c r="G59" s="6">
        <f t="shared" ref="G59:G70" si="5">E59+F59</f>
        <v>674011</v>
      </c>
      <c r="H59" s="35"/>
      <c r="I59" s="6">
        <v>56325</v>
      </c>
      <c r="J59" s="6">
        <v>565055</v>
      </c>
      <c r="K59" s="6">
        <f t="shared" ref="K59:K70" si="6">I59+J59</f>
        <v>621380</v>
      </c>
      <c r="L59" s="6">
        <f t="shared" ref="L59:L70" si="7">K59-G59</f>
        <v>-52631</v>
      </c>
    </row>
    <row r="60" spans="1:12" x14ac:dyDescent="0.2">
      <c r="A60" s="2">
        <v>23</v>
      </c>
      <c r="C60" s="1" t="s">
        <v>12</v>
      </c>
      <c r="E60" s="6">
        <v>25510</v>
      </c>
      <c r="F60" s="6">
        <v>515833</v>
      </c>
      <c r="G60" s="6">
        <f t="shared" si="5"/>
        <v>541343</v>
      </c>
      <c r="H60" s="35"/>
      <c r="I60" s="6">
        <v>28488</v>
      </c>
      <c r="J60" s="6">
        <v>589884</v>
      </c>
      <c r="K60" s="6">
        <f t="shared" si="6"/>
        <v>618372</v>
      </c>
      <c r="L60" s="6">
        <f t="shared" si="7"/>
        <v>77029</v>
      </c>
    </row>
    <row r="61" spans="1:12" x14ac:dyDescent="0.2">
      <c r="A61" s="2">
        <v>24</v>
      </c>
      <c r="C61" s="1" t="s">
        <v>26</v>
      </c>
      <c r="E61" s="6">
        <v>28114</v>
      </c>
      <c r="F61" s="6">
        <v>75875</v>
      </c>
      <c r="G61" s="6">
        <f>E61+F61</f>
        <v>103989</v>
      </c>
      <c r="H61" s="35"/>
      <c r="I61" s="6">
        <v>16236</v>
      </c>
      <c r="J61" s="6">
        <v>72529</v>
      </c>
      <c r="K61" s="6">
        <f>I61+J61</f>
        <v>88765</v>
      </c>
      <c r="L61" s="6">
        <f>K61-G61</f>
        <v>-15224</v>
      </c>
    </row>
    <row r="62" spans="1:12" x14ac:dyDescent="0.2">
      <c r="A62" s="2">
        <v>25</v>
      </c>
      <c r="C62" s="1" t="s">
        <v>25</v>
      </c>
      <c r="E62" s="6">
        <v>391</v>
      </c>
      <c r="F62" s="6">
        <v>0</v>
      </c>
      <c r="G62" s="6">
        <f>E62+F62</f>
        <v>391</v>
      </c>
      <c r="H62" s="35"/>
      <c r="I62" s="6">
        <v>360</v>
      </c>
      <c r="J62" s="6">
        <v>0</v>
      </c>
      <c r="K62" s="6">
        <f>I62+J62</f>
        <v>360</v>
      </c>
      <c r="L62" s="6">
        <f>K62-G62</f>
        <v>-31</v>
      </c>
    </row>
    <row r="63" spans="1:12" x14ac:dyDescent="0.2">
      <c r="A63" s="2">
        <v>26</v>
      </c>
      <c r="C63" s="1" t="s">
        <v>48</v>
      </c>
      <c r="E63" s="6">
        <v>10603</v>
      </c>
      <c r="F63" s="6">
        <v>512297</v>
      </c>
      <c r="G63" s="6">
        <f t="shared" si="5"/>
        <v>522900</v>
      </c>
      <c r="H63" s="35"/>
      <c r="I63" s="6">
        <v>9423</v>
      </c>
      <c r="J63" s="6">
        <v>769053</v>
      </c>
      <c r="K63" s="6">
        <f t="shared" si="6"/>
        <v>778476</v>
      </c>
      <c r="L63" s="6">
        <f t="shared" si="7"/>
        <v>255576</v>
      </c>
    </row>
    <row r="64" spans="1:12" x14ac:dyDescent="0.2">
      <c r="A64" s="2">
        <v>27</v>
      </c>
      <c r="C64" s="1" t="s">
        <v>23</v>
      </c>
      <c r="E64" s="6">
        <v>0</v>
      </c>
      <c r="F64" s="6">
        <v>1020510</v>
      </c>
      <c r="G64" s="6">
        <f t="shared" si="5"/>
        <v>1020510</v>
      </c>
      <c r="H64" s="35"/>
      <c r="I64" s="6">
        <v>0</v>
      </c>
      <c r="J64" s="6">
        <v>996605</v>
      </c>
      <c r="K64" s="6">
        <f t="shared" si="6"/>
        <v>996605</v>
      </c>
      <c r="L64" s="6">
        <f t="shared" si="7"/>
        <v>-23905</v>
      </c>
    </row>
    <row r="65" spans="1:12" x14ac:dyDescent="0.2">
      <c r="A65" s="2">
        <v>28</v>
      </c>
      <c r="C65" s="1" t="s">
        <v>49</v>
      </c>
      <c r="E65" s="6">
        <v>0</v>
      </c>
      <c r="F65" s="6">
        <v>437372</v>
      </c>
      <c r="G65" s="6">
        <f t="shared" si="5"/>
        <v>437372</v>
      </c>
      <c r="H65" s="35"/>
      <c r="I65" s="6">
        <v>0</v>
      </c>
      <c r="J65" s="6">
        <v>430312</v>
      </c>
      <c r="K65" s="6">
        <f t="shared" si="6"/>
        <v>430312</v>
      </c>
      <c r="L65" s="6">
        <f t="shared" si="7"/>
        <v>-7060</v>
      </c>
    </row>
    <row r="66" spans="1:12" x14ac:dyDescent="0.2">
      <c r="A66" s="2">
        <v>29</v>
      </c>
      <c r="C66" s="1" t="s">
        <v>50</v>
      </c>
      <c r="E66" s="6">
        <v>0</v>
      </c>
      <c r="F66" s="6">
        <v>4136389</v>
      </c>
      <c r="G66" s="6">
        <f t="shared" si="5"/>
        <v>4136389</v>
      </c>
      <c r="H66" s="35"/>
      <c r="I66" s="6">
        <v>0</v>
      </c>
      <c r="J66" s="6">
        <v>4017975</v>
      </c>
      <c r="K66" s="6">
        <f t="shared" si="6"/>
        <v>4017975</v>
      </c>
      <c r="L66" s="6">
        <f t="shared" si="7"/>
        <v>-118414</v>
      </c>
    </row>
    <row r="67" spans="1:12" x14ac:dyDescent="0.2">
      <c r="A67" s="2">
        <v>30</v>
      </c>
      <c r="C67" s="1" t="s">
        <v>51</v>
      </c>
      <c r="E67" s="6">
        <v>0</v>
      </c>
      <c r="F67" s="6">
        <v>283374</v>
      </c>
      <c r="G67" s="6">
        <f t="shared" si="5"/>
        <v>283374</v>
      </c>
      <c r="H67" s="35"/>
      <c r="I67" s="6">
        <v>0</v>
      </c>
      <c r="J67" s="6">
        <v>264209</v>
      </c>
      <c r="K67" s="6">
        <f t="shared" si="6"/>
        <v>264209</v>
      </c>
      <c r="L67" s="6">
        <f t="shared" si="7"/>
        <v>-19165</v>
      </c>
    </row>
    <row r="68" spans="1:12" x14ac:dyDescent="0.2">
      <c r="A68" s="2">
        <v>31</v>
      </c>
      <c r="C68" s="1" t="s">
        <v>11</v>
      </c>
      <c r="E68" s="6">
        <v>5923</v>
      </c>
      <c r="F68" s="6">
        <v>68042</v>
      </c>
      <c r="G68" s="6">
        <f t="shared" si="5"/>
        <v>73965</v>
      </c>
      <c r="H68" s="35"/>
      <c r="I68" s="6">
        <v>2712</v>
      </c>
      <c r="J68" s="6">
        <v>59105</v>
      </c>
      <c r="K68" s="6">
        <f t="shared" si="6"/>
        <v>61817</v>
      </c>
      <c r="L68" s="6">
        <f t="shared" si="7"/>
        <v>-12148</v>
      </c>
    </row>
    <row r="69" spans="1:12" x14ac:dyDescent="0.2">
      <c r="A69" s="2">
        <v>32</v>
      </c>
      <c r="C69" s="1" t="s">
        <v>10</v>
      </c>
      <c r="E69" s="6">
        <v>42433</v>
      </c>
      <c r="F69" s="6">
        <v>76767</v>
      </c>
      <c r="G69" s="6">
        <f t="shared" si="5"/>
        <v>119200</v>
      </c>
      <c r="H69" s="35"/>
      <c r="I69" s="6">
        <v>29990</v>
      </c>
      <c r="J69" s="6">
        <v>62848</v>
      </c>
      <c r="K69" s="6">
        <f t="shared" si="6"/>
        <v>92838</v>
      </c>
      <c r="L69" s="6">
        <f t="shared" si="7"/>
        <v>-26362</v>
      </c>
    </row>
    <row r="70" spans="1:12" x14ac:dyDescent="0.2">
      <c r="A70" s="2">
        <v>33</v>
      </c>
      <c r="C70" s="1" t="s">
        <v>9</v>
      </c>
      <c r="E70" s="6">
        <v>0</v>
      </c>
      <c r="F70" s="6">
        <v>0</v>
      </c>
      <c r="G70" s="6">
        <f t="shared" si="5"/>
        <v>0</v>
      </c>
      <c r="H70" s="35"/>
      <c r="I70" s="6">
        <v>0</v>
      </c>
      <c r="J70" s="6">
        <v>0</v>
      </c>
      <c r="K70" s="6">
        <f t="shared" si="6"/>
        <v>0</v>
      </c>
      <c r="L70" s="6">
        <f t="shared" si="7"/>
        <v>0</v>
      </c>
    </row>
    <row r="71" spans="1:12" x14ac:dyDescent="0.2">
      <c r="A71" s="2">
        <v>34</v>
      </c>
      <c r="C71" s="1" t="s">
        <v>38</v>
      </c>
      <c r="E71" s="7">
        <f t="shared" ref="E71:K71" si="8">SUM(E59:E70)</f>
        <v>166220</v>
      </c>
      <c r="F71" s="7">
        <f t="shared" si="8"/>
        <v>7747224</v>
      </c>
      <c r="G71" s="7">
        <f t="shared" si="8"/>
        <v>7913444</v>
      </c>
      <c r="H71" s="35"/>
      <c r="I71" s="7">
        <f t="shared" si="8"/>
        <v>143534</v>
      </c>
      <c r="J71" s="7">
        <f t="shared" si="8"/>
        <v>7827575</v>
      </c>
      <c r="K71" s="7">
        <f t="shared" si="8"/>
        <v>7971109</v>
      </c>
      <c r="L71" s="7">
        <f>K71-G71</f>
        <v>57665</v>
      </c>
    </row>
    <row r="72" spans="1:12" x14ac:dyDescent="0.2">
      <c r="A72" s="2"/>
      <c r="E72" s="2"/>
    </row>
    <row r="73" spans="1:12" x14ac:dyDescent="0.2">
      <c r="A73" s="2">
        <v>35</v>
      </c>
      <c r="C73" s="1" t="s">
        <v>8</v>
      </c>
      <c r="E73" s="7">
        <f t="shared" ref="E73:K73" si="9">E57+E71</f>
        <v>422287</v>
      </c>
      <c r="F73" s="7">
        <f t="shared" si="9"/>
        <v>9992214.5090500005</v>
      </c>
      <c r="G73" s="7">
        <f t="shared" si="9"/>
        <v>10414501.50905</v>
      </c>
      <c r="H73" s="35"/>
      <c r="I73" s="7">
        <f t="shared" si="9"/>
        <v>369799</v>
      </c>
      <c r="J73" s="7">
        <f t="shared" si="9"/>
        <v>10029885</v>
      </c>
      <c r="K73" s="7">
        <f t="shared" si="9"/>
        <v>10399684</v>
      </c>
      <c r="L73" s="7">
        <f>K73-G73</f>
        <v>-14817.509050000459</v>
      </c>
    </row>
    <row r="74" spans="1:12" x14ac:dyDescent="0.2">
      <c r="A74" s="2"/>
      <c r="E74" s="2"/>
    </row>
    <row r="75" spans="1:12" x14ac:dyDescent="0.2">
      <c r="A75" s="2">
        <v>36</v>
      </c>
      <c r="C75" s="1" t="s">
        <v>53</v>
      </c>
      <c r="E75" s="7">
        <f t="shared" ref="E75:L75" si="10">E27+E73</f>
        <v>13791667</v>
      </c>
      <c r="F75" s="7">
        <f t="shared" si="10"/>
        <v>13383874.50905</v>
      </c>
      <c r="G75" s="7">
        <f t="shared" si="10"/>
        <v>27175541.50905</v>
      </c>
      <c r="H75" s="35"/>
      <c r="I75" s="7">
        <f t="shared" si="10"/>
        <v>12425325</v>
      </c>
      <c r="J75" s="7">
        <f t="shared" si="10"/>
        <v>13052827</v>
      </c>
      <c r="K75" s="7">
        <f t="shared" si="10"/>
        <v>25478152</v>
      </c>
      <c r="L75" s="7">
        <f t="shared" si="10"/>
        <v>-1697389.5090500005</v>
      </c>
    </row>
    <row r="76" spans="1:12" x14ac:dyDescent="0.2">
      <c r="A76" s="2"/>
      <c r="E76" s="6"/>
      <c r="F76" s="6"/>
      <c r="G76" s="6"/>
      <c r="H76" s="35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35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35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35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35"/>
      <c r="I80" s="6"/>
      <c r="J80" s="6"/>
      <c r="K80" s="6"/>
      <c r="L80" s="6"/>
    </row>
    <row r="81" spans="1:12" x14ac:dyDescent="0.2">
      <c r="A81" s="2"/>
      <c r="E81" s="6"/>
      <c r="F81" s="6"/>
      <c r="G81" s="6"/>
      <c r="H81" s="35"/>
      <c r="I81" s="6"/>
      <c r="J81" s="6"/>
      <c r="K81" s="6"/>
      <c r="L81" s="6"/>
    </row>
    <row r="82" spans="1:12" x14ac:dyDescent="0.2">
      <c r="A82" s="2"/>
      <c r="E82" s="6"/>
      <c r="F82" s="6"/>
      <c r="G82" s="6"/>
      <c r="H82" s="35"/>
      <c r="I82" s="6"/>
      <c r="J82" s="6"/>
      <c r="K82" s="6"/>
      <c r="L82" s="6"/>
    </row>
    <row r="83" spans="1:12" s="12" customFormat="1" x14ac:dyDescent="0.2">
      <c r="A83" s="13"/>
      <c r="B83" s="13"/>
      <c r="C83" s="13"/>
      <c r="D83" s="13"/>
      <c r="E83" s="13"/>
      <c r="F83" s="13"/>
      <c r="G83" s="13"/>
      <c r="H83" s="30"/>
      <c r="I83" s="13"/>
      <c r="J83" s="13"/>
      <c r="K83" s="13"/>
      <c r="L83" s="13"/>
    </row>
    <row r="84" spans="1:12" s="12" customFormat="1" x14ac:dyDescent="0.2">
      <c r="A84" s="13" t="s">
        <v>79</v>
      </c>
      <c r="B84" s="13"/>
      <c r="C84" s="13"/>
      <c r="D84" s="13"/>
      <c r="E84" s="13"/>
      <c r="F84" s="13"/>
      <c r="G84" s="13"/>
      <c r="H84" s="30"/>
      <c r="I84" s="13"/>
      <c r="J84" s="13"/>
      <c r="K84" s="13"/>
      <c r="L84" s="13"/>
    </row>
    <row r="86" spans="1:12" s="4" customFormat="1" ht="15" customHeight="1" x14ac:dyDescent="0.2">
      <c r="E86" s="50">
        <v>2019</v>
      </c>
      <c r="F86" s="50"/>
      <c r="G86" s="50"/>
      <c r="H86" s="31"/>
      <c r="I86" s="50">
        <v>2020</v>
      </c>
      <c r="J86" s="50"/>
      <c r="K86" s="50"/>
      <c r="L86" s="11"/>
    </row>
    <row r="87" spans="1:12" s="8" customFormat="1" ht="38.1" customHeight="1" x14ac:dyDescent="0.2">
      <c r="A87" s="9" t="s">
        <v>78</v>
      </c>
      <c r="C87" s="10" t="s">
        <v>52</v>
      </c>
      <c r="E87" s="51" t="s">
        <v>7</v>
      </c>
      <c r="F87" s="51"/>
      <c r="G87" s="51"/>
      <c r="H87" s="32"/>
      <c r="I87" s="51" t="s">
        <v>7</v>
      </c>
      <c r="J87" s="51"/>
      <c r="K87" s="51"/>
      <c r="L87" s="9" t="s">
        <v>43</v>
      </c>
    </row>
    <row r="88" spans="1:12" x14ac:dyDescent="0.2">
      <c r="E88" s="2" t="s">
        <v>6</v>
      </c>
      <c r="F88" s="2" t="s">
        <v>5</v>
      </c>
      <c r="G88" s="2" t="s">
        <v>4</v>
      </c>
      <c r="H88" s="33"/>
      <c r="I88" s="2" t="s">
        <v>3</v>
      </c>
      <c r="J88" s="2" t="s">
        <v>2</v>
      </c>
      <c r="K88" s="2" t="s">
        <v>1</v>
      </c>
      <c r="L88" s="2" t="s">
        <v>42</v>
      </c>
    </row>
    <row r="89" spans="1:12" x14ac:dyDescent="0.2">
      <c r="E89" s="2"/>
      <c r="F89" s="2"/>
      <c r="G89" s="2"/>
      <c r="H89" s="33"/>
      <c r="I89" s="2"/>
      <c r="J89" s="2"/>
      <c r="K89" s="2"/>
      <c r="L89" s="2"/>
    </row>
    <row r="90" spans="1:12" x14ac:dyDescent="0.2">
      <c r="E90" s="14" t="s">
        <v>41</v>
      </c>
      <c r="F90" s="14" t="s">
        <v>40</v>
      </c>
      <c r="G90" s="14" t="s">
        <v>0</v>
      </c>
      <c r="H90" s="34"/>
      <c r="I90" s="14" t="s">
        <v>41</v>
      </c>
      <c r="J90" s="14" t="s">
        <v>40</v>
      </c>
      <c r="K90" s="14" t="s">
        <v>0</v>
      </c>
      <c r="L90" s="2"/>
    </row>
    <row r="92" spans="1:12" x14ac:dyDescent="0.2">
      <c r="A92" s="2"/>
      <c r="C92" s="4" t="s">
        <v>54</v>
      </c>
    </row>
    <row r="93" spans="1:12" x14ac:dyDescent="0.2">
      <c r="A93" s="2"/>
    </row>
    <row r="94" spans="1:12" x14ac:dyDescent="0.2">
      <c r="A94" s="2">
        <v>37</v>
      </c>
      <c r="C94" s="1" t="s">
        <v>55</v>
      </c>
      <c r="E94" s="17">
        <v>8407565.3842369989</v>
      </c>
      <c r="F94" s="17">
        <v>262104.48953299999</v>
      </c>
      <c r="G94" s="17">
        <f>E94+F94</f>
        <v>8669669.8737699986</v>
      </c>
      <c r="H94" s="36"/>
      <c r="I94" s="17">
        <v>7739459.7918309998</v>
      </c>
      <c r="J94" s="17">
        <v>189324.63576100001</v>
      </c>
      <c r="K94" s="17">
        <f>I94+J94</f>
        <v>7928784.427592</v>
      </c>
      <c r="L94" s="17">
        <f>K94-G94</f>
        <v>-740885.44617799856</v>
      </c>
    </row>
    <row r="95" spans="1:12" x14ac:dyDescent="0.2">
      <c r="A95" s="2">
        <v>38</v>
      </c>
      <c r="C95" s="1" t="s">
        <v>56</v>
      </c>
      <c r="E95" s="17">
        <v>4689401.261713</v>
      </c>
      <c r="F95" s="17">
        <v>2864537.6404329999</v>
      </c>
      <c r="G95" s="17">
        <f>E95+F95</f>
        <v>7553938.9021460004</v>
      </c>
      <c r="H95" s="36"/>
      <c r="I95" s="17">
        <v>4092027.179798</v>
      </c>
      <c r="J95" s="17">
        <v>2593668.5982869999</v>
      </c>
      <c r="K95" s="17">
        <f>I95+J95</f>
        <v>6685695.7780849999</v>
      </c>
      <c r="L95" s="17">
        <f>K95-G95</f>
        <v>-868243.12406100053</v>
      </c>
    </row>
    <row r="96" spans="1:12" x14ac:dyDescent="0.2">
      <c r="A96" s="2">
        <v>39</v>
      </c>
      <c r="C96" s="1" t="s">
        <v>57</v>
      </c>
      <c r="E96" s="17">
        <v>272413.35393034999</v>
      </c>
      <c r="F96" s="17">
        <v>265017.86985530402</v>
      </c>
      <c r="G96" s="17">
        <f>E96+F96</f>
        <v>537431.22378565394</v>
      </c>
      <c r="H96" s="36"/>
      <c r="I96" s="17">
        <v>224039.02795962399</v>
      </c>
      <c r="J96" s="17">
        <v>239948.76625866699</v>
      </c>
      <c r="K96" s="17">
        <f>I96+J96</f>
        <v>463987.79421829095</v>
      </c>
      <c r="L96" s="17">
        <f>K96-G96</f>
        <v>-73443.429567362997</v>
      </c>
    </row>
    <row r="97" spans="1:12" x14ac:dyDescent="0.2">
      <c r="A97" s="2">
        <v>40</v>
      </c>
      <c r="C97" s="1" t="s">
        <v>0</v>
      </c>
      <c r="E97" s="18">
        <f>SUM(E94:E96)</f>
        <v>13369379.999880349</v>
      </c>
      <c r="F97" s="18">
        <f t="shared" ref="F97:K97" si="11">SUM(F94:F96)</f>
        <v>3391659.9998213043</v>
      </c>
      <c r="G97" s="18">
        <f t="shared" si="11"/>
        <v>16761039.999701653</v>
      </c>
      <c r="H97" s="36"/>
      <c r="I97" s="18">
        <f t="shared" si="11"/>
        <v>12055525.999588624</v>
      </c>
      <c r="J97" s="18">
        <f t="shared" si="11"/>
        <v>3022942.0003066668</v>
      </c>
      <c r="K97" s="18">
        <f t="shared" si="11"/>
        <v>15078467.99989529</v>
      </c>
      <c r="L97" s="18">
        <f>K97-G97</f>
        <v>-1682571.9998063631</v>
      </c>
    </row>
    <row r="98" spans="1:12" x14ac:dyDescent="0.2">
      <c r="A98" s="2"/>
      <c r="E98" s="28"/>
      <c r="F98" s="28"/>
      <c r="G98" s="28"/>
      <c r="H98" s="42"/>
      <c r="I98" s="28"/>
      <c r="J98" s="28"/>
      <c r="K98" s="28"/>
      <c r="L98" s="28"/>
    </row>
    <row r="99" spans="1:12" x14ac:dyDescent="0.2">
      <c r="A99" s="2"/>
      <c r="C99" s="4" t="s">
        <v>58</v>
      </c>
      <c r="E99" s="16"/>
      <c r="F99" s="16"/>
      <c r="G99" s="16"/>
      <c r="H99" s="39"/>
      <c r="I99" s="16"/>
      <c r="J99" s="16"/>
      <c r="K99" s="16"/>
      <c r="L99" s="16"/>
    </row>
    <row r="100" spans="1:12" x14ac:dyDescent="0.2">
      <c r="A100" s="2"/>
      <c r="C100" s="4"/>
      <c r="E100" s="17"/>
      <c r="F100" s="17"/>
      <c r="G100" s="16"/>
      <c r="H100" s="39"/>
      <c r="I100" s="17"/>
      <c r="J100" s="17"/>
      <c r="K100" s="16"/>
      <c r="L100" s="16"/>
    </row>
    <row r="101" spans="1:12" x14ac:dyDescent="0.2">
      <c r="A101" s="2">
        <v>41</v>
      </c>
      <c r="C101" s="1" t="s">
        <v>69</v>
      </c>
      <c r="E101" s="17">
        <v>0</v>
      </c>
      <c r="F101" s="17">
        <v>186181.46790482581</v>
      </c>
      <c r="G101" s="17">
        <f t="shared" ref="G101:G111" si="12">E101+F101</f>
        <v>186181.46790482581</v>
      </c>
      <c r="H101" s="36"/>
      <c r="I101" s="17">
        <v>0</v>
      </c>
      <c r="J101" s="17">
        <v>186802.24386627079</v>
      </c>
      <c r="K101" s="17">
        <f t="shared" ref="K101:K111" si="13">I101+J101</f>
        <v>186802.24386627079</v>
      </c>
      <c r="L101" s="17">
        <f t="shared" ref="L101:L111" si="14">K101-G101</f>
        <v>620.77596144497511</v>
      </c>
    </row>
    <row r="102" spans="1:12" x14ac:dyDescent="0.2">
      <c r="A102" s="2">
        <v>42</v>
      </c>
      <c r="C102" s="1" t="s">
        <v>66</v>
      </c>
      <c r="E102" s="17">
        <v>36057.844863288403</v>
      </c>
      <c r="F102" s="17">
        <v>490083.55746301822</v>
      </c>
      <c r="G102" s="17">
        <f t="shared" si="12"/>
        <v>526141.40232630668</v>
      </c>
      <c r="H102" s="36"/>
      <c r="I102" s="17">
        <v>21887.830035830302</v>
      </c>
      <c r="J102" s="17">
        <v>520261.86165821337</v>
      </c>
      <c r="K102" s="17">
        <f t="shared" si="13"/>
        <v>542149.69169404369</v>
      </c>
      <c r="L102" s="17">
        <f t="shared" si="14"/>
        <v>16008.289367737016</v>
      </c>
    </row>
    <row r="103" spans="1:12" x14ac:dyDescent="0.2">
      <c r="A103" s="2">
        <v>43</v>
      </c>
      <c r="C103" s="1" t="s">
        <v>60</v>
      </c>
      <c r="E103" s="17">
        <v>9030.0578156659994</v>
      </c>
      <c r="F103" s="17">
        <v>1635677.5378261264</v>
      </c>
      <c r="G103" s="17">
        <f t="shared" si="12"/>
        <v>1644707.5956417925</v>
      </c>
      <c r="H103" s="36"/>
      <c r="I103" s="17">
        <v>7140.7624144281999</v>
      </c>
      <c r="J103" s="17">
        <v>1601086.0365039164</v>
      </c>
      <c r="K103" s="17">
        <f t="shared" si="13"/>
        <v>1608226.7989183445</v>
      </c>
      <c r="L103" s="17">
        <f t="shared" si="14"/>
        <v>-36480.796723447973</v>
      </c>
    </row>
    <row r="104" spans="1:12" x14ac:dyDescent="0.2">
      <c r="A104" s="2">
        <v>44</v>
      </c>
      <c r="C104" s="1" t="s">
        <v>64</v>
      </c>
      <c r="E104" s="17">
        <v>50965.447206617697</v>
      </c>
      <c r="F104" s="17">
        <v>700968.59173811926</v>
      </c>
      <c r="G104" s="17">
        <f t="shared" si="12"/>
        <v>751934.03894473694</v>
      </c>
      <c r="H104" s="36"/>
      <c r="I104" s="17">
        <v>56873.781926101401</v>
      </c>
      <c r="J104" s="17">
        <v>705749.3296867623</v>
      </c>
      <c r="K104" s="17">
        <f t="shared" si="13"/>
        <v>762623.11161286372</v>
      </c>
      <c r="L104" s="17">
        <f t="shared" si="14"/>
        <v>10689.072668126784</v>
      </c>
    </row>
    <row r="105" spans="1:12" x14ac:dyDescent="0.2">
      <c r="A105" s="2">
        <v>45</v>
      </c>
      <c r="C105" s="1" t="s">
        <v>63</v>
      </c>
      <c r="E105" s="17">
        <v>36017.770899999996</v>
      </c>
      <c r="F105" s="17">
        <v>550844.34081096912</v>
      </c>
      <c r="G105" s="17">
        <f t="shared" si="12"/>
        <v>586862.11171096913</v>
      </c>
      <c r="H105" s="36"/>
      <c r="I105" s="17">
        <v>29530.055999999993</v>
      </c>
      <c r="J105" s="17">
        <v>603072.97833623784</v>
      </c>
      <c r="K105" s="17">
        <f t="shared" si="13"/>
        <v>632603.03433623782</v>
      </c>
      <c r="L105" s="17">
        <f t="shared" si="14"/>
        <v>45740.922625268693</v>
      </c>
    </row>
    <row r="106" spans="1:12" x14ac:dyDescent="0.2">
      <c r="A106" s="2">
        <v>46</v>
      </c>
      <c r="C106" s="1" t="s">
        <v>65</v>
      </c>
      <c r="E106" s="17">
        <v>49443.916103715601</v>
      </c>
      <c r="F106" s="17">
        <v>684272.50619560806</v>
      </c>
      <c r="G106" s="17">
        <f t="shared" si="12"/>
        <v>733716.4222993236</v>
      </c>
      <c r="H106" s="36"/>
      <c r="I106" s="17">
        <v>46493.503476327503</v>
      </c>
      <c r="J106" s="17">
        <v>659542.5947984691</v>
      </c>
      <c r="K106" s="17">
        <f t="shared" si="13"/>
        <v>706036.09827479662</v>
      </c>
      <c r="L106" s="17">
        <f t="shared" si="14"/>
        <v>-27680.324024526984</v>
      </c>
    </row>
    <row r="107" spans="1:12" x14ac:dyDescent="0.2">
      <c r="A107" s="2">
        <v>47</v>
      </c>
      <c r="C107" s="1" t="s">
        <v>68</v>
      </c>
      <c r="E107" s="17">
        <v>4975.9936021241001</v>
      </c>
      <c r="F107" s="17">
        <v>342864.82904546324</v>
      </c>
      <c r="G107" s="17">
        <f t="shared" si="12"/>
        <v>347840.82264758734</v>
      </c>
      <c r="H107" s="36"/>
      <c r="I107" s="17">
        <v>4978.3171735482993</v>
      </c>
      <c r="J107" s="17">
        <v>329383.86118249426</v>
      </c>
      <c r="K107" s="17">
        <f t="shared" si="13"/>
        <v>334362.17835604254</v>
      </c>
      <c r="L107" s="17">
        <f t="shared" si="14"/>
        <v>-13478.644291544799</v>
      </c>
    </row>
    <row r="108" spans="1:12" x14ac:dyDescent="0.2">
      <c r="A108" s="2">
        <v>48</v>
      </c>
      <c r="C108" s="1" t="s">
        <v>70</v>
      </c>
      <c r="E108" s="17">
        <v>198035.15700000001</v>
      </c>
      <c r="F108" s="17">
        <v>451317.212</v>
      </c>
      <c r="G108" s="17">
        <f t="shared" si="12"/>
        <v>649352.36899999995</v>
      </c>
      <c r="H108" s="36"/>
      <c r="I108" s="17">
        <v>168249.65400000001</v>
      </c>
      <c r="J108" s="17">
        <v>460074.21299999999</v>
      </c>
      <c r="K108" s="17">
        <f t="shared" si="13"/>
        <v>628323.86699999997</v>
      </c>
      <c r="L108" s="17">
        <f t="shared" si="14"/>
        <v>-21028.501999999979</v>
      </c>
    </row>
    <row r="109" spans="1:12" x14ac:dyDescent="0.2">
      <c r="A109" s="2">
        <v>49</v>
      </c>
      <c r="C109" s="1" t="s">
        <v>59</v>
      </c>
      <c r="E109" s="17">
        <v>8392.1449324303012</v>
      </c>
      <c r="F109" s="17">
        <v>1543668.0184583939</v>
      </c>
      <c r="G109" s="17">
        <f t="shared" si="12"/>
        <v>1552060.1633908241</v>
      </c>
      <c r="H109" s="36"/>
      <c r="I109" s="17">
        <v>11142.611505151102</v>
      </c>
      <c r="J109" s="17">
        <v>1552999.7085377302</v>
      </c>
      <c r="K109" s="17">
        <f t="shared" si="13"/>
        <v>1564142.3200428812</v>
      </c>
      <c r="L109" s="17">
        <f t="shared" si="14"/>
        <v>12082.156652057078</v>
      </c>
    </row>
    <row r="110" spans="1:12" x14ac:dyDescent="0.2">
      <c r="A110" s="2">
        <v>50</v>
      </c>
      <c r="C110" s="1" t="s">
        <v>67</v>
      </c>
      <c r="E110" s="17">
        <v>9681.4150887041997</v>
      </c>
      <c r="F110" s="17">
        <v>516600.4806501338</v>
      </c>
      <c r="G110" s="17">
        <f t="shared" si="12"/>
        <v>526281.89573883801</v>
      </c>
      <c r="H110" s="36"/>
      <c r="I110" s="17">
        <v>8335.6673337885986</v>
      </c>
      <c r="J110" s="17">
        <v>544284.79987904103</v>
      </c>
      <c r="K110" s="17">
        <f t="shared" si="13"/>
        <v>552620.46721282962</v>
      </c>
      <c r="L110" s="17">
        <f t="shared" si="14"/>
        <v>26338.571473991615</v>
      </c>
    </row>
    <row r="111" spans="1:12" x14ac:dyDescent="0.2">
      <c r="A111" s="2">
        <v>51</v>
      </c>
      <c r="C111" s="1" t="s">
        <v>62</v>
      </c>
      <c r="E111" s="17">
        <v>0</v>
      </c>
      <c r="F111" s="17">
        <v>1383050.6447609623</v>
      </c>
      <c r="G111" s="17">
        <f t="shared" si="12"/>
        <v>1383050.6447609623</v>
      </c>
      <c r="H111" s="36"/>
      <c r="I111" s="17">
        <v>1831.423</v>
      </c>
      <c r="J111" s="17">
        <v>1465218.6911951392</v>
      </c>
      <c r="K111" s="17">
        <f t="shared" si="13"/>
        <v>1467050.1141951391</v>
      </c>
      <c r="L111" s="17">
        <f t="shared" si="14"/>
        <v>83999.469434176804</v>
      </c>
    </row>
    <row r="112" spans="1:12" x14ac:dyDescent="0.2">
      <c r="A112" s="2">
        <v>52</v>
      </c>
      <c r="C112" s="1" t="s">
        <v>61</v>
      </c>
      <c r="E112" s="17">
        <v>19687.252299244301</v>
      </c>
      <c r="F112" s="17">
        <v>1506685.3225981873</v>
      </c>
      <c r="G112" s="17">
        <f>E112+F112</f>
        <v>1526372.5748974315</v>
      </c>
      <c r="H112" s="36"/>
      <c r="I112" s="17">
        <v>13335.393005477501</v>
      </c>
      <c r="J112" s="17">
        <v>1401408.6814351273</v>
      </c>
      <c r="K112" s="17">
        <f>I112+J112</f>
        <v>1414744.0744406048</v>
      </c>
      <c r="L112" s="17">
        <f>K112-G112</f>
        <v>-111628.50045682676</v>
      </c>
    </row>
    <row r="113" spans="1:12" x14ac:dyDescent="0.2">
      <c r="A113" s="2">
        <v>53</v>
      </c>
      <c r="C113" s="1" t="s">
        <v>0</v>
      </c>
      <c r="E113" s="18">
        <f>SUM(E101:E112)</f>
        <v>422286.99981179059</v>
      </c>
      <c r="F113" s="18">
        <f t="shared" ref="F113:K113" si="15">SUM(F101:F112)</f>
        <v>9992214.5094518065</v>
      </c>
      <c r="G113" s="18">
        <f t="shared" si="15"/>
        <v>10414501.509263597</v>
      </c>
      <c r="H113" s="36"/>
      <c r="I113" s="18">
        <f t="shared" si="15"/>
        <v>369798.99987065291</v>
      </c>
      <c r="J113" s="18">
        <f t="shared" si="15"/>
        <v>10029885.000079403</v>
      </c>
      <c r="K113" s="18">
        <f t="shared" si="15"/>
        <v>10399683.999950053</v>
      </c>
      <c r="L113" s="18">
        <f>SUM(L101:L112)</f>
        <v>-14817.509313543531</v>
      </c>
    </row>
    <row r="114" spans="1:12" x14ac:dyDescent="0.2">
      <c r="A114" s="2"/>
      <c r="E114" s="26"/>
      <c r="F114" s="26"/>
      <c r="G114" s="26"/>
      <c r="H114" s="43"/>
      <c r="I114" s="26"/>
      <c r="J114" s="26"/>
      <c r="K114" s="26"/>
      <c r="L114" s="26"/>
    </row>
    <row r="115" spans="1:12" ht="13.5" thickBot="1" x14ac:dyDescent="0.25">
      <c r="A115" s="2">
        <v>54</v>
      </c>
      <c r="C115" s="1" t="s">
        <v>53</v>
      </c>
      <c r="E115" s="20">
        <f t="shared" ref="E115:K115" si="16">E97+E113</f>
        <v>13791666.99969214</v>
      </c>
      <c r="F115" s="20">
        <f t="shared" si="16"/>
        <v>13383874.509273112</v>
      </c>
      <c r="G115" s="20">
        <f t="shared" si="16"/>
        <v>27175541.50896525</v>
      </c>
      <c r="H115" s="36"/>
      <c r="I115" s="20">
        <f t="shared" si="16"/>
        <v>12425324.999459276</v>
      </c>
      <c r="J115" s="20">
        <f t="shared" si="16"/>
        <v>13052827.00038607</v>
      </c>
      <c r="K115" s="20">
        <f t="shared" si="16"/>
        <v>25478151.999845341</v>
      </c>
      <c r="L115" s="20">
        <f>K115-G115</f>
        <v>-1697389.5091199093</v>
      </c>
    </row>
    <row r="116" spans="1:12" ht="13.5" thickTop="1" x14ac:dyDescent="0.2">
      <c r="L116" s="27"/>
    </row>
    <row r="117" spans="1:12" x14ac:dyDescent="0.2">
      <c r="A117" s="4"/>
    </row>
    <row r="118" spans="1:12" x14ac:dyDescent="0.2">
      <c r="A118" s="3"/>
    </row>
  </sheetData>
  <mergeCells count="12">
    <mergeCell ref="E8:G8"/>
    <mergeCell ref="I8:K8"/>
    <mergeCell ref="E9:G9"/>
    <mergeCell ref="I9:K9"/>
    <mergeCell ref="E87:G87"/>
    <mergeCell ref="E86:G86"/>
    <mergeCell ref="I87:K87"/>
    <mergeCell ref="I86:K86"/>
    <mergeCell ref="E47:G47"/>
    <mergeCell ref="I47:K47"/>
    <mergeCell ref="E48:G48"/>
    <mergeCell ref="I48:K48"/>
  </mergeCells>
  <pageMargins left="0.7" right="0.7" top="0.75" bottom="0.75" header="0.3" footer="0.3"/>
  <pageSetup orientation="landscape" r:id="rId1"/>
  <headerFooter>
    <oddHeader>&amp;R&amp;"Arial,Regular"&amp;10
Filed: 2022-10-31
EB-2022-0200
Exhibit 3
Tab 3
Schedule 1
Attachment 8
Page &amp;P of 15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D506-90FA-4F51-842D-90A55C9FB7BD}">
  <dimension ref="A1:L117"/>
  <sheetViews>
    <sheetView view="pageLayout" zoomScaleNormal="100" workbookViewId="0"/>
  </sheetViews>
  <sheetFormatPr defaultColWidth="101.140625" defaultRowHeight="12.75" x14ac:dyDescent="0.2"/>
  <cols>
    <col min="1" max="1" width="5" style="1" customWidth="1"/>
    <col min="2" max="2" width="1.28515625" style="1" customWidth="1"/>
    <col min="3" max="3" width="24.42578125" style="1" customWidth="1"/>
    <col min="4" max="4" width="1.28515625" style="1" customWidth="1"/>
    <col min="5" max="7" width="12.7109375" style="1" customWidth="1"/>
    <col min="8" max="8" width="1.140625" style="29" customWidth="1"/>
    <col min="9" max="12" width="12.7109375" style="1" customWidth="1"/>
    <col min="13" max="16384" width="101.140625" style="1"/>
  </cols>
  <sheetData>
    <row r="1" spans="1:12" x14ac:dyDescent="0.2">
      <c r="A1" s="15"/>
    </row>
    <row r="6" spans="1:12" s="12" customFormat="1" x14ac:dyDescent="0.2">
      <c r="A6" s="13" t="s">
        <v>74</v>
      </c>
      <c r="B6" s="13"/>
      <c r="C6" s="13"/>
      <c r="D6" s="13"/>
      <c r="E6" s="13"/>
      <c r="F6" s="13"/>
      <c r="G6" s="13"/>
      <c r="H6" s="30"/>
      <c r="I6" s="13"/>
      <c r="J6" s="13"/>
      <c r="K6" s="13"/>
      <c r="L6" s="13"/>
    </row>
    <row r="8" spans="1:12" s="4" customFormat="1" ht="15" customHeight="1" x14ac:dyDescent="0.2">
      <c r="E8" s="50">
        <v>2020</v>
      </c>
      <c r="F8" s="50"/>
      <c r="G8" s="50"/>
      <c r="H8" s="31"/>
      <c r="I8" s="50">
        <v>2021</v>
      </c>
      <c r="J8" s="50"/>
      <c r="K8" s="50"/>
      <c r="L8" s="11"/>
    </row>
    <row r="9" spans="1:12" s="8" customFormat="1" ht="38.1" customHeight="1" x14ac:dyDescent="0.2">
      <c r="A9" s="9" t="s">
        <v>78</v>
      </c>
      <c r="C9" s="10" t="s">
        <v>52</v>
      </c>
      <c r="E9" s="51" t="s">
        <v>7</v>
      </c>
      <c r="F9" s="51"/>
      <c r="G9" s="51"/>
      <c r="H9" s="32"/>
      <c r="I9" s="51" t="s">
        <v>7</v>
      </c>
      <c r="J9" s="51"/>
      <c r="K9" s="51"/>
      <c r="L9" s="9" t="s">
        <v>44</v>
      </c>
    </row>
    <row r="10" spans="1:12" x14ac:dyDescent="0.2">
      <c r="E10" s="2" t="s">
        <v>6</v>
      </c>
      <c r="F10" s="2" t="s">
        <v>5</v>
      </c>
      <c r="G10" s="2" t="s">
        <v>4</v>
      </c>
      <c r="H10" s="33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3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34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35"/>
      <c r="I15" s="6"/>
      <c r="J15" s="6"/>
      <c r="K15" s="6"/>
      <c r="L15" s="6"/>
    </row>
    <row r="16" spans="1:12" x14ac:dyDescent="0.2">
      <c r="A16" s="2">
        <v>1</v>
      </c>
      <c r="C16" s="1" t="s">
        <v>71</v>
      </c>
      <c r="E16" s="6">
        <v>4789664</v>
      </c>
      <c r="F16" s="6">
        <v>104740</v>
      </c>
      <c r="G16" s="6">
        <f>E16+F16</f>
        <v>4894404</v>
      </c>
      <c r="H16" s="35"/>
      <c r="I16" s="6">
        <v>4665991.9605867704</v>
      </c>
      <c r="J16" s="6">
        <v>82730.167230908497</v>
      </c>
      <c r="K16" s="6">
        <f>I16+J16</f>
        <v>4748722.1278176792</v>
      </c>
      <c r="L16" s="6">
        <f>K16-G16</f>
        <v>-145681.8721823208</v>
      </c>
    </row>
    <row r="17" spans="1:12" x14ac:dyDescent="0.2">
      <c r="A17" s="2">
        <v>2</v>
      </c>
      <c r="C17" s="1" t="s">
        <v>33</v>
      </c>
      <c r="E17" s="6">
        <v>2810280</v>
      </c>
      <c r="F17" s="6">
        <v>1840046</v>
      </c>
      <c r="G17" s="6">
        <f>E17+F17</f>
        <v>4650326</v>
      </c>
      <c r="H17" s="35"/>
      <c r="I17" s="6">
        <v>2740101.4537473503</v>
      </c>
      <c r="J17" s="6">
        <v>1698330.7277790799</v>
      </c>
      <c r="K17" s="6">
        <f>I17+J17</f>
        <v>4438432.18152643</v>
      </c>
      <c r="L17" s="6">
        <f>K17-G17</f>
        <v>-211893.81847357005</v>
      </c>
    </row>
    <row r="18" spans="1:12" x14ac:dyDescent="0.2">
      <c r="A18" s="2">
        <v>3</v>
      </c>
      <c r="C18" s="1" t="s">
        <v>32</v>
      </c>
      <c r="E18" s="6">
        <v>127</v>
      </c>
      <c r="F18" s="6">
        <v>0</v>
      </c>
      <c r="G18" s="6">
        <f>E18+F18</f>
        <v>127</v>
      </c>
      <c r="H18" s="35"/>
      <c r="I18" s="6">
        <v>3.2170000000000001</v>
      </c>
      <c r="J18" s="6">
        <v>0</v>
      </c>
      <c r="K18" s="6">
        <f>I18+J18</f>
        <v>3.2170000000000001</v>
      </c>
      <c r="L18" s="6">
        <f>K18-G18</f>
        <v>-123.783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7600071</v>
      </c>
      <c r="F19" s="7">
        <f t="shared" si="0"/>
        <v>1944786</v>
      </c>
      <c r="G19" s="7">
        <f t="shared" si="0"/>
        <v>9544857</v>
      </c>
      <c r="H19" s="35"/>
      <c r="I19" s="7">
        <f t="shared" si="0"/>
        <v>7406096.6313341204</v>
      </c>
      <c r="J19" s="7">
        <f t="shared" si="0"/>
        <v>1781060.8950099885</v>
      </c>
      <c r="K19" s="7">
        <f t="shared" si="0"/>
        <v>9187157.5263441093</v>
      </c>
      <c r="L19" s="7">
        <f t="shared" si="0"/>
        <v>-357699.47365589085</v>
      </c>
    </row>
    <row r="20" spans="1:12" x14ac:dyDescent="0.2">
      <c r="A20" s="2"/>
      <c r="E20" s="6"/>
      <c r="F20" s="6"/>
      <c r="G20" s="6"/>
      <c r="H20" s="35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2815940</v>
      </c>
      <c r="F21" s="6">
        <v>187938</v>
      </c>
      <c r="G21" s="6">
        <f>E21+F21</f>
        <v>3003878</v>
      </c>
      <c r="H21" s="35"/>
      <c r="I21" s="6">
        <v>2728007.2961770003</v>
      </c>
      <c r="J21" s="6">
        <v>169079.981325</v>
      </c>
      <c r="K21" s="6">
        <f>I21+J21</f>
        <v>2897087.2775020003</v>
      </c>
      <c r="L21" s="6">
        <f>K21-G21</f>
        <v>-106790.72249799967</v>
      </c>
    </row>
    <row r="22" spans="1:12" x14ac:dyDescent="0.2">
      <c r="A22" s="2">
        <v>6</v>
      </c>
      <c r="C22" s="1" t="s">
        <v>30</v>
      </c>
      <c r="E22" s="6">
        <v>571025</v>
      </c>
      <c r="F22" s="6">
        <v>633316</v>
      </c>
      <c r="G22" s="6">
        <f>E22+F22</f>
        <v>1204341</v>
      </c>
      <c r="H22" s="35"/>
      <c r="I22" s="6">
        <v>526742.89617199998</v>
      </c>
      <c r="J22" s="6">
        <v>587120.91402499995</v>
      </c>
      <c r="K22" s="6">
        <f>I22+J22</f>
        <v>1113863.8101969999</v>
      </c>
      <c r="L22" s="6">
        <f>K22-G22</f>
        <v>-90477.189803000074</v>
      </c>
    </row>
    <row r="23" spans="1:12" x14ac:dyDescent="0.2">
      <c r="A23" s="2">
        <v>7</v>
      </c>
      <c r="C23" s="1" t="s">
        <v>29</v>
      </c>
      <c r="E23" s="6">
        <v>913225</v>
      </c>
      <c r="F23" s="6">
        <v>69511</v>
      </c>
      <c r="G23" s="6">
        <f>E23+F23</f>
        <v>982736</v>
      </c>
      <c r="H23" s="35"/>
      <c r="I23" s="6">
        <v>871181.86741499999</v>
      </c>
      <c r="J23" s="6">
        <v>58758.974737000004</v>
      </c>
      <c r="K23" s="6">
        <f>I23+J23</f>
        <v>929940.84215199994</v>
      </c>
      <c r="L23" s="6">
        <f>K23-G23</f>
        <v>-52795.157848000061</v>
      </c>
    </row>
    <row r="24" spans="1:12" x14ac:dyDescent="0.2">
      <c r="A24" s="2">
        <v>8</v>
      </c>
      <c r="C24" s="1" t="s">
        <v>28</v>
      </c>
      <c r="E24" s="6">
        <v>155265</v>
      </c>
      <c r="F24" s="6">
        <v>187391</v>
      </c>
      <c r="G24" s="6">
        <f>E24+F24</f>
        <v>342656</v>
      </c>
      <c r="H24" s="35"/>
      <c r="I24" s="6">
        <v>148727.80457583</v>
      </c>
      <c r="J24" s="6">
        <v>163066.57961274401</v>
      </c>
      <c r="K24" s="6">
        <f>I24+J24</f>
        <v>311794.38418857404</v>
      </c>
      <c r="L24" s="6">
        <f>K24-G24</f>
        <v>-30861.61581142596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4455455</v>
      </c>
      <c r="F25" s="7">
        <f t="shared" si="1"/>
        <v>1078156</v>
      </c>
      <c r="G25" s="7">
        <f t="shared" si="1"/>
        <v>5533611</v>
      </c>
      <c r="H25" s="35"/>
      <c r="I25" s="7">
        <f t="shared" si="1"/>
        <v>4274659.8643398304</v>
      </c>
      <c r="J25" s="7">
        <f t="shared" si="1"/>
        <v>978026.44969974388</v>
      </c>
      <c r="K25" s="7">
        <f t="shared" si="1"/>
        <v>5252686.314039574</v>
      </c>
      <c r="L25" s="7">
        <f t="shared" si="1"/>
        <v>-280924.68596042576</v>
      </c>
    </row>
    <row r="26" spans="1:12" x14ac:dyDescent="0.2">
      <c r="A26" s="2"/>
      <c r="E26" s="6"/>
      <c r="F26" s="6"/>
      <c r="G26" s="6"/>
      <c r="H26" s="35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7">
        <f t="shared" ref="E27:L27" si="2">E19+E25</f>
        <v>12055526</v>
      </c>
      <c r="F27" s="7">
        <f t="shared" si="2"/>
        <v>3022942</v>
      </c>
      <c r="G27" s="7">
        <f t="shared" si="2"/>
        <v>15078468</v>
      </c>
      <c r="H27" s="35"/>
      <c r="I27" s="7">
        <f t="shared" si="2"/>
        <v>11680756.495673951</v>
      </c>
      <c r="J27" s="7">
        <f t="shared" si="2"/>
        <v>2759087.3447097326</v>
      </c>
      <c r="K27" s="7">
        <f t="shared" si="2"/>
        <v>14439843.840383682</v>
      </c>
      <c r="L27" s="7">
        <f t="shared" si="2"/>
        <v>-638624.15961631667</v>
      </c>
    </row>
    <row r="28" spans="1:12" x14ac:dyDescent="0.2">
      <c r="A28" s="2"/>
      <c r="E28" s="6"/>
      <c r="F28" s="6"/>
      <c r="G28" s="6"/>
      <c r="H28" s="35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6">
        <v>9142</v>
      </c>
      <c r="F31" s="6">
        <v>10969</v>
      </c>
      <c r="G31" s="6">
        <f>E31+F31</f>
        <v>20111</v>
      </c>
      <c r="H31" s="35"/>
      <c r="I31" s="6">
        <v>12898.915082929101</v>
      </c>
      <c r="J31" s="6">
        <v>21095.082293883399</v>
      </c>
      <c r="K31" s="6">
        <f>I31+J31</f>
        <v>33993.997376812498</v>
      </c>
      <c r="L31" s="6">
        <f>K31-G31</f>
        <v>13882.997376812498</v>
      </c>
    </row>
    <row r="32" spans="1:12" x14ac:dyDescent="0.2">
      <c r="A32" s="2">
        <v>12</v>
      </c>
      <c r="C32" s="1" t="s">
        <v>22</v>
      </c>
      <c r="E32" s="6">
        <v>71781</v>
      </c>
      <c r="F32" s="6">
        <v>909360</v>
      </c>
      <c r="G32" s="6">
        <f>E32+F32</f>
        <v>981141</v>
      </c>
      <c r="H32" s="35"/>
      <c r="I32" s="6">
        <v>83260.436348331204</v>
      </c>
      <c r="J32" s="6">
        <v>1018629.23586096</v>
      </c>
      <c r="K32" s="6">
        <f>I32+J32</f>
        <v>1101889.6722092913</v>
      </c>
      <c r="L32" s="6">
        <f>K32-G32</f>
        <v>120748.67220929125</v>
      </c>
    </row>
    <row r="33" spans="1:12" x14ac:dyDescent="0.2">
      <c r="A33" s="2">
        <v>13</v>
      </c>
      <c r="C33" s="1" t="s">
        <v>21</v>
      </c>
      <c r="E33" s="6">
        <v>728</v>
      </c>
      <c r="F33" s="6">
        <v>377311</v>
      </c>
      <c r="G33" s="6">
        <f t="shared" ref="G33:G36" si="3">E33+F33</f>
        <v>378039</v>
      </c>
      <c r="H33" s="35"/>
      <c r="I33" s="6">
        <v>1002.25104747073</v>
      </c>
      <c r="J33" s="6">
        <v>386695.13580108102</v>
      </c>
      <c r="K33" s="6">
        <f t="shared" ref="K33:K36" si="4">I33+J33</f>
        <v>387697.38684855175</v>
      </c>
      <c r="L33" s="6">
        <f t="shared" ref="L33:L36" si="5">K33-G33</f>
        <v>9658.3868485517451</v>
      </c>
    </row>
    <row r="34" spans="1:12" x14ac:dyDescent="0.2">
      <c r="A34" s="2">
        <v>14</v>
      </c>
      <c r="C34" s="1" t="s">
        <v>20</v>
      </c>
      <c r="E34" s="6">
        <v>0</v>
      </c>
      <c r="F34" s="6">
        <v>523436</v>
      </c>
      <c r="G34" s="6">
        <f t="shared" si="3"/>
        <v>523436</v>
      </c>
      <c r="H34" s="35"/>
      <c r="I34" s="6">
        <v>0</v>
      </c>
      <c r="J34" s="6">
        <v>707660.03799999994</v>
      </c>
      <c r="K34" s="6">
        <f t="shared" si="4"/>
        <v>707660.03799999994</v>
      </c>
      <c r="L34" s="6">
        <f t="shared" si="5"/>
        <v>184224.03799999994</v>
      </c>
    </row>
    <row r="35" spans="1:12" x14ac:dyDescent="0.2">
      <c r="A35" s="2">
        <v>15</v>
      </c>
      <c r="C35" s="1" t="s">
        <v>19</v>
      </c>
      <c r="E35" s="6">
        <v>1785</v>
      </c>
      <c r="F35" s="6">
        <v>63502</v>
      </c>
      <c r="G35" s="6">
        <f t="shared" si="3"/>
        <v>65287</v>
      </c>
      <c r="H35" s="35"/>
      <c r="I35" s="6">
        <v>2624.4070611275301</v>
      </c>
      <c r="J35" s="6">
        <v>60488.084252227498</v>
      </c>
      <c r="K35" s="6">
        <f t="shared" si="4"/>
        <v>63112.491313355029</v>
      </c>
      <c r="L35" s="6">
        <f t="shared" si="5"/>
        <v>-2174.508686644971</v>
      </c>
    </row>
    <row r="36" spans="1:12" x14ac:dyDescent="0.2">
      <c r="A36" s="2">
        <v>16</v>
      </c>
      <c r="C36" s="1" t="s">
        <v>18</v>
      </c>
      <c r="E36" s="6">
        <v>628</v>
      </c>
      <c r="F36" s="6">
        <v>22768</v>
      </c>
      <c r="G36" s="6">
        <f t="shared" si="3"/>
        <v>23396</v>
      </c>
      <c r="H36" s="35"/>
      <c r="I36" s="6">
        <v>0</v>
      </c>
      <c r="J36" s="6">
        <v>24785.090785533903</v>
      </c>
      <c r="K36" s="6">
        <f t="shared" si="4"/>
        <v>24785.090785533903</v>
      </c>
      <c r="L36" s="6">
        <f t="shared" si="5"/>
        <v>1389.0907855339028</v>
      </c>
    </row>
    <row r="37" spans="1:12" x14ac:dyDescent="0.2">
      <c r="A37" s="2"/>
      <c r="E37" s="6"/>
      <c r="F37" s="6"/>
      <c r="G37" s="6"/>
      <c r="H37" s="35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35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35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35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35"/>
      <c r="I41" s="6"/>
      <c r="J41" s="6"/>
      <c r="K41" s="6"/>
      <c r="L41" s="6"/>
    </row>
    <row r="42" spans="1:12" x14ac:dyDescent="0.2">
      <c r="A42" s="2"/>
      <c r="E42" s="6"/>
      <c r="F42" s="6"/>
      <c r="G42" s="6"/>
      <c r="H42" s="35"/>
      <c r="I42" s="6"/>
      <c r="J42" s="6"/>
      <c r="K42" s="6"/>
      <c r="L42" s="6"/>
    </row>
    <row r="43" spans="1:12" x14ac:dyDescent="0.2">
      <c r="A43" s="2"/>
      <c r="E43" s="6"/>
      <c r="F43" s="6"/>
      <c r="G43" s="6"/>
      <c r="H43" s="35"/>
      <c r="I43" s="6"/>
      <c r="J43" s="6"/>
      <c r="K43" s="6"/>
      <c r="L43" s="6"/>
    </row>
    <row r="44" spans="1:12" s="12" customFormat="1" x14ac:dyDescent="0.2">
      <c r="A44" s="13" t="s">
        <v>80</v>
      </c>
      <c r="B44" s="13"/>
      <c r="C44" s="13"/>
      <c r="D44" s="13"/>
      <c r="E44" s="13"/>
      <c r="F44" s="13"/>
      <c r="G44" s="13"/>
      <c r="H44" s="30"/>
      <c r="I44" s="13"/>
      <c r="J44" s="13"/>
      <c r="K44" s="13"/>
      <c r="L44" s="13"/>
    </row>
    <row r="46" spans="1:12" s="4" customFormat="1" x14ac:dyDescent="0.2">
      <c r="E46" s="50">
        <v>2020</v>
      </c>
      <c r="F46" s="50"/>
      <c r="G46" s="50"/>
      <c r="H46" s="31"/>
      <c r="I46" s="50">
        <v>2021</v>
      </c>
      <c r="J46" s="50"/>
      <c r="K46" s="50"/>
      <c r="L46" s="11"/>
    </row>
    <row r="47" spans="1:12" s="8" customFormat="1" ht="38.1" customHeight="1" x14ac:dyDescent="0.2">
      <c r="A47" s="9" t="s">
        <v>78</v>
      </c>
      <c r="C47" s="10" t="s">
        <v>52</v>
      </c>
      <c r="E47" s="51" t="s">
        <v>7</v>
      </c>
      <c r="F47" s="51"/>
      <c r="G47" s="51"/>
      <c r="H47" s="32"/>
      <c r="I47" s="51" t="s">
        <v>7</v>
      </c>
      <c r="J47" s="51"/>
      <c r="K47" s="51"/>
      <c r="L47" s="9" t="s">
        <v>44</v>
      </c>
    </row>
    <row r="48" spans="1:12" x14ac:dyDescent="0.2">
      <c r="E48" s="2" t="s">
        <v>6</v>
      </c>
      <c r="F48" s="2" t="s">
        <v>5</v>
      </c>
      <c r="G48" s="2" t="s">
        <v>4</v>
      </c>
      <c r="H48" s="33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33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34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35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6">
        <v>4843</v>
      </c>
      <c r="F52" s="6">
        <v>242587</v>
      </c>
      <c r="G52" s="6">
        <f t="shared" ref="G52:G55" si="6">E52+F52</f>
        <v>247430</v>
      </c>
      <c r="H52" s="35"/>
      <c r="I52" s="6">
        <v>6302.33</v>
      </c>
      <c r="J52" s="6">
        <v>249398.60611160001</v>
      </c>
      <c r="K52" s="6">
        <f t="shared" ref="K52:K55" si="7">I52+J52</f>
        <v>255700.93611159999</v>
      </c>
      <c r="L52" s="6">
        <f t="shared" ref="L52:L55" si="8">K52-G52</f>
        <v>8270.9361115999927</v>
      </c>
    </row>
    <row r="53" spans="1:12" x14ac:dyDescent="0.2">
      <c r="A53" s="2">
        <v>18</v>
      </c>
      <c r="C53" s="1" t="s">
        <v>16</v>
      </c>
      <c r="E53" s="6">
        <v>137358</v>
      </c>
      <c r="F53" s="6">
        <v>52115</v>
      </c>
      <c r="G53" s="6">
        <f t="shared" si="6"/>
        <v>189473</v>
      </c>
      <c r="H53" s="35"/>
      <c r="I53" s="6">
        <v>137779.217</v>
      </c>
      <c r="J53" s="6">
        <v>54230.453999999998</v>
      </c>
      <c r="K53" s="6">
        <f t="shared" si="7"/>
        <v>192009.671</v>
      </c>
      <c r="L53" s="6">
        <f t="shared" si="8"/>
        <v>2536.6710000000021</v>
      </c>
    </row>
    <row r="54" spans="1:12" x14ac:dyDescent="0.2">
      <c r="A54" s="2">
        <v>19</v>
      </c>
      <c r="C54" s="1" t="s">
        <v>15</v>
      </c>
      <c r="E54" s="6">
        <v>0</v>
      </c>
      <c r="F54" s="6">
        <v>262</v>
      </c>
      <c r="G54" s="6">
        <f t="shared" si="6"/>
        <v>262</v>
      </c>
      <c r="H54" s="35"/>
      <c r="I54" s="6">
        <v>0</v>
      </c>
      <c r="J54" s="6">
        <v>269.13299999999998</v>
      </c>
      <c r="K54" s="6">
        <f t="shared" si="7"/>
        <v>269.13299999999998</v>
      </c>
      <c r="L54" s="6">
        <f t="shared" si="8"/>
        <v>7.1329999999999814</v>
      </c>
    </row>
    <row r="55" spans="1:12" x14ac:dyDescent="0.2">
      <c r="A55" s="2">
        <v>20</v>
      </c>
      <c r="C55" s="1" t="s">
        <v>14</v>
      </c>
      <c r="E55" s="6">
        <v>0</v>
      </c>
      <c r="F55" s="6">
        <v>0</v>
      </c>
      <c r="G55" s="6">
        <f t="shared" si="6"/>
        <v>0</v>
      </c>
      <c r="H55" s="35"/>
      <c r="I55" s="6">
        <v>0</v>
      </c>
      <c r="J55" s="6">
        <v>0</v>
      </c>
      <c r="K55" s="6">
        <f t="shared" si="7"/>
        <v>0</v>
      </c>
      <c r="L55" s="6">
        <f t="shared" si="8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226265</v>
      </c>
      <c r="F56" s="7">
        <f>SUM(F52:F55)+SUM(F31:F36)</f>
        <v>2202310</v>
      </c>
      <c r="G56" s="7">
        <f>SUM(G52:G55)+SUM(G31:G36)</f>
        <v>2428575</v>
      </c>
      <c r="H56" s="35"/>
      <c r="I56" s="7">
        <f>SUM(I52:I55)+SUM(I31:I36)</f>
        <v>243867.55653985855</v>
      </c>
      <c r="J56" s="7">
        <f>SUM(J52:J55)+SUM(J31:J36)</f>
        <v>2523250.8601052859</v>
      </c>
      <c r="K56" s="7">
        <f>SUM(K52:K55)+SUM(K31:K36)</f>
        <v>2767118.4166451446</v>
      </c>
      <c r="L56" s="7">
        <f>SUM(L52:L55)+SUM(L31:L36)</f>
        <v>338543.41664514435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6">
        <v>56325</v>
      </c>
      <c r="F58" s="6">
        <v>565055</v>
      </c>
      <c r="G58" s="6">
        <f t="shared" ref="G58:G69" si="9">E58+F58</f>
        <v>621380</v>
      </c>
      <c r="H58" s="35"/>
      <c r="I58" s="6">
        <v>56303.932099999998</v>
      </c>
      <c r="J58" s="6">
        <v>554504.01279999991</v>
      </c>
      <c r="K58" s="6">
        <f t="shared" ref="K58:K69" si="10">I58+J58</f>
        <v>610807.94489999989</v>
      </c>
      <c r="L58" s="6">
        <f t="shared" ref="L58:L69" si="11">K58-G58</f>
        <v>-10572.055100000114</v>
      </c>
    </row>
    <row r="59" spans="1:12" x14ac:dyDescent="0.2">
      <c r="A59" s="2">
        <v>23</v>
      </c>
      <c r="C59" s="1" t="s">
        <v>12</v>
      </c>
      <c r="E59" s="6">
        <v>28488</v>
      </c>
      <c r="F59" s="6">
        <v>589884</v>
      </c>
      <c r="G59" s="6">
        <f t="shared" si="9"/>
        <v>618372</v>
      </c>
      <c r="H59" s="35"/>
      <c r="I59" s="6">
        <v>31987.366300000002</v>
      </c>
      <c r="J59" s="6">
        <v>654365.71799999999</v>
      </c>
      <c r="K59" s="6">
        <f t="shared" si="10"/>
        <v>686353.08429999999</v>
      </c>
      <c r="L59" s="6">
        <f t="shared" si="11"/>
        <v>67981.084299999988</v>
      </c>
    </row>
    <row r="60" spans="1:12" x14ac:dyDescent="0.2">
      <c r="A60" s="2">
        <v>24</v>
      </c>
      <c r="C60" s="1" t="s">
        <v>26</v>
      </c>
      <c r="E60" s="6">
        <v>16236</v>
      </c>
      <c r="F60" s="6">
        <v>72529</v>
      </c>
      <c r="G60" s="6">
        <f>E60+F60</f>
        <v>88765</v>
      </c>
      <c r="H60" s="35"/>
      <c r="I60" s="6">
        <v>15902.900099999999</v>
      </c>
      <c r="J60" s="6">
        <v>74192.600599999991</v>
      </c>
      <c r="K60" s="6">
        <f>I60+J60</f>
        <v>90095.50069999999</v>
      </c>
      <c r="L60" s="6">
        <f>K60-G60</f>
        <v>1330.5006999999896</v>
      </c>
    </row>
    <row r="61" spans="1:12" x14ac:dyDescent="0.2">
      <c r="A61" s="2">
        <v>25</v>
      </c>
      <c r="C61" s="1" t="s">
        <v>25</v>
      </c>
      <c r="E61" s="6">
        <v>360</v>
      </c>
      <c r="F61" s="6">
        <v>0</v>
      </c>
      <c r="G61" s="6">
        <f>E61+F61</f>
        <v>360</v>
      </c>
      <c r="H61" s="35"/>
      <c r="I61" s="6">
        <v>319.721</v>
      </c>
      <c r="J61" s="6">
        <v>0</v>
      </c>
      <c r="K61" s="6">
        <f>I61+J61</f>
        <v>319.721</v>
      </c>
      <c r="L61" s="6">
        <f>K61-G61</f>
        <v>-40.278999999999996</v>
      </c>
    </row>
    <row r="62" spans="1:12" x14ac:dyDescent="0.2">
      <c r="A62" s="2">
        <v>26</v>
      </c>
      <c r="C62" s="1" t="s">
        <v>48</v>
      </c>
      <c r="E62" s="6">
        <v>9423</v>
      </c>
      <c r="F62" s="6">
        <v>769053</v>
      </c>
      <c r="G62" s="6">
        <f t="shared" si="9"/>
        <v>778476</v>
      </c>
      <c r="H62" s="35"/>
      <c r="I62" s="6">
        <v>8463.6828000000005</v>
      </c>
      <c r="J62" s="6">
        <v>629136.18145942793</v>
      </c>
      <c r="K62" s="6">
        <f t="shared" si="10"/>
        <v>637599.86425942788</v>
      </c>
      <c r="L62" s="6">
        <f t="shared" si="11"/>
        <v>-140876.13574057212</v>
      </c>
    </row>
    <row r="63" spans="1:12" x14ac:dyDescent="0.2">
      <c r="A63" s="2">
        <v>27</v>
      </c>
      <c r="C63" s="1" t="s">
        <v>23</v>
      </c>
      <c r="E63" s="6">
        <v>0</v>
      </c>
      <c r="F63" s="6">
        <v>996605</v>
      </c>
      <c r="G63" s="6">
        <f t="shared" si="9"/>
        <v>996605</v>
      </c>
      <c r="H63" s="35"/>
      <c r="I63" s="6">
        <v>0</v>
      </c>
      <c r="J63" s="6">
        <v>958587.32893878501</v>
      </c>
      <c r="K63" s="6">
        <f t="shared" si="10"/>
        <v>958587.32893878501</v>
      </c>
      <c r="L63" s="6">
        <f t="shared" si="11"/>
        <v>-38017.671061214991</v>
      </c>
    </row>
    <row r="64" spans="1:12" x14ac:dyDescent="0.2">
      <c r="A64" s="2">
        <v>28</v>
      </c>
      <c r="C64" s="1" t="s">
        <v>49</v>
      </c>
      <c r="E64" s="6">
        <v>0</v>
      </c>
      <c r="F64" s="6">
        <v>430312</v>
      </c>
      <c r="G64" s="6">
        <f t="shared" si="9"/>
        <v>430312</v>
      </c>
      <c r="H64" s="35"/>
      <c r="I64" s="6">
        <v>0</v>
      </c>
      <c r="J64" s="6">
        <v>453006.61475721997</v>
      </c>
      <c r="K64" s="6">
        <f t="shared" si="10"/>
        <v>453006.61475721997</v>
      </c>
      <c r="L64" s="6">
        <f t="shared" si="11"/>
        <v>22694.61475721997</v>
      </c>
    </row>
    <row r="65" spans="1:12" x14ac:dyDescent="0.2">
      <c r="A65" s="2">
        <v>29</v>
      </c>
      <c r="C65" s="1" t="s">
        <v>50</v>
      </c>
      <c r="E65" s="6">
        <v>0</v>
      </c>
      <c r="F65" s="6">
        <v>4017975</v>
      </c>
      <c r="G65" s="6">
        <f t="shared" si="9"/>
        <v>4017975</v>
      </c>
      <c r="H65" s="35"/>
      <c r="I65" s="6">
        <v>0</v>
      </c>
      <c r="J65" s="6">
        <v>4700474.4198709298</v>
      </c>
      <c r="K65" s="6">
        <f t="shared" si="10"/>
        <v>4700474.4198709298</v>
      </c>
      <c r="L65" s="6">
        <f t="shared" si="11"/>
        <v>682499.41987092979</v>
      </c>
    </row>
    <row r="66" spans="1:12" x14ac:dyDescent="0.2">
      <c r="A66" s="2">
        <v>30</v>
      </c>
      <c r="C66" s="1" t="s">
        <v>51</v>
      </c>
      <c r="E66" s="6">
        <v>0</v>
      </c>
      <c r="F66" s="6">
        <v>264209</v>
      </c>
      <c r="G66" s="6">
        <f t="shared" si="9"/>
        <v>264209</v>
      </c>
      <c r="H66" s="35"/>
      <c r="I66" s="6">
        <v>0</v>
      </c>
      <c r="J66" s="6">
        <v>241187.349831411</v>
      </c>
      <c r="K66" s="6">
        <f t="shared" si="10"/>
        <v>241187.349831411</v>
      </c>
      <c r="L66" s="6">
        <f t="shared" si="11"/>
        <v>-23021.650168588996</v>
      </c>
    </row>
    <row r="67" spans="1:12" x14ac:dyDescent="0.2">
      <c r="A67" s="2">
        <v>31</v>
      </c>
      <c r="C67" s="1" t="s">
        <v>11</v>
      </c>
      <c r="E67" s="6">
        <v>2712</v>
      </c>
      <c r="F67" s="6">
        <v>59105</v>
      </c>
      <c r="G67" s="6">
        <f t="shared" si="9"/>
        <v>61817</v>
      </c>
      <c r="H67" s="35"/>
      <c r="I67" s="6">
        <v>4043.424</v>
      </c>
      <c r="J67" s="6">
        <v>59467.794299999994</v>
      </c>
      <c r="K67" s="6">
        <f t="shared" si="10"/>
        <v>63511.218299999993</v>
      </c>
      <c r="L67" s="6">
        <f t="shared" si="11"/>
        <v>1694.2182999999932</v>
      </c>
    </row>
    <row r="68" spans="1:12" x14ac:dyDescent="0.2">
      <c r="A68" s="2">
        <v>32</v>
      </c>
      <c r="C68" s="1" t="s">
        <v>10</v>
      </c>
      <c r="E68" s="6">
        <v>29990</v>
      </c>
      <c r="F68" s="6">
        <v>62848</v>
      </c>
      <c r="G68" s="6">
        <f t="shared" si="9"/>
        <v>92838</v>
      </c>
      <c r="H68" s="35"/>
      <c r="I68" s="6">
        <v>79188.173999941093</v>
      </c>
      <c r="J68" s="6">
        <v>64709.4716528106</v>
      </c>
      <c r="K68" s="6">
        <f t="shared" si="10"/>
        <v>143897.6456527517</v>
      </c>
      <c r="L68" s="6">
        <f t="shared" si="11"/>
        <v>51059.6456527517</v>
      </c>
    </row>
    <row r="69" spans="1:12" x14ac:dyDescent="0.2">
      <c r="A69" s="2">
        <v>33</v>
      </c>
      <c r="C69" s="1" t="s">
        <v>9</v>
      </c>
      <c r="E69" s="6">
        <v>0</v>
      </c>
      <c r="F69" s="6">
        <v>0</v>
      </c>
      <c r="G69" s="6">
        <f t="shared" si="9"/>
        <v>0</v>
      </c>
      <c r="H69" s="35"/>
      <c r="I69" s="6">
        <v>0</v>
      </c>
      <c r="J69" s="6">
        <v>0</v>
      </c>
      <c r="K69" s="6">
        <f t="shared" si="10"/>
        <v>0</v>
      </c>
      <c r="L69" s="6">
        <f t="shared" si="11"/>
        <v>0</v>
      </c>
    </row>
    <row r="70" spans="1:12" x14ac:dyDescent="0.2">
      <c r="A70" s="2">
        <v>34</v>
      </c>
      <c r="C70" s="1" t="s">
        <v>38</v>
      </c>
      <c r="E70" s="7">
        <f t="shared" ref="E70:K70" si="12">SUM(E58:E69)</f>
        <v>143534</v>
      </c>
      <c r="F70" s="7">
        <f t="shared" si="12"/>
        <v>7827575</v>
      </c>
      <c r="G70" s="7">
        <f t="shared" si="12"/>
        <v>7971109</v>
      </c>
      <c r="H70" s="35"/>
      <c r="I70" s="7">
        <f t="shared" si="12"/>
        <v>196209.20029994109</v>
      </c>
      <c r="J70" s="7">
        <f t="shared" si="12"/>
        <v>8389631.4922105838</v>
      </c>
      <c r="K70" s="7">
        <f t="shared" si="12"/>
        <v>8585840.6925105266</v>
      </c>
      <c r="L70" s="7">
        <f>K70-G70</f>
        <v>614731.69251052663</v>
      </c>
    </row>
    <row r="71" spans="1:12" x14ac:dyDescent="0.2">
      <c r="A71" s="2"/>
      <c r="E71" s="2"/>
    </row>
    <row r="72" spans="1:12" x14ac:dyDescent="0.2">
      <c r="A72" s="2">
        <v>35</v>
      </c>
      <c r="C72" s="1" t="s">
        <v>8</v>
      </c>
      <c r="E72" s="7">
        <f t="shared" ref="E72:K72" si="13">E56+E70</f>
        <v>369799</v>
      </c>
      <c r="F72" s="7">
        <f t="shared" si="13"/>
        <v>10029885</v>
      </c>
      <c r="G72" s="7">
        <f t="shared" si="13"/>
        <v>10399684</v>
      </c>
      <c r="H72" s="35"/>
      <c r="I72" s="7">
        <f t="shared" si="13"/>
        <v>440076.75683979964</v>
      </c>
      <c r="J72" s="7">
        <f t="shared" si="13"/>
        <v>10912882.352315869</v>
      </c>
      <c r="K72" s="7">
        <f t="shared" si="13"/>
        <v>11352959.109155672</v>
      </c>
      <c r="L72" s="7">
        <f>K72-G72</f>
        <v>953275.10915567167</v>
      </c>
    </row>
    <row r="73" spans="1:12" x14ac:dyDescent="0.2">
      <c r="A73" s="2"/>
      <c r="E73" s="2"/>
    </row>
    <row r="74" spans="1:12" x14ac:dyDescent="0.2">
      <c r="A74" s="2">
        <v>36</v>
      </c>
      <c r="C74" s="1" t="s">
        <v>53</v>
      </c>
      <c r="E74" s="7">
        <f>E27+E72</f>
        <v>12425325</v>
      </c>
      <c r="F74" s="7">
        <f>F27+F72</f>
        <v>13052827</v>
      </c>
      <c r="G74" s="7">
        <f>G27+G72</f>
        <v>25478152</v>
      </c>
      <c r="H74" s="35"/>
      <c r="I74" s="7">
        <f>I27+I72</f>
        <v>12120833.25251375</v>
      </c>
      <c r="J74" s="7">
        <f>J27+J72</f>
        <v>13671969.697025601</v>
      </c>
      <c r="K74" s="7">
        <f>K27+K72</f>
        <v>25792802.949539356</v>
      </c>
      <c r="L74" s="7">
        <f>L27+L72</f>
        <v>314650.949539355</v>
      </c>
    </row>
    <row r="75" spans="1:12" x14ac:dyDescent="0.2">
      <c r="A75" s="2"/>
      <c r="E75" s="6"/>
      <c r="F75" s="6"/>
      <c r="G75" s="6"/>
      <c r="H75" s="35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35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35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35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35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35"/>
      <c r="I80" s="6"/>
      <c r="J80" s="6"/>
      <c r="K80" s="6"/>
      <c r="L80" s="6"/>
    </row>
    <row r="81" spans="1:12" s="12" customFormat="1" x14ac:dyDescent="0.2">
      <c r="A81" s="13"/>
      <c r="B81" s="13"/>
      <c r="C81" s="13"/>
      <c r="D81" s="13"/>
      <c r="E81" s="13"/>
      <c r="F81" s="13"/>
      <c r="G81" s="13"/>
      <c r="H81" s="30"/>
      <c r="I81" s="13"/>
      <c r="J81" s="13"/>
      <c r="K81" s="13"/>
      <c r="L81" s="13"/>
    </row>
    <row r="82" spans="1:12" s="12" customFormat="1" x14ac:dyDescent="0.2">
      <c r="A82" s="13"/>
      <c r="B82" s="13"/>
      <c r="C82" s="13"/>
      <c r="D82" s="13"/>
      <c r="E82" s="13"/>
      <c r="F82" s="13"/>
      <c r="G82" s="13"/>
      <c r="H82" s="30"/>
      <c r="I82" s="13"/>
      <c r="J82" s="13"/>
      <c r="K82" s="13"/>
      <c r="L82" s="13"/>
    </row>
    <row r="83" spans="1:12" s="12" customFormat="1" x14ac:dyDescent="0.2">
      <c r="A83" s="13" t="s">
        <v>80</v>
      </c>
      <c r="B83" s="13"/>
      <c r="C83" s="13"/>
      <c r="D83" s="13"/>
      <c r="E83" s="13"/>
      <c r="F83" s="13"/>
      <c r="G83" s="13"/>
      <c r="H83" s="30"/>
      <c r="I83" s="13"/>
      <c r="J83" s="13"/>
      <c r="K83" s="13"/>
      <c r="L83" s="13"/>
    </row>
    <row r="85" spans="1:12" s="4" customFormat="1" x14ac:dyDescent="0.2">
      <c r="E85" s="50">
        <v>2020</v>
      </c>
      <c r="F85" s="50"/>
      <c r="G85" s="50"/>
      <c r="H85" s="31"/>
      <c r="I85" s="50">
        <v>2021</v>
      </c>
      <c r="J85" s="50"/>
      <c r="K85" s="50"/>
      <c r="L85" s="11"/>
    </row>
    <row r="86" spans="1:12" s="8" customFormat="1" ht="38.1" customHeight="1" x14ac:dyDescent="0.2">
      <c r="A86" s="9" t="s">
        <v>78</v>
      </c>
      <c r="C86" s="10" t="s">
        <v>52</v>
      </c>
      <c r="E86" s="51" t="s">
        <v>7</v>
      </c>
      <c r="F86" s="51"/>
      <c r="G86" s="51"/>
      <c r="H86" s="32"/>
      <c r="I86" s="51" t="s">
        <v>7</v>
      </c>
      <c r="J86" s="51"/>
      <c r="K86" s="51"/>
      <c r="L86" s="9" t="s">
        <v>44</v>
      </c>
    </row>
    <row r="87" spans="1:12" x14ac:dyDescent="0.2">
      <c r="E87" s="2" t="s">
        <v>6</v>
      </c>
      <c r="F87" s="2" t="s">
        <v>5</v>
      </c>
      <c r="G87" s="2" t="s">
        <v>4</v>
      </c>
      <c r="H87" s="33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33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34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  <c r="E91" s="44"/>
      <c r="F91" s="44"/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17">
        <v>7739459.7918309998</v>
      </c>
      <c r="F93" s="17">
        <v>189324.63576100001</v>
      </c>
      <c r="G93" s="17">
        <f>E93+F93</f>
        <v>7928784.427592</v>
      </c>
      <c r="H93" s="36"/>
      <c r="I93" s="17">
        <v>7530752.5845357701</v>
      </c>
      <c r="J93" s="17">
        <v>150772.0018849085</v>
      </c>
      <c r="K93" s="17">
        <f>I93+J93</f>
        <v>7681524.5864206785</v>
      </c>
      <c r="L93" s="17">
        <f>K93-G93</f>
        <v>-247259.84117132146</v>
      </c>
    </row>
    <row r="94" spans="1:12" x14ac:dyDescent="0.2">
      <c r="A94" s="2">
        <v>38</v>
      </c>
      <c r="C94" s="1" t="s">
        <v>56</v>
      </c>
      <c r="E94" s="17">
        <v>4092027.179798</v>
      </c>
      <c r="F94" s="17">
        <v>2593668.5982869999</v>
      </c>
      <c r="G94" s="17">
        <f>E94+F94</f>
        <v>6685695.7780849999</v>
      </c>
      <c r="H94" s="36"/>
      <c r="I94" s="17">
        <v>3674410.5963326027</v>
      </c>
      <c r="J94" s="17">
        <v>2140668.849303768</v>
      </c>
      <c r="K94" s="17">
        <f>I94+J94</f>
        <v>5815079.4456363712</v>
      </c>
      <c r="L94" s="17">
        <f>K94-G94</f>
        <v>-870616.33244862873</v>
      </c>
    </row>
    <row r="95" spans="1:12" x14ac:dyDescent="0.2">
      <c r="A95" s="2">
        <v>39</v>
      </c>
      <c r="C95" s="1" t="s">
        <v>57</v>
      </c>
      <c r="E95" s="17">
        <v>224039.02795962399</v>
      </c>
      <c r="F95" s="17">
        <v>239948.76625866699</v>
      </c>
      <c r="G95" s="17">
        <f>E95+F95</f>
        <v>463987.79421829095</v>
      </c>
      <c r="H95" s="36"/>
      <c r="I95" s="17">
        <v>475593.31480557297</v>
      </c>
      <c r="J95" s="17">
        <v>467646.49352105201</v>
      </c>
      <c r="K95" s="17">
        <f>I95+J95</f>
        <v>943239.80832662503</v>
      </c>
      <c r="L95" s="17">
        <f>K95-G95</f>
        <v>479252.01410833409</v>
      </c>
    </row>
    <row r="96" spans="1:12" x14ac:dyDescent="0.2">
      <c r="A96" s="2">
        <v>40</v>
      </c>
      <c r="C96" s="1" t="s">
        <v>0</v>
      </c>
      <c r="E96" s="18">
        <f t="shared" ref="E96:K96" si="14">SUM(E93:E95)</f>
        <v>12055525.999588624</v>
      </c>
      <c r="F96" s="18">
        <f t="shared" si="14"/>
        <v>3022942.0003066668</v>
      </c>
      <c r="G96" s="18">
        <f t="shared" si="14"/>
        <v>15078467.99989529</v>
      </c>
      <c r="H96" s="36"/>
      <c r="I96" s="18">
        <f t="shared" si="14"/>
        <v>11680756.495673945</v>
      </c>
      <c r="J96" s="18">
        <f t="shared" si="14"/>
        <v>2759087.3447097284</v>
      </c>
      <c r="K96" s="18">
        <f t="shared" si="14"/>
        <v>14439843.840383675</v>
      </c>
      <c r="L96" s="18">
        <f>K96-G96</f>
        <v>-638624.15951161459</v>
      </c>
    </row>
    <row r="97" spans="1:12" x14ac:dyDescent="0.2">
      <c r="A97" s="2"/>
      <c r="E97" s="16"/>
      <c r="F97" s="16"/>
      <c r="G97" s="16"/>
      <c r="H97" s="39"/>
      <c r="I97" s="16"/>
      <c r="J97" s="16"/>
      <c r="K97" s="16"/>
      <c r="L97" s="16"/>
    </row>
    <row r="98" spans="1:12" x14ac:dyDescent="0.2">
      <c r="A98" s="2"/>
      <c r="C98" s="4" t="s">
        <v>58</v>
      </c>
      <c r="E98" s="16"/>
      <c r="F98" s="16"/>
      <c r="G98" s="16"/>
      <c r="H98" s="39"/>
      <c r="I98" s="16"/>
      <c r="J98" s="16"/>
      <c r="K98" s="16"/>
      <c r="L98" s="16"/>
    </row>
    <row r="99" spans="1:12" x14ac:dyDescent="0.2">
      <c r="A99" s="2"/>
      <c r="C99" s="4"/>
      <c r="E99" s="16"/>
      <c r="F99" s="16"/>
      <c r="G99" s="16"/>
      <c r="H99" s="39"/>
      <c r="I99" s="16"/>
      <c r="J99" s="16"/>
      <c r="K99" s="16"/>
      <c r="L99" s="16"/>
    </row>
    <row r="100" spans="1:12" x14ac:dyDescent="0.2">
      <c r="A100" s="2">
        <v>41</v>
      </c>
      <c r="C100" s="1" t="s">
        <v>69</v>
      </c>
      <c r="E100" s="17">
        <v>0</v>
      </c>
      <c r="F100" s="17">
        <v>186802.24386627079</v>
      </c>
      <c r="G100" s="17">
        <f>E100+F100</f>
        <v>186802.24386627079</v>
      </c>
      <c r="H100" s="36"/>
      <c r="I100" s="17">
        <v>0</v>
      </c>
      <c r="J100" s="17">
        <v>179966.90016806478</v>
      </c>
      <c r="K100" s="17">
        <f>I100+J100</f>
        <v>179966.90016806478</v>
      </c>
      <c r="L100" s="17">
        <f>K100-G100</f>
        <v>-6835.3436982060084</v>
      </c>
    </row>
    <row r="101" spans="1:12" x14ac:dyDescent="0.2">
      <c r="A101" s="2">
        <v>42</v>
      </c>
      <c r="C101" s="1" t="s">
        <v>66</v>
      </c>
      <c r="E101" s="17">
        <v>21887.830035830302</v>
      </c>
      <c r="F101" s="17">
        <v>520261.86165821337</v>
      </c>
      <c r="G101" s="17">
        <f t="shared" ref="G101:G109" si="15">E101+F101</f>
        <v>542149.69169404369</v>
      </c>
      <c r="H101" s="36"/>
      <c r="I101" s="17">
        <v>23485.5805200574</v>
      </c>
      <c r="J101" s="17">
        <v>567869.74309122446</v>
      </c>
      <c r="K101" s="17">
        <f t="shared" ref="K101:K109" si="16">I101+J101</f>
        <v>591355.32361128181</v>
      </c>
      <c r="L101" s="17">
        <f t="shared" ref="L101:L109" si="17">K101-G101</f>
        <v>49205.631917238119</v>
      </c>
    </row>
    <row r="102" spans="1:12" x14ac:dyDescent="0.2">
      <c r="A102" s="2">
        <v>43</v>
      </c>
      <c r="C102" s="1" t="s">
        <v>60</v>
      </c>
      <c r="E102" s="17">
        <v>7140.7624144281999</v>
      </c>
      <c r="F102" s="17">
        <v>1601086.0365039164</v>
      </c>
      <c r="G102" s="17">
        <f t="shared" si="15"/>
        <v>1608226.7989183445</v>
      </c>
      <c r="H102" s="36"/>
      <c r="I102" s="17">
        <v>8058.5264228202996</v>
      </c>
      <c r="J102" s="17">
        <v>1681321.3966233439</v>
      </c>
      <c r="K102" s="17">
        <f t="shared" si="16"/>
        <v>1689379.9230461642</v>
      </c>
      <c r="L102" s="17">
        <f t="shared" si="17"/>
        <v>81153.124127819669</v>
      </c>
    </row>
    <row r="103" spans="1:12" x14ac:dyDescent="0.2">
      <c r="A103" s="2">
        <v>44</v>
      </c>
      <c r="C103" s="1" t="s">
        <v>64</v>
      </c>
      <c r="E103" s="17">
        <v>56873.781926101401</v>
      </c>
      <c r="F103" s="17">
        <v>705749.3296867623</v>
      </c>
      <c r="G103" s="17">
        <f t="shared" si="15"/>
        <v>762623.11161286372</v>
      </c>
      <c r="H103" s="36"/>
      <c r="I103" s="17">
        <v>62640.906146713707</v>
      </c>
      <c r="J103" s="17">
        <v>717055.61772297241</v>
      </c>
      <c r="K103" s="17">
        <f t="shared" si="16"/>
        <v>779696.52386968606</v>
      </c>
      <c r="L103" s="17">
        <f t="shared" si="17"/>
        <v>17073.412256822339</v>
      </c>
    </row>
    <row r="104" spans="1:12" x14ac:dyDescent="0.2">
      <c r="A104" s="2">
        <v>45</v>
      </c>
      <c r="C104" s="1" t="s">
        <v>63</v>
      </c>
      <c r="E104" s="17">
        <v>29530.055999999993</v>
      </c>
      <c r="F104" s="17">
        <v>603072.97833623784</v>
      </c>
      <c r="G104" s="17">
        <f t="shared" si="15"/>
        <v>632603.03433623782</v>
      </c>
      <c r="H104" s="36"/>
      <c r="I104" s="17">
        <v>29098.357799999998</v>
      </c>
      <c r="J104" s="17">
        <v>660622.54928975762</v>
      </c>
      <c r="K104" s="17">
        <f t="shared" si="16"/>
        <v>689720.90708975762</v>
      </c>
      <c r="L104" s="17">
        <f t="shared" si="17"/>
        <v>57117.872753519798</v>
      </c>
    </row>
    <row r="105" spans="1:12" x14ac:dyDescent="0.2">
      <c r="A105" s="2">
        <v>46</v>
      </c>
      <c r="C105" s="1" t="s">
        <v>65</v>
      </c>
      <c r="E105" s="17">
        <v>46493.503476327503</v>
      </c>
      <c r="F105" s="17">
        <v>659542.5947984691</v>
      </c>
      <c r="G105" s="17">
        <f t="shared" si="15"/>
        <v>706036.09827479662</v>
      </c>
      <c r="H105" s="36"/>
      <c r="I105" s="17">
        <v>47988.330346428404</v>
      </c>
      <c r="J105" s="17">
        <v>710473.31532068353</v>
      </c>
      <c r="K105" s="17">
        <f t="shared" si="16"/>
        <v>758461.64566711197</v>
      </c>
      <c r="L105" s="17">
        <f t="shared" si="17"/>
        <v>52425.547392315348</v>
      </c>
    </row>
    <row r="106" spans="1:12" x14ac:dyDescent="0.2">
      <c r="A106" s="2">
        <v>47</v>
      </c>
      <c r="C106" s="1" t="s">
        <v>68</v>
      </c>
      <c r="E106" s="17">
        <v>4978.3171735482993</v>
      </c>
      <c r="F106" s="17">
        <v>329383.86118249426</v>
      </c>
      <c r="G106" s="17">
        <f t="shared" si="15"/>
        <v>334362.17835604254</v>
      </c>
      <c r="H106" s="36"/>
      <c r="I106" s="17">
        <v>5617.3246964481996</v>
      </c>
      <c r="J106" s="17">
        <v>307539.72747243725</v>
      </c>
      <c r="K106" s="17">
        <f t="shared" si="16"/>
        <v>313157.05216888548</v>
      </c>
      <c r="L106" s="17">
        <f t="shared" si="17"/>
        <v>-21205.12618715706</v>
      </c>
    </row>
    <row r="107" spans="1:12" x14ac:dyDescent="0.2">
      <c r="A107" s="2">
        <v>48</v>
      </c>
      <c r="C107" s="1" t="s">
        <v>70</v>
      </c>
      <c r="E107" s="17">
        <v>168249.65876687629</v>
      </c>
      <c r="F107" s="17">
        <v>460074.21642357972</v>
      </c>
      <c r="G107" s="17">
        <f t="shared" si="15"/>
        <v>628323.87519045605</v>
      </c>
      <c r="H107" s="36"/>
      <c r="I107" s="17">
        <v>173440.40625346877</v>
      </c>
      <c r="J107" s="17">
        <v>451359.7588333647</v>
      </c>
      <c r="K107" s="17">
        <f t="shared" si="16"/>
        <v>624800.16508683353</v>
      </c>
      <c r="L107" s="17">
        <f t="shared" si="17"/>
        <v>-3523.7101036225213</v>
      </c>
    </row>
    <row r="108" spans="1:12" x14ac:dyDescent="0.2">
      <c r="A108" s="2">
        <v>49</v>
      </c>
      <c r="C108" s="1" t="s">
        <v>59</v>
      </c>
      <c r="E108" s="17">
        <v>11142.611505151102</v>
      </c>
      <c r="F108" s="17">
        <v>1552999.7085377302</v>
      </c>
      <c r="G108" s="17">
        <f t="shared" si="15"/>
        <v>1564142.3200428812</v>
      </c>
      <c r="H108" s="36"/>
      <c r="I108" s="17">
        <v>19812.950090744398</v>
      </c>
      <c r="J108" s="17">
        <v>1955285.8599322659</v>
      </c>
      <c r="K108" s="17">
        <f t="shared" si="16"/>
        <v>1975098.8100230102</v>
      </c>
      <c r="L108" s="17">
        <f t="shared" si="17"/>
        <v>410956.48998012906</v>
      </c>
    </row>
    <row r="109" spans="1:12" x14ac:dyDescent="0.2">
      <c r="A109" s="2">
        <v>50</v>
      </c>
      <c r="C109" s="1" t="s">
        <v>67</v>
      </c>
      <c r="E109" s="17">
        <v>8335.6673337885986</v>
      </c>
      <c r="F109" s="17">
        <v>544284.79987904103</v>
      </c>
      <c r="G109" s="17">
        <f t="shared" si="15"/>
        <v>552620.46721282962</v>
      </c>
      <c r="H109" s="36"/>
      <c r="I109" s="17">
        <v>18438.0116807415</v>
      </c>
      <c r="J109" s="17">
        <v>541714.32642000809</v>
      </c>
      <c r="K109" s="17">
        <f t="shared" si="16"/>
        <v>560152.33810074953</v>
      </c>
      <c r="L109" s="17">
        <f t="shared" si="17"/>
        <v>7531.8708879199112</v>
      </c>
    </row>
    <row r="110" spans="1:12" x14ac:dyDescent="0.2">
      <c r="A110" s="2">
        <v>51</v>
      </c>
      <c r="C110" s="1" t="s">
        <v>62</v>
      </c>
      <c r="E110" s="17">
        <v>1831.423</v>
      </c>
      <c r="F110" s="17">
        <v>1465218.6911951392</v>
      </c>
      <c r="G110" s="17">
        <f>E110+F110</f>
        <v>1467050.1141951391</v>
      </c>
      <c r="H110" s="36"/>
      <c r="I110" s="17">
        <v>764.07299999999998</v>
      </c>
      <c r="J110" s="17">
        <v>1456509.3321386406</v>
      </c>
      <c r="K110" s="17">
        <f>I110+J110</f>
        <v>1457273.4051386407</v>
      </c>
      <c r="L110" s="17">
        <f>K110-G110</f>
        <v>-9776.7090564984828</v>
      </c>
    </row>
    <row r="111" spans="1:12" x14ac:dyDescent="0.2">
      <c r="A111" s="2">
        <v>52</v>
      </c>
      <c r="C111" s="1" t="s">
        <v>61</v>
      </c>
      <c r="E111" s="17">
        <v>13335.393005477501</v>
      </c>
      <c r="F111" s="17">
        <v>1401408.6814351273</v>
      </c>
      <c r="G111" s="17">
        <f>E111+F111</f>
        <v>1414744.0744406048</v>
      </c>
      <c r="H111" s="36"/>
      <c r="I111" s="17">
        <v>50732.289882376899</v>
      </c>
      <c r="J111" s="17">
        <v>1683163.8253031082</v>
      </c>
      <c r="K111" s="17">
        <f>I111+J111</f>
        <v>1733896.115185485</v>
      </c>
      <c r="L111" s="17">
        <f>K111-G111</f>
        <v>319152.04074488021</v>
      </c>
    </row>
    <row r="112" spans="1:12" x14ac:dyDescent="0.2">
      <c r="A112" s="2">
        <v>53</v>
      </c>
      <c r="C112" s="1" t="s">
        <v>0</v>
      </c>
      <c r="E112" s="18">
        <f t="shared" ref="E112:K112" si="18">SUM(E100:E111)</f>
        <v>369799.0046375292</v>
      </c>
      <c r="F112" s="18">
        <f t="shared" si="18"/>
        <v>10029885.003502982</v>
      </c>
      <c r="G112" s="18">
        <f t="shared" si="18"/>
        <v>10399684.00814051</v>
      </c>
      <c r="H112" s="36"/>
      <c r="I112" s="18">
        <f t="shared" si="18"/>
        <v>440076.75683979958</v>
      </c>
      <c r="J112" s="18">
        <f t="shared" si="18"/>
        <v>10912882.352315871</v>
      </c>
      <c r="K112" s="18">
        <f t="shared" si="18"/>
        <v>11352959.10915567</v>
      </c>
      <c r="L112" s="18">
        <f>K112-G112</f>
        <v>953275.10101515986</v>
      </c>
    </row>
    <row r="113" spans="1:12" x14ac:dyDescent="0.2">
      <c r="A113" s="2"/>
      <c r="E113" s="19"/>
      <c r="F113" s="19"/>
      <c r="G113" s="19"/>
      <c r="H113" s="37"/>
      <c r="I113" s="19"/>
      <c r="J113" s="19"/>
      <c r="K113" s="19"/>
      <c r="L113" s="19"/>
    </row>
    <row r="114" spans="1:12" ht="13.5" thickBot="1" x14ac:dyDescent="0.25">
      <c r="A114" s="2">
        <v>54</v>
      </c>
      <c r="C114" s="1" t="s">
        <v>53</v>
      </c>
      <c r="E114" s="20">
        <f t="shared" ref="E114:K114" si="19">E96+E112</f>
        <v>12425325.004226154</v>
      </c>
      <c r="F114" s="20">
        <f t="shared" si="19"/>
        <v>13052827.003809649</v>
      </c>
      <c r="G114" s="20">
        <f t="shared" si="19"/>
        <v>25478152.008035801</v>
      </c>
      <c r="H114" s="36"/>
      <c r="I114" s="20">
        <f t="shared" si="19"/>
        <v>12120833.252513744</v>
      </c>
      <c r="J114" s="20">
        <f t="shared" si="19"/>
        <v>13671969.697025599</v>
      </c>
      <c r="K114" s="20">
        <f t="shared" si="19"/>
        <v>25792802.949539345</v>
      </c>
      <c r="L114" s="20">
        <f>K114-G114</f>
        <v>314650.94150354341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9:G9"/>
    <mergeCell ref="E8:G8"/>
    <mergeCell ref="I8:K8"/>
    <mergeCell ref="I9:K9"/>
    <mergeCell ref="E46:G46"/>
    <mergeCell ref="I46:K46"/>
    <mergeCell ref="E47:G47"/>
    <mergeCell ref="I47:K47"/>
    <mergeCell ref="E85:G85"/>
    <mergeCell ref="I85:K85"/>
    <mergeCell ref="E86:G86"/>
    <mergeCell ref="I86:K86"/>
  </mergeCells>
  <pageMargins left="0.7" right="0.7" top="0.75" bottom="0.75" header="0.3" footer="0.3"/>
  <pageSetup firstPageNumber="4" orientation="landscape" useFirstPageNumber="1" r:id="rId1"/>
  <headerFooter>
    <oddHeader>&amp;R&amp;"Arial,Regular"&amp;10Filed: 2022-10-31
EB-2022-0200
Exhibit 3
Tab 3
Schedule 1
Attachment 8
Page &amp;P of 15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06C0E-8F84-40E9-8D2A-91DA49BE6211}">
  <dimension ref="A1:M117"/>
  <sheetViews>
    <sheetView view="pageLayout" zoomScaleNormal="100" workbookViewId="0"/>
  </sheetViews>
  <sheetFormatPr defaultColWidth="101.140625" defaultRowHeight="12.75" x14ac:dyDescent="0.2"/>
  <cols>
    <col min="1" max="1" width="5.140625" style="1" customWidth="1"/>
    <col min="2" max="2" width="1.28515625" style="1" customWidth="1"/>
    <col min="3" max="3" width="24.42578125" style="1" customWidth="1"/>
    <col min="4" max="4" width="1.28515625" style="1" customWidth="1"/>
    <col min="5" max="7" width="12.7109375" style="1" customWidth="1"/>
    <col min="8" max="8" width="1.140625" style="40" customWidth="1"/>
    <col min="9" max="12" width="12.7109375" style="1" customWidth="1"/>
    <col min="13" max="16384" width="101.140625" style="1"/>
  </cols>
  <sheetData>
    <row r="1" spans="1:12" x14ac:dyDescent="0.2">
      <c r="A1" s="15"/>
    </row>
    <row r="6" spans="1:12" s="12" customFormat="1" x14ac:dyDescent="0.2">
      <c r="A6" s="13" t="s">
        <v>75</v>
      </c>
      <c r="B6" s="13"/>
      <c r="C6" s="13"/>
      <c r="D6" s="13"/>
      <c r="E6" s="13"/>
      <c r="F6" s="13"/>
      <c r="G6" s="13"/>
      <c r="H6" s="41"/>
      <c r="I6" s="13"/>
      <c r="J6" s="13"/>
      <c r="K6" s="13"/>
      <c r="L6" s="13"/>
    </row>
    <row r="8" spans="1:12" s="4" customFormat="1" ht="15" customHeight="1" x14ac:dyDescent="0.2">
      <c r="E8" s="50">
        <v>2021</v>
      </c>
      <c r="F8" s="50"/>
      <c r="G8" s="50"/>
      <c r="H8" s="45"/>
      <c r="I8" s="50">
        <v>2022</v>
      </c>
      <c r="J8" s="50"/>
      <c r="K8" s="50"/>
      <c r="L8" s="11"/>
    </row>
    <row r="9" spans="1:12" s="8" customFormat="1" ht="38.1" customHeight="1" x14ac:dyDescent="0.2">
      <c r="A9" s="9" t="s">
        <v>78</v>
      </c>
      <c r="C9" s="10" t="s">
        <v>52</v>
      </c>
      <c r="E9" s="51" t="s">
        <v>7</v>
      </c>
      <c r="F9" s="51"/>
      <c r="G9" s="51"/>
      <c r="H9" s="46"/>
      <c r="I9" s="51" t="s">
        <v>37</v>
      </c>
      <c r="J9" s="51"/>
      <c r="K9" s="51"/>
      <c r="L9" s="9" t="s">
        <v>45</v>
      </c>
    </row>
    <row r="10" spans="1:12" x14ac:dyDescent="0.2">
      <c r="E10" s="2" t="s">
        <v>6</v>
      </c>
      <c r="F10" s="2" t="s">
        <v>5</v>
      </c>
      <c r="G10" s="2" t="s">
        <v>4</v>
      </c>
      <c r="H10" s="47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47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48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49"/>
      <c r="I15" s="6"/>
      <c r="J15" s="6"/>
      <c r="K15" s="6"/>
      <c r="L15" s="6"/>
    </row>
    <row r="16" spans="1:12" x14ac:dyDescent="0.2">
      <c r="A16" s="2">
        <v>1</v>
      </c>
      <c r="C16" s="1" t="s">
        <v>71</v>
      </c>
      <c r="E16" s="6">
        <v>4665991.9605867704</v>
      </c>
      <c r="F16" s="6">
        <v>82730.167230908497</v>
      </c>
      <c r="G16" s="6">
        <f>E16+F16</f>
        <v>4748722.1278176792</v>
      </c>
      <c r="H16" s="49"/>
      <c r="I16" s="6">
        <v>5068395.3869584147</v>
      </c>
      <c r="J16" s="6">
        <v>143252.88120762521</v>
      </c>
      <c r="K16" s="6">
        <f>I16+J16</f>
        <v>5211648.2681660401</v>
      </c>
      <c r="L16" s="6">
        <f>K16-G16</f>
        <v>462926.14034836087</v>
      </c>
    </row>
    <row r="17" spans="1:12" x14ac:dyDescent="0.2">
      <c r="A17" s="2">
        <v>2</v>
      </c>
      <c r="C17" s="1" t="s">
        <v>33</v>
      </c>
      <c r="E17" s="6">
        <v>2740101.4537473503</v>
      </c>
      <c r="F17" s="6">
        <v>1698330.7277790799</v>
      </c>
      <c r="G17" s="6">
        <f>E17+F17</f>
        <v>4438432.18152643</v>
      </c>
      <c r="H17" s="49"/>
      <c r="I17" s="6">
        <v>3064722.280124085</v>
      </c>
      <c r="J17" s="6">
        <v>1845963.9549622822</v>
      </c>
      <c r="K17" s="6">
        <f>I17+J17</f>
        <v>4910686.2350863675</v>
      </c>
      <c r="L17" s="6">
        <f>K17-G17</f>
        <v>472254.05355993751</v>
      </c>
    </row>
    <row r="18" spans="1:12" x14ac:dyDescent="0.2">
      <c r="A18" s="2">
        <v>3</v>
      </c>
      <c r="C18" s="1" t="s">
        <v>32</v>
      </c>
      <c r="E18" s="6">
        <v>3.2170000000000001</v>
      </c>
      <c r="F18" s="6">
        <v>0</v>
      </c>
      <c r="G18" s="6">
        <f>E18+F18</f>
        <v>3.2170000000000001</v>
      </c>
      <c r="H18" s="49"/>
      <c r="I18" s="6">
        <v>0</v>
      </c>
      <c r="J18" s="6">
        <v>0</v>
      </c>
      <c r="K18" s="6">
        <f>I18+J18</f>
        <v>0</v>
      </c>
      <c r="L18" s="6">
        <f>K18-G18</f>
        <v>-3.2170000000000001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7406096.6313341204</v>
      </c>
      <c r="F19" s="7">
        <f t="shared" si="0"/>
        <v>1781060.8950099885</v>
      </c>
      <c r="G19" s="7">
        <f t="shared" si="0"/>
        <v>9187157.5263441093</v>
      </c>
      <c r="H19" s="49"/>
      <c r="I19" s="7">
        <f t="shared" si="0"/>
        <v>8133117.6670824997</v>
      </c>
      <c r="J19" s="7">
        <f t="shared" si="0"/>
        <v>1989216.8361699074</v>
      </c>
      <c r="K19" s="7">
        <f t="shared" si="0"/>
        <v>10122334.503252408</v>
      </c>
      <c r="L19" s="7">
        <f t="shared" si="0"/>
        <v>935176.97690829844</v>
      </c>
    </row>
    <row r="20" spans="1:12" x14ac:dyDescent="0.2">
      <c r="A20" s="2"/>
      <c r="E20" s="6"/>
      <c r="F20" s="6"/>
      <c r="G20" s="6"/>
      <c r="H20" s="49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2728007.2961770003</v>
      </c>
      <c r="F21" s="6">
        <v>169079.981325</v>
      </c>
      <c r="G21" s="6">
        <f>E21+F21</f>
        <v>2897087.2775020003</v>
      </c>
      <c r="H21" s="49"/>
      <c r="I21" s="6">
        <v>2958395.6458604126</v>
      </c>
      <c r="J21" s="6">
        <v>187269.50956654188</v>
      </c>
      <c r="K21" s="6">
        <f>I21+J21</f>
        <v>3145665.1554269544</v>
      </c>
      <c r="L21" s="6">
        <f>K21-G21</f>
        <v>248577.87792495405</v>
      </c>
    </row>
    <row r="22" spans="1:12" x14ac:dyDescent="0.2">
      <c r="A22" s="2">
        <v>6</v>
      </c>
      <c r="C22" s="1" t="s">
        <v>30</v>
      </c>
      <c r="E22" s="6">
        <v>526742.89617199998</v>
      </c>
      <c r="F22" s="6">
        <v>587120.91402499995</v>
      </c>
      <c r="G22" s="6">
        <f>E22+F22</f>
        <v>1113863.8101969999</v>
      </c>
      <c r="H22" s="49"/>
      <c r="I22" s="6">
        <v>622017.00024428649</v>
      </c>
      <c r="J22" s="6">
        <v>670483.63015183283</v>
      </c>
      <c r="K22" s="6">
        <f>I22+J22</f>
        <v>1292500.6303961193</v>
      </c>
      <c r="L22" s="6">
        <f>K22-G22</f>
        <v>178636.82019911939</v>
      </c>
    </row>
    <row r="23" spans="1:12" x14ac:dyDescent="0.2">
      <c r="A23" s="2">
        <v>7</v>
      </c>
      <c r="C23" s="1" t="s">
        <v>29</v>
      </c>
      <c r="E23" s="6">
        <v>871181.86741499999</v>
      </c>
      <c r="F23" s="6">
        <v>58758.974737000004</v>
      </c>
      <c r="G23" s="6">
        <f>E23+F23</f>
        <v>929940.84215199994</v>
      </c>
      <c r="H23" s="49"/>
      <c r="I23" s="6">
        <v>955202.03241307079</v>
      </c>
      <c r="J23" s="6">
        <v>69705.976788487198</v>
      </c>
      <c r="K23" s="6">
        <f>I23+J23</f>
        <v>1024908.009201558</v>
      </c>
      <c r="L23" s="6">
        <f>K23-G23</f>
        <v>94967.167049558018</v>
      </c>
    </row>
    <row r="24" spans="1:12" x14ac:dyDescent="0.2">
      <c r="A24" s="2">
        <v>8</v>
      </c>
      <c r="C24" s="1" t="s">
        <v>28</v>
      </c>
      <c r="E24" s="6">
        <v>148727.80457583</v>
      </c>
      <c r="F24" s="6">
        <v>163066.57961274401</v>
      </c>
      <c r="G24" s="6">
        <f>E24+F24</f>
        <v>311794.38418857404</v>
      </c>
      <c r="H24" s="49"/>
      <c r="I24" s="6">
        <v>160868.90830595334</v>
      </c>
      <c r="J24" s="6">
        <v>180724.39668630133</v>
      </c>
      <c r="K24" s="6">
        <f>I24+J24</f>
        <v>341593.30499225471</v>
      </c>
      <c r="L24" s="6">
        <f>K24-G24</f>
        <v>29798.920803680667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4274659.8643398304</v>
      </c>
      <c r="F25" s="7">
        <f t="shared" si="1"/>
        <v>978026.44969974388</v>
      </c>
      <c r="G25" s="7">
        <f t="shared" si="1"/>
        <v>5252686.314039574</v>
      </c>
      <c r="H25" s="49"/>
      <c r="I25" s="7">
        <f t="shared" si="1"/>
        <v>4696483.5868237233</v>
      </c>
      <c r="J25" s="7">
        <f t="shared" si="1"/>
        <v>1108183.5131931631</v>
      </c>
      <c r="K25" s="7">
        <f t="shared" si="1"/>
        <v>5804667.1000168864</v>
      </c>
      <c r="L25" s="7">
        <f t="shared" si="1"/>
        <v>551980.78597731213</v>
      </c>
    </row>
    <row r="26" spans="1:12" x14ac:dyDescent="0.2">
      <c r="A26" s="2"/>
      <c r="E26" s="6"/>
      <c r="F26" s="6"/>
      <c r="G26" s="6"/>
      <c r="H26" s="49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7">
        <f t="shared" ref="E27:L27" si="2">E19+E25</f>
        <v>11680756.495673951</v>
      </c>
      <c r="F27" s="7">
        <f t="shared" si="2"/>
        <v>2759087.3447097326</v>
      </c>
      <c r="G27" s="7">
        <f t="shared" si="2"/>
        <v>14439843.840383682</v>
      </c>
      <c r="H27" s="49"/>
      <c r="I27" s="7">
        <f t="shared" si="2"/>
        <v>12829601.253906224</v>
      </c>
      <c r="J27" s="7">
        <f t="shared" si="2"/>
        <v>3097400.3493630704</v>
      </c>
      <c r="K27" s="7">
        <f t="shared" si="2"/>
        <v>15927001.603269294</v>
      </c>
      <c r="L27" s="7">
        <f t="shared" si="2"/>
        <v>1487157.7628856106</v>
      </c>
    </row>
    <row r="28" spans="1:12" x14ac:dyDescent="0.2">
      <c r="A28" s="2"/>
      <c r="E28" s="6"/>
      <c r="F28" s="6"/>
      <c r="G28" s="6"/>
      <c r="H28" s="49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6">
        <v>12898.915082929101</v>
      </c>
      <c r="F31" s="6">
        <v>21095.082293883399</v>
      </c>
      <c r="G31" s="6">
        <f>E31+F31</f>
        <v>33993.997376812498</v>
      </c>
      <c r="H31" s="49"/>
      <c r="I31" s="6">
        <v>13071.977725267016</v>
      </c>
      <c r="J31" s="6">
        <v>13892.550753322796</v>
      </c>
      <c r="K31" s="6">
        <f>I31+J31</f>
        <v>26964.528478589811</v>
      </c>
      <c r="L31" s="6">
        <f>K31-G31</f>
        <v>-7029.4688982226871</v>
      </c>
    </row>
    <row r="32" spans="1:12" x14ac:dyDescent="0.2">
      <c r="A32" s="2">
        <v>12</v>
      </c>
      <c r="C32" s="1" t="s">
        <v>22</v>
      </c>
      <c r="E32" s="6">
        <v>83260.436348331204</v>
      </c>
      <c r="F32" s="6">
        <v>1018629.23586096</v>
      </c>
      <c r="G32" s="6">
        <f>E32+F32</f>
        <v>1101889.6722092913</v>
      </c>
      <c r="H32" s="49"/>
      <c r="I32" s="6">
        <v>76259.555781495335</v>
      </c>
      <c r="J32" s="6">
        <v>1034791.8772495403</v>
      </c>
      <c r="K32" s="6">
        <f>I32+J32</f>
        <v>1111051.4330310356</v>
      </c>
      <c r="L32" s="6">
        <f>K32-G32</f>
        <v>9161.760821744334</v>
      </c>
    </row>
    <row r="33" spans="1:12" x14ac:dyDescent="0.2">
      <c r="A33" s="2">
        <v>13</v>
      </c>
      <c r="C33" s="1" t="s">
        <v>21</v>
      </c>
      <c r="E33" s="6">
        <v>1002.25104747073</v>
      </c>
      <c r="F33" s="6">
        <v>386695.13580108102</v>
      </c>
      <c r="G33" s="6">
        <f t="shared" ref="G33:G36" si="3">E33+F33</f>
        <v>387697.38684855175</v>
      </c>
      <c r="H33" s="49"/>
      <c r="I33" s="6">
        <v>997.50595259089107</v>
      </c>
      <c r="J33" s="6">
        <v>366383.53586950171</v>
      </c>
      <c r="K33" s="6">
        <f t="shared" ref="K33:K36" si="4">I33+J33</f>
        <v>367381.04182209261</v>
      </c>
      <c r="L33" s="6">
        <f t="shared" ref="L33:L36" si="5">K33-G33</f>
        <v>-20316.345026459137</v>
      </c>
    </row>
    <row r="34" spans="1:12" x14ac:dyDescent="0.2">
      <c r="A34" s="2">
        <v>14</v>
      </c>
      <c r="C34" s="1" t="s">
        <v>20</v>
      </c>
      <c r="E34" s="6">
        <v>0</v>
      </c>
      <c r="F34" s="6">
        <v>707660.03799999994</v>
      </c>
      <c r="G34" s="6">
        <f t="shared" si="3"/>
        <v>707660.03799999994</v>
      </c>
      <c r="H34" s="49"/>
      <c r="I34" s="6">
        <v>0</v>
      </c>
      <c r="J34" s="6">
        <v>690079.16299999994</v>
      </c>
      <c r="K34" s="6">
        <f t="shared" si="4"/>
        <v>690079.16299999994</v>
      </c>
      <c r="L34" s="6">
        <f t="shared" si="5"/>
        <v>-17580.875</v>
      </c>
    </row>
    <row r="35" spans="1:12" x14ac:dyDescent="0.2">
      <c r="A35" s="2">
        <v>15</v>
      </c>
      <c r="C35" s="1" t="s">
        <v>19</v>
      </c>
      <c r="E35" s="6">
        <v>2624.4070611275301</v>
      </c>
      <c r="F35" s="6">
        <v>60488.084252227498</v>
      </c>
      <c r="G35" s="6">
        <f t="shared" si="3"/>
        <v>63112.491313355029</v>
      </c>
      <c r="H35" s="49"/>
      <c r="I35" s="6">
        <v>2691.0116288704571</v>
      </c>
      <c r="J35" s="6">
        <v>53079.529613981969</v>
      </c>
      <c r="K35" s="6">
        <f t="shared" si="4"/>
        <v>55770.541242852429</v>
      </c>
      <c r="L35" s="6">
        <f t="shared" si="5"/>
        <v>-7341.9500705026003</v>
      </c>
    </row>
    <row r="36" spans="1:12" x14ac:dyDescent="0.2">
      <c r="A36" s="2">
        <v>16</v>
      </c>
      <c r="C36" s="1" t="s">
        <v>18</v>
      </c>
      <c r="E36" s="6">
        <v>0</v>
      </c>
      <c r="F36" s="6">
        <v>24785.090785533903</v>
      </c>
      <c r="G36" s="6">
        <f t="shared" si="3"/>
        <v>24785.090785533903</v>
      </c>
      <c r="H36" s="49"/>
      <c r="I36" s="6">
        <v>419.93599999999998</v>
      </c>
      <c r="J36" s="6">
        <v>18653.256212449662</v>
      </c>
      <c r="K36" s="6">
        <f t="shared" si="4"/>
        <v>19073.192212449663</v>
      </c>
      <c r="L36" s="6">
        <f t="shared" si="5"/>
        <v>-5711.8985730842396</v>
      </c>
    </row>
    <row r="37" spans="1:12" x14ac:dyDescent="0.2">
      <c r="A37" s="2"/>
      <c r="E37" s="6"/>
      <c r="F37" s="6"/>
      <c r="G37" s="6"/>
      <c r="H37" s="49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49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49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49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49"/>
      <c r="I41" s="6"/>
      <c r="J41" s="6"/>
      <c r="K41" s="6"/>
      <c r="L41" s="6"/>
    </row>
    <row r="42" spans="1:12" x14ac:dyDescent="0.2">
      <c r="A42" s="2"/>
      <c r="E42" s="6"/>
      <c r="F42" s="6"/>
      <c r="G42" s="6"/>
      <c r="H42" s="49"/>
      <c r="I42" s="6"/>
      <c r="J42" s="6"/>
      <c r="K42" s="6"/>
      <c r="L42" s="6"/>
    </row>
    <row r="43" spans="1:12" x14ac:dyDescent="0.2">
      <c r="A43" s="2"/>
      <c r="E43" s="6"/>
      <c r="F43" s="6"/>
      <c r="G43" s="6"/>
      <c r="H43" s="49"/>
      <c r="I43" s="6"/>
      <c r="J43" s="6"/>
      <c r="K43" s="6"/>
      <c r="L43" s="6"/>
    </row>
    <row r="44" spans="1:12" s="12" customFormat="1" x14ac:dyDescent="0.2">
      <c r="A44" s="13" t="s">
        <v>81</v>
      </c>
      <c r="B44" s="13"/>
      <c r="C44" s="13"/>
      <c r="D44" s="13"/>
      <c r="E44" s="13"/>
      <c r="F44" s="13"/>
      <c r="G44" s="13"/>
      <c r="H44" s="41"/>
      <c r="I44" s="13"/>
      <c r="J44" s="13"/>
      <c r="K44" s="13"/>
      <c r="L44" s="13"/>
    </row>
    <row r="46" spans="1:12" s="4" customFormat="1" x14ac:dyDescent="0.2">
      <c r="E46" s="50">
        <v>2021</v>
      </c>
      <c r="F46" s="50"/>
      <c r="G46" s="50"/>
      <c r="H46" s="45"/>
      <c r="I46" s="50">
        <v>2022</v>
      </c>
      <c r="J46" s="50"/>
      <c r="K46" s="50"/>
      <c r="L46" s="11"/>
    </row>
    <row r="47" spans="1:12" s="8" customFormat="1" ht="38.1" customHeight="1" x14ac:dyDescent="0.2">
      <c r="A47" s="9" t="s">
        <v>78</v>
      </c>
      <c r="C47" s="10" t="s">
        <v>52</v>
      </c>
      <c r="E47" s="51" t="s">
        <v>7</v>
      </c>
      <c r="F47" s="51"/>
      <c r="G47" s="51"/>
      <c r="H47" s="46"/>
      <c r="I47" s="51" t="s">
        <v>37</v>
      </c>
      <c r="J47" s="51"/>
      <c r="K47" s="51"/>
      <c r="L47" s="9" t="s">
        <v>45</v>
      </c>
    </row>
    <row r="48" spans="1:12" x14ac:dyDescent="0.2">
      <c r="E48" s="2" t="s">
        <v>6</v>
      </c>
      <c r="F48" s="2" t="s">
        <v>5</v>
      </c>
      <c r="G48" s="2" t="s">
        <v>4</v>
      </c>
      <c r="H48" s="47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47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48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49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6">
        <v>6302.33</v>
      </c>
      <c r="F52" s="6">
        <v>249398.60611160001</v>
      </c>
      <c r="G52" s="6">
        <f t="shared" ref="G52:G55" si="6">E52+F52</f>
        <v>255700.93611159999</v>
      </c>
      <c r="H52" s="49"/>
      <c r="I52" s="6">
        <v>6210.4260000000004</v>
      </c>
      <c r="J52" s="6">
        <v>271119.25390962814</v>
      </c>
      <c r="K52" s="6">
        <f t="shared" ref="K52:K55" si="7">I52+J52</f>
        <v>277329.67990962812</v>
      </c>
      <c r="L52" s="6">
        <f t="shared" ref="L52:L55" si="8">K52-G52</f>
        <v>21628.743798028125</v>
      </c>
    </row>
    <row r="53" spans="1:12" x14ac:dyDescent="0.2">
      <c r="A53" s="2">
        <v>18</v>
      </c>
      <c r="C53" s="1" t="s">
        <v>16</v>
      </c>
      <c r="E53" s="6">
        <v>137779.217</v>
      </c>
      <c r="F53" s="6">
        <v>54230.453999999998</v>
      </c>
      <c r="G53" s="6">
        <f t="shared" si="6"/>
        <v>192009.671</v>
      </c>
      <c r="H53" s="49"/>
      <c r="I53" s="6">
        <v>157775.91399999999</v>
      </c>
      <c r="J53" s="6">
        <v>43271.209000000003</v>
      </c>
      <c r="K53" s="6">
        <f t="shared" si="7"/>
        <v>201047.12299999999</v>
      </c>
      <c r="L53" s="6">
        <f t="shared" si="8"/>
        <v>9037.4519999999902</v>
      </c>
    </row>
    <row r="54" spans="1:12" x14ac:dyDescent="0.2">
      <c r="A54" s="2">
        <v>19</v>
      </c>
      <c r="C54" s="1" t="s">
        <v>15</v>
      </c>
      <c r="E54" s="6">
        <v>0</v>
      </c>
      <c r="F54" s="6">
        <v>269.13299999999998</v>
      </c>
      <c r="G54" s="6">
        <f t="shared" si="6"/>
        <v>269.13299999999998</v>
      </c>
      <c r="H54" s="49"/>
      <c r="I54" s="6">
        <v>0</v>
      </c>
      <c r="J54" s="6">
        <v>138.63900000000001</v>
      </c>
      <c r="K54" s="6">
        <f t="shared" si="7"/>
        <v>138.63900000000001</v>
      </c>
      <c r="L54" s="6">
        <f t="shared" si="8"/>
        <v>-130.49399999999997</v>
      </c>
    </row>
    <row r="55" spans="1:12" x14ac:dyDescent="0.2">
      <c r="A55" s="2">
        <v>20</v>
      </c>
      <c r="C55" s="1" t="s">
        <v>14</v>
      </c>
      <c r="E55" s="6">
        <v>0</v>
      </c>
      <c r="F55" s="6">
        <v>0</v>
      </c>
      <c r="G55" s="6">
        <f t="shared" si="6"/>
        <v>0</v>
      </c>
      <c r="H55" s="49"/>
      <c r="I55" s="6">
        <v>0</v>
      </c>
      <c r="J55" s="6">
        <v>0</v>
      </c>
      <c r="K55" s="6">
        <f t="shared" si="7"/>
        <v>0</v>
      </c>
      <c r="L55" s="6">
        <f t="shared" si="8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243867.55653985855</v>
      </c>
      <c r="F56" s="7">
        <f>SUM(F52:F55)+SUM(F31:F36)</f>
        <v>2523250.8601052859</v>
      </c>
      <c r="G56" s="7">
        <f>SUM(G52:G55)+SUM(G31:G36)</f>
        <v>2767118.4166451446</v>
      </c>
      <c r="H56" s="49"/>
      <c r="I56" s="7">
        <f>SUM(I52:I55)+SUM(I31:I36)</f>
        <v>257426.32708822371</v>
      </c>
      <c r="J56" s="7">
        <f>SUM(J52:J55)+SUM(J31:J36)</f>
        <v>2491409.0146084246</v>
      </c>
      <c r="K56" s="7">
        <f>SUM(K52:K55)+SUM(K31:K36)</f>
        <v>2748835.3416966479</v>
      </c>
      <c r="L56" s="7">
        <f>SUM(L52:L55)+SUM(L31:L36)</f>
        <v>-18283.074948496214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6">
        <v>56303.932099999998</v>
      </c>
      <c r="F58" s="6">
        <v>554504.01279999991</v>
      </c>
      <c r="G58" s="6">
        <f t="shared" ref="G58:G69" si="9">E58+F58</f>
        <v>610807.94489999989</v>
      </c>
      <c r="H58" s="49"/>
      <c r="I58" s="6">
        <v>61476.986698031003</v>
      </c>
      <c r="J58" s="6">
        <v>534989.32442872599</v>
      </c>
      <c r="K58" s="6">
        <f t="shared" ref="K58:K69" si="10">I58+J58</f>
        <v>596466.31112675695</v>
      </c>
      <c r="L58" s="6">
        <f t="shared" ref="L58:L69" si="11">K58-G58</f>
        <v>-14341.633773242938</v>
      </c>
    </row>
    <row r="59" spans="1:12" x14ac:dyDescent="0.2">
      <c r="A59" s="2">
        <v>23</v>
      </c>
      <c r="C59" s="1" t="s">
        <v>12</v>
      </c>
      <c r="E59" s="6">
        <v>31987.366300000002</v>
      </c>
      <c r="F59" s="6">
        <v>654365.71799999999</v>
      </c>
      <c r="G59" s="6">
        <f t="shared" si="9"/>
        <v>686353.08429999999</v>
      </c>
      <c r="H59" s="49"/>
      <c r="I59" s="6">
        <v>37265.898890000004</v>
      </c>
      <c r="J59" s="6">
        <v>681487.96678000002</v>
      </c>
      <c r="K59" s="6">
        <f t="shared" si="10"/>
        <v>718753.86566999997</v>
      </c>
      <c r="L59" s="6">
        <f t="shared" si="11"/>
        <v>32400.781369999982</v>
      </c>
    </row>
    <row r="60" spans="1:12" x14ac:dyDescent="0.2">
      <c r="A60" s="2">
        <v>24</v>
      </c>
      <c r="C60" s="1" t="s">
        <v>26</v>
      </c>
      <c r="E60" s="6">
        <v>15902.900099999999</v>
      </c>
      <c r="F60" s="6">
        <v>74192.600599999991</v>
      </c>
      <c r="G60" s="6">
        <f>E60+F60</f>
        <v>90095.50069999999</v>
      </c>
      <c r="H60" s="49"/>
      <c r="I60" s="6">
        <v>17523.109700000005</v>
      </c>
      <c r="J60" s="6">
        <v>72023.7503</v>
      </c>
      <c r="K60" s="6">
        <f>I60+J60</f>
        <v>89546.86</v>
      </c>
      <c r="L60" s="6">
        <f>K60-G60</f>
        <v>-548.64069999998901</v>
      </c>
    </row>
    <row r="61" spans="1:12" x14ac:dyDescent="0.2">
      <c r="A61" s="2">
        <v>25</v>
      </c>
      <c r="C61" s="1" t="s">
        <v>25</v>
      </c>
      <c r="E61" s="6">
        <v>319.721</v>
      </c>
      <c r="F61" s="6">
        <v>0</v>
      </c>
      <c r="G61" s="6">
        <f>E61+F61</f>
        <v>319.721</v>
      </c>
      <c r="H61" s="49"/>
      <c r="I61" s="6">
        <v>341.28469999999999</v>
      </c>
      <c r="J61" s="6">
        <v>0</v>
      </c>
      <c r="K61" s="6">
        <f>I61+J61</f>
        <v>341.28469999999999</v>
      </c>
      <c r="L61" s="6">
        <f>K61-G61</f>
        <v>21.563699999999983</v>
      </c>
    </row>
    <row r="62" spans="1:12" x14ac:dyDescent="0.2">
      <c r="A62" s="2">
        <v>26</v>
      </c>
      <c r="C62" s="1" t="s">
        <v>48</v>
      </c>
      <c r="E62" s="6">
        <v>8463.6828000000005</v>
      </c>
      <c r="F62" s="6">
        <v>629136.18145942793</v>
      </c>
      <c r="G62" s="6">
        <f t="shared" si="9"/>
        <v>637599.86425942788</v>
      </c>
      <c r="H62" s="49"/>
      <c r="I62" s="6">
        <v>8641.6089623034004</v>
      </c>
      <c r="J62" s="6">
        <v>802926.84843241482</v>
      </c>
      <c r="K62" s="6">
        <f t="shared" si="10"/>
        <v>811568.45739471819</v>
      </c>
      <c r="L62" s="6">
        <f t="shared" si="11"/>
        <v>173968.59313529031</v>
      </c>
    </row>
    <row r="63" spans="1:12" x14ac:dyDescent="0.2">
      <c r="A63" s="2">
        <v>27</v>
      </c>
      <c r="C63" s="1" t="s">
        <v>23</v>
      </c>
      <c r="E63" s="6">
        <v>0</v>
      </c>
      <c r="F63" s="6">
        <v>958587.32893878501</v>
      </c>
      <c r="G63" s="6">
        <f t="shared" si="9"/>
        <v>958587.32893878501</v>
      </c>
      <c r="H63" s="49"/>
      <c r="I63" s="6">
        <v>0</v>
      </c>
      <c r="J63" s="6">
        <v>1006652.8007826018</v>
      </c>
      <c r="K63" s="6">
        <f t="shared" si="10"/>
        <v>1006652.8007826018</v>
      </c>
      <c r="L63" s="6">
        <f t="shared" si="11"/>
        <v>48065.471843816806</v>
      </c>
    </row>
    <row r="64" spans="1:12" x14ac:dyDescent="0.2">
      <c r="A64" s="2">
        <v>28</v>
      </c>
      <c r="C64" s="1" t="s">
        <v>49</v>
      </c>
      <c r="E64" s="6">
        <v>0</v>
      </c>
      <c r="F64" s="6">
        <v>453006.61475721997</v>
      </c>
      <c r="G64" s="6">
        <f t="shared" si="9"/>
        <v>453006.61475721997</v>
      </c>
      <c r="H64" s="49"/>
      <c r="I64" s="6">
        <v>0</v>
      </c>
      <c r="J64" s="6">
        <v>423267.63883371901</v>
      </c>
      <c r="K64" s="6">
        <f t="shared" si="10"/>
        <v>423267.63883371901</v>
      </c>
      <c r="L64" s="6">
        <f t="shared" si="11"/>
        <v>-29738.975923500955</v>
      </c>
    </row>
    <row r="65" spans="1:12" x14ac:dyDescent="0.2">
      <c r="A65" s="2">
        <v>29</v>
      </c>
      <c r="C65" s="1" t="s">
        <v>50</v>
      </c>
      <c r="E65" s="6">
        <v>0</v>
      </c>
      <c r="F65" s="6">
        <v>4700474.4198709298</v>
      </c>
      <c r="G65" s="6">
        <f t="shared" si="9"/>
        <v>4700474.4198709298</v>
      </c>
      <c r="H65" s="49"/>
      <c r="I65" s="6">
        <v>0</v>
      </c>
      <c r="J65" s="6">
        <v>4359326.4488204801</v>
      </c>
      <c r="K65" s="6">
        <f t="shared" si="10"/>
        <v>4359326.4488204801</v>
      </c>
      <c r="L65" s="6">
        <f t="shared" si="11"/>
        <v>-341147.97105044965</v>
      </c>
    </row>
    <row r="66" spans="1:12" x14ac:dyDescent="0.2">
      <c r="A66" s="2">
        <v>30</v>
      </c>
      <c r="C66" s="1" t="s">
        <v>51</v>
      </c>
      <c r="E66" s="6">
        <v>0</v>
      </c>
      <c r="F66" s="6">
        <v>241187.349831411</v>
      </c>
      <c r="G66" s="6">
        <f t="shared" si="9"/>
        <v>241187.349831411</v>
      </c>
      <c r="H66" s="49"/>
      <c r="I66" s="6">
        <v>0</v>
      </c>
      <c r="J66" s="6">
        <v>277095.13603789947</v>
      </c>
      <c r="K66" s="6">
        <f t="shared" si="10"/>
        <v>277095.13603789947</v>
      </c>
      <c r="L66" s="6">
        <f t="shared" si="11"/>
        <v>35907.786206488468</v>
      </c>
    </row>
    <row r="67" spans="1:12" x14ac:dyDescent="0.2">
      <c r="A67" s="2">
        <v>31</v>
      </c>
      <c r="C67" s="1" t="s">
        <v>11</v>
      </c>
      <c r="E67" s="6">
        <v>4043.424</v>
      </c>
      <c r="F67" s="6">
        <v>59467.794299999994</v>
      </c>
      <c r="G67" s="6">
        <f t="shared" si="9"/>
        <v>63511.218299999993</v>
      </c>
      <c r="H67" s="49"/>
      <c r="I67" s="6">
        <v>4852.7832904161005</v>
      </c>
      <c r="J67" s="6">
        <v>56811.559432621005</v>
      </c>
      <c r="K67" s="6">
        <f t="shared" si="10"/>
        <v>61664.342723037102</v>
      </c>
      <c r="L67" s="6">
        <f t="shared" si="11"/>
        <v>-1846.8755769628915</v>
      </c>
    </row>
    <row r="68" spans="1:12" x14ac:dyDescent="0.2">
      <c r="A68" s="2">
        <v>32</v>
      </c>
      <c r="C68" s="1" t="s">
        <v>10</v>
      </c>
      <c r="E68" s="6">
        <v>79188.173999941093</v>
      </c>
      <c r="F68" s="6">
        <v>64709.4716528106</v>
      </c>
      <c r="G68" s="6">
        <f t="shared" si="9"/>
        <v>143897.6456527517</v>
      </c>
      <c r="H68" s="49"/>
      <c r="I68" s="6">
        <v>13852.575314889598</v>
      </c>
      <c r="J68" s="6">
        <v>83246.179685929092</v>
      </c>
      <c r="K68" s="6">
        <f t="shared" si="10"/>
        <v>97098.755000818695</v>
      </c>
      <c r="L68" s="6">
        <f t="shared" si="11"/>
        <v>-46798.890651933005</v>
      </c>
    </row>
    <row r="69" spans="1:12" x14ac:dyDescent="0.2">
      <c r="A69" s="2">
        <v>33</v>
      </c>
      <c r="C69" s="1" t="s">
        <v>9</v>
      </c>
      <c r="E69" s="6">
        <v>0</v>
      </c>
      <c r="F69" s="6">
        <v>0</v>
      </c>
      <c r="G69" s="6">
        <f t="shared" si="9"/>
        <v>0</v>
      </c>
      <c r="H69" s="49"/>
      <c r="I69" s="6">
        <v>0</v>
      </c>
      <c r="J69" s="6">
        <v>0</v>
      </c>
      <c r="K69" s="6">
        <f t="shared" si="10"/>
        <v>0</v>
      </c>
      <c r="L69" s="6">
        <f t="shared" si="11"/>
        <v>0</v>
      </c>
    </row>
    <row r="70" spans="1:12" x14ac:dyDescent="0.2">
      <c r="A70" s="2">
        <v>34</v>
      </c>
      <c r="C70" s="1" t="s">
        <v>38</v>
      </c>
      <c r="E70" s="7">
        <f t="shared" ref="E70:K70" si="12">SUM(E58:E69)</f>
        <v>196209.20029994109</v>
      </c>
      <c r="F70" s="7">
        <f t="shared" si="12"/>
        <v>8389631.4922105838</v>
      </c>
      <c r="G70" s="7">
        <f t="shared" si="12"/>
        <v>8585840.6925105266</v>
      </c>
      <c r="H70" s="49"/>
      <c r="I70" s="7">
        <f t="shared" si="12"/>
        <v>143954.24755564012</v>
      </c>
      <c r="J70" s="7">
        <f t="shared" si="12"/>
        <v>8297827.65353439</v>
      </c>
      <c r="K70" s="7">
        <f t="shared" si="12"/>
        <v>8441781.9010900315</v>
      </c>
      <c r="L70" s="7">
        <f>K70-G70</f>
        <v>-144058.79142049514</v>
      </c>
    </row>
    <row r="71" spans="1:12" x14ac:dyDescent="0.2">
      <c r="A71" s="2"/>
      <c r="E71" s="2"/>
    </row>
    <row r="72" spans="1:12" x14ac:dyDescent="0.2">
      <c r="A72" s="2">
        <v>35</v>
      </c>
      <c r="C72" s="1" t="s">
        <v>8</v>
      </c>
      <c r="E72" s="7">
        <f t="shared" ref="E72:K72" si="13">E56+E70</f>
        <v>440076.75683979964</v>
      </c>
      <c r="F72" s="7">
        <f t="shared" si="13"/>
        <v>10912882.352315869</v>
      </c>
      <c r="G72" s="7">
        <f t="shared" si="13"/>
        <v>11352959.109155672</v>
      </c>
      <c r="H72" s="49"/>
      <c r="I72" s="7">
        <f t="shared" si="13"/>
        <v>401380.57464386383</v>
      </c>
      <c r="J72" s="7">
        <f t="shared" si="13"/>
        <v>10789236.668142814</v>
      </c>
      <c r="K72" s="7">
        <f t="shared" si="13"/>
        <v>11190617.242786679</v>
      </c>
      <c r="L72" s="7">
        <f>K72-G72</f>
        <v>-162341.86636899225</v>
      </c>
    </row>
    <row r="73" spans="1:12" x14ac:dyDescent="0.2">
      <c r="A73" s="2"/>
      <c r="E73" s="2"/>
    </row>
    <row r="74" spans="1:12" x14ac:dyDescent="0.2">
      <c r="A74" s="2">
        <v>36</v>
      </c>
      <c r="C74" s="1" t="s">
        <v>53</v>
      </c>
      <c r="E74" s="7">
        <f>E27+E72</f>
        <v>12120833.25251375</v>
      </c>
      <c r="F74" s="7">
        <f>F27+F72</f>
        <v>13671969.697025601</v>
      </c>
      <c r="G74" s="7">
        <f>G27+G72</f>
        <v>25792802.949539356</v>
      </c>
      <c r="H74" s="49"/>
      <c r="I74" s="7">
        <f>I27+I72</f>
        <v>13230981.828550087</v>
      </c>
      <c r="J74" s="7">
        <f>J27+J72</f>
        <v>13886637.017505884</v>
      </c>
      <c r="K74" s="7">
        <f>K27+K72</f>
        <v>27117618.846055973</v>
      </c>
      <c r="L74" s="7">
        <f>L27+L72</f>
        <v>1324815.8965166183</v>
      </c>
    </row>
    <row r="75" spans="1:12" x14ac:dyDescent="0.2">
      <c r="A75" s="2"/>
      <c r="E75" s="6"/>
      <c r="F75" s="6"/>
      <c r="G75" s="6"/>
      <c r="H75" s="49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49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49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49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49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49"/>
      <c r="I80" s="6"/>
      <c r="J80" s="6"/>
      <c r="K80" s="6"/>
      <c r="L80" s="6"/>
    </row>
    <row r="81" spans="1:12" s="12" customFormat="1" x14ac:dyDescent="0.2">
      <c r="A81" s="13"/>
      <c r="B81" s="13"/>
      <c r="C81" s="13"/>
      <c r="D81" s="13"/>
      <c r="E81" s="13"/>
      <c r="F81" s="13"/>
      <c r="G81" s="13"/>
      <c r="H81" s="41"/>
      <c r="I81" s="13"/>
      <c r="J81" s="13"/>
      <c r="K81" s="13"/>
      <c r="L81" s="13"/>
    </row>
    <row r="82" spans="1:12" s="12" customFormat="1" x14ac:dyDescent="0.2">
      <c r="A82" s="13"/>
      <c r="B82" s="13"/>
      <c r="C82" s="13"/>
      <c r="D82" s="13"/>
      <c r="E82" s="13"/>
      <c r="F82" s="13"/>
      <c r="G82" s="13"/>
      <c r="H82" s="41"/>
      <c r="I82" s="13"/>
      <c r="J82" s="13"/>
      <c r="K82" s="13"/>
      <c r="L82" s="13"/>
    </row>
    <row r="83" spans="1:12" s="12" customFormat="1" x14ac:dyDescent="0.2">
      <c r="A83" s="13" t="s">
        <v>81</v>
      </c>
      <c r="B83" s="13"/>
      <c r="C83" s="13"/>
      <c r="D83" s="13"/>
      <c r="E83" s="13"/>
      <c r="F83" s="13"/>
      <c r="G83" s="13"/>
      <c r="H83" s="41"/>
      <c r="I83" s="13"/>
      <c r="J83" s="13"/>
      <c r="K83" s="13"/>
      <c r="L83" s="13"/>
    </row>
    <row r="85" spans="1:12" s="4" customFormat="1" x14ac:dyDescent="0.2">
      <c r="E85" s="50">
        <v>2021</v>
      </c>
      <c r="F85" s="50"/>
      <c r="G85" s="50"/>
      <c r="H85" s="45"/>
      <c r="I85" s="50">
        <v>2022</v>
      </c>
      <c r="J85" s="50"/>
      <c r="K85" s="50"/>
      <c r="L85" s="11"/>
    </row>
    <row r="86" spans="1:12" s="8" customFormat="1" ht="38.1" customHeight="1" x14ac:dyDescent="0.2">
      <c r="A86" s="9" t="s">
        <v>78</v>
      </c>
      <c r="C86" s="10" t="s">
        <v>52</v>
      </c>
      <c r="E86" s="51" t="s">
        <v>7</v>
      </c>
      <c r="F86" s="51"/>
      <c r="G86" s="51"/>
      <c r="H86" s="46"/>
      <c r="I86" s="51" t="s">
        <v>37</v>
      </c>
      <c r="J86" s="51"/>
      <c r="K86" s="51"/>
      <c r="L86" s="9" t="s">
        <v>45</v>
      </c>
    </row>
    <row r="87" spans="1:12" x14ac:dyDescent="0.2">
      <c r="E87" s="2" t="s">
        <v>6</v>
      </c>
      <c r="F87" s="2" t="s">
        <v>5</v>
      </c>
      <c r="G87" s="2" t="s">
        <v>4</v>
      </c>
      <c r="H87" s="47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47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48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6">
        <v>7530752.5845357701</v>
      </c>
      <c r="F93" s="6">
        <v>150772.0018849085</v>
      </c>
      <c r="G93" s="6">
        <f>E93+F93</f>
        <v>7681524.5864206785</v>
      </c>
      <c r="H93" s="49"/>
      <c r="I93" s="6">
        <v>8196365.7292606179</v>
      </c>
      <c r="J93" s="6">
        <v>186925.18338627188</v>
      </c>
      <c r="K93" s="6">
        <f>I93+J93</f>
        <v>8383290.9126468897</v>
      </c>
      <c r="L93" s="6">
        <f>K93-G93</f>
        <v>701766.32622621115</v>
      </c>
    </row>
    <row r="94" spans="1:12" x14ac:dyDescent="0.2">
      <c r="A94" s="2">
        <v>38</v>
      </c>
      <c r="C94" s="1" t="s">
        <v>56</v>
      </c>
      <c r="E94" s="6">
        <v>3674410.5963326027</v>
      </c>
      <c r="F94" s="6">
        <v>2140668.849303768</v>
      </c>
      <c r="G94" s="6">
        <f>E94+F94</f>
        <v>5815079.4456363712</v>
      </c>
      <c r="H94" s="49"/>
      <c r="I94" s="6">
        <v>4106145.6699676169</v>
      </c>
      <c r="J94" s="6">
        <v>2392192.6785145761</v>
      </c>
      <c r="K94" s="6">
        <f>I94+J94</f>
        <v>6498338.3484821934</v>
      </c>
      <c r="L94" s="6">
        <f>K94-G94</f>
        <v>683258.90284582227</v>
      </c>
    </row>
    <row r="95" spans="1:12" x14ac:dyDescent="0.2">
      <c r="A95" s="2">
        <v>39</v>
      </c>
      <c r="C95" s="1" t="s">
        <v>57</v>
      </c>
      <c r="E95" s="6">
        <v>475593.31480557297</v>
      </c>
      <c r="F95" s="6">
        <v>467646.49352105201</v>
      </c>
      <c r="G95" s="6">
        <f>E95+F95</f>
        <v>943239.80832662503</v>
      </c>
      <c r="H95" s="49"/>
      <c r="I95" s="6">
        <v>527089.81641322712</v>
      </c>
      <c r="J95" s="6">
        <v>518282.52572698344</v>
      </c>
      <c r="K95" s="6">
        <f>I95+J95</f>
        <v>1045372.3421402106</v>
      </c>
      <c r="L95" s="6">
        <f>K95-G95</f>
        <v>102132.53381358553</v>
      </c>
    </row>
    <row r="96" spans="1:12" x14ac:dyDescent="0.2">
      <c r="A96" s="2">
        <v>40</v>
      </c>
      <c r="C96" s="1" t="s">
        <v>0</v>
      </c>
      <c r="E96" s="7">
        <f t="shared" ref="E96:K96" si="14">SUM(E93:E95)</f>
        <v>11680756.495673945</v>
      </c>
      <c r="F96" s="7">
        <f t="shared" si="14"/>
        <v>2759087.3447097284</v>
      </c>
      <c r="G96" s="7">
        <f t="shared" si="14"/>
        <v>14439843.840383675</v>
      </c>
      <c r="H96" s="49"/>
      <c r="I96" s="7">
        <f t="shared" si="14"/>
        <v>12829601.215641461</v>
      </c>
      <c r="J96" s="7">
        <f t="shared" si="14"/>
        <v>3097400.3876278312</v>
      </c>
      <c r="K96" s="7">
        <f t="shared" si="14"/>
        <v>15927001.603269294</v>
      </c>
      <c r="L96" s="7">
        <f>K96-G96</f>
        <v>1487157.762885619</v>
      </c>
    </row>
    <row r="97" spans="1:13" x14ac:dyDescent="0.2">
      <c r="A97" s="2"/>
    </row>
    <row r="98" spans="1:13" x14ac:dyDescent="0.2">
      <c r="A98" s="2"/>
      <c r="C98" s="4" t="s">
        <v>58</v>
      </c>
    </row>
    <row r="99" spans="1:13" x14ac:dyDescent="0.2">
      <c r="A99" s="2"/>
      <c r="C99" s="4"/>
    </row>
    <row r="100" spans="1:13" x14ac:dyDescent="0.2">
      <c r="A100" s="2">
        <v>41</v>
      </c>
      <c r="C100" s="1" t="s">
        <v>69</v>
      </c>
      <c r="E100" s="6">
        <v>0</v>
      </c>
      <c r="F100" s="6">
        <v>179966.90016806478</v>
      </c>
      <c r="G100" s="6">
        <f>E100+F100</f>
        <v>179966.90016806478</v>
      </c>
      <c r="H100" s="49"/>
      <c r="I100" s="17">
        <v>0</v>
      </c>
      <c r="J100" s="17">
        <v>189115.33230798453</v>
      </c>
      <c r="K100" s="6">
        <f>I100+J100</f>
        <v>189115.33230798453</v>
      </c>
      <c r="L100" s="6">
        <f>K100-G100</f>
        <v>9148.4321399197506</v>
      </c>
      <c r="M100" s="22"/>
    </row>
    <row r="101" spans="1:13" x14ac:dyDescent="0.2">
      <c r="A101" s="2">
        <v>42</v>
      </c>
      <c r="C101" s="1" t="s">
        <v>66</v>
      </c>
      <c r="E101" s="6">
        <v>23485.5805200574</v>
      </c>
      <c r="F101" s="6">
        <v>567869.74309122446</v>
      </c>
      <c r="G101" s="6">
        <f t="shared" ref="G101:G111" si="15">E101+F101</f>
        <v>591355.32361128181</v>
      </c>
      <c r="H101" s="49"/>
      <c r="I101" s="17">
        <v>25983.819770903101</v>
      </c>
      <c r="J101" s="17">
        <v>614587.77989049419</v>
      </c>
      <c r="K101" s="6">
        <f t="shared" ref="K101:K111" si="16">I101+J101</f>
        <v>640571.59966139728</v>
      </c>
      <c r="L101" s="6">
        <f t="shared" ref="L101:L111" si="17">K101-G101</f>
        <v>49216.27605011547</v>
      </c>
      <c r="M101" s="22"/>
    </row>
    <row r="102" spans="1:13" x14ac:dyDescent="0.2">
      <c r="A102" s="2">
        <v>43</v>
      </c>
      <c r="C102" s="1" t="s">
        <v>60</v>
      </c>
      <c r="E102" s="6">
        <v>8058.5264228202996</v>
      </c>
      <c r="F102" s="6">
        <v>1681321.3966233439</v>
      </c>
      <c r="G102" s="6">
        <f t="shared" si="15"/>
        <v>1689379.9230461642</v>
      </c>
      <c r="H102" s="49"/>
      <c r="I102" s="17">
        <v>6876.8099906304988</v>
      </c>
      <c r="J102" s="17">
        <v>1688569.6845890668</v>
      </c>
      <c r="K102" s="6">
        <f t="shared" si="16"/>
        <v>1695446.4945796973</v>
      </c>
      <c r="L102" s="6">
        <f t="shared" si="17"/>
        <v>6066.571533533046</v>
      </c>
      <c r="M102" s="22"/>
    </row>
    <row r="103" spans="1:13" x14ac:dyDescent="0.2">
      <c r="A103" s="2">
        <v>44</v>
      </c>
      <c r="C103" s="1" t="s">
        <v>64</v>
      </c>
      <c r="E103" s="6">
        <v>62640.906146713707</v>
      </c>
      <c r="F103" s="6">
        <v>717055.61772297241</v>
      </c>
      <c r="G103" s="6">
        <f t="shared" si="15"/>
        <v>779696.52386968606</v>
      </c>
      <c r="H103" s="49"/>
      <c r="I103" s="17">
        <v>61519.490808247399</v>
      </c>
      <c r="J103" s="17">
        <v>705200.13132057746</v>
      </c>
      <c r="K103" s="6">
        <f t="shared" si="16"/>
        <v>766719.62212882482</v>
      </c>
      <c r="L103" s="6">
        <f t="shared" si="17"/>
        <v>-12976.901740861242</v>
      </c>
      <c r="M103" s="22"/>
    </row>
    <row r="104" spans="1:13" x14ac:dyDescent="0.2">
      <c r="A104" s="2">
        <v>45</v>
      </c>
      <c r="C104" s="1" t="s">
        <v>63</v>
      </c>
      <c r="E104" s="6">
        <v>29098.357799999998</v>
      </c>
      <c r="F104" s="6">
        <v>660622.54928975762</v>
      </c>
      <c r="G104" s="6">
        <f t="shared" si="15"/>
        <v>689720.90708975762</v>
      </c>
      <c r="H104" s="49"/>
      <c r="I104" s="17">
        <v>38209.678440008</v>
      </c>
      <c r="J104" s="17">
        <v>687239.76161816204</v>
      </c>
      <c r="K104" s="6">
        <f t="shared" si="16"/>
        <v>725449.44005817</v>
      </c>
      <c r="L104" s="6">
        <f t="shared" si="17"/>
        <v>35728.532968412386</v>
      </c>
      <c r="M104" s="22"/>
    </row>
    <row r="105" spans="1:13" x14ac:dyDescent="0.2">
      <c r="A105" s="2">
        <v>46</v>
      </c>
      <c r="C105" s="1" t="s">
        <v>65</v>
      </c>
      <c r="E105" s="6">
        <v>47988.330346428404</v>
      </c>
      <c r="F105" s="6">
        <v>710473.31532068353</v>
      </c>
      <c r="G105" s="6">
        <f t="shared" si="15"/>
        <v>758461.64566711197</v>
      </c>
      <c r="H105" s="49"/>
      <c r="I105" s="17">
        <v>43930.970957018602</v>
      </c>
      <c r="J105" s="17">
        <v>676265.5216555323</v>
      </c>
      <c r="K105" s="6">
        <f t="shared" si="16"/>
        <v>720196.49261255085</v>
      </c>
      <c r="L105" s="6">
        <f t="shared" si="17"/>
        <v>-38265.153054561117</v>
      </c>
      <c r="M105" s="22"/>
    </row>
    <row r="106" spans="1:13" x14ac:dyDescent="0.2">
      <c r="A106" s="2">
        <v>47</v>
      </c>
      <c r="C106" s="1" t="s">
        <v>68</v>
      </c>
      <c r="E106" s="6">
        <v>5617.3246964481996</v>
      </c>
      <c r="F106" s="6">
        <v>307539.72747243725</v>
      </c>
      <c r="G106" s="6">
        <f t="shared" si="15"/>
        <v>313157.05216888548</v>
      </c>
      <c r="H106" s="49"/>
      <c r="I106" s="17">
        <v>3933.0540590839</v>
      </c>
      <c r="J106" s="17">
        <v>335890.34895159112</v>
      </c>
      <c r="K106" s="6">
        <f t="shared" si="16"/>
        <v>339823.40301067504</v>
      </c>
      <c r="L106" s="6">
        <f t="shared" si="17"/>
        <v>26666.350841789565</v>
      </c>
      <c r="M106" s="22"/>
    </row>
    <row r="107" spans="1:13" x14ac:dyDescent="0.2">
      <c r="A107" s="2">
        <v>48</v>
      </c>
      <c r="C107" s="1" t="s">
        <v>70</v>
      </c>
      <c r="E107" s="6">
        <v>173440.40625346877</v>
      </c>
      <c r="F107" s="6">
        <v>451359.7588333647</v>
      </c>
      <c r="G107" s="6">
        <f t="shared" si="15"/>
        <v>624800.16508683353</v>
      </c>
      <c r="H107" s="49"/>
      <c r="I107" s="17">
        <v>192834.59187984618</v>
      </c>
      <c r="J107" s="17">
        <v>385470.84997948608</v>
      </c>
      <c r="K107" s="6">
        <f t="shared" si="16"/>
        <v>578305.44185933226</v>
      </c>
      <c r="L107" s="6">
        <f t="shared" si="17"/>
        <v>-46494.723227501265</v>
      </c>
      <c r="M107" s="22"/>
    </row>
    <row r="108" spans="1:13" x14ac:dyDescent="0.2">
      <c r="A108" s="2">
        <v>49</v>
      </c>
      <c r="C108" s="1" t="s">
        <v>59</v>
      </c>
      <c r="E108" s="6">
        <v>19812.950090744398</v>
      </c>
      <c r="F108" s="6">
        <v>1955285.8599322659</v>
      </c>
      <c r="G108" s="6">
        <f t="shared" si="15"/>
        <v>1975098.8100230102</v>
      </c>
      <c r="H108" s="49"/>
      <c r="I108" s="17">
        <v>15921.834720347599</v>
      </c>
      <c r="J108" s="17">
        <v>1912722.9874852463</v>
      </c>
      <c r="K108" s="6">
        <f t="shared" si="16"/>
        <v>1928644.8222055938</v>
      </c>
      <c r="L108" s="6">
        <f t="shared" si="17"/>
        <v>-46453.987817416433</v>
      </c>
      <c r="M108" s="22"/>
    </row>
    <row r="109" spans="1:13" x14ac:dyDescent="0.2">
      <c r="A109" s="2">
        <v>50</v>
      </c>
      <c r="C109" s="1" t="s">
        <v>67</v>
      </c>
      <c r="E109" s="6">
        <v>18438.0116807415</v>
      </c>
      <c r="F109" s="6">
        <v>541714.32642000809</v>
      </c>
      <c r="G109" s="6">
        <f t="shared" si="15"/>
        <v>560152.33810074953</v>
      </c>
      <c r="H109" s="49"/>
      <c r="I109" s="17">
        <v>1167.1392943754006</v>
      </c>
      <c r="J109" s="17">
        <v>608258.89955104538</v>
      </c>
      <c r="K109" s="6">
        <f t="shared" si="16"/>
        <v>609426.03884542082</v>
      </c>
      <c r="L109" s="6">
        <f t="shared" si="17"/>
        <v>49273.700744671281</v>
      </c>
      <c r="M109" s="22"/>
    </row>
    <row r="110" spans="1:13" x14ac:dyDescent="0.2">
      <c r="A110" s="2">
        <v>51</v>
      </c>
      <c r="C110" s="1" t="s">
        <v>62</v>
      </c>
      <c r="E110" s="6">
        <v>764.07299999999998</v>
      </c>
      <c r="F110" s="6">
        <v>1456509.3321386406</v>
      </c>
      <c r="G110" s="6">
        <f t="shared" si="15"/>
        <v>1457273.4051386407</v>
      </c>
      <c r="H110" s="49"/>
      <c r="I110" s="17">
        <v>2733.5</v>
      </c>
      <c r="J110" s="17">
        <v>1432693.7651860474</v>
      </c>
      <c r="K110" s="6">
        <f t="shared" si="16"/>
        <v>1435427.2651860474</v>
      </c>
      <c r="L110" s="6">
        <f t="shared" si="17"/>
        <v>-21846.13995259325</v>
      </c>
      <c r="M110" s="22"/>
    </row>
    <row r="111" spans="1:13" x14ac:dyDescent="0.2">
      <c r="A111" s="2">
        <v>52</v>
      </c>
      <c r="C111" s="1" t="s">
        <v>61</v>
      </c>
      <c r="E111" s="6">
        <v>50732.289882376899</v>
      </c>
      <c r="F111" s="6">
        <v>1683163.8253031082</v>
      </c>
      <c r="G111" s="6">
        <f t="shared" si="15"/>
        <v>1733896.115185485</v>
      </c>
      <c r="H111" s="49"/>
      <c r="I111" s="17">
        <v>8269.6847234030993</v>
      </c>
      <c r="J111" s="17">
        <v>1553221.6056075813</v>
      </c>
      <c r="K111" s="6">
        <f t="shared" si="16"/>
        <v>1561491.2903309844</v>
      </c>
      <c r="L111" s="6">
        <f t="shared" si="17"/>
        <v>-172404.82485450059</v>
      </c>
      <c r="M111" s="22"/>
    </row>
    <row r="112" spans="1:13" x14ac:dyDescent="0.2">
      <c r="A112" s="2">
        <v>53</v>
      </c>
      <c r="C112" s="1" t="s">
        <v>0</v>
      </c>
      <c r="E112" s="7">
        <f t="shared" ref="E112:K112" si="18">SUM(E100:E111)</f>
        <v>440076.75683979958</v>
      </c>
      <c r="F112" s="7">
        <f t="shared" si="18"/>
        <v>10912882.352315871</v>
      </c>
      <c r="G112" s="7">
        <f t="shared" si="18"/>
        <v>11352959.10915567</v>
      </c>
      <c r="H112" s="49"/>
      <c r="I112" s="7">
        <f t="shared" si="18"/>
        <v>401380.57464386371</v>
      </c>
      <c r="J112" s="7">
        <f t="shared" si="18"/>
        <v>10789236.668142814</v>
      </c>
      <c r="K112" s="7">
        <f t="shared" si="18"/>
        <v>11190617.242786678</v>
      </c>
      <c r="L112" s="7">
        <f>K112-G112</f>
        <v>-162341.86636899225</v>
      </c>
      <c r="M112" s="22"/>
    </row>
    <row r="113" spans="1:12" x14ac:dyDescent="0.2">
      <c r="A113" s="2"/>
    </row>
    <row r="114" spans="1:12" ht="13.5" thickBot="1" x14ac:dyDescent="0.25">
      <c r="A114" s="2">
        <v>54</v>
      </c>
      <c r="C114" s="1" t="s">
        <v>53</v>
      </c>
      <c r="E114" s="5">
        <f t="shared" ref="E114:K114" si="19">E96+E112</f>
        <v>12120833.252513744</v>
      </c>
      <c r="F114" s="5">
        <f t="shared" si="19"/>
        <v>13671969.697025599</v>
      </c>
      <c r="G114" s="5">
        <f t="shared" si="19"/>
        <v>25792802.949539345</v>
      </c>
      <c r="H114" s="49"/>
      <c r="I114" s="5">
        <f t="shared" si="19"/>
        <v>13230981.790285325</v>
      </c>
      <c r="J114" s="5">
        <f t="shared" si="19"/>
        <v>13886637.055770645</v>
      </c>
      <c r="K114" s="5">
        <f t="shared" si="19"/>
        <v>27117618.84605597</v>
      </c>
      <c r="L114" s="5">
        <f>K114-G114</f>
        <v>1324815.8965166248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9:G9"/>
    <mergeCell ref="I9:K9"/>
    <mergeCell ref="I8:K8"/>
    <mergeCell ref="E8:G8"/>
    <mergeCell ref="E46:G46"/>
    <mergeCell ref="I46:K46"/>
    <mergeCell ref="E47:G47"/>
    <mergeCell ref="I47:K47"/>
    <mergeCell ref="E85:G85"/>
    <mergeCell ref="I85:K85"/>
    <mergeCell ref="E86:G86"/>
    <mergeCell ref="I86:K86"/>
  </mergeCells>
  <pageMargins left="0.7" right="0.7" top="0.75" bottom="0.75" header="0.3" footer="0.3"/>
  <pageSetup firstPageNumber="7" orientation="landscape" useFirstPageNumber="1" r:id="rId1"/>
  <headerFooter>
    <oddHeader>&amp;R&amp;"Arial,Regular"&amp;10Filed: 2022-10-31
EB-2022-0200
Exhibit 3
Tab 3
Schedule 1
Attachment 8
Page &amp;P of 15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A313D-BACA-4603-B38A-BCACFC186AD8}">
  <dimension ref="A1:L117"/>
  <sheetViews>
    <sheetView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4.42578125" style="1" customWidth="1"/>
    <col min="4" max="4" width="1.28515625" style="1" customWidth="1"/>
    <col min="5" max="5" width="11.42578125" style="1" customWidth="1"/>
    <col min="6" max="7" width="12.7109375" style="1" customWidth="1"/>
    <col min="8" max="8" width="1.140625" style="29" customWidth="1"/>
    <col min="9" max="12" width="12.7109375" style="1" customWidth="1"/>
    <col min="13" max="16384" width="101.140625" style="1"/>
  </cols>
  <sheetData>
    <row r="1" spans="1:12" x14ac:dyDescent="0.2">
      <c r="A1" s="15"/>
    </row>
    <row r="6" spans="1:12" s="12" customFormat="1" x14ac:dyDescent="0.2">
      <c r="A6" s="13" t="s">
        <v>76</v>
      </c>
      <c r="B6" s="13"/>
      <c r="C6" s="13"/>
      <c r="D6" s="13"/>
      <c r="E6" s="13"/>
      <c r="F6" s="13"/>
      <c r="G6" s="13"/>
      <c r="H6" s="30"/>
      <c r="I6" s="13"/>
      <c r="J6" s="13"/>
      <c r="K6" s="13"/>
      <c r="L6" s="13"/>
    </row>
    <row r="8" spans="1:12" s="4" customFormat="1" ht="15" customHeight="1" x14ac:dyDescent="0.2">
      <c r="E8" s="50">
        <v>2022</v>
      </c>
      <c r="F8" s="50"/>
      <c r="G8" s="50"/>
      <c r="H8" s="31"/>
      <c r="I8" s="50">
        <v>2023</v>
      </c>
      <c r="J8" s="50"/>
      <c r="K8" s="50"/>
      <c r="L8" s="11"/>
    </row>
    <row r="9" spans="1:12" s="8" customFormat="1" ht="38.1" customHeight="1" x14ac:dyDescent="0.2">
      <c r="A9" s="9" t="s">
        <v>78</v>
      </c>
      <c r="C9" s="10" t="s">
        <v>52</v>
      </c>
      <c r="E9" s="51" t="s">
        <v>37</v>
      </c>
      <c r="F9" s="51"/>
      <c r="G9" s="51"/>
      <c r="H9" s="32"/>
      <c r="I9" s="51" t="s">
        <v>36</v>
      </c>
      <c r="J9" s="51"/>
      <c r="K9" s="51"/>
      <c r="L9" s="9" t="s">
        <v>46</v>
      </c>
    </row>
    <row r="10" spans="1:12" x14ac:dyDescent="0.2">
      <c r="E10" s="2" t="s">
        <v>6</v>
      </c>
      <c r="F10" s="2" t="s">
        <v>5</v>
      </c>
      <c r="G10" s="2" t="s">
        <v>4</v>
      </c>
      <c r="H10" s="33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3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34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35"/>
      <c r="I15" s="6"/>
      <c r="J15" s="6"/>
      <c r="K15" s="6"/>
      <c r="L15" s="6"/>
    </row>
    <row r="16" spans="1:12" x14ac:dyDescent="0.2">
      <c r="A16" s="2">
        <v>1</v>
      </c>
      <c r="C16" s="1" t="s">
        <v>72</v>
      </c>
      <c r="E16" s="6">
        <v>5068395.3869584147</v>
      </c>
      <c r="F16" s="6">
        <v>143252.88120762521</v>
      </c>
      <c r="G16" s="6">
        <f>E16+F16</f>
        <v>5211648.2681660401</v>
      </c>
      <c r="H16" s="35"/>
      <c r="I16" s="6">
        <v>4949972.1838881699</v>
      </c>
      <c r="J16" s="6">
        <v>95495.956769063501</v>
      </c>
      <c r="K16" s="6">
        <f>I16+J16</f>
        <v>5045468.1406572331</v>
      </c>
      <c r="L16" s="6">
        <f>K16-G16</f>
        <v>-166180.127508807</v>
      </c>
    </row>
    <row r="17" spans="1:12" x14ac:dyDescent="0.2">
      <c r="A17" s="2">
        <v>2</v>
      </c>
      <c r="C17" s="1" t="s">
        <v>33</v>
      </c>
      <c r="E17" s="6">
        <v>3064722.280124085</v>
      </c>
      <c r="F17" s="6">
        <v>1845963.9549622822</v>
      </c>
      <c r="G17" s="6">
        <f>E17+F17</f>
        <v>4910686.2350863675</v>
      </c>
      <c r="H17" s="35"/>
      <c r="I17" s="6">
        <v>3026407.1761044203</v>
      </c>
      <c r="J17" s="6">
        <v>1860706.0389159</v>
      </c>
      <c r="K17" s="6">
        <f>I17+J17</f>
        <v>4887113.2150203204</v>
      </c>
      <c r="L17" s="6">
        <f>K17-G17</f>
        <v>-23573.020066047087</v>
      </c>
    </row>
    <row r="18" spans="1:12" x14ac:dyDescent="0.2">
      <c r="A18" s="2">
        <v>3</v>
      </c>
      <c r="C18" s="1" t="s">
        <v>32</v>
      </c>
      <c r="E18" s="6">
        <v>0</v>
      </c>
      <c r="F18" s="6">
        <v>0</v>
      </c>
      <c r="G18" s="6">
        <f>E18+F18</f>
        <v>0</v>
      </c>
      <c r="H18" s="35"/>
      <c r="I18" s="6">
        <v>0</v>
      </c>
      <c r="J18" s="6">
        <v>0</v>
      </c>
      <c r="K18" s="6">
        <f>I18+J18</f>
        <v>0</v>
      </c>
      <c r="L18" s="6">
        <f>K18-G18</f>
        <v>0</v>
      </c>
    </row>
    <row r="19" spans="1:12" x14ac:dyDescent="0.2">
      <c r="A19" s="2">
        <v>4</v>
      </c>
      <c r="C19" s="1" t="s">
        <v>39</v>
      </c>
      <c r="E19" s="7">
        <f t="shared" ref="E19:F19" si="0">SUM(E16:E18)</f>
        <v>8133117.6670824997</v>
      </c>
      <c r="F19" s="7">
        <f t="shared" si="0"/>
        <v>1989216.8361699074</v>
      </c>
      <c r="G19" s="7">
        <f t="shared" ref="G19:L19" si="1">SUM(G16:G18)</f>
        <v>10122334.503252408</v>
      </c>
      <c r="H19" s="35"/>
      <c r="I19" s="7">
        <f t="shared" si="1"/>
        <v>7976379.3599925898</v>
      </c>
      <c r="J19" s="7">
        <f t="shared" si="1"/>
        <v>1956201.9956849637</v>
      </c>
      <c r="K19" s="7">
        <f t="shared" si="1"/>
        <v>9932581.3556775525</v>
      </c>
      <c r="L19" s="7">
        <f t="shared" si="1"/>
        <v>-189753.14757485408</v>
      </c>
    </row>
    <row r="20" spans="1:12" x14ac:dyDescent="0.2">
      <c r="A20" s="2"/>
      <c r="E20" s="6"/>
      <c r="F20" s="6"/>
      <c r="G20" s="6"/>
      <c r="H20" s="35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2958395.6458604126</v>
      </c>
      <c r="F21" s="6">
        <v>187269.50956654188</v>
      </c>
      <c r="G21" s="6">
        <f>E21+F21</f>
        <v>3145665.1554269544</v>
      </c>
      <c r="H21" s="35"/>
      <c r="I21" s="6">
        <v>2882811.7251766301</v>
      </c>
      <c r="J21" s="6">
        <v>180358.343104484</v>
      </c>
      <c r="K21" s="6">
        <f>I21+J21</f>
        <v>3063170.0682811141</v>
      </c>
      <c r="L21" s="6">
        <f>K21-G21</f>
        <v>-82495.087145840283</v>
      </c>
    </row>
    <row r="22" spans="1:12" x14ac:dyDescent="0.2">
      <c r="A22" s="2">
        <v>6</v>
      </c>
      <c r="C22" s="1" t="s">
        <v>30</v>
      </c>
      <c r="E22" s="6">
        <v>622017.00024428649</v>
      </c>
      <c r="F22" s="6">
        <v>670483.63015183283</v>
      </c>
      <c r="G22" s="6">
        <f>E22+F22</f>
        <v>1292500.6303961193</v>
      </c>
      <c r="H22" s="35"/>
      <c r="I22" s="6">
        <v>624630.78692057508</v>
      </c>
      <c r="J22" s="6">
        <v>628533.0729813549</v>
      </c>
      <c r="K22" s="6">
        <f>I22+J22</f>
        <v>1253163.85990193</v>
      </c>
      <c r="L22" s="6">
        <f>K22-G22</f>
        <v>-39336.770494189346</v>
      </c>
    </row>
    <row r="23" spans="1:12" x14ac:dyDescent="0.2">
      <c r="A23" s="2">
        <v>7</v>
      </c>
      <c r="C23" s="1" t="s">
        <v>29</v>
      </c>
      <c r="E23" s="6">
        <v>955202.03241307079</v>
      </c>
      <c r="F23" s="6">
        <v>69705.976788487198</v>
      </c>
      <c r="G23" s="6">
        <f>E23+F23</f>
        <v>1024908.009201558</v>
      </c>
      <c r="H23" s="35"/>
      <c r="I23" s="6">
        <v>952937.12652530393</v>
      </c>
      <c r="J23" s="6">
        <v>59999.688175456504</v>
      </c>
      <c r="K23" s="6">
        <f>I23+J23</f>
        <v>1012936.8147007604</v>
      </c>
      <c r="L23" s="6">
        <f>K23-G23</f>
        <v>-11971.194500797545</v>
      </c>
    </row>
    <row r="24" spans="1:12" x14ac:dyDescent="0.2">
      <c r="A24" s="2">
        <v>8</v>
      </c>
      <c r="C24" s="1" t="s">
        <v>28</v>
      </c>
      <c r="E24" s="6">
        <v>160868.90830595334</v>
      </c>
      <c r="F24" s="6">
        <v>180724.39668630133</v>
      </c>
      <c r="G24" s="6">
        <f>E24+F24</f>
        <v>341593.30499225471</v>
      </c>
      <c r="H24" s="35"/>
      <c r="I24" s="6">
        <v>189976.11836034301</v>
      </c>
      <c r="J24" s="6">
        <v>168857.56314642599</v>
      </c>
      <c r="K24" s="6">
        <f>I24+J24</f>
        <v>358833.68150676903</v>
      </c>
      <c r="L24" s="6">
        <f>K24-G24</f>
        <v>17240.376514514326</v>
      </c>
    </row>
    <row r="25" spans="1:12" x14ac:dyDescent="0.2">
      <c r="A25" s="2">
        <v>9</v>
      </c>
      <c r="C25" s="1" t="s">
        <v>38</v>
      </c>
      <c r="E25" s="7">
        <f t="shared" ref="E25:L25" si="2">SUM(E21:E24)</f>
        <v>4696483.5868237233</v>
      </c>
      <c r="F25" s="7">
        <f t="shared" si="2"/>
        <v>1108183.5131931631</v>
      </c>
      <c r="G25" s="7">
        <f t="shared" si="2"/>
        <v>5804667.1000168864</v>
      </c>
      <c r="H25" s="35"/>
      <c r="I25" s="7">
        <f t="shared" si="2"/>
        <v>4650355.7569828527</v>
      </c>
      <c r="J25" s="7">
        <f t="shared" si="2"/>
        <v>1037748.6674077214</v>
      </c>
      <c r="K25" s="7">
        <f t="shared" si="2"/>
        <v>5688104.424390574</v>
      </c>
      <c r="L25" s="7">
        <f t="shared" si="2"/>
        <v>-116562.67562631285</v>
      </c>
    </row>
    <row r="26" spans="1:12" x14ac:dyDescent="0.2">
      <c r="A26" s="2"/>
      <c r="E26" s="6"/>
      <c r="F26" s="6"/>
      <c r="G26" s="6"/>
      <c r="H26" s="35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7">
        <f t="shared" ref="E27:L27" si="3">E19+E25</f>
        <v>12829601.253906224</v>
      </c>
      <c r="F27" s="7">
        <f t="shared" si="3"/>
        <v>3097400.3493630704</v>
      </c>
      <c r="G27" s="7">
        <f t="shared" si="3"/>
        <v>15927001.603269294</v>
      </c>
      <c r="H27" s="35"/>
      <c r="I27" s="7">
        <f t="shared" si="3"/>
        <v>12626735.116975442</v>
      </c>
      <c r="J27" s="7">
        <f t="shared" si="3"/>
        <v>2993950.6630926849</v>
      </c>
      <c r="K27" s="7">
        <f t="shared" si="3"/>
        <v>15620685.780068126</v>
      </c>
      <c r="L27" s="7">
        <f t="shared" si="3"/>
        <v>-306315.82320116693</v>
      </c>
    </row>
    <row r="28" spans="1:12" x14ac:dyDescent="0.2">
      <c r="A28" s="2"/>
      <c r="E28" s="6"/>
      <c r="F28" s="6"/>
      <c r="G28" s="6"/>
      <c r="H28" s="35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6">
        <v>13071.977725267016</v>
      </c>
      <c r="F31" s="6">
        <v>13892.550753322796</v>
      </c>
      <c r="G31" s="6">
        <f>E31+F31</f>
        <v>26964.528478589811</v>
      </c>
      <c r="H31" s="35"/>
      <c r="I31" s="6">
        <v>15117.824000000001</v>
      </c>
      <c r="J31" s="6">
        <v>12972.344999999999</v>
      </c>
      <c r="K31" s="6">
        <f>I31+J31</f>
        <v>28090.169000000002</v>
      </c>
      <c r="L31" s="6">
        <f>K31-G31</f>
        <v>1125.6405214101906</v>
      </c>
    </row>
    <row r="32" spans="1:12" x14ac:dyDescent="0.2">
      <c r="A32" s="2">
        <v>12</v>
      </c>
      <c r="C32" s="1" t="s">
        <v>22</v>
      </c>
      <c r="E32" s="6">
        <v>76259.555781495335</v>
      </c>
      <c r="F32" s="6">
        <v>1034791.8772495403</v>
      </c>
      <c r="G32" s="6">
        <f>E32+F32</f>
        <v>1111051.4330310356</v>
      </c>
      <c r="H32" s="35"/>
      <c r="I32" s="6">
        <v>102757.95699999999</v>
      </c>
      <c r="J32" s="6">
        <v>971613.79399999999</v>
      </c>
      <c r="K32" s="6">
        <f>I32+J32</f>
        <v>1074371.7509999999</v>
      </c>
      <c r="L32" s="6">
        <f>K32-G32</f>
        <v>-36679.682031035656</v>
      </c>
    </row>
    <row r="33" spans="1:12" x14ac:dyDescent="0.2">
      <c r="A33" s="2">
        <v>13</v>
      </c>
      <c r="C33" s="1" t="s">
        <v>21</v>
      </c>
      <c r="E33" s="6">
        <v>997.50595259089107</v>
      </c>
      <c r="F33" s="6">
        <v>366383.53586950171</v>
      </c>
      <c r="G33" s="6">
        <f t="shared" ref="G33:G36" si="4">E33+F33</f>
        <v>367381.04182209261</v>
      </c>
      <c r="H33" s="35"/>
      <c r="I33" s="6">
        <v>1668.5319999999999</v>
      </c>
      <c r="J33" s="6">
        <v>384370.12900000002</v>
      </c>
      <c r="K33" s="6">
        <f t="shared" ref="K33:K36" si="5">I33+J33</f>
        <v>386038.66100000002</v>
      </c>
      <c r="L33" s="6">
        <f t="shared" ref="L33:L36" si="6">K33-G33</f>
        <v>18657.619177907414</v>
      </c>
    </row>
    <row r="34" spans="1:12" x14ac:dyDescent="0.2">
      <c r="A34" s="2">
        <v>14</v>
      </c>
      <c r="C34" s="1" t="s">
        <v>20</v>
      </c>
      <c r="E34" s="6">
        <v>0</v>
      </c>
      <c r="F34" s="6">
        <v>690079.16299999994</v>
      </c>
      <c r="G34" s="6">
        <f t="shared" si="4"/>
        <v>690079.16299999994</v>
      </c>
      <c r="H34" s="35"/>
      <c r="I34" s="6">
        <v>0</v>
      </c>
      <c r="J34" s="6">
        <v>824970.71412000002</v>
      </c>
      <c r="K34" s="6">
        <f t="shared" si="5"/>
        <v>824970.71412000002</v>
      </c>
      <c r="L34" s="6">
        <f t="shared" si="6"/>
        <v>134891.55112000008</v>
      </c>
    </row>
    <row r="35" spans="1:12" x14ac:dyDescent="0.2">
      <c r="A35" s="2">
        <v>15</v>
      </c>
      <c r="C35" s="1" t="s">
        <v>19</v>
      </c>
      <c r="E35" s="6">
        <v>2691.0116288704571</v>
      </c>
      <c r="F35" s="6">
        <v>53079.529613981969</v>
      </c>
      <c r="G35" s="6">
        <f t="shared" si="4"/>
        <v>55770.541242852429</v>
      </c>
      <c r="H35" s="35"/>
      <c r="I35" s="6">
        <v>4817.549</v>
      </c>
      <c r="J35" s="6">
        <v>50668.078999999998</v>
      </c>
      <c r="K35" s="6">
        <f t="shared" si="5"/>
        <v>55485.627999999997</v>
      </c>
      <c r="L35" s="6">
        <f t="shared" si="6"/>
        <v>-284.91324285243172</v>
      </c>
    </row>
    <row r="36" spans="1:12" x14ac:dyDescent="0.2">
      <c r="A36" s="2">
        <v>16</v>
      </c>
      <c r="C36" s="1" t="s">
        <v>18</v>
      </c>
      <c r="E36" s="6">
        <v>419.93599999999998</v>
      </c>
      <c r="F36" s="6">
        <v>18653.256212449662</v>
      </c>
      <c r="G36" s="6">
        <f t="shared" si="4"/>
        <v>19073.192212449663</v>
      </c>
      <c r="H36" s="35"/>
      <c r="I36" s="6">
        <v>555.74599999999998</v>
      </c>
      <c r="J36" s="6">
        <v>14775.451999999999</v>
      </c>
      <c r="K36" s="6">
        <f t="shared" si="5"/>
        <v>15331.197999999999</v>
      </c>
      <c r="L36" s="6">
        <f t="shared" si="6"/>
        <v>-3741.9942124496647</v>
      </c>
    </row>
    <row r="37" spans="1:12" x14ac:dyDescent="0.2">
      <c r="A37" s="2"/>
      <c r="E37" s="6"/>
      <c r="F37" s="6"/>
      <c r="G37" s="6"/>
      <c r="H37" s="35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35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35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35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35"/>
      <c r="I41" s="6"/>
      <c r="J41" s="6"/>
      <c r="K41" s="6"/>
      <c r="L41" s="6"/>
    </row>
    <row r="42" spans="1:12" x14ac:dyDescent="0.2">
      <c r="A42" s="2"/>
      <c r="E42" s="6"/>
      <c r="F42" s="6"/>
      <c r="G42" s="6"/>
      <c r="H42" s="35"/>
      <c r="I42" s="6"/>
      <c r="J42" s="6"/>
      <c r="K42" s="6"/>
      <c r="L42" s="6"/>
    </row>
    <row r="43" spans="1:12" x14ac:dyDescent="0.2">
      <c r="A43" s="2"/>
      <c r="E43" s="6"/>
      <c r="F43" s="6"/>
      <c r="G43" s="6"/>
      <c r="H43" s="35"/>
      <c r="I43" s="6"/>
      <c r="J43" s="6"/>
      <c r="K43" s="6"/>
      <c r="L43" s="6"/>
    </row>
    <row r="44" spans="1:12" s="12" customFormat="1" x14ac:dyDescent="0.2">
      <c r="A44" s="13" t="s">
        <v>82</v>
      </c>
      <c r="B44" s="13"/>
      <c r="C44" s="13"/>
      <c r="D44" s="13"/>
      <c r="E44" s="13"/>
      <c r="F44" s="13"/>
      <c r="G44" s="13"/>
      <c r="H44" s="30"/>
      <c r="I44" s="13"/>
      <c r="J44" s="13"/>
      <c r="K44" s="13"/>
      <c r="L44" s="13"/>
    </row>
    <row r="46" spans="1:12" s="4" customFormat="1" x14ac:dyDescent="0.2">
      <c r="E46" s="50">
        <v>2022</v>
      </c>
      <c r="F46" s="50"/>
      <c r="G46" s="50"/>
      <c r="H46" s="31"/>
      <c r="I46" s="50">
        <v>2023</v>
      </c>
      <c r="J46" s="50"/>
      <c r="K46" s="50"/>
      <c r="L46" s="11"/>
    </row>
    <row r="47" spans="1:12" s="8" customFormat="1" ht="38.1" customHeight="1" x14ac:dyDescent="0.2">
      <c r="A47" s="9" t="s">
        <v>78</v>
      </c>
      <c r="C47" s="10" t="s">
        <v>52</v>
      </c>
      <c r="E47" s="51" t="s">
        <v>37</v>
      </c>
      <c r="F47" s="51"/>
      <c r="G47" s="51"/>
      <c r="H47" s="32"/>
      <c r="I47" s="51" t="s">
        <v>36</v>
      </c>
      <c r="J47" s="51"/>
      <c r="K47" s="51"/>
      <c r="L47" s="9" t="s">
        <v>46</v>
      </c>
    </row>
    <row r="48" spans="1:12" x14ac:dyDescent="0.2">
      <c r="E48" s="2" t="s">
        <v>6</v>
      </c>
      <c r="F48" s="2" t="s">
        <v>5</v>
      </c>
      <c r="G48" s="2" t="s">
        <v>4</v>
      </c>
      <c r="H48" s="33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33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34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35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6">
        <v>6210.4260000000004</v>
      </c>
      <c r="F52" s="6">
        <v>271119.25390962814</v>
      </c>
      <c r="G52" s="6">
        <f t="shared" ref="G52:G55" si="7">E52+F52</f>
        <v>277329.67990962812</v>
      </c>
      <c r="H52" s="35"/>
      <c r="I52" s="6">
        <v>5360.9179999999997</v>
      </c>
      <c r="J52" s="6">
        <v>317064.88</v>
      </c>
      <c r="K52" s="6">
        <f t="shared" ref="K52:K55" si="8">I52+J52</f>
        <v>322425.79800000001</v>
      </c>
      <c r="L52" s="6">
        <f t="shared" ref="L52:L55" si="9">K52-G52</f>
        <v>45096.118090371892</v>
      </c>
    </row>
    <row r="53" spans="1:12" x14ac:dyDescent="0.2">
      <c r="A53" s="2">
        <v>18</v>
      </c>
      <c r="C53" s="1" t="s">
        <v>16</v>
      </c>
      <c r="E53" s="6">
        <v>157775.91399999999</v>
      </c>
      <c r="F53" s="6">
        <v>43271.209000000003</v>
      </c>
      <c r="G53" s="6">
        <f t="shared" si="7"/>
        <v>201047.12299999999</v>
      </c>
      <c r="H53" s="35"/>
      <c r="I53" s="6">
        <v>138496.72500000001</v>
      </c>
      <c r="J53" s="6">
        <v>48105.074000000001</v>
      </c>
      <c r="K53" s="6">
        <f t="shared" si="8"/>
        <v>186601.799</v>
      </c>
      <c r="L53" s="6">
        <f t="shared" si="9"/>
        <v>-14445.323999999993</v>
      </c>
    </row>
    <row r="54" spans="1:12" x14ac:dyDescent="0.2">
      <c r="A54" s="2">
        <v>19</v>
      </c>
      <c r="C54" s="1" t="s">
        <v>15</v>
      </c>
      <c r="E54" s="6">
        <v>0</v>
      </c>
      <c r="F54" s="6">
        <v>138.63900000000001</v>
      </c>
      <c r="G54" s="6">
        <f t="shared" si="7"/>
        <v>138.63900000000001</v>
      </c>
      <c r="H54" s="35"/>
      <c r="I54" s="6">
        <v>0</v>
      </c>
      <c r="J54" s="6">
        <v>0</v>
      </c>
      <c r="K54" s="6">
        <f t="shared" si="8"/>
        <v>0</v>
      </c>
      <c r="L54" s="6">
        <f t="shared" si="9"/>
        <v>-138.63900000000001</v>
      </c>
    </row>
    <row r="55" spans="1:12" x14ac:dyDescent="0.2">
      <c r="A55" s="2">
        <v>20</v>
      </c>
      <c r="C55" s="1" t="s">
        <v>14</v>
      </c>
      <c r="E55" s="6">
        <v>0</v>
      </c>
      <c r="F55" s="6">
        <v>0</v>
      </c>
      <c r="G55" s="6">
        <f t="shared" si="7"/>
        <v>0</v>
      </c>
      <c r="H55" s="35"/>
      <c r="I55" s="6">
        <v>0</v>
      </c>
      <c r="J55" s="6">
        <v>0</v>
      </c>
      <c r="K55" s="6">
        <f t="shared" si="8"/>
        <v>0</v>
      </c>
      <c r="L55" s="6">
        <f t="shared" si="9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257426.32708822371</v>
      </c>
      <c r="F56" s="7">
        <f>SUM(F52:F55)+SUM(F31:F36)</f>
        <v>2491409.0146084246</v>
      </c>
      <c r="G56" s="7">
        <f>SUM(G52:G55)+SUM(G31:G36)</f>
        <v>2748835.3416966479</v>
      </c>
      <c r="H56" s="35"/>
      <c r="I56" s="7">
        <f>SUM(I52:I55)+SUM(I31:I36)</f>
        <v>268775.25099999999</v>
      </c>
      <c r="J56" s="7">
        <f>SUM(J52:J55)+SUM(J31:J36)</f>
        <v>2624540.4671199997</v>
      </c>
      <c r="K56" s="7">
        <f>SUM(K52:K55)+SUM(K31:K36)</f>
        <v>2893315.7181199999</v>
      </c>
      <c r="L56" s="7">
        <f>SUM(L52:L55)+SUM(L31:L36)</f>
        <v>144480.37642335182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6">
        <v>61476.986698031003</v>
      </c>
      <c r="F58" s="6">
        <v>534989.32442872599</v>
      </c>
      <c r="G58" s="6">
        <f t="shared" ref="G58:G69" si="10">E58+F58</f>
        <v>596466.31112675695</v>
      </c>
      <c r="H58" s="35"/>
      <c r="I58" s="6">
        <v>59806.774649999999</v>
      </c>
      <c r="J58" s="6">
        <v>538355.99404999998</v>
      </c>
      <c r="K58" s="6">
        <f t="shared" ref="K58:K69" si="11">I58+J58</f>
        <v>598162.76870000002</v>
      </c>
      <c r="L58" s="6">
        <f t="shared" ref="L58:L69" si="12">K58-G58</f>
        <v>1696.4575732430676</v>
      </c>
    </row>
    <row r="59" spans="1:12" x14ac:dyDescent="0.2">
      <c r="A59" s="2">
        <v>23</v>
      </c>
      <c r="C59" s="1" t="s">
        <v>12</v>
      </c>
      <c r="E59" s="6">
        <v>37265.898890000004</v>
      </c>
      <c r="F59" s="6">
        <v>681487.96678000002</v>
      </c>
      <c r="G59" s="6">
        <f t="shared" si="10"/>
        <v>718753.86566999997</v>
      </c>
      <c r="H59" s="35"/>
      <c r="I59" s="6">
        <v>35618.686000000002</v>
      </c>
      <c r="J59" s="6">
        <v>713923.08512000006</v>
      </c>
      <c r="K59" s="6">
        <f t="shared" si="11"/>
        <v>749541.77112000005</v>
      </c>
      <c r="L59" s="6">
        <f t="shared" si="12"/>
        <v>30787.905450000078</v>
      </c>
    </row>
    <row r="60" spans="1:12" x14ac:dyDescent="0.2">
      <c r="A60" s="2">
        <v>24</v>
      </c>
      <c r="C60" s="1" t="s">
        <v>26</v>
      </c>
      <c r="E60" s="6">
        <v>17523.109700000005</v>
      </c>
      <c r="F60" s="6">
        <v>72023.7503</v>
      </c>
      <c r="G60" s="6">
        <f>E60+F60</f>
        <v>89546.86</v>
      </c>
      <c r="H60" s="35"/>
      <c r="I60" s="6">
        <v>15795.321699999999</v>
      </c>
      <c r="J60" s="6">
        <v>74278.104099999997</v>
      </c>
      <c r="K60" s="6">
        <f>I60+J60</f>
        <v>90073.425799999997</v>
      </c>
      <c r="L60" s="6">
        <f>K60-G60</f>
        <v>526.56579999999667</v>
      </c>
    </row>
    <row r="61" spans="1:12" x14ac:dyDescent="0.2">
      <c r="A61" s="2">
        <v>25</v>
      </c>
      <c r="C61" s="1" t="s">
        <v>25</v>
      </c>
      <c r="E61" s="6">
        <v>341.28469999999999</v>
      </c>
      <c r="F61" s="6">
        <v>0</v>
      </c>
      <c r="G61" s="6">
        <f>E61+F61</f>
        <v>341.28469999999999</v>
      </c>
      <c r="H61" s="35"/>
      <c r="I61" s="6">
        <v>329.32479999999998</v>
      </c>
      <c r="J61" s="6">
        <v>0</v>
      </c>
      <c r="K61" s="6">
        <f>I61+J61</f>
        <v>329.32479999999998</v>
      </c>
      <c r="L61" s="6">
        <f>K61-G61</f>
        <v>-11.959900000000005</v>
      </c>
    </row>
    <row r="62" spans="1:12" x14ac:dyDescent="0.2">
      <c r="A62" s="2">
        <v>26</v>
      </c>
      <c r="C62" s="1" t="s">
        <v>48</v>
      </c>
      <c r="E62" s="6">
        <v>8641.6089623034004</v>
      </c>
      <c r="F62" s="6">
        <v>802926.84843241482</v>
      </c>
      <c r="G62" s="6">
        <f t="shared" si="10"/>
        <v>811568.45739471819</v>
      </c>
      <c r="H62" s="35"/>
      <c r="I62" s="6">
        <v>13922.937830000001</v>
      </c>
      <c r="J62" s="6">
        <v>825828.03422999999</v>
      </c>
      <c r="K62" s="6">
        <f t="shared" si="11"/>
        <v>839750.97205999994</v>
      </c>
      <c r="L62" s="6">
        <f t="shared" si="12"/>
        <v>28182.514665281749</v>
      </c>
    </row>
    <row r="63" spans="1:12" x14ac:dyDescent="0.2">
      <c r="A63" s="2">
        <v>27</v>
      </c>
      <c r="C63" s="1" t="s">
        <v>23</v>
      </c>
      <c r="E63" s="6">
        <v>0</v>
      </c>
      <c r="F63" s="6">
        <v>1006652.8007826018</v>
      </c>
      <c r="G63" s="6">
        <f t="shared" si="10"/>
        <v>1006652.8007826018</v>
      </c>
      <c r="H63" s="35"/>
      <c r="I63" s="6">
        <v>0</v>
      </c>
      <c r="J63" s="6">
        <v>1036695.7030399999</v>
      </c>
      <c r="K63" s="6">
        <f t="shared" si="11"/>
        <v>1036695.7030399999</v>
      </c>
      <c r="L63" s="6">
        <f t="shared" si="12"/>
        <v>30042.90225739812</v>
      </c>
    </row>
    <row r="64" spans="1:12" x14ac:dyDescent="0.2">
      <c r="A64" s="2">
        <v>28</v>
      </c>
      <c r="C64" s="1" t="s">
        <v>49</v>
      </c>
      <c r="E64" s="6">
        <v>0</v>
      </c>
      <c r="F64" s="6">
        <v>423267.63883371901</v>
      </c>
      <c r="G64" s="6">
        <f t="shared" si="10"/>
        <v>423267.63883371901</v>
      </c>
      <c r="H64" s="35"/>
      <c r="I64" s="6">
        <v>0</v>
      </c>
      <c r="J64" s="6">
        <v>434564.01257999998</v>
      </c>
      <c r="K64" s="6">
        <f t="shared" si="11"/>
        <v>434564.01257999998</v>
      </c>
      <c r="L64" s="6">
        <f t="shared" si="12"/>
        <v>11296.373746280966</v>
      </c>
    </row>
    <row r="65" spans="1:12" x14ac:dyDescent="0.2">
      <c r="A65" s="2">
        <v>29</v>
      </c>
      <c r="C65" s="1" t="s">
        <v>50</v>
      </c>
      <c r="E65" s="6">
        <v>0</v>
      </c>
      <c r="F65" s="6">
        <v>4359326.4488204801</v>
      </c>
      <c r="G65" s="6">
        <f t="shared" si="10"/>
        <v>4359326.4488204801</v>
      </c>
      <c r="H65" s="35"/>
      <c r="I65" s="6">
        <v>0</v>
      </c>
      <c r="J65" s="6">
        <v>4962964.1720000003</v>
      </c>
      <c r="K65" s="6">
        <f t="shared" si="11"/>
        <v>4962964.1720000003</v>
      </c>
      <c r="L65" s="6">
        <f t="shared" si="12"/>
        <v>603637.72317952011</v>
      </c>
    </row>
    <row r="66" spans="1:12" x14ac:dyDescent="0.2">
      <c r="A66" s="2">
        <v>30</v>
      </c>
      <c r="C66" s="1" t="s">
        <v>51</v>
      </c>
      <c r="E66" s="6">
        <v>0</v>
      </c>
      <c r="F66" s="6">
        <v>277095.13603789947</v>
      </c>
      <c r="G66" s="6">
        <f t="shared" si="10"/>
        <v>277095.13603789947</v>
      </c>
      <c r="H66" s="35"/>
      <c r="I66" s="6">
        <v>0</v>
      </c>
      <c r="J66" s="6">
        <v>249200.14546999999</v>
      </c>
      <c r="K66" s="6">
        <f t="shared" si="11"/>
        <v>249200.14546999999</v>
      </c>
      <c r="L66" s="6">
        <f t="shared" si="12"/>
        <v>-27894.990567899484</v>
      </c>
    </row>
    <row r="67" spans="1:12" x14ac:dyDescent="0.2">
      <c r="A67" s="2">
        <v>31</v>
      </c>
      <c r="C67" s="1" t="s">
        <v>11</v>
      </c>
      <c r="E67" s="6">
        <v>4852.7832904161005</v>
      </c>
      <c r="F67" s="6">
        <v>56811.559432621005</v>
      </c>
      <c r="G67" s="6">
        <f t="shared" si="10"/>
        <v>61664.342723037102</v>
      </c>
      <c r="H67" s="35"/>
      <c r="I67" s="6">
        <v>2186.9106400000001</v>
      </c>
      <c r="J67" s="6">
        <v>58614.647640000003</v>
      </c>
      <c r="K67" s="6">
        <f t="shared" si="11"/>
        <v>60801.558280000005</v>
      </c>
      <c r="L67" s="6">
        <f t="shared" si="12"/>
        <v>-862.78444303709693</v>
      </c>
    </row>
    <row r="68" spans="1:12" x14ac:dyDescent="0.2">
      <c r="A68" s="2">
        <v>32</v>
      </c>
      <c r="C68" s="1" t="s">
        <v>10</v>
      </c>
      <c r="E68" s="6">
        <v>13852.575314889598</v>
      </c>
      <c r="F68" s="6">
        <v>83246.179685929092</v>
      </c>
      <c r="G68" s="6">
        <f t="shared" si="10"/>
        <v>97098.755000818695</v>
      </c>
      <c r="H68" s="35"/>
      <c r="I68" s="6">
        <v>7111.5535</v>
      </c>
      <c r="J68" s="6">
        <v>104262.797059972</v>
      </c>
      <c r="K68" s="6">
        <f t="shared" si="11"/>
        <v>111374.35055997199</v>
      </c>
      <c r="L68" s="6">
        <f t="shared" si="12"/>
        <v>14275.595559153298</v>
      </c>
    </row>
    <row r="69" spans="1:12" x14ac:dyDescent="0.2">
      <c r="A69" s="2">
        <v>33</v>
      </c>
      <c r="C69" s="1" t="s">
        <v>9</v>
      </c>
      <c r="E69" s="6">
        <v>0</v>
      </c>
      <c r="F69" s="6">
        <v>0</v>
      </c>
      <c r="G69" s="6">
        <f t="shared" si="10"/>
        <v>0</v>
      </c>
      <c r="H69" s="35"/>
      <c r="I69" s="6">
        <v>0</v>
      </c>
      <c r="J69" s="6">
        <v>0</v>
      </c>
      <c r="K69" s="6">
        <f t="shared" si="11"/>
        <v>0</v>
      </c>
      <c r="L69" s="6">
        <f t="shared" si="12"/>
        <v>0</v>
      </c>
    </row>
    <row r="70" spans="1:12" x14ac:dyDescent="0.2">
      <c r="A70" s="2">
        <v>34</v>
      </c>
      <c r="C70" s="1" t="s">
        <v>38</v>
      </c>
      <c r="E70" s="7">
        <f t="shared" ref="E70:K70" si="13">SUM(E58:E69)</f>
        <v>143954.24755564012</v>
      </c>
      <c r="F70" s="7">
        <f t="shared" si="13"/>
        <v>8297827.65353439</v>
      </c>
      <c r="G70" s="7">
        <f t="shared" si="13"/>
        <v>8441781.9010900315</v>
      </c>
      <c r="H70" s="35"/>
      <c r="I70" s="7">
        <f t="shared" si="13"/>
        <v>134771.50912</v>
      </c>
      <c r="J70" s="7">
        <f t="shared" si="13"/>
        <v>8998686.6952899713</v>
      </c>
      <c r="K70" s="7">
        <f t="shared" si="13"/>
        <v>9133458.2044099737</v>
      </c>
      <c r="L70" s="7">
        <f>K70-G70</f>
        <v>691676.30331994221</v>
      </c>
    </row>
    <row r="71" spans="1:12" x14ac:dyDescent="0.2">
      <c r="A71" s="2"/>
      <c r="E71" s="2"/>
    </row>
    <row r="72" spans="1:12" x14ac:dyDescent="0.2">
      <c r="A72" s="2">
        <v>35</v>
      </c>
      <c r="C72" s="1" t="s">
        <v>8</v>
      </c>
      <c r="E72" s="7">
        <f t="shared" ref="E72:K72" si="14">E56+E70</f>
        <v>401380.57464386383</v>
      </c>
      <c r="F72" s="7">
        <f t="shared" si="14"/>
        <v>10789236.668142814</v>
      </c>
      <c r="G72" s="7">
        <f t="shared" si="14"/>
        <v>11190617.242786679</v>
      </c>
      <c r="H72" s="35"/>
      <c r="I72" s="7">
        <f t="shared" si="14"/>
        <v>403546.76011999999</v>
      </c>
      <c r="J72" s="7">
        <f t="shared" si="14"/>
        <v>11623227.162409971</v>
      </c>
      <c r="K72" s="7">
        <f t="shared" si="14"/>
        <v>12026773.922529973</v>
      </c>
      <c r="L72" s="7">
        <f>K72-G72</f>
        <v>836156.67974329367</v>
      </c>
    </row>
    <row r="73" spans="1:12" x14ac:dyDescent="0.2">
      <c r="A73" s="2"/>
      <c r="E73" s="2"/>
    </row>
    <row r="74" spans="1:12" x14ac:dyDescent="0.2">
      <c r="A74" s="2">
        <v>36</v>
      </c>
      <c r="C74" s="1" t="s">
        <v>53</v>
      </c>
      <c r="E74" s="7">
        <f>E27+E72</f>
        <v>13230981.828550087</v>
      </c>
      <c r="F74" s="7">
        <f>F27+F72</f>
        <v>13886637.017505884</v>
      </c>
      <c r="G74" s="7">
        <f>G27+G72</f>
        <v>27117618.846055973</v>
      </c>
      <c r="H74" s="35"/>
      <c r="I74" s="7">
        <f>I27+I72</f>
        <v>13030281.877095442</v>
      </c>
      <c r="J74" s="7">
        <f>J27+J72</f>
        <v>14617177.825502656</v>
      </c>
      <c r="K74" s="7">
        <f>K27+K72</f>
        <v>27647459.702598099</v>
      </c>
      <c r="L74" s="7">
        <f>L27+L72</f>
        <v>529840.85654212674</v>
      </c>
    </row>
    <row r="75" spans="1:12" x14ac:dyDescent="0.2">
      <c r="A75" s="2"/>
      <c r="E75" s="6"/>
      <c r="F75" s="6"/>
      <c r="G75" s="6"/>
      <c r="H75" s="35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35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35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35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35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35"/>
      <c r="I80" s="6"/>
      <c r="J80" s="6"/>
      <c r="K80" s="6"/>
      <c r="L80" s="6"/>
    </row>
    <row r="81" spans="1:12" x14ac:dyDescent="0.2">
      <c r="A81" s="2"/>
      <c r="E81" s="6"/>
      <c r="F81" s="6"/>
      <c r="G81" s="6"/>
      <c r="H81" s="35"/>
      <c r="I81" s="6"/>
      <c r="J81" s="6"/>
      <c r="K81" s="6"/>
      <c r="L81" s="6"/>
    </row>
    <row r="82" spans="1:12" s="12" customFormat="1" x14ac:dyDescent="0.2">
      <c r="A82" s="13"/>
      <c r="B82" s="13"/>
      <c r="C82" s="13"/>
      <c r="D82" s="13"/>
      <c r="E82" s="13"/>
      <c r="F82" s="13"/>
      <c r="G82" s="13"/>
      <c r="H82" s="30"/>
      <c r="I82" s="13"/>
      <c r="J82" s="13"/>
      <c r="K82" s="13"/>
      <c r="L82" s="13"/>
    </row>
    <row r="83" spans="1:12" s="12" customFormat="1" x14ac:dyDescent="0.2">
      <c r="A83" s="13" t="s">
        <v>82</v>
      </c>
      <c r="B83" s="13"/>
      <c r="C83" s="13"/>
      <c r="D83" s="13"/>
      <c r="E83" s="13"/>
      <c r="F83" s="13"/>
      <c r="G83" s="13"/>
      <c r="H83" s="30"/>
      <c r="I83" s="13"/>
      <c r="J83" s="13"/>
      <c r="K83" s="13"/>
      <c r="L83" s="13"/>
    </row>
    <row r="85" spans="1:12" s="4" customFormat="1" x14ac:dyDescent="0.2">
      <c r="E85" s="50">
        <v>2022</v>
      </c>
      <c r="F85" s="50"/>
      <c r="G85" s="50"/>
      <c r="H85" s="31"/>
      <c r="I85" s="50">
        <v>2023</v>
      </c>
      <c r="J85" s="50"/>
      <c r="K85" s="50"/>
      <c r="L85" s="11"/>
    </row>
    <row r="86" spans="1:12" s="8" customFormat="1" ht="38.1" customHeight="1" x14ac:dyDescent="0.2">
      <c r="A86" s="9" t="s">
        <v>78</v>
      </c>
      <c r="C86" s="10" t="s">
        <v>52</v>
      </c>
      <c r="E86" s="51" t="s">
        <v>37</v>
      </c>
      <c r="F86" s="51"/>
      <c r="G86" s="51"/>
      <c r="H86" s="32"/>
      <c r="I86" s="51" t="s">
        <v>36</v>
      </c>
      <c r="J86" s="51"/>
      <c r="K86" s="51"/>
      <c r="L86" s="9" t="s">
        <v>46</v>
      </c>
    </row>
    <row r="87" spans="1:12" x14ac:dyDescent="0.2">
      <c r="E87" s="2" t="s">
        <v>6</v>
      </c>
      <c r="F87" s="2" t="s">
        <v>5</v>
      </c>
      <c r="G87" s="2" t="s">
        <v>4</v>
      </c>
      <c r="H87" s="33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33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34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6">
        <v>8196365.7292606179</v>
      </c>
      <c r="F93" s="6">
        <v>186925.18338627188</v>
      </c>
      <c r="G93" s="6">
        <f>E93+F93</f>
        <v>8383290.9126468897</v>
      </c>
      <c r="H93" s="35"/>
      <c r="I93" s="6">
        <v>7974438.9821498403</v>
      </c>
      <c r="J93" s="6">
        <v>162390.442552122</v>
      </c>
      <c r="K93" s="6">
        <f>I93+J93</f>
        <v>8136829.4247019626</v>
      </c>
      <c r="L93" s="6">
        <f>K93-G93</f>
        <v>-246461.48794492707</v>
      </c>
    </row>
    <row r="94" spans="1:12" x14ac:dyDescent="0.2">
      <c r="A94" s="2">
        <v>38</v>
      </c>
      <c r="C94" s="1" t="s">
        <v>56</v>
      </c>
      <c r="E94" s="6">
        <v>4106145.6699676169</v>
      </c>
      <c r="F94" s="6">
        <v>2392192.6785145761</v>
      </c>
      <c r="G94" s="6">
        <f>E94+F94</f>
        <v>6498338.3484821934</v>
      </c>
      <c r="H94" s="35"/>
      <c r="I94" s="6">
        <v>4112244.0869021388</v>
      </c>
      <c r="J94" s="6">
        <v>2360274.8238563421</v>
      </c>
      <c r="K94" s="6">
        <f>I94+J94</f>
        <v>6472518.9107584804</v>
      </c>
      <c r="L94" s="6">
        <f>K94-G94</f>
        <v>-25819.437723712996</v>
      </c>
    </row>
    <row r="95" spans="1:12" x14ac:dyDescent="0.2">
      <c r="A95" s="2">
        <v>39</v>
      </c>
      <c r="C95" s="1" t="s">
        <v>57</v>
      </c>
      <c r="E95" s="6">
        <v>527089.81641322712</v>
      </c>
      <c r="F95" s="6">
        <v>518282.52572698344</v>
      </c>
      <c r="G95" s="6">
        <f>E95+F95</f>
        <v>1045372.3421402106</v>
      </c>
      <c r="H95" s="35"/>
      <c r="I95" s="6">
        <v>540052.047923462</v>
      </c>
      <c r="J95" s="6">
        <v>471285.396684215</v>
      </c>
      <c r="K95" s="6">
        <f>I95+J95</f>
        <v>1011337.4446076769</v>
      </c>
      <c r="L95" s="6">
        <f>K95-G95</f>
        <v>-34034.897532533621</v>
      </c>
    </row>
    <row r="96" spans="1:12" x14ac:dyDescent="0.2">
      <c r="A96" s="2">
        <v>40</v>
      </c>
      <c r="C96" s="1" t="s">
        <v>0</v>
      </c>
      <c r="E96" s="7">
        <f t="shared" ref="E96:K96" si="15">SUM(E93:E95)</f>
        <v>12829601.215641461</v>
      </c>
      <c r="F96" s="7">
        <f t="shared" si="15"/>
        <v>3097400.3876278312</v>
      </c>
      <c r="G96" s="7">
        <f t="shared" si="15"/>
        <v>15927001.603269294</v>
      </c>
      <c r="H96" s="35"/>
      <c r="I96" s="7">
        <f t="shared" si="15"/>
        <v>12626735.116975442</v>
      </c>
      <c r="J96" s="7">
        <f t="shared" si="15"/>
        <v>2993950.6630926789</v>
      </c>
      <c r="K96" s="7">
        <f t="shared" si="15"/>
        <v>15620685.78006812</v>
      </c>
      <c r="L96" s="7">
        <f>K96-G96</f>
        <v>-306315.82320117392</v>
      </c>
    </row>
    <row r="97" spans="1:12" x14ac:dyDescent="0.2">
      <c r="A97" s="2"/>
    </row>
    <row r="98" spans="1:12" x14ac:dyDescent="0.2">
      <c r="A98" s="2"/>
      <c r="C98" s="4" t="s">
        <v>58</v>
      </c>
    </row>
    <row r="99" spans="1:12" x14ac:dyDescent="0.2">
      <c r="A99" s="2"/>
      <c r="C99" s="4"/>
    </row>
    <row r="100" spans="1:12" x14ac:dyDescent="0.2">
      <c r="A100" s="2">
        <v>41</v>
      </c>
      <c r="C100" s="1" t="s">
        <v>69</v>
      </c>
      <c r="E100" s="17">
        <v>0</v>
      </c>
      <c r="F100" s="17">
        <v>189115.33230798453</v>
      </c>
      <c r="G100" s="6">
        <f>E100+F100</f>
        <v>189115.33230798453</v>
      </c>
      <c r="H100" s="35"/>
      <c r="I100" s="6">
        <v>0</v>
      </c>
      <c r="J100" s="6">
        <v>200474.41915999999</v>
      </c>
      <c r="K100" s="6">
        <f>I100+J100</f>
        <v>200474.41915999999</v>
      </c>
      <c r="L100" s="6">
        <f>K100-G100</f>
        <v>11359.086852015462</v>
      </c>
    </row>
    <row r="101" spans="1:12" x14ac:dyDescent="0.2">
      <c r="A101" s="2">
        <v>42</v>
      </c>
      <c r="C101" s="1" t="s">
        <v>66</v>
      </c>
      <c r="E101" s="17">
        <v>25983.819770903101</v>
      </c>
      <c r="F101" s="17">
        <v>614587.77989049419</v>
      </c>
      <c r="G101" s="6">
        <f t="shared" ref="G101:G111" si="16">E101+F101</f>
        <v>640571.59966139728</v>
      </c>
      <c r="H101" s="35"/>
      <c r="I101" s="6">
        <v>26660.396410000001</v>
      </c>
      <c r="J101" s="6">
        <v>616485.2713100001</v>
      </c>
      <c r="K101" s="6">
        <f t="shared" ref="K101:K111" si="17">I101+J101</f>
        <v>643145.66772000014</v>
      </c>
      <c r="L101" s="6">
        <f t="shared" ref="L101:L111" si="18">K101-G101</f>
        <v>2574.0680586028611</v>
      </c>
    </row>
    <row r="102" spans="1:12" x14ac:dyDescent="0.2">
      <c r="A102" s="2">
        <v>43</v>
      </c>
      <c r="C102" s="1" t="s">
        <v>60</v>
      </c>
      <c r="E102" s="17">
        <v>6876.8099906304988</v>
      </c>
      <c r="F102" s="17">
        <v>1688569.6845890668</v>
      </c>
      <c r="G102" s="6">
        <f t="shared" si="16"/>
        <v>1695446.4945796973</v>
      </c>
      <c r="H102" s="35"/>
      <c r="I102" s="6">
        <v>6637.0788700000003</v>
      </c>
      <c r="J102" s="6">
        <v>2008424.1831200002</v>
      </c>
      <c r="K102" s="6">
        <f t="shared" si="17"/>
        <v>2015061.2619900003</v>
      </c>
      <c r="L102" s="6">
        <f t="shared" si="18"/>
        <v>319614.767410303</v>
      </c>
    </row>
    <row r="103" spans="1:12" x14ac:dyDescent="0.2">
      <c r="A103" s="2">
        <v>44</v>
      </c>
      <c r="C103" s="1" t="s">
        <v>64</v>
      </c>
      <c r="E103" s="17">
        <v>61519.490808247399</v>
      </c>
      <c r="F103" s="17">
        <v>705200.13132057746</v>
      </c>
      <c r="G103" s="6">
        <f t="shared" si="16"/>
        <v>766719.62212882482</v>
      </c>
      <c r="H103" s="35"/>
      <c r="I103" s="6">
        <v>63354.621629999994</v>
      </c>
      <c r="J103" s="6">
        <v>712869.68510999996</v>
      </c>
      <c r="K103" s="6">
        <f t="shared" si="17"/>
        <v>776224.30673999991</v>
      </c>
      <c r="L103" s="6">
        <f t="shared" si="18"/>
        <v>9504.6846111750929</v>
      </c>
    </row>
    <row r="104" spans="1:12" x14ac:dyDescent="0.2">
      <c r="A104" s="2">
        <v>45</v>
      </c>
      <c r="C104" s="1" t="s">
        <v>63</v>
      </c>
      <c r="E104" s="17">
        <v>38209.678440008</v>
      </c>
      <c r="F104" s="17">
        <v>687239.76161816204</v>
      </c>
      <c r="G104" s="6">
        <f t="shared" si="16"/>
        <v>725449.44005817</v>
      </c>
      <c r="H104" s="35"/>
      <c r="I104" s="6">
        <v>36405.210160000002</v>
      </c>
      <c r="J104" s="6">
        <v>720094.50118000002</v>
      </c>
      <c r="K104" s="6">
        <f t="shared" si="17"/>
        <v>756499.71134000004</v>
      </c>
      <c r="L104" s="6">
        <f t="shared" si="18"/>
        <v>31050.271281830035</v>
      </c>
    </row>
    <row r="105" spans="1:12" x14ac:dyDescent="0.2">
      <c r="A105" s="2">
        <v>46</v>
      </c>
      <c r="C105" s="1" t="s">
        <v>65</v>
      </c>
      <c r="E105" s="17">
        <v>43930.970957018602</v>
      </c>
      <c r="F105" s="17">
        <v>676265.5216555323</v>
      </c>
      <c r="G105" s="6">
        <f t="shared" si="16"/>
        <v>720196.49261255085</v>
      </c>
      <c r="H105" s="35"/>
      <c r="I105" s="6">
        <v>54261.860950000002</v>
      </c>
      <c r="J105" s="6">
        <v>697779.87488000013</v>
      </c>
      <c r="K105" s="6">
        <f t="shared" si="17"/>
        <v>752041.73583000014</v>
      </c>
      <c r="L105" s="6">
        <f t="shared" si="18"/>
        <v>31845.243217449286</v>
      </c>
    </row>
    <row r="106" spans="1:12" x14ac:dyDescent="0.2">
      <c r="A106" s="2">
        <v>47</v>
      </c>
      <c r="C106" s="1" t="s">
        <v>68</v>
      </c>
      <c r="E106" s="17">
        <v>3933.0540590839</v>
      </c>
      <c r="F106" s="17">
        <v>335890.34895159112</v>
      </c>
      <c r="G106" s="6">
        <f t="shared" si="16"/>
        <v>339823.40301067504</v>
      </c>
      <c r="H106" s="35"/>
      <c r="I106" s="6">
        <v>2893.1812099999997</v>
      </c>
      <c r="J106" s="6">
        <v>340983.8303899999</v>
      </c>
      <c r="K106" s="6">
        <f t="shared" si="17"/>
        <v>343877.01159999991</v>
      </c>
      <c r="L106" s="6">
        <f t="shared" si="18"/>
        <v>4053.6085893248674</v>
      </c>
    </row>
    <row r="107" spans="1:12" x14ac:dyDescent="0.2">
      <c r="A107" s="2">
        <v>48</v>
      </c>
      <c r="C107" s="1" t="s">
        <v>70</v>
      </c>
      <c r="E107" s="17">
        <v>192834.59187984618</v>
      </c>
      <c r="F107" s="17">
        <v>385470.84997948608</v>
      </c>
      <c r="G107" s="6">
        <f t="shared" si="16"/>
        <v>578305.44185933226</v>
      </c>
      <c r="H107" s="35"/>
      <c r="I107" s="6">
        <v>171095.86639999997</v>
      </c>
      <c r="J107" s="6">
        <v>299857.10954999999</v>
      </c>
      <c r="K107" s="6">
        <f t="shared" si="17"/>
        <v>470952.97594999999</v>
      </c>
      <c r="L107" s="6">
        <f t="shared" si="18"/>
        <v>-107352.46590933227</v>
      </c>
    </row>
    <row r="108" spans="1:12" x14ac:dyDescent="0.2">
      <c r="A108" s="2">
        <v>49</v>
      </c>
      <c r="C108" s="1" t="s">
        <v>59</v>
      </c>
      <c r="E108" s="17">
        <v>15921.834720347599</v>
      </c>
      <c r="F108" s="17">
        <v>1912722.9874852463</v>
      </c>
      <c r="G108" s="6">
        <f t="shared" si="16"/>
        <v>1928644.8222055938</v>
      </c>
      <c r="H108" s="35"/>
      <c r="I108" s="6">
        <v>16273.26784</v>
      </c>
      <c r="J108" s="6">
        <v>2282225.1375000002</v>
      </c>
      <c r="K108" s="6">
        <f t="shared" si="17"/>
        <v>2298498.4053400001</v>
      </c>
      <c r="L108" s="6">
        <f t="shared" si="18"/>
        <v>369853.58313440625</v>
      </c>
    </row>
    <row r="109" spans="1:12" x14ac:dyDescent="0.2">
      <c r="A109" s="2">
        <v>50</v>
      </c>
      <c r="C109" s="1" t="s">
        <v>67</v>
      </c>
      <c r="E109" s="17">
        <v>1167.1392943754006</v>
      </c>
      <c r="F109" s="17">
        <v>608258.89955104538</v>
      </c>
      <c r="G109" s="6">
        <f t="shared" si="16"/>
        <v>609426.03884542082</v>
      </c>
      <c r="H109" s="35"/>
      <c r="I109" s="6">
        <v>18968.15854</v>
      </c>
      <c r="J109" s="6">
        <v>604841.53620999993</v>
      </c>
      <c r="K109" s="6">
        <f t="shared" si="17"/>
        <v>623809.69474999991</v>
      </c>
      <c r="L109" s="6">
        <f t="shared" si="18"/>
        <v>14383.655904579093</v>
      </c>
    </row>
    <row r="110" spans="1:12" x14ac:dyDescent="0.2">
      <c r="A110" s="2">
        <v>51</v>
      </c>
      <c r="C110" s="1" t="s">
        <v>62</v>
      </c>
      <c r="E110" s="17">
        <v>2733.5</v>
      </c>
      <c r="F110" s="17">
        <v>1432693.7651860474</v>
      </c>
      <c r="G110" s="6">
        <f t="shared" si="16"/>
        <v>1435427.2651860474</v>
      </c>
      <c r="H110" s="35"/>
      <c r="I110" s="6">
        <v>0</v>
      </c>
      <c r="J110" s="6">
        <v>1450521.0424900001</v>
      </c>
      <c r="K110" s="6">
        <f t="shared" si="17"/>
        <v>1450521.0424900001</v>
      </c>
      <c r="L110" s="6">
        <f t="shared" si="18"/>
        <v>15093.777303952724</v>
      </c>
    </row>
    <row r="111" spans="1:12" x14ac:dyDescent="0.2">
      <c r="A111" s="2">
        <v>52</v>
      </c>
      <c r="C111" s="1" t="s">
        <v>61</v>
      </c>
      <c r="E111" s="17">
        <v>8269.6847234030993</v>
      </c>
      <c r="F111" s="17">
        <v>1553221.6056075813</v>
      </c>
      <c r="G111" s="6">
        <f t="shared" si="16"/>
        <v>1561491.2903309844</v>
      </c>
      <c r="H111" s="35"/>
      <c r="I111" s="6">
        <v>6997.1181100000003</v>
      </c>
      <c r="J111" s="6">
        <v>1688670.5715099717</v>
      </c>
      <c r="K111" s="6">
        <f t="shared" si="17"/>
        <v>1695667.6896199717</v>
      </c>
      <c r="L111" s="6">
        <f t="shared" si="18"/>
        <v>134176.39928898728</v>
      </c>
    </row>
    <row r="112" spans="1:12" x14ac:dyDescent="0.2">
      <c r="A112" s="2">
        <v>53</v>
      </c>
      <c r="C112" s="1" t="s">
        <v>0</v>
      </c>
      <c r="E112" s="7">
        <f t="shared" ref="E112:K112" si="19">SUM(E100:E111)</f>
        <v>401380.57464386371</v>
      </c>
      <c r="F112" s="7">
        <f t="shared" si="19"/>
        <v>10789236.668142814</v>
      </c>
      <c r="G112" s="7">
        <f t="shared" si="19"/>
        <v>11190617.242786678</v>
      </c>
      <c r="H112" s="35"/>
      <c r="I112" s="7">
        <f t="shared" si="19"/>
        <v>403546.76011999993</v>
      </c>
      <c r="J112" s="7">
        <f t="shared" si="19"/>
        <v>11623227.162409972</v>
      </c>
      <c r="K112" s="7">
        <f t="shared" si="19"/>
        <v>12026773.922529973</v>
      </c>
      <c r="L112" s="7">
        <f>K112-G112</f>
        <v>836156.67974329554</v>
      </c>
    </row>
    <row r="113" spans="1:12" x14ac:dyDescent="0.2">
      <c r="A113" s="2"/>
    </row>
    <row r="114" spans="1:12" ht="13.5" thickBot="1" x14ac:dyDescent="0.25">
      <c r="A114" s="2">
        <v>54</v>
      </c>
      <c r="C114" s="1" t="s">
        <v>53</v>
      </c>
      <c r="E114" s="5">
        <f t="shared" ref="E114:K114" si="20">E96+E112</f>
        <v>13230981.790285325</v>
      </c>
      <c r="F114" s="5">
        <f t="shared" si="20"/>
        <v>13886637.055770645</v>
      </c>
      <c r="G114" s="5">
        <f t="shared" si="20"/>
        <v>27117618.84605597</v>
      </c>
      <c r="H114" s="35"/>
      <c r="I114" s="5">
        <f t="shared" si="20"/>
        <v>13030281.877095442</v>
      </c>
      <c r="J114" s="5">
        <f t="shared" si="20"/>
        <v>14617177.825502651</v>
      </c>
      <c r="K114" s="5">
        <f t="shared" si="20"/>
        <v>27647459.702598095</v>
      </c>
      <c r="L114" s="5">
        <f>K114-G114</f>
        <v>529840.85654212534</v>
      </c>
    </row>
    <row r="115" spans="1:12" ht="13.5" thickTop="1" x14ac:dyDescent="0.2"/>
    <row r="116" spans="1:12" x14ac:dyDescent="0.2">
      <c r="A116" s="4"/>
    </row>
    <row r="117" spans="1:12" x14ac:dyDescent="0.2">
      <c r="A117" s="3"/>
    </row>
  </sheetData>
  <mergeCells count="12">
    <mergeCell ref="E9:G9"/>
    <mergeCell ref="E8:G8"/>
    <mergeCell ref="I8:K8"/>
    <mergeCell ref="I9:K9"/>
    <mergeCell ref="E46:G46"/>
    <mergeCell ref="I46:K46"/>
    <mergeCell ref="E47:G47"/>
    <mergeCell ref="I47:K47"/>
    <mergeCell ref="E85:G85"/>
    <mergeCell ref="I85:K85"/>
    <mergeCell ref="E86:G86"/>
    <mergeCell ref="I86:K86"/>
  </mergeCells>
  <pageMargins left="0.7" right="0.7" top="0.75" bottom="0.75" header="0.3" footer="0.3"/>
  <pageSetup firstPageNumber="10" orientation="landscape" useFirstPageNumber="1" r:id="rId1"/>
  <headerFooter>
    <oddHeader>&amp;R&amp;"Arial,Regular"&amp;10Filed: 2022-10-31
EB-2022-0200
Exhibit 3
Tab 3
Schedule 1
Attachment 8
Page &amp;P of 15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51C1-795F-4D4E-8AA8-43F93176D39E}">
  <dimension ref="A1:L117"/>
  <sheetViews>
    <sheetView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22.28515625" style="1" customWidth="1"/>
    <col min="4" max="4" width="1.28515625" style="1" customWidth="1"/>
    <col min="5" max="7" width="12.7109375" style="1" customWidth="1"/>
    <col min="8" max="8" width="1.140625" style="29" customWidth="1"/>
    <col min="9" max="12" width="12.7109375" style="1" customWidth="1"/>
    <col min="13" max="16384" width="101.140625" style="1"/>
  </cols>
  <sheetData>
    <row r="1" spans="1:12" x14ac:dyDescent="0.2">
      <c r="A1" s="15"/>
    </row>
    <row r="6" spans="1:12" s="12" customFormat="1" x14ac:dyDescent="0.2">
      <c r="A6" s="13" t="s">
        <v>77</v>
      </c>
      <c r="B6" s="13"/>
      <c r="C6" s="13"/>
      <c r="D6" s="13"/>
      <c r="E6" s="13"/>
      <c r="F6" s="13"/>
      <c r="G6" s="13"/>
      <c r="H6" s="30"/>
      <c r="I6" s="13"/>
      <c r="J6" s="13"/>
      <c r="K6" s="13"/>
      <c r="L6" s="13"/>
    </row>
    <row r="8" spans="1:12" s="4" customFormat="1" ht="15" customHeight="1" x14ac:dyDescent="0.2">
      <c r="E8" s="50">
        <v>2023</v>
      </c>
      <c r="F8" s="50"/>
      <c r="G8" s="50"/>
      <c r="H8" s="31"/>
      <c r="I8" s="50">
        <v>2024</v>
      </c>
      <c r="J8" s="50"/>
      <c r="K8" s="50"/>
      <c r="L8" s="11"/>
    </row>
    <row r="9" spans="1:12" s="8" customFormat="1" ht="38.1" customHeight="1" x14ac:dyDescent="0.2">
      <c r="A9" s="9" t="s">
        <v>78</v>
      </c>
      <c r="C9" s="10" t="s">
        <v>52</v>
      </c>
      <c r="E9" s="51" t="s">
        <v>36</v>
      </c>
      <c r="F9" s="51"/>
      <c r="G9" s="51"/>
      <c r="H9" s="32"/>
      <c r="I9" s="51" t="s">
        <v>35</v>
      </c>
      <c r="J9" s="51"/>
      <c r="K9" s="51"/>
      <c r="L9" s="9" t="s">
        <v>47</v>
      </c>
    </row>
    <row r="10" spans="1:12" x14ac:dyDescent="0.2">
      <c r="E10" s="2" t="s">
        <v>6</v>
      </c>
      <c r="F10" s="2" t="s">
        <v>5</v>
      </c>
      <c r="G10" s="2" t="s">
        <v>4</v>
      </c>
      <c r="H10" s="33"/>
      <c r="I10" s="2" t="s">
        <v>3</v>
      </c>
      <c r="J10" s="2" t="s">
        <v>2</v>
      </c>
      <c r="K10" s="2" t="s">
        <v>1</v>
      </c>
      <c r="L10" s="2" t="s">
        <v>42</v>
      </c>
    </row>
    <row r="11" spans="1:12" x14ac:dyDescent="0.2">
      <c r="E11" s="2"/>
      <c r="F11" s="2"/>
      <c r="G11" s="2"/>
      <c r="H11" s="33"/>
      <c r="I11" s="2"/>
      <c r="J11" s="2"/>
      <c r="K11" s="2"/>
      <c r="L11" s="2"/>
    </row>
    <row r="12" spans="1:12" x14ac:dyDescent="0.2">
      <c r="E12" s="14" t="s">
        <v>41</v>
      </c>
      <c r="F12" s="14" t="s">
        <v>40</v>
      </c>
      <c r="G12" s="14" t="s">
        <v>0</v>
      </c>
      <c r="H12" s="34"/>
      <c r="I12" s="14" t="s">
        <v>41</v>
      </c>
      <c r="J12" s="14" t="s">
        <v>40</v>
      </c>
      <c r="K12" s="14" t="s">
        <v>0</v>
      </c>
      <c r="L12" s="2"/>
    </row>
    <row r="14" spans="1:12" x14ac:dyDescent="0.2">
      <c r="C14" s="4" t="s">
        <v>34</v>
      </c>
      <c r="L14" s="6"/>
    </row>
    <row r="15" spans="1:12" x14ac:dyDescent="0.2">
      <c r="E15" s="6"/>
      <c r="F15" s="6"/>
      <c r="G15" s="6"/>
      <c r="H15" s="35"/>
      <c r="I15" s="6"/>
      <c r="J15" s="6"/>
      <c r="K15" s="6"/>
      <c r="L15" s="6"/>
    </row>
    <row r="16" spans="1:12" x14ac:dyDescent="0.2">
      <c r="A16" s="2">
        <v>1</v>
      </c>
      <c r="C16" s="1" t="s">
        <v>71</v>
      </c>
      <c r="E16" s="6">
        <v>4949972.1838881699</v>
      </c>
      <c r="F16" s="6">
        <v>95495.956769063501</v>
      </c>
      <c r="G16" s="6">
        <f>E16+F16</f>
        <v>5045468.1406572331</v>
      </c>
      <c r="H16" s="35"/>
      <c r="I16" s="6">
        <v>4915774</v>
      </c>
      <c r="J16" s="6">
        <v>85253</v>
      </c>
      <c r="K16" s="6">
        <f>I16+J16</f>
        <v>5001027</v>
      </c>
      <c r="L16" s="6">
        <f>K16-G16</f>
        <v>-44441.140657233074</v>
      </c>
    </row>
    <row r="17" spans="1:12" x14ac:dyDescent="0.2">
      <c r="A17" s="2">
        <v>2</v>
      </c>
      <c r="C17" s="1" t="s">
        <v>33</v>
      </c>
      <c r="E17" s="6">
        <v>3026407.1761044203</v>
      </c>
      <c r="F17" s="6">
        <v>1860706.0389159</v>
      </c>
      <c r="G17" s="6">
        <f>E17+F17</f>
        <v>4887113.2150203204</v>
      </c>
      <c r="H17" s="35"/>
      <c r="I17" s="6">
        <v>2970864</v>
      </c>
      <c r="J17" s="6">
        <v>1824830</v>
      </c>
      <c r="K17" s="6">
        <f>I17+J17</f>
        <v>4795694</v>
      </c>
      <c r="L17" s="6">
        <f>K17-G17</f>
        <v>-91419.215020320378</v>
      </c>
    </row>
    <row r="18" spans="1:12" x14ac:dyDescent="0.2">
      <c r="A18" s="2">
        <v>3</v>
      </c>
      <c r="C18" s="1" t="s">
        <v>32</v>
      </c>
      <c r="E18" s="6">
        <v>0</v>
      </c>
      <c r="F18" s="6">
        <v>0</v>
      </c>
      <c r="G18" s="6">
        <f>E18+F18</f>
        <v>0</v>
      </c>
      <c r="H18" s="35"/>
      <c r="I18" s="6">
        <v>0</v>
      </c>
      <c r="J18" s="6">
        <v>0</v>
      </c>
      <c r="K18" s="6">
        <f>I18+J18</f>
        <v>0</v>
      </c>
      <c r="L18" s="6">
        <f>K18-G18</f>
        <v>0</v>
      </c>
    </row>
    <row r="19" spans="1:12" x14ac:dyDescent="0.2">
      <c r="A19" s="2">
        <v>4</v>
      </c>
      <c r="C19" s="1" t="s">
        <v>39</v>
      </c>
      <c r="E19" s="7">
        <f t="shared" ref="E19:L19" si="0">SUM(E16:E18)</f>
        <v>7976379.3599925898</v>
      </c>
      <c r="F19" s="7">
        <f t="shared" si="0"/>
        <v>1956201.9956849637</v>
      </c>
      <c r="G19" s="7">
        <f t="shared" si="0"/>
        <v>9932581.3556775525</v>
      </c>
      <c r="H19" s="35"/>
      <c r="I19" s="7">
        <f t="shared" si="0"/>
        <v>7886638</v>
      </c>
      <c r="J19" s="7">
        <f t="shared" si="0"/>
        <v>1910083</v>
      </c>
      <c r="K19" s="7">
        <f t="shared" si="0"/>
        <v>9796721</v>
      </c>
      <c r="L19" s="7">
        <f t="shared" si="0"/>
        <v>-135860.35567755345</v>
      </c>
    </row>
    <row r="20" spans="1:12" x14ac:dyDescent="0.2">
      <c r="A20" s="2"/>
      <c r="E20" s="6"/>
      <c r="F20" s="6"/>
      <c r="G20" s="6"/>
      <c r="H20" s="35"/>
      <c r="I20" s="6"/>
      <c r="J20" s="6"/>
      <c r="K20" s="6"/>
      <c r="L20" s="6"/>
    </row>
    <row r="21" spans="1:12" x14ac:dyDescent="0.2">
      <c r="A21" s="2">
        <v>5</v>
      </c>
      <c r="C21" s="1" t="s">
        <v>31</v>
      </c>
      <c r="E21" s="6">
        <v>2882811.7251766301</v>
      </c>
      <c r="F21" s="6">
        <v>180358.343104484</v>
      </c>
      <c r="G21" s="6">
        <f>E21+F21</f>
        <v>3063170.0682811141</v>
      </c>
      <c r="H21" s="35"/>
      <c r="I21" s="6">
        <v>3073284</v>
      </c>
      <c r="J21" s="6">
        <v>181848</v>
      </c>
      <c r="K21" s="6">
        <f>I21+J21</f>
        <v>3255132</v>
      </c>
      <c r="L21" s="6">
        <f>K21-G21</f>
        <v>191961.9317188859</v>
      </c>
    </row>
    <row r="22" spans="1:12" x14ac:dyDescent="0.2">
      <c r="A22" s="2">
        <v>6</v>
      </c>
      <c r="C22" s="1" t="s">
        <v>30</v>
      </c>
      <c r="E22" s="6">
        <v>624630.78692057508</v>
      </c>
      <c r="F22" s="6">
        <v>628533.0729813549</v>
      </c>
      <c r="G22" s="6">
        <f>E22+F22</f>
        <v>1253163.85990193</v>
      </c>
      <c r="H22" s="35"/>
      <c r="I22" s="6">
        <v>688379</v>
      </c>
      <c r="J22" s="6">
        <v>630997</v>
      </c>
      <c r="K22" s="6">
        <f>I22+J22</f>
        <v>1319376</v>
      </c>
      <c r="L22" s="6">
        <f>K22-G22</f>
        <v>66212.140098070027</v>
      </c>
    </row>
    <row r="23" spans="1:12" x14ac:dyDescent="0.2">
      <c r="A23" s="2">
        <v>7</v>
      </c>
      <c r="C23" s="1" t="s">
        <v>29</v>
      </c>
      <c r="E23" s="6">
        <v>952937.12652530393</v>
      </c>
      <c r="F23" s="6">
        <v>59999.688175456504</v>
      </c>
      <c r="G23" s="6">
        <f>E23+F23</f>
        <v>1012936.8147007604</v>
      </c>
      <c r="H23" s="35"/>
      <c r="I23" s="6">
        <v>931213</v>
      </c>
      <c r="J23" s="6">
        <v>57792</v>
      </c>
      <c r="K23" s="6">
        <f>I23+J23</f>
        <v>989005</v>
      </c>
      <c r="L23" s="6">
        <f>K23-G23</f>
        <v>-23931.814700760413</v>
      </c>
    </row>
    <row r="24" spans="1:12" x14ac:dyDescent="0.2">
      <c r="A24" s="2">
        <v>8</v>
      </c>
      <c r="C24" s="1" t="s">
        <v>28</v>
      </c>
      <c r="E24" s="6">
        <v>189976.11836034301</v>
      </c>
      <c r="F24" s="6">
        <v>168857.56314642599</v>
      </c>
      <c r="G24" s="6">
        <f>E24+F24</f>
        <v>358833.68150676903</v>
      </c>
      <c r="H24" s="35"/>
      <c r="I24" s="6">
        <v>164590</v>
      </c>
      <c r="J24" s="6">
        <v>163384</v>
      </c>
      <c r="K24" s="6">
        <f>I24+J24</f>
        <v>327974</v>
      </c>
      <c r="L24" s="6">
        <f>K24-G24</f>
        <v>-30859.681506769033</v>
      </c>
    </row>
    <row r="25" spans="1:12" x14ac:dyDescent="0.2">
      <c r="A25" s="2">
        <v>9</v>
      </c>
      <c r="C25" s="1" t="s">
        <v>38</v>
      </c>
      <c r="E25" s="7">
        <f t="shared" ref="E25:L25" si="1">SUM(E21:E24)</f>
        <v>4650355.7569828527</v>
      </c>
      <c r="F25" s="7">
        <f t="shared" si="1"/>
        <v>1037748.6674077214</v>
      </c>
      <c r="G25" s="7">
        <f t="shared" si="1"/>
        <v>5688104.424390574</v>
      </c>
      <c r="H25" s="35"/>
      <c r="I25" s="7">
        <f t="shared" si="1"/>
        <v>4857466</v>
      </c>
      <c r="J25" s="7">
        <f t="shared" si="1"/>
        <v>1034021</v>
      </c>
      <c r="K25" s="7">
        <f t="shared" si="1"/>
        <v>5891487</v>
      </c>
      <c r="L25" s="7">
        <f t="shared" si="1"/>
        <v>203382.57560942648</v>
      </c>
    </row>
    <row r="26" spans="1:12" x14ac:dyDescent="0.2">
      <c r="A26" s="2"/>
      <c r="E26" s="6"/>
      <c r="F26" s="6"/>
      <c r="G26" s="6"/>
      <c r="H26" s="35"/>
      <c r="I26" s="6"/>
      <c r="J26" s="6"/>
      <c r="K26" s="6"/>
      <c r="L26" s="6"/>
    </row>
    <row r="27" spans="1:12" x14ac:dyDescent="0.2">
      <c r="A27" s="2">
        <v>10</v>
      </c>
      <c r="C27" s="1" t="s">
        <v>27</v>
      </c>
      <c r="E27" s="7">
        <f t="shared" ref="E27:L27" si="2">E19+E25</f>
        <v>12626735.116975442</v>
      </c>
      <c r="F27" s="7">
        <f t="shared" si="2"/>
        <v>2993950.6630926849</v>
      </c>
      <c r="G27" s="7">
        <f t="shared" si="2"/>
        <v>15620685.780068126</v>
      </c>
      <c r="H27" s="35"/>
      <c r="I27" s="7">
        <f t="shared" si="2"/>
        <v>12744104</v>
      </c>
      <c r="J27" s="7">
        <f t="shared" si="2"/>
        <v>2944104</v>
      </c>
      <c r="K27" s="7">
        <f t="shared" si="2"/>
        <v>15688208</v>
      </c>
      <c r="L27" s="7">
        <f t="shared" si="2"/>
        <v>67522.219931873027</v>
      </c>
    </row>
    <row r="28" spans="1:12" x14ac:dyDescent="0.2">
      <c r="A28" s="2"/>
      <c r="E28" s="6"/>
      <c r="F28" s="6"/>
      <c r="G28" s="6"/>
      <c r="H28" s="35"/>
      <c r="I28" s="6"/>
      <c r="J28" s="6"/>
      <c r="K28" s="6"/>
      <c r="L28" s="6"/>
    </row>
    <row r="29" spans="1:12" x14ac:dyDescent="0.2">
      <c r="A29" s="2"/>
      <c r="C29" s="4" t="s">
        <v>24</v>
      </c>
    </row>
    <row r="30" spans="1:12" x14ac:dyDescent="0.2">
      <c r="A30" s="2"/>
    </row>
    <row r="31" spans="1:12" x14ac:dyDescent="0.2">
      <c r="A31" s="2">
        <v>11</v>
      </c>
      <c r="C31" s="1" t="s">
        <v>23</v>
      </c>
      <c r="E31" s="6">
        <v>15117.824000000001</v>
      </c>
      <c r="F31" s="6">
        <v>12972.344999999999</v>
      </c>
      <c r="G31" s="6">
        <f>E31+F31</f>
        <v>28090.169000000002</v>
      </c>
      <c r="H31" s="35"/>
      <c r="I31" s="6">
        <v>14756</v>
      </c>
      <c r="J31" s="6">
        <v>12673</v>
      </c>
      <c r="K31" s="6">
        <f>I31+J31</f>
        <v>27429</v>
      </c>
      <c r="L31" s="6">
        <f>K31-G31</f>
        <v>-661.16900000000169</v>
      </c>
    </row>
    <row r="32" spans="1:12" x14ac:dyDescent="0.2">
      <c r="A32" s="2">
        <v>12</v>
      </c>
      <c r="C32" s="1" t="s">
        <v>22</v>
      </c>
      <c r="E32" s="6">
        <v>102757.95699999999</v>
      </c>
      <c r="F32" s="6">
        <v>971613.79399999999</v>
      </c>
      <c r="G32" s="6">
        <f>E32+F32</f>
        <v>1074371.7509999999</v>
      </c>
      <c r="H32" s="35"/>
      <c r="I32" s="6">
        <v>102197</v>
      </c>
      <c r="J32" s="6">
        <v>966084</v>
      </c>
      <c r="K32" s="6">
        <f>I32+J32</f>
        <v>1068281</v>
      </c>
      <c r="L32" s="6">
        <f>K32-G32</f>
        <v>-6090.7509999999311</v>
      </c>
    </row>
    <row r="33" spans="1:12" x14ac:dyDescent="0.2">
      <c r="A33" s="2">
        <v>13</v>
      </c>
      <c r="C33" s="1" t="s">
        <v>21</v>
      </c>
      <c r="E33" s="6">
        <v>1668.5319999999999</v>
      </c>
      <c r="F33" s="6">
        <v>384370.12900000002</v>
      </c>
      <c r="G33" s="6">
        <f t="shared" ref="G33:G36" si="3">E33+F33</f>
        <v>386038.66100000002</v>
      </c>
      <c r="H33" s="35"/>
      <c r="I33" s="6">
        <v>1651</v>
      </c>
      <c r="J33" s="6">
        <v>380222</v>
      </c>
      <c r="K33" s="6">
        <f t="shared" ref="K33:K36" si="4">I33+J33</f>
        <v>381873</v>
      </c>
      <c r="L33" s="6">
        <f t="shared" ref="L33:L36" si="5">K33-G33</f>
        <v>-4165.6610000000219</v>
      </c>
    </row>
    <row r="34" spans="1:12" x14ac:dyDescent="0.2">
      <c r="A34" s="2">
        <v>14</v>
      </c>
      <c r="C34" s="1" t="s">
        <v>20</v>
      </c>
      <c r="E34" s="6">
        <v>0</v>
      </c>
      <c r="F34" s="6">
        <v>824970.71412000002</v>
      </c>
      <c r="G34" s="6">
        <f t="shared" si="3"/>
        <v>824970.71412000002</v>
      </c>
      <c r="H34" s="35"/>
      <c r="I34" s="6">
        <v>0</v>
      </c>
      <c r="J34" s="6">
        <v>824970.71412000002</v>
      </c>
      <c r="K34" s="6">
        <f t="shared" si="4"/>
        <v>824970.71412000002</v>
      </c>
      <c r="L34" s="6">
        <f t="shared" si="5"/>
        <v>0</v>
      </c>
    </row>
    <row r="35" spans="1:12" x14ac:dyDescent="0.2">
      <c r="A35" s="2">
        <v>15</v>
      </c>
      <c r="C35" s="1" t="s">
        <v>19</v>
      </c>
      <c r="E35" s="6">
        <v>4817.549</v>
      </c>
      <c r="F35" s="6">
        <v>50668.078999999998</v>
      </c>
      <c r="G35" s="6">
        <f t="shared" si="3"/>
        <v>55485.627999999997</v>
      </c>
      <c r="H35" s="35"/>
      <c r="I35" s="6">
        <v>4392</v>
      </c>
      <c r="J35" s="6">
        <v>48254</v>
      </c>
      <c r="K35" s="6">
        <f t="shared" si="4"/>
        <v>52646</v>
      </c>
      <c r="L35" s="6">
        <f t="shared" si="5"/>
        <v>-2839.627999999997</v>
      </c>
    </row>
    <row r="36" spans="1:12" x14ac:dyDescent="0.2">
      <c r="A36" s="2">
        <v>16</v>
      </c>
      <c r="C36" s="1" t="s">
        <v>18</v>
      </c>
      <c r="E36" s="6">
        <v>555.74599999999998</v>
      </c>
      <c r="F36" s="6">
        <v>14775.451999999999</v>
      </c>
      <c r="G36" s="6">
        <f t="shared" si="3"/>
        <v>15331.197999999999</v>
      </c>
      <c r="H36" s="35"/>
      <c r="I36" s="6">
        <v>574</v>
      </c>
      <c r="J36" s="6">
        <v>15140</v>
      </c>
      <c r="K36" s="6">
        <f t="shared" si="4"/>
        <v>15714</v>
      </c>
      <c r="L36" s="6">
        <f t="shared" si="5"/>
        <v>382.8020000000015</v>
      </c>
    </row>
    <row r="37" spans="1:12" x14ac:dyDescent="0.2">
      <c r="A37" s="2"/>
      <c r="E37" s="6"/>
      <c r="F37" s="6"/>
      <c r="G37" s="6"/>
      <c r="H37" s="35"/>
      <c r="I37" s="6"/>
      <c r="J37" s="6"/>
      <c r="K37" s="6"/>
      <c r="L37" s="6"/>
    </row>
    <row r="38" spans="1:12" x14ac:dyDescent="0.2">
      <c r="A38" s="2"/>
      <c r="E38" s="6"/>
      <c r="F38" s="6"/>
      <c r="G38" s="6"/>
      <c r="H38" s="35"/>
      <c r="I38" s="6"/>
      <c r="J38" s="6"/>
      <c r="K38" s="6"/>
      <c r="L38" s="6"/>
    </row>
    <row r="39" spans="1:12" x14ac:dyDescent="0.2">
      <c r="A39" s="2"/>
      <c r="E39" s="6"/>
      <c r="F39" s="6"/>
      <c r="G39" s="6"/>
      <c r="H39" s="35"/>
      <c r="I39" s="6"/>
      <c r="J39" s="6"/>
      <c r="K39" s="6"/>
      <c r="L39" s="6"/>
    </row>
    <row r="40" spans="1:12" x14ac:dyDescent="0.2">
      <c r="A40" s="2"/>
      <c r="E40" s="6"/>
      <c r="F40" s="6"/>
      <c r="G40" s="6"/>
      <c r="H40" s="35"/>
      <c r="I40" s="6"/>
      <c r="J40" s="6"/>
      <c r="K40" s="6"/>
      <c r="L40" s="6"/>
    </row>
    <row r="41" spans="1:12" x14ac:dyDescent="0.2">
      <c r="A41" s="2"/>
      <c r="E41" s="6"/>
      <c r="F41" s="6"/>
      <c r="G41" s="6"/>
      <c r="H41" s="35"/>
      <c r="I41" s="6"/>
      <c r="J41" s="6"/>
      <c r="K41" s="6"/>
      <c r="L41" s="6"/>
    </row>
    <row r="42" spans="1:12" x14ac:dyDescent="0.2">
      <c r="A42" s="2"/>
      <c r="E42" s="6"/>
      <c r="F42" s="6"/>
      <c r="G42" s="6"/>
      <c r="H42" s="35"/>
      <c r="I42" s="6"/>
      <c r="J42" s="6"/>
      <c r="K42" s="6"/>
      <c r="L42" s="6"/>
    </row>
    <row r="43" spans="1:12" x14ac:dyDescent="0.2">
      <c r="A43" s="2"/>
      <c r="E43" s="6"/>
      <c r="F43" s="6"/>
      <c r="G43" s="6"/>
      <c r="H43" s="35"/>
      <c r="I43" s="6"/>
      <c r="J43" s="6"/>
      <c r="K43" s="6"/>
      <c r="L43" s="6"/>
    </row>
    <row r="44" spans="1:12" s="12" customFormat="1" x14ac:dyDescent="0.2">
      <c r="A44" s="13" t="s">
        <v>83</v>
      </c>
      <c r="B44" s="13"/>
      <c r="C44" s="13"/>
      <c r="D44" s="13"/>
      <c r="E44" s="13"/>
      <c r="F44" s="13"/>
      <c r="G44" s="13"/>
      <c r="H44" s="30"/>
      <c r="I44" s="13"/>
      <c r="J44" s="13"/>
      <c r="K44" s="13"/>
      <c r="L44" s="13"/>
    </row>
    <row r="46" spans="1:12" s="4" customFormat="1" x14ac:dyDescent="0.2">
      <c r="E46" s="50">
        <v>2023</v>
      </c>
      <c r="F46" s="50"/>
      <c r="G46" s="50"/>
      <c r="H46" s="31"/>
      <c r="I46" s="50">
        <v>2024</v>
      </c>
      <c r="J46" s="50"/>
      <c r="K46" s="50"/>
      <c r="L46" s="11"/>
    </row>
    <row r="47" spans="1:12" s="8" customFormat="1" ht="38.1" customHeight="1" x14ac:dyDescent="0.2">
      <c r="A47" s="9" t="s">
        <v>78</v>
      </c>
      <c r="C47" s="10" t="s">
        <v>52</v>
      </c>
      <c r="E47" s="51" t="s">
        <v>36</v>
      </c>
      <c r="F47" s="51"/>
      <c r="G47" s="51"/>
      <c r="H47" s="32"/>
      <c r="I47" s="51" t="s">
        <v>35</v>
      </c>
      <c r="J47" s="51"/>
      <c r="K47" s="51"/>
      <c r="L47" s="9" t="s">
        <v>47</v>
      </c>
    </row>
    <row r="48" spans="1:12" x14ac:dyDescent="0.2">
      <c r="E48" s="2" t="s">
        <v>6</v>
      </c>
      <c r="F48" s="2" t="s">
        <v>5</v>
      </c>
      <c r="G48" s="2" t="s">
        <v>4</v>
      </c>
      <c r="H48" s="33"/>
      <c r="I48" s="2" t="s">
        <v>3</v>
      </c>
      <c r="J48" s="2" t="s">
        <v>2</v>
      </c>
      <c r="K48" s="2" t="s">
        <v>1</v>
      </c>
      <c r="L48" s="2" t="s">
        <v>42</v>
      </c>
    </row>
    <row r="49" spans="1:12" x14ac:dyDescent="0.2">
      <c r="E49" s="2"/>
      <c r="F49" s="2"/>
      <c r="G49" s="2"/>
      <c r="H49" s="33"/>
      <c r="I49" s="2"/>
      <c r="J49" s="2"/>
      <c r="K49" s="2"/>
      <c r="L49" s="2"/>
    </row>
    <row r="50" spans="1:12" x14ac:dyDescent="0.2">
      <c r="E50" s="14" t="s">
        <v>41</v>
      </c>
      <c r="F50" s="14" t="s">
        <v>40</v>
      </c>
      <c r="G50" s="14" t="s">
        <v>0</v>
      </c>
      <c r="H50" s="34"/>
      <c r="I50" s="14" t="s">
        <v>41</v>
      </c>
      <c r="J50" s="14" t="s">
        <v>40</v>
      </c>
      <c r="K50" s="14" t="s">
        <v>0</v>
      </c>
      <c r="L50" s="2"/>
    </row>
    <row r="51" spans="1:12" x14ac:dyDescent="0.2">
      <c r="A51" s="2"/>
      <c r="E51" s="6"/>
      <c r="F51" s="6"/>
      <c r="G51" s="6"/>
      <c r="H51" s="35"/>
      <c r="I51" s="6"/>
      <c r="J51" s="6"/>
      <c r="K51" s="6"/>
      <c r="L51" s="6"/>
    </row>
    <row r="52" spans="1:12" x14ac:dyDescent="0.2">
      <c r="A52" s="2">
        <v>17</v>
      </c>
      <c r="C52" s="1" t="s">
        <v>17</v>
      </c>
      <c r="E52" s="6">
        <v>5360.9179999999997</v>
      </c>
      <c r="F52" s="6">
        <v>317064.88</v>
      </c>
      <c r="G52" s="6">
        <f t="shared" ref="G52:G55" si="6">E52+F52</f>
        <v>322425.79800000001</v>
      </c>
      <c r="H52" s="35"/>
      <c r="I52" s="6">
        <v>5360</v>
      </c>
      <c r="J52" s="6">
        <v>317894</v>
      </c>
      <c r="K52" s="6">
        <f t="shared" ref="K52:K55" si="7">I52+J52</f>
        <v>323254</v>
      </c>
      <c r="L52" s="6">
        <f t="shared" ref="L52:L55" si="8">K52-G52</f>
        <v>828.20199999999022</v>
      </c>
    </row>
    <row r="53" spans="1:12" x14ac:dyDescent="0.2">
      <c r="A53" s="2">
        <v>18</v>
      </c>
      <c r="C53" s="1" t="s">
        <v>16</v>
      </c>
      <c r="E53" s="6">
        <v>138496.72500000001</v>
      </c>
      <c r="F53" s="6">
        <v>48105.074000000001</v>
      </c>
      <c r="G53" s="6">
        <f t="shared" si="6"/>
        <v>186601.799</v>
      </c>
      <c r="H53" s="35"/>
      <c r="I53" s="6">
        <v>140305</v>
      </c>
      <c r="J53" s="6">
        <v>48547</v>
      </c>
      <c r="K53" s="6">
        <f t="shared" si="7"/>
        <v>188852</v>
      </c>
      <c r="L53" s="6">
        <f t="shared" si="8"/>
        <v>2250.2010000000009</v>
      </c>
    </row>
    <row r="54" spans="1:12" x14ac:dyDescent="0.2">
      <c r="A54" s="2">
        <v>19</v>
      </c>
      <c r="C54" s="1" t="s">
        <v>15</v>
      </c>
      <c r="E54" s="6">
        <v>0</v>
      </c>
      <c r="F54" s="6">
        <v>0</v>
      </c>
      <c r="G54" s="6">
        <f t="shared" si="6"/>
        <v>0</v>
      </c>
      <c r="H54" s="35"/>
      <c r="I54" s="6">
        <v>0</v>
      </c>
      <c r="J54" s="6">
        <v>0</v>
      </c>
      <c r="K54" s="6">
        <f t="shared" si="7"/>
        <v>0</v>
      </c>
      <c r="L54" s="6">
        <f t="shared" si="8"/>
        <v>0</v>
      </c>
    </row>
    <row r="55" spans="1:12" x14ac:dyDescent="0.2">
      <c r="A55" s="2">
        <v>20</v>
      </c>
      <c r="C55" s="1" t="s">
        <v>14</v>
      </c>
      <c r="E55" s="6">
        <v>0</v>
      </c>
      <c r="F55" s="6">
        <v>0</v>
      </c>
      <c r="G55" s="6">
        <f t="shared" si="6"/>
        <v>0</v>
      </c>
      <c r="H55" s="35"/>
      <c r="I55" s="6">
        <v>0</v>
      </c>
      <c r="J55" s="6">
        <v>0</v>
      </c>
      <c r="K55" s="6">
        <f t="shared" si="7"/>
        <v>0</v>
      </c>
      <c r="L55" s="6">
        <f t="shared" si="8"/>
        <v>0</v>
      </c>
    </row>
    <row r="56" spans="1:12" x14ac:dyDescent="0.2">
      <c r="A56" s="2">
        <v>21</v>
      </c>
      <c r="C56" s="1" t="s">
        <v>39</v>
      </c>
      <c r="E56" s="7">
        <f>SUM(E52:E55)+SUM(E31:E36)</f>
        <v>268775.25099999999</v>
      </c>
      <c r="F56" s="7">
        <f>SUM(F52:F55)+SUM(F31:F36)</f>
        <v>2624540.4671199997</v>
      </c>
      <c r="G56" s="7">
        <f>SUM(G52:G55)+SUM(G31:G36)</f>
        <v>2893315.7181199999</v>
      </c>
      <c r="H56" s="35"/>
      <c r="I56" s="7">
        <f>SUM(I52:I55)+SUM(I31:I36)</f>
        <v>269235</v>
      </c>
      <c r="J56" s="7">
        <f>SUM(J52:J55)+SUM(J31:J36)</f>
        <v>2613784.7141200001</v>
      </c>
      <c r="K56" s="7">
        <f>SUM(K52:K55)+SUM(K31:K36)</f>
        <v>2883019.7141200001</v>
      </c>
      <c r="L56" s="7">
        <f>SUM(L52:L55)+SUM(L31:L36)</f>
        <v>-10296.003999999959</v>
      </c>
    </row>
    <row r="57" spans="1:12" x14ac:dyDescent="0.2">
      <c r="A57" s="2"/>
      <c r="E57" s="2"/>
    </row>
    <row r="58" spans="1:12" x14ac:dyDescent="0.2">
      <c r="A58" s="2">
        <v>22</v>
      </c>
      <c r="C58" s="1" t="s">
        <v>13</v>
      </c>
      <c r="E58" s="6">
        <v>59806.774649999999</v>
      </c>
      <c r="F58" s="6">
        <v>538355.99404999998</v>
      </c>
      <c r="G58" s="6">
        <f t="shared" ref="G58:G69" si="9">E58+F58</f>
        <v>598162.76870000002</v>
      </c>
      <c r="H58" s="35"/>
      <c r="I58" s="6">
        <v>59362</v>
      </c>
      <c r="J58" s="6">
        <v>534538</v>
      </c>
      <c r="K58" s="6">
        <f t="shared" ref="K58:K69" si="10">I58+J58</f>
        <v>593900</v>
      </c>
      <c r="L58" s="6">
        <f t="shared" ref="L58:L69" si="11">K58-G58</f>
        <v>-4262.7687000000151</v>
      </c>
    </row>
    <row r="59" spans="1:12" x14ac:dyDescent="0.2">
      <c r="A59" s="2">
        <v>23</v>
      </c>
      <c r="C59" s="1" t="s">
        <v>12</v>
      </c>
      <c r="E59" s="6">
        <v>35618.686000000002</v>
      </c>
      <c r="F59" s="6">
        <v>713923.08512000006</v>
      </c>
      <c r="G59" s="6">
        <f t="shared" si="9"/>
        <v>749541.77112000005</v>
      </c>
      <c r="H59" s="35"/>
      <c r="I59" s="6">
        <v>35618.686000000002</v>
      </c>
      <c r="J59" s="6">
        <v>754118</v>
      </c>
      <c r="K59" s="6">
        <f t="shared" si="10"/>
        <v>789736.68599999999</v>
      </c>
      <c r="L59" s="6">
        <f t="shared" si="11"/>
        <v>40194.914879999938</v>
      </c>
    </row>
    <row r="60" spans="1:12" x14ac:dyDescent="0.2">
      <c r="A60" s="2">
        <v>24</v>
      </c>
      <c r="C60" s="1" t="s">
        <v>26</v>
      </c>
      <c r="E60" s="6">
        <v>15795.321699999999</v>
      </c>
      <c r="F60" s="6">
        <v>74278.104099999997</v>
      </c>
      <c r="G60" s="6">
        <f>E60+F60</f>
        <v>90073.425799999997</v>
      </c>
      <c r="H60" s="35"/>
      <c r="I60" s="6">
        <v>15795.321699999999</v>
      </c>
      <c r="J60" s="6">
        <v>74278.104099999997</v>
      </c>
      <c r="K60" s="6">
        <f>I60+J60</f>
        <v>90073.425799999997</v>
      </c>
      <c r="L60" s="6">
        <f>K60-G60</f>
        <v>0</v>
      </c>
    </row>
    <row r="61" spans="1:12" x14ac:dyDescent="0.2">
      <c r="A61" s="2">
        <v>25</v>
      </c>
      <c r="C61" s="1" t="s">
        <v>25</v>
      </c>
      <c r="E61" s="6">
        <v>329.32479999999998</v>
      </c>
      <c r="F61" s="6">
        <v>0</v>
      </c>
      <c r="G61" s="6">
        <f>E61+F61</f>
        <v>329.32479999999998</v>
      </c>
      <c r="H61" s="35"/>
      <c r="I61" s="6">
        <v>0</v>
      </c>
      <c r="J61" s="6">
        <v>0</v>
      </c>
      <c r="K61" s="6">
        <f>I61+J61</f>
        <v>0</v>
      </c>
      <c r="L61" s="6">
        <f>K61-G61</f>
        <v>-329.32479999999998</v>
      </c>
    </row>
    <row r="62" spans="1:12" x14ac:dyDescent="0.2">
      <c r="A62" s="2">
        <v>26</v>
      </c>
      <c r="C62" s="1" t="s">
        <v>48</v>
      </c>
      <c r="E62" s="6">
        <v>13922.937830000001</v>
      </c>
      <c r="F62" s="6">
        <v>825828.03422999999</v>
      </c>
      <c r="G62" s="6">
        <f t="shared" si="9"/>
        <v>839750.97205999994</v>
      </c>
      <c r="H62" s="35"/>
      <c r="I62" s="6">
        <v>15631</v>
      </c>
      <c r="J62" s="6">
        <v>913470</v>
      </c>
      <c r="K62" s="6">
        <f t="shared" si="10"/>
        <v>929101</v>
      </c>
      <c r="L62" s="6">
        <f t="shared" si="11"/>
        <v>89350.027940000058</v>
      </c>
    </row>
    <row r="63" spans="1:12" x14ac:dyDescent="0.2">
      <c r="A63" s="2">
        <v>27</v>
      </c>
      <c r="C63" s="1" t="s">
        <v>23</v>
      </c>
      <c r="E63" s="6">
        <v>0</v>
      </c>
      <c r="F63" s="6">
        <v>1036695.7030399999</v>
      </c>
      <c r="G63" s="6">
        <f t="shared" si="9"/>
        <v>1036695.7030399999</v>
      </c>
      <c r="H63" s="35"/>
      <c r="I63" s="6">
        <v>0</v>
      </c>
      <c r="J63" s="6">
        <v>1076378</v>
      </c>
      <c r="K63" s="6">
        <f t="shared" si="10"/>
        <v>1076378</v>
      </c>
      <c r="L63" s="6">
        <f t="shared" si="11"/>
        <v>39682.296960000065</v>
      </c>
    </row>
    <row r="64" spans="1:12" x14ac:dyDescent="0.2">
      <c r="A64" s="2">
        <v>28</v>
      </c>
      <c r="C64" s="1" t="s">
        <v>49</v>
      </c>
      <c r="E64" s="6">
        <v>0</v>
      </c>
      <c r="F64" s="6">
        <v>434564.01257999998</v>
      </c>
      <c r="G64" s="6">
        <f t="shared" si="9"/>
        <v>434564.01257999998</v>
      </c>
      <c r="H64" s="35"/>
      <c r="I64" s="6">
        <v>0</v>
      </c>
      <c r="J64" s="6">
        <v>431289</v>
      </c>
      <c r="K64" s="6">
        <f t="shared" si="10"/>
        <v>431289</v>
      </c>
      <c r="L64" s="6">
        <f t="shared" si="11"/>
        <v>-3275.0125799999805</v>
      </c>
    </row>
    <row r="65" spans="1:12" x14ac:dyDescent="0.2">
      <c r="A65" s="2">
        <v>29</v>
      </c>
      <c r="C65" s="1" t="s">
        <v>50</v>
      </c>
      <c r="E65" s="6">
        <v>0</v>
      </c>
      <c r="F65" s="6">
        <v>4962964.1720000003</v>
      </c>
      <c r="G65" s="6">
        <f t="shared" si="9"/>
        <v>4962964.1720000003</v>
      </c>
      <c r="H65" s="35"/>
      <c r="I65" s="6">
        <v>0</v>
      </c>
      <c r="J65" s="6">
        <v>5005643</v>
      </c>
      <c r="K65" s="6">
        <f t="shared" si="10"/>
        <v>5005643</v>
      </c>
      <c r="L65" s="6">
        <f t="shared" si="11"/>
        <v>42678.827999999747</v>
      </c>
    </row>
    <row r="66" spans="1:12" x14ac:dyDescent="0.2">
      <c r="A66" s="2">
        <v>30</v>
      </c>
      <c r="C66" s="1" t="s">
        <v>51</v>
      </c>
      <c r="E66" s="6">
        <v>0</v>
      </c>
      <c r="F66" s="6">
        <v>249200.14546999999</v>
      </c>
      <c r="G66" s="6">
        <f t="shared" si="9"/>
        <v>249200.14546999999</v>
      </c>
      <c r="H66" s="35"/>
      <c r="I66" s="6">
        <v>0</v>
      </c>
      <c r="J66" s="6">
        <v>249200.14546999999</v>
      </c>
      <c r="K66" s="6">
        <f t="shared" si="10"/>
        <v>249200.14546999999</v>
      </c>
      <c r="L66" s="6">
        <f t="shared" si="11"/>
        <v>0</v>
      </c>
    </row>
    <row r="67" spans="1:12" x14ac:dyDescent="0.2">
      <c r="A67" s="2">
        <v>31</v>
      </c>
      <c r="C67" s="1" t="s">
        <v>11</v>
      </c>
      <c r="E67" s="6">
        <v>2186.9106400000001</v>
      </c>
      <c r="F67" s="6">
        <v>58614.647640000003</v>
      </c>
      <c r="G67" s="6">
        <f t="shared" si="9"/>
        <v>60801.558280000005</v>
      </c>
      <c r="H67" s="35"/>
      <c r="I67" s="6">
        <v>2164</v>
      </c>
      <c r="J67" s="6">
        <v>57329</v>
      </c>
      <c r="K67" s="6">
        <f t="shared" si="10"/>
        <v>59493</v>
      </c>
      <c r="L67" s="6">
        <f t="shared" si="11"/>
        <v>-1308.5582800000047</v>
      </c>
    </row>
    <row r="68" spans="1:12" x14ac:dyDescent="0.2">
      <c r="A68" s="2">
        <v>32</v>
      </c>
      <c r="C68" s="1" t="s">
        <v>10</v>
      </c>
      <c r="E68" s="6">
        <v>7111.5535</v>
      </c>
      <c r="F68" s="6">
        <v>104262.797059972</v>
      </c>
      <c r="G68" s="6">
        <f t="shared" si="9"/>
        <v>111374.35055997199</v>
      </c>
      <c r="H68" s="35"/>
      <c r="I68" s="6">
        <v>5703</v>
      </c>
      <c r="J68" s="6">
        <v>121128</v>
      </c>
      <c r="K68" s="6">
        <f t="shared" si="10"/>
        <v>126831</v>
      </c>
      <c r="L68" s="6">
        <f t="shared" si="11"/>
        <v>15456.649440028006</v>
      </c>
    </row>
    <row r="69" spans="1:12" x14ac:dyDescent="0.2">
      <c r="A69" s="2">
        <v>33</v>
      </c>
      <c r="C69" s="1" t="s">
        <v>9</v>
      </c>
      <c r="E69" s="6">
        <v>0</v>
      </c>
      <c r="F69" s="6">
        <v>0</v>
      </c>
      <c r="G69" s="6">
        <f t="shared" si="9"/>
        <v>0</v>
      </c>
      <c r="H69" s="35"/>
      <c r="I69" s="6">
        <v>0</v>
      </c>
      <c r="J69" s="6">
        <v>0</v>
      </c>
      <c r="K69" s="6">
        <f t="shared" si="10"/>
        <v>0</v>
      </c>
      <c r="L69" s="6">
        <f t="shared" si="11"/>
        <v>0</v>
      </c>
    </row>
    <row r="70" spans="1:12" x14ac:dyDescent="0.2">
      <c r="A70" s="2">
        <v>34</v>
      </c>
      <c r="C70" s="1" t="s">
        <v>38</v>
      </c>
      <c r="E70" s="7">
        <f t="shared" ref="E70:K70" si="12">SUM(E58:E69)</f>
        <v>134771.50912</v>
      </c>
      <c r="F70" s="7">
        <f t="shared" si="12"/>
        <v>8998686.6952899713</v>
      </c>
      <c r="G70" s="7">
        <f t="shared" si="12"/>
        <v>9133458.2044099737</v>
      </c>
      <c r="H70" s="35"/>
      <c r="I70" s="7">
        <f t="shared" si="12"/>
        <v>134274.00770000002</v>
      </c>
      <c r="J70" s="7">
        <f t="shared" si="12"/>
        <v>9217371.2495700009</v>
      </c>
      <c r="K70" s="7">
        <f t="shared" si="12"/>
        <v>9351645.2572700009</v>
      </c>
      <c r="L70" s="7">
        <f>K70-G70</f>
        <v>218187.05286002718</v>
      </c>
    </row>
    <row r="71" spans="1:12" x14ac:dyDescent="0.2">
      <c r="A71" s="2"/>
      <c r="E71" s="2"/>
    </row>
    <row r="72" spans="1:12" x14ac:dyDescent="0.2">
      <c r="A72" s="2">
        <v>35</v>
      </c>
      <c r="C72" s="1" t="s">
        <v>8</v>
      </c>
      <c r="E72" s="7">
        <f t="shared" ref="E72:K72" si="13">E56+E70</f>
        <v>403546.76011999999</v>
      </c>
      <c r="F72" s="7">
        <f t="shared" si="13"/>
        <v>11623227.162409971</v>
      </c>
      <c r="G72" s="7">
        <f t="shared" si="13"/>
        <v>12026773.922529973</v>
      </c>
      <c r="H72" s="35"/>
      <c r="I72" s="7">
        <f t="shared" si="13"/>
        <v>403509.00770000002</v>
      </c>
      <c r="J72" s="7">
        <f t="shared" si="13"/>
        <v>11831155.963690002</v>
      </c>
      <c r="K72" s="7">
        <f t="shared" si="13"/>
        <v>12234664.971390001</v>
      </c>
      <c r="L72" s="7">
        <f>K72-G72</f>
        <v>207891.04886002839</v>
      </c>
    </row>
    <row r="73" spans="1:12" x14ac:dyDescent="0.2">
      <c r="A73" s="2"/>
      <c r="E73" s="2"/>
    </row>
    <row r="74" spans="1:12" x14ac:dyDescent="0.2">
      <c r="A74" s="2">
        <v>36</v>
      </c>
      <c r="C74" s="1" t="s">
        <v>53</v>
      </c>
      <c r="E74" s="7">
        <f>E27+E72</f>
        <v>13030281.877095442</v>
      </c>
      <c r="F74" s="7">
        <f>F27+F72</f>
        <v>14617177.825502656</v>
      </c>
      <c r="G74" s="7">
        <f>G27+G72</f>
        <v>27647459.702598099</v>
      </c>
      <c r="H74" s="35"/>
      <c r="I74" s="7">
        <f>I27+I72</f>
        <v>13147613.0077</v>
      </c>
      <c r="J74" s="7">
        <f>J27+J72</f>
        <v>14775259.963690002</v>
      </c>
      <c r="K74" s="7">
        <f>K27+K72</f>
        <v>27922872.971390001</v>
      </c>
      <c r="L74" s="7">
        <f>L27+L72</f>
        <v>275413.26879190141</v>
      </c>
    </row>
    <row r="75" spans="1:12" x14ac:dyDescent="0.2">
      <c r="A75" s="2"/>
      <c r="E75" s="6"/>
      <c r="F75" s="6"/>
      <c r="G75" s="6"/>
      <c r="H75" s="35"/>
      <c r="I75" s="6"/>
      <c r="J75" s="6"/>
      <c r="K75" s="6"/>
      <c r="L75" s="6"/>
    </row>
    <row r="76" spans="1:12" x14ac:dyDescent="0.2">
      <c r="A76" s="2"/>
      <c r="E76" s="6"/>
      <c r="F76" s="6"/>
      <c r="G76" s="6"/>
      <c r="H76" s="35"/>
      <c r="I76" s="6"/>
      <c r="J76" s="6"/>
      <c r="K76" s="6"/>
      <c r="L76" s="6"/>
    </row>
    <row r="77" spans="1:12" x14ac:dyDescent="0.2">
      <c r="A77" s="2"/>
      <c r="E77" s="6"/>
      <c r="F77" s="6"/>
      <c r="G77" s="6"/>
      <c r="H77" s="35"/>
      <c r="I77" s="6"/>
      <c r="J77" s="6"/>
      <c r="K77" s="6"/>
      <c r="L77" s="6"/>
    </row>
    <row r="78" spans="1:12" x14ac:dyDescent="0.2">
      <c r="A78" s="2"/>
      <c r="E78" s="6"/>
      <c r="F78" s="6"/>
      <c r="G78" s="6"/>
      <c r="H78" s="35"/>
      <c r="I78" s="6"/>
      <c r="J78" s="6"/>
      <c r="K78" s="6"/>
      <c r="L78" s="6"/>
    </row>
    <row r="79" spans="1:12" x14ac:dyDescent="0.2">
      <c r="A79" s="2"/>
      <c r="E79" s="6"/>
      <c r="F79" s="6"/>
      <c r="G79" s="6"/>
      <c r="H79" s="35"/>
      <c r="I79" s="6"/>
      <c r="J79" s="6"/>
      <c r="K79" s="6"/>
      <c r="L79" s="6"/>
    </row>
    <row r="80" spans="1:12" x14ac:dyDescent="0.2">
      <c r="A80" s="2"/>
      <c r="E80" s="6"/>
      <c r="F80" s="6"/>
      <c r="G80" s="6"/>
      <c r="H80" s="35"/>
      <c r="I80" s="6"/>
      <c r="J80" s="6"/>
      <c r="K80" s="6"/>
      <c r="L80" s="6"/>
    </row>
    <row r="81" spans="1:12" s="12" customFormat="1" x14ac:dyDescent="0.2">
      <c r="A81" s="13"/>
      <c r="B81" s="13"/>
      <c r="C81" s="13"/>
      <c r="D81" s="13"/>
      <c r="E81" s="13"/>
      <c r="F81" s="13"/>
      <c r="G81" s="13"/>
      <c r="H81" s="30"/>
      <c r="I81" s="13"/>
      <c r="J81" s="13"/>
      <c r="K81" s="13"/>
      <c r="L81" s="13"/>
    </row>
    <row r="82" spans="1:12" s="12" customFormat="1" x14ac:dyDescent="0.2">
      <c r="A82" s="13"/>
      <c r="B82" s="13"/>
      <c r="C82" s="13"/>
      <c r="D82" s="13"/>
      <c r="E82" s="13"/>
      <c r="F82" s="13"/>
      <c r="G82" s="13"/>
      <c r="H82" s="30"/>
      <c r="I82" s="13"/>
      <c r="J82" s="13"/>
      <c r="K82" s="13"/>
      <c r="L82" s="13"/>
    </row>
    <row r="83" spans="1:12" s="12" customFormat="1" x14ac:dyDescent="0.2">
      <c r="A83" s="13" t="s">
        <v>83</v>
      </c>
      <c r="B83" s="13"/>
      <c r="C83" s="13"/>
      <c r="D83" s="13"/>
      <c r="E83" s="13"/>
      <c r="F83" s="13"/>
      <c r="G83" s="13"/>
      <c r="H83" s="30"/>
      <c r="I83" s="13"/>
      <c r="J83" s="13"/>
      <c r="K83" s="13"/>
      <c r="L83" s="13"/>
    </row>
    <row r="85" spans="1:12" s="4" customFormat="1" x14ac:dyDescent="0.2">
      <c r="E85" s="50">
        <v>2023</v>
      </c>
      <c r="F85" s="50"/>
      <c r="G85" s="50"/>
      <c r="H85" s="31"/>
      <c r="I85" s="50">
        <v>2024</v>
      </c>
      <c r="J85" s="50"/>
      <c r="K85" s="50"/>
      <c r="L85" s="11"/>
    </row>
    <row r="86" spans="1:12" s="8" customFormat="1" ht="38.1" customHeight="1" x14ac:dyDescent="0.2">
      <c r="A86" s="9" t="s">
        <v>78</v>
      </c>
      <c r="C86" s="10" t="s">
        <v>52</v>
      </c>
      <c r="E86" s="51" t="s">
        <v>36</v>
      </c>
      <c r="F86" s="51"/>
      <c r="G86" s="51"/>
      <c r="H86" s="32"/>
      <c r="I86" s="51" t="s">
        <v>35</v>
      </c>
      <c r="J86" s="51"/>
      <c r="K86" s="51"/>
      <c r="L86" s="9" t="s">
        <v>47</v>
      </c>
    </row>
    <row r="87" spans="1:12" x14ac:dyDescent="0.2">
      <c r="E87" s="2" t="s">
        <v>6</v>
      </c>
      <c r="F87" s="2" t="s">
        <v>5</v>
      </c>
      <c r="G87" s="2" t="s">
        <v>4</v>
      </c>
      <c r="H87" s="33"/>
      <c r="I87" s="2" t="s">
        <v>3</v>
      </c>
      <c r="J87" s="2" t="s">
        <v>2</v>
      </c>
      <c r="K87" s="2" t="s">
        <v>1</v>
      </c>
      <c r="L87" s="2" t="s">
        <v>42</v>
      </c>
    </row>
    <row r="88" spans="1:12" x14ac:dyDescent="0.2">
      <c r="E88" s="2"/>
      <c r="F88" s="2"/>
      <c r="G88" s="2"/>
      <c r="H88" s="33"/>
      <c r="I88" s="2"/>
      <c r="J88" s="2"/>
      <c r="K88" s="2"/>
      <c r="L88" s="2"/>
    </row>
    <row r="89" spans="1:12" x14ac:dyDescent="0.2">
      <c r="E89" s="14" t="s">
        <v>41</v>
      </c>
      <c r="F89" s="14" t="s">
        <v>40</v>
      </c>
      <c r="G89" s="14" t="s">
        <v>0</v>
      </c>
      <c r="H89" s="34"/>
      <c r="I89" s="14" t="s">
        <v>41</v>
      </c>
      <c r="J89" s="14" t="s">
        <v>40</v>
      </c>
      <c r="K89" s="14" t="s">
        <v>0</v>
      </c>
      <c r="L89" s="2"/>
    </row>
    <row r="91" spans="1:12" x14ac:dyDescent="0.2">
      <c r="A91" s="2"/>
      <c r="C91" s="4" t="s">
        <v>54</v>
      </c>
    </row>
    <row r="92" spans="1:12" x14ac:dyDescent="0.2">
      <c r="A92" s="2"/>
    </row>
    <row r="93" spans="1:12" x14ac:dyDescent="0.2">
      <c r="A93" s="2">
        <v>37</v>
      </c>
      <c r="C93" s="1" t="s">
        <v>55</v>
      </c>
      <c r="E93" s="6">
        <v>7974438.9821498403</v>
      </c>
      <c r="F93" s="6">
        <v>162390.442552122</v>
      </c>
      <c r="G93" s="6">
        <f>E93+F93</f>
        <v>8136829.4247019626</v>
      </c>
      <c r="H93" s="35"/>
      <c r="I93" s="23">
        <f>8027334.5790887-0.4</f>
        <v>8027334.1790886996</v>
      </c>
      <c r="J93" s="23">
        <f>151923.224540421+0.4</f>
        <v>151923.62454042101</v>
      </c>
      <c r="K93" s="6">
        <f>I93+J93</f>
        <v>8179257.8036291208</v>
      </c>
      <c r="L93" s="6">
        <f>K93-G93</f>
        <v>42428.378927158192</v>
      </c>
    </row>
    <row r="94" spans="1:12" x14ac:dyDescent="0.2">
      <c r="A94" s="2">
        <v>38</v>
      </c>
      <c r="C94" s="1" t="s">
        <v>56</v>
      </c>
      <c r="E94" s="6">
        <v>4112244.0869021388</v>
      </c>
      <c r="F94" s="6">
        <v>2360274.8238563421</v>
      </c>
      <c r="G94" s="6">
        <f>E94+F94</f>
        <v>6472518.9107584804</v>
      </c>
      <c r="H94" s="35"/>
      <c r="I94" s="23">
        <f>4139018.20379494-0.2</f>
        <v>4139018.0037949397</v>
      </c>
      <c r="J94" s="23">
        <f>2309072.50336931+0.5</f>
        <v>2309073.0033693099</v>
      </c>
      <c r="K94" s="6">
        <f>I94+J94</f>
        <v>6448091.0071642492</v>
      </c>
      <c r="L94" s="6">
        <f>K94-G94</f>
        <v>-24427.903594231233</v>
      </c>
    </row>
    <row r="95" spans="1:12" x14ac:dyDescent="0.2">
      <c r="A95" s="2">
        <v>39</v>
      </c>
      <c r="C95" s="1" t="s">
        <v>57</v>
      </c>
      <c r="E95" s="6">
        <v>540052.047923462</v>
      </c>
      <c r="F95" s="6">
        <v>471285.396684215</v>
      </c>
      <c r="G95" s="6">
        <f>E95+F95</f>
        <v>1011337.4446076769</v>
      </c>
      <c r="H95" s="35"/>
      <c r="I95" s="6">
        <v>577752.221454332</v>
      </c>
      <c r="J95" s="23">
        <f>483106.654580522+0.25</f>
        <v>483106.90458052198</v>
      </c>
      <c r="K95" s="6">
        <f>I95+J95</f>
        <v>1060859.126034854</v>
      </c>
      <c r="L95" s="6">
        <f>K95-G95</f>
        <v>49521.681427177042</v>
      </c>
    </row>
    <row r="96" spans="1:12" x14ac:dyDescent="0.2">
      <c r="A96" s="2">
        <v>40</v>
      </c>
      <c r="C96" s="1" t="s">
        <v>0</v>
      </c>
      <c r="E96" s="7">
        <f t="shared" ref="E96:K96" si="14">SUM(E93:E95)</f>
        <v>12626735.116975442</v>
      </c>
      <c r="F96" s="7">
        <f t="shared" si="14"/>
        <v>2993950.6630926789</v>
      </c>
      <c r="G96" s="7">
        <f t="shared" si="14"/>
        <v>15620685.78006812</v>
      </c>
      <c r="H96" s="35"/>
      <c r="I96" s="7">
        <f t="shared" si="14"/>
        <v>12744104.404337971</v>
      </c>
      <c r="J96" s="7">
        <f t="shared" si="14"/>
        <v>2944103.532490253</v>
      </c>
      <c r="K96" s="7">
        <f t="shared" si="14"/>
        <v>15688207.936828224</v>
      </c>
      <c r="L96" s="7">
        <f>K96-G96</f>
        <v>67522.156760104001</v>
      </c>
    </row>
    <row r="97" spans="1:12" x14ac:dyDescent="0.2">
      <c r="A97" s="2"/>
    </row>
    <row r="98" spans="1:12" x14ac:dyDescent="0.2">
      <c r="A98" s="2"/>
      <c r="C98" s="4" t="s">
        <v>58</v>
      </c>
    </row>
    <row r="99" spans="1:12" x14ac:dyDescent="0.2">
      <c r="A99" s="2"/>
      <c r="C99" s="4"/>
    </row>
    <row r="100" spans="1:12" x14ac:dyDescent="0.2">
      <c r="A100" s="2">
        <v>41</v>
      </c>
      <c r="C100" s="1" t="s">
        <v>69</v>
      </c>
      <c r="E100" s="17">
        <v>0</v>
      </c>
      <c r="F100" s="17">
        <v>200474.41915999999</v>
      </c>
      <c r="G100" s="17">
        <f t="shared" ref="G100:G111" si="15">E100+F100</f>
        <v>200474.41915999999</v>
      </c>
      <c r="H100" s="36"/>
      <c r="I100" s="17">
        <v>0</v>
      </c>
      <c r="J100" s="17">
        <v>214929.89198000001</v>
      </c>
      <c r="K100" s="17">
        <f t="shared" ref="K100:K111" si="16">I100+J100</f>
        <v>214929.89198000001</v>
      </c>
      <c r="L100" s="17">
        <f t="shared" ref="L100:L112" si="17">K100-G100</f>
        <v>14455.472820000025</v>
      </c>
    </row>
    <row r="101" spans="1:12" x14ac:dyDescent="0.2">
      <c r="A101" s="2">
        <v>42</v>
      </c>
      <c r="C101" s="1" t="s">
        <v>66</v>
      </c>
      <c r="E101" s="17">
        <v>26660.396410000001</v>
      </c>
      <c r="F101" s="17">
        <v>616485.2713100001</v>
      </c>
      <c r="G101" s="17">
        <f t="shared" si="15"/>
        <v>643145.66772000014</v>
      </c>
      <c r="H101" s="36"/>
      <c r="I101" s="17">
        <v>26624.25418</v>
      </c>
      <c r="J101" s="17">
        <v>615503.94906000001</v>
      </c>
      <c r="K101" s="17">
        <f t="shared" si="16"/>
        <v>642128.20324000006</v>
      </c>
      <c r="L101" s="17">
        <f t="shared" si="17"/>
        <v>-1017.4644800000824</v>
      </c>
    </row>
    <row r="102" spans="1:12" x14ac:dyDescent="0.2">
      <c r="A102" s="2">
        <v>43</v>
      </c>
      <c r="C102" s="1" t="s">
        <v>60</v>
      </c>
      <c r="E102" s="17">
        <v>6637.0788700000003</v>
      </c>
      <c r="F102" s="17">
        <v>2008424.1831200002</v>
      </c>
      <c r="G102" s="17">
        <f t="shared" si="15"/>
        <v>2015061.2619900003</v>
      </c>
      <c r="H102" s="36"/>
      <c r="I102" s="17">
        <v>6578.7771999999995</v>
      </c>
      <c r="J102" s="17">
        <v>2007322.9472700001</v>
      </c>
      <c r="K102" s="17">
        <f t="shared" si="16"/>
        <v>2013901.72447</v>
      </c>
      <c r="L102" s="17">
        <f t="shared" si="17"/>
        <v>-1159.5375200002454</v>
      </c>
    </row>
    <row r="103" spans="1:12" x14ac:dyDescent="0.2">
      <c r="A103" s="2">
        <v>44</v>
      </c>
      <c r="C103" s="1" t="s">
        <v>64</v>
      </c>
      <c r="E103" s="17">
        <v>63354.621629999994</v>
      </c>
      <c r="F103" s="17">
        <v>712869.68510999996</v>
      </c>
      <c r="G103" s="17">
        <f t="shared" si="15"/>
        <v>776224.30673999991</v>
      </c>
      <c r="H103" s="36"/>
      <c r="I103" s="17">
        <v>63217.867899999997</v>
      </c>
      <c r="J103" s="17">
        <v>710947.69491999981</v>
      </c>
      <c r="K103" s="17">
        <f t="shared" si="16"/>
        <v>774165.56281999976</v>
      </c>
      <c r="L103" s="17">
        <f t="shared" si="17"/>
        <v>-2058.7439200001536</v>
      </c>
    </row>
    <row r="104" spans="1:12" x14ac:dyDescent="0.2">
      <c r="A104" s="2">
        <v>45</v>
      </c>
      <c r="C104" s="1" t="s">
        <v>63</v>
      </c>
      <c r="E104" s="17">
        <v>36405.210160000002</v>
      </c>
      <c r="F104" s="17">
        <v>720094.50118000002</v>
      </c>
      <c r="G104" s="17">
        <f t="shared" si="15"/>
        <v>756499.71134000004</v>
      </c>
      <c r="H104" s="36"/>
      <c r="I104" s="17">
        <v>36303.768059999995</v>
      </c>
      <c r="J104" s="17">
        <v>780425.21246000018</v>
      </c>
      <c r="K104" s="17">
        <f t="shared" si="16"/>
        <v>816728.98052000022</v>
      </c>
      <c r="L104" s="17">
        <f t="shared" si="17"/>
        <v>60229.269180000178</v>
      </c>
    </row>
    <row r="105" spans="1:12" x14ac:dyDescent="0.2">
      <c r="A105" s="2">
        <v>46</v>
      </c>
      <c r="C105" s="1" t="s">
        <v>65</v>
      </c>
      <c r="E105" s="17">
        <v>54261.860950000002</v>
      </c>
      <c r="F105" s="17">
        <v>697779.87488000013</v>
      </c>
      <c r="G105" s="17">
        <f t="shared" si="15"/>
        <v>752041.73583000014</v>
      </c>
      <c r="H105" s="36"/>
      <c r="I105" s="17">
        <v>54091.089500000002</v>
      </c>
      <c r="J105" s="17">
        <v>695725.7555300002</v>
      </c>
      <c r="K105" s="17">
        <f t="shared" si="16"/>
        <v>749816.8450300002</v>
      </c>
      <c r="L105" s="17">
        <f t="shared" si="17"/>
        <v>-2224.8907999999356</v>
      </c>
    </row>
    <row r="106" spans="1:12" x14ac:dyDescent="0.2">
      <c r="A106" s="2">
        <v>47</v>
      </c>
      <c r="C106" s="1" t="s">
        <v>68</v>
      </c>
      <c r="E106" s="17">
        <v>2893.1812099999997</v>
      </c>
      <c r="F106" s="17">
        <v>340983.8303899999</v>
      </c>
      <c r="G106" s="17">
        <f t="shared" si="15"/>
        <v>343877.01159999991</v>
      </c>
      <c r="H106" s="36"/>
      <c r="I106" s="17">
        <v>4606.4736600000006</v>
      </c>
      <c r="J106" s="17">
        <v>401891.51375999994</v>
      </c>
      <c r="K106" s="17">
        <f t="shared" si="16"/>
        <v>406497.98741999996</v>
      </c>
      <c r="L106" s="17">
        <f t="shared" si="17"/>
        <v>62620.975820000051</v>
      </c>
    </row>
    <row r="107" spans="1:12" x14ac:dyDescent="0.2">
      <c r="A107" s="2">
        <v>48</v>
      </c>
      <c r="C107" s="1" t="s">
        <v>70</v>
      </c>
      <c r="E107" s="17">
        <v>171095.86639999997</v>
      </c>
      <c r="F107" s="17">
        <v>299857.10954999999</v>
      </c>
      <c r="G107" s="17">
        <f t="shared" si="15"/>
        <v>470952.97594999999</v>
      </c>
      <c r="H107" s="36"/>
      <c r="I107" s="17">
        <v>171133.3155</v>
      </c>
      <c r="J107" s="17">
        <v>250476.51344000001</v>
      </c>
      <c r="K107" s="17">
        <f t="shared" si="16"/>
        <v>421609.82894000004</v>
      </c>
      <c r="L107" s="17">
        <f t="shared" si="17"/>
        <v>-49343.147009999957</v>
      </c>
    </row>
    <row r="108" spans="1:12" x14ac:dyDescent="0.2">
      <c r="A108" s="2">
        <v>49</v>
      </c>
      <c r="C108" s="1" t="s">
        <v>59</v>
      </c>
      <c r="E108" s="17">
        <v>16273.26784</v>
      </c>
      <c r="F108" s="17">
        <v>2282225.1375000002</v>
      </c>
      <c r="G108" s="17">
        <f t="shared" si="15"/>
        <v>2298498.4053400001</v>
      </c>
      <c r="H108" s="36"/>
      <c r="I108" s="17">
        <v>16273.26629</v>
      </c>
      <c r="J108" s="17">
        <v>2411416.4781799996</v>
      </c>
      <c r="K108" s="17">
        <f t="shared" si="16"/>
        <v>2427689.7444699998</v>
      </c>
      <c r="L108" s="17">
        <f t="shared" si="17"/>
        <v>129191.33912999975</v>
      </c>
    </row>
    <row r="109" spans="1:12" x14ac:dyDescent="0.2">
      <c r="A109" s="2">
        <v>50</v>
      </c>
      <c r="C109" s="1" t="s">
        <v>67</v>
      </c>
      <c r="E109" s="17">
        <v>18968.15854</v>
      </c>
      <c r="F109" s="17">
        <v>604841.53620999993</v>
      </c>
      <c r="G109" s="17">
        <f t="shared" si="15"/>
        <v>623809.69474999991</v>
      </c>
      <c r="H109" s="36"/>
      <c r="I109" s="17">
        <v>18956.15854</v>
      </c>
      <c r="J109" s="17">
        <v>604294.19975000003</v>
      </c>
      <c r="K109" s="17">
        <f t="shared" si="16"/>
        <v>623250.35829</v>
      </c>
      <c r="L109" s="17">
        <f t="shared" si="17"/>
        <v>-559.33645999990404</v>
      </c>
    </row>
    <row r="110" spans="1:12" x14ac:dyDescent="0.2">
      <c r="A110" s="2">
        <v>51</v>
      </c>
      <c r="C110" s="1" t="s">
        <v>62</v>
      </c>
      <c r="E110" s="17">
        <v>0</v>
      </c>
      <c r="F110" s="17">
        <v>1450521.0424900001</v>
      </c>
      <c r="G110" s="17">
        <f t="shared" si="15"/>
        <v>1450521.0424900001</v>
      </c>
      <c r="H110" s="36"/>
      <c r="I110" s="17">
        <v>0</v>
      </c>
      <c r="J110" s="17">
        <v>1454572.8163500002</v>
      </c>
      <c r="K110" s="17">
        <f t="shared" si="16"/>
        <v>1454572.8163500002</v>
      </c>
      <c r="L110" s="17">
        <f t="shared" si="17"/>
        <v>4051.7738600000739</v>
      </c>
    </row>
    <row r="111" spans="1:12" x14ac:dyDescent="0.2">
      <c r="A111" s="2">
        <v>52</v>
      </c>
      <c r="C111" s="1" t="s">
        <v>61</v>
      </c>
      <c r="E111" s="17">
        <v>6997.1181100000003</v>
      </c>
      <c r="F111" s="17">
        <v>1688670.5715099717</v>
      </c>
      <c r="G111" s="17">
        <f t="shared" si="15"/>
        <v>1695667.6896199717</v>
      </c>
      <c r="H111" s="36"/>
      <c r="I111" s="17">
        <v>5724.0069999999996</v>
      </c>
      <c r="J111" s="17">
        <v>1683649.1993199999</v>
      </c>
      <c r="K111" s="17">
        <f t="shared" si="16"/>
        <v>1689373.2063199999</v>
      </c>
      <c r="L111" s="17">
        <f t="shared" si="17"/>
        <v>-6294.483299971791</v>
      </c>
    </row>
    <row r="112" spans="1:12" x14ac:dyDescent="0.2">
      <c r="A112" s="2">
        <v>53</v>
      </c>
      <c r="C112" s="1" t="s">
        <v>0</v>
      </c>
      <c r="E112" s="18">
        <f t="shared" ref="E112:K112" si="18">SUM(E100:E111)</f>
        <v>403546.76011999993</v>
      </c>
      <c r="F112" s="18">
        <f t="shared" si="18"/>
        <v>11623227.162409972</v>
      </c>
      <c r="G112" s="18">
        <f t="shared" si="18"/>
        <v>12026773.922529973</v>
      </c>
      <c r="H112" s="36"/>
      <c r="I112" s="18">
        <f t="shared" si="18"/>
        <v>403508.97782999993</v>
      </c>
      <c r="J112" s="18">
        <f t="shared" si="18"/>
        <v>11831156.172019999</v>
      </c>
      <c r="K112" s="18">
        <f t="shared" si="18"/>
        <v>12234665.14985</v>
      </c>
      <c r="L112" s="18">
        <f t="shared" si="17"/>
        <v>207891.22732002661</v>
      </c>
    </row>
    <row r="113" spans="1:12" x14ac:dyDescent="0.2">
      <c r="A113" s="2"/>
      <c r="E113" s="19"/>
      <c r="F113" s="19"/>
      <c r="G113" s="19"/>
      <c r="H113" s="37"/>
      <c r="I113" s="19"/>
      <c r="J113" s="19"/>
      <c r="K113" s="19"/>
      <c r="L113" s="19"/>
    </row>
    <row r="114" spans="1:12" ht="13.5" thickBot="1" x14ac:dyDescent="0.25">
      <c r="A114" s="2">
        <v>54</v>
      </c>
      <c r="C114" s="1" t="s">
        <v>53</v>
      </c>
      <c r="E114" s="20">
        <f t="shared" ref="E114:K114" si="19">E96+E112</f>
        <v>13030281.877095442</v>
      </c>
      <c r="F114" s="20">
        <f t="shared" si="19"/>
        <v>14617177.825502651</v>
      </c>
      <c r="G114" s="20">
        <f t="shared" si="19"/>
        <v>27647459.702598095</v>
      </c>
      <c r="H114" s="36"/>
      <c r="I114" s="20">
        <f t="shared" si="19"/>
        <v>13147613.382167971</v>
      </c>
      <c r="J114" s="20">
        <f t="shared" si="19"/>
        <v>14775259.704510253</v>
      </c>
      <c r="K114" s="20">
        <f t="shared" si="19"/>
        <v>27922873.086678222</v>
      </c>
      <c r="L114" s="20">
        <f>K114-G114</f>
        <v>275413.38408012688</v>
      </c>
    </row>
    <row r="115" spans="1:12" ht="13.5" thickTop="1" x14ac:dyDescent="0.2"/>
    <row r="116" spans="1:12" x14ac:dyDescent="0.2">
      <c r="A116" s="4"/>
      <c r="G116" s="21"/>
      <c r="H116" s="38"/>
    </row>
    <row r="117" spans="1:12" x14ac:dyDescent="0.2">
      <c r="A117" s="3"/>
    </row>
  </sheetData>
  <mergeCells count="12">
    <mergeCell ref="E8:G8"/>
    <mergeCell ref="E9:G9"/>
    <mergeCell ref="I8:K8"/>
    <mergeCell ref="I9:K9"/>
    <mergeCell ref="E46:G46"/>
    <mergeCell ref="I46:K46"/>
    <mergeCell ref="E47:G47"/>
    <mergeCell ref="I47:K47"/>
    <mergeCell ref="E85:G85"/>
    <mergeCell ref="I85:K85"/>
    <mergeCell ref="E86:G86"/>
    <mergeCell ref="I86:K86"/>
  </mergeCells>
  <pageMargins left="0.7" right="0.7" top="0.75" bottom="0.75" header="0.3" footer="0.3"/>
  <pageSetup firstPageNumber="13" orientation="landscape" useFirstPageNumber="1" r:id="rId1"/>
  <headerFooter>
    <oddHeader>&amp;R&amp;"Arial,Regular"&amp;10Filed: 2022-10-31
EB-2022-0200
Exhibit 3
Tab 3
Schedule 1
Attachment 8
Page &amp;P of 15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2022-11-01T21:29:08Z</dcterms:created>
  <dcterms:modified xsi:type="dcterms:W3CDTF">2022-11-01T21:29:16Z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2022-11-01T21:29:16Z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16abe353-611a-43f0-a32d-cafb6f9a37bc</vt:lpwstr>
  </property>
  <property fmtid="{D5CDD505-2E9C-101B-9397-08002B2CF9AE}" pid="8" name="MSIP_Label_67694783-de61-499c-97f7-53d7c605e6e9_ContentBits">
    <vt:lpwstr>0</vt:lpwstr>
  </property>
</Properties>
</file>