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CF9094AE-1130-4D97-9336-48379BD0E8F2}" xr6:coauthVersionLast="47" xr6:coauthVersionMax="47" xr10:uidLastSave="{C418FAF1-0E72-4ED6-935B-6101DF2B4B43}"/>
  <bookViews>
    <workbookView xWindow="30" yWindow="30" windowWidth="28770" windowHeight="15570" tabRatio="781" xr2:uid="{5CB021CA-51AC-4500-BF68-A43C7CFA69C6}"/>
  </bookViews>
  <sheets>
    <sheet name="Sheet1" sheetId="1" r:id="rId1"/>
    <sheet name="Sheet2" sheetId="2" r:id="rId2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1" l="1"/>
  <c r="K53" i="1"/>
  <c r="M14" i="1"/>
  <c r="G21" i="1"/>
  <c r="L14" i="1"/>
  <c r="K63" i="1" l="1"/>
  <c r="I39" i="2"/>
  <c r="H21" i="1"/>
  <c r="K33" i="1"/>
  <c r="J33" i="1"/>
  <c r="M63" i="1"/>
  <c r="L63" i="1"/>
  <c r="J63" i="1"/>
  <c r="H63" i="1"/>
  <c r="I63" i="1"/>
  <c r="G63" i="1"/>
  <c r="H39" i="2" l="1"/>
  <c r="H21" i="2"/>
  <c r="G21" i="2"/>
  <c r="I21" i="2"/>
  <c r="J21" i="2"/>
  <c r="K21" i="2"/>
  <c r="L21" i="2"/>
  <c r="G39" i="2"/>
  <c r="J39" i="2"/>
  <c r="K39" i="2"/>
  <c r="L39" i="2"/>
  <c r="G15" i="1"/>
  <c r="H15" i="1"/>
  <c r="I15" i="1"/>
  <c r="J15" i="1"/>
  <c r="K15" i="1"/>
  <c r="L15" i="1"/>
  <c r="M15" i="1"/>
  <c r="I21" i="1"/>
  <c r="J21" i="1"/>
  <c r="K21" i="1"/>
  <c r="L21" i="1"/>
  <c r="M21" i="1"/>
  <c r="G33" i="1"/>
  <c r="H33" i="1"/>
  <c r="I33" i="1"/>
  <c r="J65" i="1"/>
  <c r="L33" i="1"/>
  <c r="M33" i="1"/>
  <c r="H23" i="1" l="1"/>
  <c r="K23" i="1"/>
  <c r="G23" i="1"/>
  <c r="J23" i="1"/>
  <c r="H65" i="1"/>
  <c r="K65" i="1"/>
  <c r="I23" i="1"/>
  <c r="G65" i="1"/>
  <c r="M23" i="1"/>
  <c r="L65" i="1"/>
  <c r="L23" i="1"/>
  <c r="M65" i="1"/>
  <c r="I65" i="1"/>
  <c r="I40" i="2"/>
  <c r="K40" i="2"/>
  <c r="G40" i="2"/>
  <c r="J40" i="2"/>
  <c r="H40" i="2"/>
  <c r="L40" i="2"/>
</calcChain>
</file>

<file path=xl/sharedStrings.xml><?xml version="1.0" encoding="utf-8"?>
<sst xmlns="http://schemas.openxmlformats.org/spreadsheetml/2006/main" count="148" uniqueCount="50">
  <si>
    <t>(1)</t>
  </si>
  <si>
    <t>Total</t>
  </si>
  <si>
    <t>Union</t>
  </si>
  <si>
    <t>Regulated Transportation Services</t>
  </si>
  <si>
    <t>(g)</t>
  </si>
  <si>
    <t>(f)</t>
  </si>
  <si>
    <t>(e)</t>
  </si>
  <si>
    <t>(d)</t>
  </si>
  <si>
    <t>(c)</t>
  </si>
  <si>
    <t>(b)</t>
  </si>
  <si>
    <t>(a)</t>
  </si>
  <si>
    <t>Actual</t>
  </si>
  <si>
    <t>Utility</t>
  </si>
  <si>
    <t>Utility Revenue From Regulated Storage &amp; Transportation</t>
  </si>
  <si>
    <t>Regulated Storage Services</t>
  </si>
  <si>
    <t>EGD</t>
  </si>
  <si>
    <t>Total Revenue Regulated Storage &amp; Transportation</t>
  </si>
  <si>
    <t>EGI</t>
  </si>
  <si>
    <t>Test Year</t>
  </si>
  <si>
    <t>Bridge Year</t>
  </si>
  <si>
    <t>Estimate</t>
  </si>
  <si>
    <t>C1 Off-Peak Storage</t>
  </si>
  <si>
    <t>Supplemental Balancing Services</t>
  </si>
  <si>
    <t>Gas Loans</t>
  </si>
  <si>
    <t>C1 Short Term Firm Peak Storage</t>
  </si>
  <si>
    <t>Short Term Storage and Balancing Services Deferral</t>
  </si>
  <si>
    <t>Rate 325: Transmission, Compression, &amp; Storage</t>
  </si>
  <si>
    <t>Less: Elimination of charges between EGD and Union rate zones</t>
  </si>
  <si>
    <t>Particulars ($000s)</t>
  </si>
  <si>
    <t>M12 Transportation</t>
  </si>
  <si>
    <t>M12-X Transportation</t>
  </si>
  <si>
    <t>C1 Long Term Transportation</t>
  </si>
  <si>
    <t>Rate 332: Gas Transmission</t>
  </si>
  <si>
    <t>C1 Short Term Transportation</t>
  </si>
  <si>
    <t>Gross Exchange Revenue</t>
  </si>
  <si>
    <t>Rate 331: Gas Transmission</t>
  </si>
  <si>
    <t>M13 Local Production</t>
  </si>
  <si>
    <t>M16 Transportation</t>
  </si>
  <si>
    <t>S&amp;T:Transportation Carbon Facility Collection</t>
  </si>
  <si>
    <t>Other S&amp;T Revenue</t>
  </si>
  <si>
    <t>M17 Transportation</t>
  </si>
  <si>
    <t>Ratepayer Portion of Exchange Revenue</t>
  </si>
  <si>
    <t>S&amp;T:Transportation Revenue Cap &amp; Trade</t>
  </si>
  <si>
    <t xml:space="preserve">Rate 325: Transmission, Compression and Storage (1) </t>
  </si>
  <si>
    <t>Rate 401: RNG Injection Service</t>
  </si>
  <si>
    <t>Line No.</t>
  </si>
  <si>
    <t>Utility Revenue From Regulated Storage &amp; Transportation (Continued)</t>
  </si>
  <si>
    <t>OEB- Approved</t>
  </si>
  <si>
    <t>Note:</t>
  </si>
  <si>
    <t>Rate 325 revenues historically presented in other revenue until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</si>
</sst>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;\(#,##0,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37" fontId="1" fillId="0" borderId="1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37" fontId="1" fillId="0" borderId="2" xfId="0" applyNumberFormat="1" applyFont="1" applyFill="1" applyBorder="1" applyAlignment="1">
      <alignment horizontal="center"/>
    </xf>
    <xf numFmtId="37" fontId="1" fillId="0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37" fontId="1" fillId="0" borderId="0" xfId="0" applyNumberFormat="1" applyFont="1" applyBorder="1" applyAlignment="1">
      <alignment horizontal="center"/>
    </xf>
    <xf numFmtId="37" fontId="1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EDEA3-0987-40B7-B632-2CD4A6B58D37}">
  <dimension ref="A6:M68"/>
  <sheetViews>
    <sheetView tabSelected="1" view="pageLayout" zoomScaleNormal="10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46.28515625" style="1" customWidth="1"/>
    <col min="4" max="4" width="1.28515625" style="1" customWidth="1"/>
    <col min="5" max="5" width="8.85546875" style="2" customWidth="1"/>
    <col min="6" max="6" width="1.28515625" style="1" customWidth="1"/>
    <col min="7" max="13" width="10.85546875" style="1" customWidth="1"/>
    <col min="14" max="16384" width="101.140625" style="1"/>
  </cols>
  <sheetData>
    <row r="6" spans="1:13" s="7" customFormat="1" x14ac:dyDescent="0.2">
      <c r="A6" s="8" t="s">
        <v>13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8" spans="1:13" s="3" customFormat="1" x14ac:dyDescent="0.2">
      <c r="E8" s="12"/>
      <c r="G8" s="12">
        <v>2013</v>
      </c>
      <c r="H8" s="12">
        <v>2013</v>
      </c>
      <c r="I8" s="12">
        <v>2014</v>
      </c>
      <c r="J8" s="12">
        <v>2015</v>
      </c>
      <c r="K8" s="12">
        <v>2016</v>
      </c>
      <c r="L8" s="12">
        <v>2017</v>
      </c>
      <c r="M8" s="12">
        <v>2018</v>
      </c>
    </row>
    <row r="9" spans="1:13" s="9" customFormat="1" ht="25.5" x14ac:dyDescent="0.2">
      <c r="A9" s="10" t="s">
        <v>45</v>
      </c>
      <c r="C9" s="11" t="s">
        <v>28</v>
      </c>
      <c r="E9" s="10" t="s">
        <v>12</v>
      </c>
      <c r="G9" s="10" t="s">
        <v>47</v>
      </c>
      <c r="H9" s="10" t="s">
        <v>11</v>
      </c>
      <c r="I9" s="10" t="s">
        <v>11</v>
      </c>
      <c r="J9" s="10" t="s">
        <v>11</v>
      </c>
      <c r="K9" s="10" t="s">
        <v>11</v>
      </c>
      <c r="L9" s="10" t="s">
        <v>11</v>
      </c>
      <c r="M9" s="10" t="s">
        <v>11</v>
      </c>
    </row>
    <row r="10" spans="1:13" x14ac:dyDescent="0.2">
      <c r="G10" s="2" t="s">
        <v>10</v>
      </c>
      <c r="H10" s="2" t="s">
        <v>9</v>
      </c>
      <c r="I10" s="2" t="s">
        <v>8</v>
      </c>
      <c r="J10" s="2" t="s">
        <v>7</v>
      </c>
      <c r="K10" s="2" t="s">
        <v>6</v>
      </c>
      <c r="L10" s="2" t="s">
        <v>5</v>
      </c>
      <c r="M10" s="2" t="s">
        <v>4</v>
      </c>
    </row>
    <row r="11" spans="1:13" x14ac:dyDescent="0.2">
      <c r="G11" s="2"/>
      <c r="H11" s="2"/>
      <c r="I11" s="2"/>
      <c r="J11" s="2"/>
      <c r="K11" s="2"/>
      <c r="L11" s="2"/>
      <c r="M11" s="2"/>
    </row>
    <row r="12" spans="1:13" x14ac:dyDescent="0.2">
      <c r="C12" s="3" t="s">
        <v>14</v>
      </c>
      <c r="G12" s="2"/>
      <c r="H12" s="2"/>
      <c r="I12" s="2"/>
      <c r="J12" s="2"/>
      <c r="K12" s="2"/>
      <c r="L12" s="2"/>
      <c r="M12" s="2"/>
    </row>
    <row r="13" spans="1:13" x14ac:dyDescent="0.2">
      <c r="A13" s="2"/>
      <c r="G13" s="2"/>
      <c r="H13" s="5"/>
      <c r="I13" s="5"/>
      <c r="J13" s="5"/>
      <c r="K13" s="5"/>
      <c r="L13" s="5"/>
      <c r="M13" s="5"/>
    </row>
    <row r="14" spans="1:13" x14ac:dyDescent="0.2">
      <c r="A14" s="2">
        <v>1</v>
      </c>
      <c r="C14" s="1" t="s">
        <v>43</v>
      </c>
      <c r="E14" s="2" t="s">
        <v>15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f>1452794.59/1000</f>
        <v>1452.79459</v>
      </c>
      <c r="M14" s="5">
        <f>2031220.92/1000</f>
        <v>2031.22092</v>
      </c>
    </row>
    <row r="15" spans="1:13" x14ac:dyDescent="0.2">
      <c r="A15" s="2">
        <v>2</v>
      </c>
      <c r="C15" s="1" t="s">
        <v>1</v>
      </c>
      <c r="G15" s="6">
        <f t="shared" ref="G15:M15" si="0">SUM(G14:G14)</f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6">
        <f t="shared" si="0"/>
        <v>0</v>
      </c>
      <c r="L15" s="6">
        <f t="shared" si="0"/>
        <v>1452.79459</v>
      </c>
      <c r="M15" s="6">
        <f t="shared" si="0"/>
        <v>2031.22092</v>
      </c>
    </row>
    <row r="16" spans="1:13" x14ac:dyDescent="0.2">
      <c r="A16" s="2"/>
      <c r="G16" s="5"/>
      <c r="H16" s="5"/>
      <c r="I16" s="5"/>
      <c r="J16" s="5"/>
      <c r="K16" s="5"/>
      <c r="L16" s="5"/>
      <c r="M16" s="5"/>
    </row>
    <row r="17" spans="1:13" x14ac:dyDescent="0.2">
      <c r="A17" s="2"/>
      <c r="C17" s="3" t="s">
        <v>3</v>
      </c>
      <c r="G17" s="5"/>
      <c r="H17" s="5"/>
      <c r="I17" s="5"/>
      <c r="J17" s="5"/>
      <c r="K17" s="5"/>
      <c r="L17" s="5"/>
      <c r="M17" s="5"/>
    </row>
    <row r="18" spans="1:13" x14ac:dyDescent="0.2">
      <c r="A18" s="2"/>
      <c r="G18" s="5"/>
      <c r="H18" s="5"/>
      <c r="I18" s="5"/>
      <c r="J18" s="5"/>
      <c r="K18" s="5"/>
      <c r="L18" s="5"/>
      <c r="M18" s="5"/>
    </row>
    <row r="19" spans="1:13" x14ac:dyDescent="0.2">
      <c r="A19" s="2">
        <v>3</v>
      </c>
      <c r="C19" s="1" t="s">
        <v>35</v>
      </c>
      <c r="E19" s="2" t="s">
        <v>15</v>
      </c>
      <c r="G19" s="5">
        <v>150</v>
      </c>
      <c r="H19" s="5">
        <v>126.45478</v>
      </c>
      <c r="I19" s="5">
        <v>35.123110000000004</v>
      </c>
      <c r="J19" s="5">
        <v>82.059070000000006</v>
      </c>
      <c r="K19" s="5">
        <v>79.801249999999996</v>
      </c>
      <c r="L19" s="14">
        <v>155.32240999999954</v>
      </c>
      <c r="M19" s="5">
        <v>75.844380000000228</v>
      </c>
    </row>
    <row r="20" spans="1:13" x14ac:dyDescent="0.2">
      <c r="A20" s="2">
        <v>4</v>
      </c>
      <c r="C20" s="1" t="s">
        <v>32</v>
      </c>
      <c r="E20" s="2" t="s">
        <v>15</v>
      </c>
      <c r="G20" s="5">
        <v>1550</v>
      </c>
      <c r="H20" s="5">
        <v>1509.9886200000001</v>
      </c>
      <c r="I20" s="5">
        <v>1809.5550499999997</v>
      </c>
      <c r="J20" s="5">
        <v>1801.34915</v>
      </c>
      <c r="K20" s="5">
        <v>6333.46162</v>
      </c>
      <c r="L20" s="5">
        <v>17636.256810000003</v>
      </c>
      <c r="M20" s="5">
        <v>17388</v>
      </c>
    </row>
    <row r="21" spans="1:13" x14ac:dyDescent="0.2">
      <c r="A21" s="2">
        <v>5</v>
      </c>
      <c r="C21" s="1" t="s">
        <v>1</v>
      </c>
      <c r="G21" s="6">
        <f t="shared" ref="G21:M21" si="1">SUM(G19:G20)</f>
        <v>1700</v>
      </c>
      <c r="H21" s="6">
        <f t="shared" si="1"/>
        <v>1636.4434000000001</v>
      </c>
      <c r="I21" s="6">
        <f t="shared" si="1"/>
        <v>1844.6781599999997</v>
      </c>
      <c r="J21" s="6">
        <f t="shared" si="1"/>
        <v>1883.40822</v>
      </c>
      <c r="K21" s="6">
        <f t="shared" si="1"/>
        <v>6413.2628700000005</v>
      </c>
      <c r="L21" s="6">
        <f t="shared" si="1"/>
        <v>17791.579220000003</v>
      </c>
      <c r="M21" s="6">
        <f t="shared" si="1"/>
        <v>17463.844379999999</v>
      </c>
    </row>
    <row r="22" spans="1:13" x14ac:dyDescent="0.2">
      <c r="A22" s="2"/>
      <c r="G22" s="5"/>
      <c r="H22" s="5"/>
      <c r="I22" s="5"/>
      <c r="J22" s="5"/>
      <c r="K22" s="5"/>
      <c r="L22" s="5"/>
      <c r="M22" s="5"/>
    </row>
    <row r="23" spans="1:13" ht="13.5" thickBot="1" x14ac:dyDescent="0.25">
      <c r="A23" s="2">
        <v>6</v>
      </c>
      <c r="C23" s="1" t="s">
        <v>1</v>
      </c>
      <c r="G23" s="4">
        <f t="shared" ref="G23:M23" si="2">G15+G21</f>
        <v>1700</v>
      </c>
      <c r="H23" s="4">
        <f t="shared" si="2"/>
        <v>1636.4434000000001</v>
      </c>
      <c r="I23" s="4">
        <f t="shared" si="2"/>
        <v>1844.6781599999997</v>
      </c>
      <c r="J23" s="4">
        <f t="shared" si="2"/>
        <v>1883.40822</v>
      </c>
      <c r="K23" s="4">
        <f t="shared" si="2"/>
        <v>6413.2628700000005</v>
      </c>
      <c r="L23" s="4">
        <f t="shared" si="2"/>
        <v>19244.373810000005</v>
      </c>
      <c r="M23" s="4">
        <f t="shared" si="2"/>
        <v>19495.065299999998</v>
      </c>
    </row>
    <row r="24" spans="1:13" ht="13.5" thickTop="1" x14ac:dyDescent="0.2">
      <c r="A24" s="2"/>
      <c r="G24" s="5"/>
      <c r="H24" s="5"/>
      <c r="I24" s="5"/>
      <c r="J24" s="5"/>
      <c r="K24" s="5"/>
      <c r="L24" s="5"/>
      <c r="M24" s="5"/>
    </row>
    <row r="25" spans="1:13" x14ac:dyDescent="0.2">
      <c r="C25" s="3" t="s">
        <v>14</v>
      </c>
      <c r="G25" s="2"/>
      <c r="H25" s="2"/>
      <c r="I25" s="2"/>
      <c r="J25" s="2"/>
      <c r="K25" s="2"/>
      <c r="L25" s="2"/>
      <c r="M25" s="2"/>
    </row>
    <row r="26" spans="1:13" x14ac:dyDescent="0.2">
      <c r="A26" s="2"/>
      <c r="G26" s="2"/>
      <c r="H26" s="5"/>
      <c r="I26" s="5"/>
      <c r="J26" s="5"/>
      <c r="K26" s="5"/>
      <c r="L26" s="5"/>
      <c r="M26" s="5"/>
    </row>
    <row r="27" spans="1:13" x14ac:dyDescent="0.2">
      <c r="A27" s="2">
        <v>7</v>
      </c>
      <c r="C27" s="1" t="s">
        <v>21</v>
      </c>
      <c r="E27" s="2" t="s">
        <v>2</v>
      </c>
      <c r="G27" s="5">
        <v>500</v>
      </c>
      <c r="H27" s="5">
        <v>389</v>
      </c>
      <c r="I27" s="5">
        <v>241</v>
      </c>
      <c r="J27" s="5">
        <v>603</v>
      </c>
      <c r="K27" s="5">
        <v>2749</v>
      </c>
      <c r="L27" s="5">
        <v>709</v>
      </c>
      <c r="M27" s="5">
        <v>141</v>
      </c>
    </row>
    <row r="28" spans="1:13" x14ac:dyDescent="0.2">
      <c r="A28" s="2">
        <v>8</v>
      </c>
      <c r="C28" s="1" t="s">
        <v>22</v>
      </c>
      <c r="E28" s="2" t="s">
        <v>2</v>
      </c>
      <c r="G28" s="5">
        <v>2000</v>
      </c>
      <c r="H28" s="5">
        <v>1841</v>
      </c>
      <c r="I28" s="5">
        <v>988</v>
      </c>
      <c r="J28" s="5">
        <v>1283</v>
      </c>
      <c r="K28" s="5">
        <v>2335</v>
      </c>
      <c r="L28" s="5">
        <v>1271</v>
      </c>
      <c r="M28" s="5">
        <v>1583</v>
      </c>
    </row>
    <row r="29" spans="1:13" x14ac:dyDescent="0.2">
      <c r="A29" s="2">
        <v>9</v>
      </c>
      <c r="C29" s="1" t="s">
        <v>23</v>
      </c>
      <c r="E29" s="2" t="s">
        <v>2</v>
      </c>
      <c r="G29" s="5">
        <v>0</v>
      </c>
      <c r="H29" s="5">
        <v>56</v>
      </c>
      <c r="I29" s="5">
        <v>54</v>
      </c>
      <c r="J29" s="5">
        <v>38</v>
      </c>
      <c r="K29" s="5">
        <v>19</v>
      </c>
      <c r="L29" s="5">
        <v>15</v>
      </c>
      <c r="M29" s="5">
        <v>15</v>
      </c>
    </row>
    <row r="30" spans="1:13" x14ac:dyDescent="0.2">
      <c r="A30" s="2">
        <v>10</v>
      </c>
      <c r="C30" s="1" t="s">
        <v>24</v>
      </c>
      <c r="E30" s="2" t="s">
        <v>2</v>
      </c>
      <c r="G30" s="5">
        <v>7883</v>
      </c>
      <c r="H30" s="5">
        <v>4747</v>
      </c>
      <c r="I30" s="5">
        <v>3235</v>
      </c>
      <c r="J30" s="5">
        <v>4935</v>
      </c>
      <c r="K30" s="5">
        <v>5627</v>
      </c>
      <c r="L30" s="5">
        <v>4618</v>
      </c>
      <c r="M30" s="5">
        <v>5011</v>
      </c>
    </row>
    <row r="31" spans="1:13" x14ac:dyDescent="0.2">
      <c r="A31" s="2">
        <v>11</v>
      </c>
      <c r="C31" s="1" t="s">
        <v>25</v>
      </c>
      <c r="E31" s="2" t="s">
        <v>2</v>
      </c>
      <c r="G31" s="5">
        <v>0</v>
      </c>
      <c r="H31" s="5">
        <v>1811</v>
      </c>
      <c r="I31" s="5">
        <v>3265</v>
      </c>
      <c r="J31" s="5">
        <v>508</v>
      </c>
      <c r="K31" s="5">
        <v>-2226</v>
      </c>
      <c r="L31" s="5">
        <v>1183</v>
      </c>
      <c r="M31" s="5">
        <v>1413</v>
      </c>
    </row>
    <row r="32" spans="1:13" x14ac:dyDescent="0.2">
      <c r="A32" s="2"/>
      <c r="G32" s="5"/>
      <c r="H32" s="5"/>
      <c r="I32" s="5"/>
      <c r="J32" s="5"/>
      <c r="K32" s="5"/>
      <c r="L32" s="5"/>
      <c r="M32" s="5"/>
    </row>
    <row r="33" spans="1:13" x14ac:dyDescent="0.2">
      <c r="A33" s="2">
        <v>12</v>
      </c>
      <c r="C33" s="1" t="s">
        <v>1</v>
      </c>
      <c r="G33" s="6">
        <f>SUM(G27:G31)</f>
        <v>10383</v>
      </c>
      <c r="H33" s="6">
        <f>SUM(H27:H31)</f>
        <v>8844</v>
      </c>
      <c r="I33" s="6">
        <f>SUM(I27:I31)</f>
        <v>7783</v>
      </c>
      <c r="J33" s="13">
        <f>SUM(J27:J31)+1</f>
        <v>7368</v>
      </c>
      <c r="K33" s="13">
        <f>SUM(K27:K31)-1</f>
        <v>8503</v>
      </c>
      <c r="L33" s="6">
        <f>SUM(L27:L31)</f>
        <v>7796</v>
      </c>
      <c r="M33" s="6">
        <f>SUM(M27:M31)</f>
        <v>8163</v>
      </c>
    </row>
    <row r="34" spans="1:13" x14ac:dyDescent="0.2">
      <c r="A34" s="2"/>
      <c r="G34" s="18"/>
      <c r="H34" s="18"/>
      <c r="I34" s="18"/>
      <c r="J34" s="19"/>
      <c r="K34" s="19"/>
      <c r="L34" s="18"/>
      <c r="M34" s="18"/>
    </row>
    <row r="35" spans="1:13" x14ac:dyDescent="0.2">
      <c r="A35" s="2"/>
      <c r="G35" s="18"/>
      <c r="H35" s="18"/>
      <c r="I35" s="18"/>
      <c r="J35" s="19"/>
      <c r="K35" s="19"/>
      <c r="L35" s="18"/>
      <c r="M35" s="18"/>
    </row>
    <row r="36" spans="1:13" x14ac:dyDescent="0.2">
      <c r="A36" s="2"/>
      <c r="G36" s="18"/>
      <c r="H36" s="18"/>
      <c r="I36" s="18"/>
      <c r="J36" s="19"/>
      <c r="K36" s="19"/>
      <c r="L36" s="18"/>
      <c r="M36" s="18"/>
    </row>
    <row r="37" spans="1:13" x14ac:dyDescent="0.2">
      <c r="A37" s="2"/>
      <c r="G37" s="18"/>
      <c r="H37" s="18"/>
      <c r="I37" s="18"/>
      <c r="J37" s="19"/>
      <c r="K37" s="19"/>
      <c r="L37" s="18"/>
      <c r="M37" s="18"/>
    </row>
    <row r="38" spans="1:13" x14ac:dyDescent="0.2">
      <c r="A38" s="2"/>
      <c r="G38" s="18"/>
      <c r="H38" s="18"/>
      <c r="I38" s="18"/>
      <c r="J38" s="19"/>
      <c r="K38" s="19"/>
      <c r="L38" s="18"/>
      <c r="M38" s="18"/>
    </row>
    <row r="39" spans="1:13" x14ac:dyDescent="0.2">
      <c r="A39" s="2"/>
      <c r="G39" s="18"/>
      <c r="H39" s="18"/>
      <c r="I39" s="18"/>
      <c r="J39" s="19"/>
      <c r="K39" s="19"/>
      <c r="L39" s="18"/>
      <c r="M39" s="18"/>
    </row>
    <row r="40" spans="1:13" x14ac:dyDescent="0.2">
      <c r="A40" s="2"/>
      <c r="G40" s="18"/>
      <c r="H40" s="18"/>
      <c r="I40" s="18"/>
      <c r="J40" s="19"/>
      <c r="K40" s="19"/>
      <c r="L40" s="18"/>
      <c r="M40" s="18"/>
    </row>
    <row r="41" spans="1:13" x14ac:dyDescent="0.2">
      <c r="A41" s="2"/>
      <c r="G41" s="5"/>
      <c r="H41" s="5"/>
      <c r="I41" s="5"/>
      <c r="J41" s="5"/>
      <c r="K41" s="5"/>
      <c r="L41" s="5"/>
      <c r="M41" s="5"/>
    </row>
    <row r="42" spans="1:13" x14ac:dyDescent="0.2">
      <c r="A42" s="2"/>
      <c r="G42" s="5"/>
      <c r="H42" s="5"/>
      <c r="I42" s="5"/>
      <c r="J42" s="5"/>
      <c r="K42" s="5"/>
      <c r="L42" s="5"/>
      <c r="M42" s="5"/>
    </row>
    <row r="43" spans="1:13" x14ac:dyDescent="0.2">
      <c r="A43" s="2"/>
      <c r="G43" s="5"/>
      <c r="H43" s="5"/>
      <c r="I43" s="5"/>
      <c r="J43" s="5"/>
      <c r="K43" s="5"/>
      <c r="L43" s="5"/>
      <c r="M43" s="5"/>
    </row>
    <row r="44" spans="1:13" x14ac:dyDescent="0.2">
      <c r="A44" s="2"/>
      <c r="G44" s="5"/>
      <c r="H44" s="5"/>
      <c r="I44" s="5"/>
      <c r="J44" s="5"/>
      <c r="K44" s="5"/>
      <c r="L44" s="5"/>
      <c r="M44" s="5"/>
    </row>
    <row r="45" spans="1:13" s="7" customFormat="1" x14ac:dyDescent="0.2">
      <c r="A45" s="8" t="s">
        <v>46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s="7" customForma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s="3" customFormat="1" x14ac:dyDescent="0.2">
      <c r="E47" s="12"/>
      <c r="G47" s="12">
        <v>2013</v>
      </c>
      <c r="H47" s="12">
        <v>2013</v>
      </c>
      <c r="I47" s="12">
        <v>2014</v>
      </c>
      <c r="J47" s="12">
        <v>2015</v>
      </c>
      <c r="K47" s="12">
        <v>2016</v>
      </c>
      <c r="L47" s="12">
        <v>2017</v>
      </c>
      <c r="M47" s="12">
        <v>2018</v>
      </c>
    </row>
    <row r="48" spans="1:13" s="9" customFormat="1" ht="25.5" x14ac:dyDescent="0.2">
      <c r="A48" s="10" t="s">
        <v>45</v>
      </c>
      <c r="C48" s="11" t="s">
        <v>28</v>
      </c>
      <c r="E48" s="10" t="s">
        <v>12</v>
      </c>
      <c r="G48" s="10" t="s">
        <v>47</v>
      </c>
      <c r="H48" s="10" t="s">
        <v>11</v>
      </c>
      <c r="I48" s="10" t="s">
        <v>11</v>
      </c>
      <c r="J48" s="10" t="s">
        <v>11</v>
      </c>
      <c r="K48" s="10" t="s">
        <v>11</v>
      </c>
      <c r="L48" s="10" t="s">
        <v>11</v>
      </c>
      <c r="M48" s="10" t="s">
        <v>11</v>
      </c>
    </row>
    <row r="49" spans="1:13" x14ac:dyDescent="0.2">
      <c r="G49" s="2" t="s">
        <v>10</v>
      </c>
      <c r="H49" s="2" t="s">
        <v>9</v>
      </c>
      <c r="I49" s="2" t="s">
        <v>8</v>
      </c>
      <c r="J49" s="2" t="s">
        <v>7</v>
      </c>
      <c r="K49" s="2" t="s">
        <v>6</v>
      </c>
      <c r="L49" s="2" t="s">
        <v>5</v>
      </c>
      <c r="M49" s="2" t="s">
        <v>4</v>
      </c>
    </row>
    <row r="50" spans="1:13" x14ac:dyDescent="0.2">
      <c r="G50" s="2"/>
      <c r="H50" s="2"/>
      <c r="I50" s="2"/>
      <c r="J50" s="2"/>
      <c r="K50" s="2"/>
      <c r="L50" s="2"/>
      <c r="M50" s="2"/>
    </row>
    <row r="51" spans="1:13" x14ac:dyDescent="0.2">
      <c r="A51" s="2"/>
      <c r="C51" s="3" t="s">
        <v>3</v>
      </c>
      <c r="G51" s="5"/>
      <c r="H51" s="5"/>
      <c r="I51" s="5"/>
      <c r="J51" s="5"/>
      <c r="K51" s="5"/>
      <c r="L51" s="5"/>
      <c r="M51" s="5"/>
    </row>
    <row r="52" spans="1:13" s="7" customForma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 s="7" customFormat="1" x14ac:dyDescent="0.2">
      <c r="A53" s="2">
        <v>13</v>
      </c>
      <c r="B53" s="1"/>
      <c r="C53" s="1" t="s">
        <v>29</v>
      </c>
      <c r="D53" s="1"/>
      <c r="E53" s="2" t="s">
        <v>2</v>
      </c>
      <c r="F53" s="1"/>
      <c r="G53" s="5">
        <v>120963</v>
      </c>
      <c r="H53" s="5">
        <v>125302</v>
      </c>
      <c r="I53" s="5">
        <v>114743</v>
      </c>
      <c r="J53" s="5">
        <v>120975</v>
      </c>
      <c r="K53" s="5">
        <f>145913-0.4</f>
        <v>145912.6</v>
      </c>
      <c r="L53" s="5">
        <v>180310</v>
      </c>
      <c r="M53" s="5">
        <v>192688</v>
      </c>
    </row>
    <row r="54" spans="1:13" x14ac:dyDescent="0.2">
      <c r="A54" s="2">
        <v>14</v>
      </c>
      <c r="C54" s="1" t="s">
        <v>30</v>
      </c>
      <c r="E54" s="2" t="s">
        <v>2</v>
      </c>
      <c r="G54" s="5">
        <v>13896</v>
      </c>
      <c r="H54" s="5">
        <v>13895</v>
      </c>
      <c r="I54" s="5">
        <v>14536</v>
      </c>
      <c r="J54" s="5">
        <v>15445</v>
      </c>
      <c r="K54" s="5">
        <f>17130-0.4</f>
        <v>17129.599999999999</v>
      </c>
      <c r="L54" s="5">
        <v>20144</v>
      </c>
      <c r="M54" s="5">
        <v>21812</v>
      </c>
    </row>
    <row r="55" spans="1:13" x14ac:dyDescent="0.2">
      <c r="A55" s="2">
        <v>15</v>
      </c>
      <c r="C55" s="1" t="s">
        <v>31</v>
      </c>
      <c r="E55" s="2" t="s">
        <v>2</v>
      </c>
      <c r="G55" s="5">
        <v>7039</v>
      </c>
      <c r="H55" s="5">
        <v>5478</v>
      </c>
      <c r="I55" s="5">
        <v>5795</v>
      </c>
      <c r="J55" s="5">
        <v>6807</v>
      </c>
      <c r="K55" s="5">
        <v>9154</v>
      </c>
      <c r="L55" s="5">
        <v>18410</v>
      </c>
      <c r="M55" s="5">
        <v>25460</v>
      </c>
    </row>
    <row r="56" spans="1:13" x14ac:dyDescent="0.2">
      <c r="A56" s="2">
        <v>16</v>
      </c>
      <c r="C56" s="1" t="s">
        <v>33</v>
      </c>
      <c r="E56" s="2" t="s">
        <v>2</v>
      </c>
      <c r="G56" s="5">
        <v>11067</v>
      </c>
      <c r="H56" s="5">
        <v>9713</v>
      </c>
      <c r="I56" s="5">
        <v>13251</v>
      </c>
      <c r="J56" s="5">
        <v>10007</v>
      </c>
      <c r="K56" s="5">
        <v>7923</v>
      </c>
      <c r="L56" s="5">
        <v>8318</v>
      </c>
      <c r="M56" s="5">
        <v>9546</v>
      </c>
    </row>
    <row r="57" spans="1:13" x14ac:dyDescent="0.2">
      <c r="A57" s="2">
        <v>17</v>
      </c>
      <c r="C57" s="1" t="s">
        <v>34</v>
      </c>
      <c r="E57" s="2" t="s">
        <v>2</v>
      </c>
      <c r="G57" s="5">
        <v>14918</v>
      </c>
      <c r="H57" s="5">
        <v>24524</v>
      </c>
      <c r="I57" s="5">
        <v>7919</v>
      </c>
      <c r="J57" s="5">
        <v>7739</v>
      </c>
      <c r="K57" s="5">
        <v>3358</v>
      </c>
      <c r="L57" s="5">
        <v>5015</v>
      </c>
      <c r="M57" s="5">
        <v>7296</v>
      </c>
    </row>
    <row r="58" spans="1:13" x14ac:dyDescent="0.2">
      <c r="A58" s="2">
        <v>18</v>
      </c>
      <c r="C58" s="1" t="s">
        <v>41</v>
      </c>
      <c r="E58" s="2" t="s">
        <v>2</v>
      </c>
      <c r="G58" s="5">
        <v>-13426</v>
      </c>
      <c r="H58" s="5">
        <v>-21150</v>
      </c>
      <c r="I58" s="5">
        <v>-7127</v>
      </c>
      <c r="J58" s="5">
        <v>-6965</v>
      </c>
      <c r="K58" s="5">
        <v>-3022</v>
      </c>
      <c r="L58" s="5">
        <v>-4513</v>
      </c>
      <c r="M58" s="5">
        <v>-6567</v>
      </c>
    </row>
    <row r="59" spans="1:13" x14ac:dyDescent="0.2">
      <c r="A59" s="2">
        <v>19</v>
      </c>
      <c r="C59" s="1" t="s">
        <v>36</v>
      </c>
      <c r="E59" s="2" t="s">
        <v>2</v>
      </c>
      <c r="G59" s="5">
        <v>424</v>
      </c>
      <c r="H59" s="5">
        <v>366</v>
      </c>
      <c r="I59" s="5">
        <v>333</v>
      </c>
      <c r="J59" s="5">
        <v>346</v>
      </c>
      <c r="K59" s="5">
        <v>359</v>
      </c>
      <c r="L59" s="5">
        <v>316</v>
      </c>
      <c r="M59" s="5">
        <v>248</v>
      </c>
    </row>
    <row r="60" spans="1:13" x14ac:dyDescent="0.2">
      <c r="A60" s="2">
        <v>20</v>
      </c>
      <c r="C60" s="1" t="s">
        <v>37</v>
      </c>
      <c r="E60" s="2" t="s">
        <v>2</v>
      </c>
      <c r="G60" s="5">
        <v>694</v>
      </c>
      <c r="H60" s="5">
        <v>719</v>
      </c>
      <c r="I60" s="5">
        <v>657</v>
      </c>
      <c r="J60" s="5">
        <v>578</v>
      </c>
      <c r="K60" s="5">
        <v>599</v>
      </c>
      <c r="L60" s="5">
        <v>505</v>
      </c>
      <c r="M60" s="5">
        <v>1096</v>
      </c>
    </row>
    <row r="61" spans="1:13" x14ac:dyDescent="0.2">
      <c r="A61" s="2">
        <v>21</v>
      </c>
      <c r="C61" s="1" t="s">
        <v>42</v>
      </c>
      <c r="E61" s="2" t="s">
        <v>2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5018</v>
      </c>
      <c r="M61" s="5">
        <v>3061</v>
      </c>
    </row>
    <row r="62" spans="1:13" x14ac:dyDescent="0.2">
      <c r="A62" s="2">
        <v>22</v>
      </c>
      <c r="C62" s="1" t="s">
        <v>39</v>
      </c>
      <c r="E62" s="2" t="s">
        <v>2</v>
      </c>
      <c r="G62" s="5">
        <v>1423</v>
      </c>
      <c r="H62" s="5">
        <v>1260</v>
      </c>
      <c r="I62" s="5">
        <v>1266</v>
      </c>
      <c r="J62" s="5">
        <v>1311</v>
      </c>
      <c r="K62" s="5">
        <v>1270</v>
      </c>
      <c r="L62" s="5">
        <v>3414</v>
      </c>
      <c r="M62" s="5">
        <v>4238</v>
      </c>
    </row>
    <row r="63" spans="1:13" x14ac:dyDescent="0.2">
      <c r="A63" s="2">
        <v>23</v>
      </c>
      <c r="C63" s="1" t="s">
        <v>1</v>
      </c>
      <c r="G63" s="13">
        <f>SUM(G53:G62)-1</f>
        <v>156997</v>
      </c>
      <c r="H63" s="13">
        <f>SUM(H53:H62)+1</f>
        <v>160108</v>
      </c>
      <c r="I63" s="13">
        <f>SUM(I53:I62)</f>
        <v>151373</v>
      </c>
      <c r="J63" s="13">
        <f>SUM(J53:J62)</f>
        <v>156243</v>
      </c>
      <c r="K63" s="13">
        <f>SUM(K53:K62)</f>
        <v>182683.2</v>
      </c>
      <c r="L63" s="13">
        <f>SUM(L53:L62)</f>
        <v>236937</v>
      </c>
      <c r="M63" s="6">
        <f>SUM(M53:M62)+1</f>
        <v>258879</v>
      </c>
    </row>
    <row r="64" spans="1:13" x14ac:dyDescent="0.2">
      <c r="A64" s="2"/>
      <c r="G64" s="5"/>
      <c r="H64" s="5"/>
      <c r="I64" s="5"/>
      <c r="J64" s="5"/>
      <c r="K64" s="5"/>
      <c r="L64" s="5"/>
      <c r="M64" s="5"/>
    </row>
    <row r="65" spans="1:13" ht="13.5" thickBot="1" x14ac:dyDescent="0.25">
      <c r="A65" s="2">
        <v>24</v>
      </c>
      <c r="C65" s="1" t="s">
        <v>1</v>
      </c>
      <c r="G65" s="4">
        <f t="shared" ref="G65:M65" si="3">G33+G63</f>
        <v>167380</v>
      </c>
      <c r="H65" s="4">
        <f t="shared" si="3"/>
        <v>168952</v>
      </c>
      <c r="I65" s="4">
        <f t="shared" si="3"/>
        <v>159156</v>
      </c>
      <c r="J65" s="4">
        <f t="shared" si="3"/>
        <v>163611</v>
      </c>
      <c r="K65" s="4">
        <f t="shared" si="3"/>
        <v>191186.2</v>
      </c>
      <c r="L65" s="4">
        <f t="shared" si="3"/>
        <v>244733</v>
      </c>
      <c r="M65" s="4">
        <f t="shared" si="3"/>
        <v>267042</v>
      </c>
    </row>
    <row r="66" spans="1:13" ht="13.5" thickTop="1" x14ac:dyDescent="0.2"/>
    <row r="67" spans="1:13" x14ac:dyDescent="0.2">
      <c r="A67" s="20" t="s">
        <v>48</v>
      </c>
      <c r="B67" s="21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</row>
    <row r="68" spans="1:13" ht="15" customHeight="1" x14ac:dyDescent="0.2">
      <c r="A68" s="23" t="s">
        <v>0</v>
      </c>
      <c r="B68" s="25" t="s">
        <v>49</v>
      </c>
      <c r="C68" s="25"/>
      <c r="D68" s="25"/>
      <c r="E68" s="25"/>
      <c r="F68" s="21"/>
      <c r="G68" s="21"/>
      <c r="H68" s="21"/>
      <c r="I68" s="21"/>
      <c r="J68" s="21"/>
      <c r="K68" s="21"/>
      <c r="L68" s="21"/>
      <c r="M68" s="21"/>
    </row>
  </sheetData>
  <mergeCells count="1">
    <mergeCell ref="B68:E68"/>
  </mergeCells>
  <pageMargins left="0.7" right="0.7" top="0.75" bottom="0.75" header="0.3" footer="0.3"/>
  <pageSetup scale="86" orientation="landscape" r:id="rId1"/>
  <headerFooter differentFirst="1">
    <oddHeader>&amp;R&amp;"Arial,Regular"&amp;10Filed: 2022-10-31
EB-2022-0200
Exhibit 3
Tab 4
Schedule 1
Attachment 1
Page 2 of 3</oddHeader>
    <firstHeader>&amp;R&amp;"Arial,Regular"&amp;10Filed: 2022-10-31
EB-2022-0200
Exhibit 3
Tab 4
Schedule 1
Attachment 1
Page 1 of 3</firstHeader>
  </headerFooter>
  <rowBreaks count="1" manualBreakCount="1">
    <brk id="39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18F8-3C2B-4190-BEA4-8A1124E7F6D2}">
  <sheetPr>
    <pageSetUpPr fitToPage="1"/>
  </sheetPr>
  <dimension ref="A5:L49"/>
  <sheetViews>
    <sheetView view="pageLayout" zoomScaleNormal="100" zoomScaleSheetLayoutView="100" workbookViewId="0"/>
  </sheetViews>
  <sheetFormatPr defaultColWidth="101.140625" defaultRowHeight="12.75" x14ac:dyDescent="0.2"/>
  <cols>
    <col min="1" max="1" width="5.7109375" style="1" bestFit="1" customWidth="1"/>
    <col min="2" max="2" width="1.28515625" style="1" customWidth="1"/>
    <col min="3" max="3" width="56.28515625" style="1" customWidth="1"/>
    <col min="4" max="4" width="1.28515625" style="1" customWidth="1"/>
    <col min="5" max="5" width="8.85546875" style="2" customWidth="1"/>
    <col min="6" max="6" width="1.28515625" style="1" customWidth="1"/>
    <col min="7" max="12" width="10.85546875" style="1" customWidth="1"/>
    <col min="13" max="16384" width="101.140625" style="1"/>
  </cols>
  <sheetData>
    <row r="5" spans="1:12" s="7" customForma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7" customFormat="1" x14ac:dyDescent="0.2">
      <c r="A6" s="8" t="s">
        <v>13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8" spans="1:12" s="3" customFormat="1" x14ac:dyDescent="0.2">
      <c r="E8" s="12"/>
      <c r="G8" s="12">
        <v>2019</v>
      </c>
      <c r="H8" s="12">
        <v>2020</v>
      </c>
      <c r="I8" s="12">
        <v>2021</v>
      </c>
      <c r="J8" s="12">
        <v>2022</v>
      </c>
      <c r="K8" s="12">
        <v>2023</v>
      </c>
      <c r="L8" s="12">
        <v>2024</v>
      </c>
    </row>
    <row r="9" spans="1:12" s="9" customFormat="1" ht="25.5" x14ac:dyDescent="0.2">
      <c r="A9" s="10" t="s">
        <v>45</v>
      </c>
      <c r="C9" s="11" t="s">
        <v>28</v>
      </c>
      <c r="E9" s="10" t="s">
        <v>12</v>
      </c>
      <c r="G9" s="10" t="s">
        <v>11</v>
      </c>
      <c r="H9" s="10" t="s">
        <v>11</v>
      </c>
      <c r="I9" s="10" t="s">
        <v>11</v>
      </c>
      <c r="J9" s="10" t="s">
        <v>20</v>
      </c>
      <c r="K9" s="10" t="s">
        <v>19</v>
      </c>
      <c r="L9" s="10" t="s">
        <v>18</v>
      </c>
    </row>
    <row r="10" spans="1:12" x14ac:dyDescent="0.2">
      <c r="G10" s="2" t="s">
        <v>10</v>
      </c>
      <c r="H10" s="2" t="s">
        <v>9</v>
      </c>
      <c r="I10" s="2" t="s">
        <v>8</v>
      </c>
      <c r="J10" s="2" t="s">
        <v>7</v>
      </c>
      <c r="K10" s="2" t="s">
        <v>6</v>
      </c>
      <c r="L10" s="2" t="s">
        <v>5</v>
      </c>
    </row>
    <row r="11" spans="1:12" x14ac:dyDescent="0.2">
      <c r="G11" s="2"/>
      <c r="H11" s="2"/>
      <c r="I11" s="2"/>
      <c r="J11" s="2"/>
      <c r="K11" s="2"/>
      <c r="L11" s="2"/>
    </row>
    <row r="12" spans="1:12" x14ac:dyDescent="0.2">
      <c r="C12" s="3" t="s">
        <v>14</v>
      </c>
      <c r="G12" s="2"/>
      <c r="H12" s="2"/>
      <c r="I12" s="2"/>
      <c r="J12" s="2"/>
      <c r="K12" s="2"/>
      <c r="L12" s="2"/>
    </row>
    <row r="13" spans="1:12" x14ac:dyDescent="0.2">
      <c r="A13" s="2"/>
      <c r="G13" s="2"/>
      <c r="H13" s="5"/>
      <c r="I13" s="5"/>
      <c r="J13" s="5"/>
      <c r="K13" s="5"/>
      <c r="L13" s="5"/>
    </row>
    <row r="14" spans="1:12" x14ac:dyDescent="0.2">
      <c r="A14" s="2">
        <v>1</v>
      </c>
      <c r="C14" s="1" t="s">
        <v>21</v>
      </c>
      <c r="E14" s="2" t="s">
        <v>17</v>
      </c>
      <c r="G14" s="5">
        <v>418</v>
      </c>
      <c r="H14" s="5">
        <v>1002</v>
      </c>
      <c r="I14" s="15">
        <v>433089.44157499977</v>
      </c>
      <c r="J14" s="5">
        <v>652.42501400165008</v>
      </c>
      <c r="K14" s="5">
        <v>717.44643878548197</v>
      </c>
      <c r="L14" s="5">
        <v>0</v>
      </c>
    </row>
    <row r="15" spans="1:12" x14ac:dyDescent="0.2">
      <c r="A15" s="2">
        <v>2</v>
      </c>
      <c r="C15" s="1" t="s">
        <v>22</v>
      </c>
      <c r="E15" s="2" t="s">
        <v>17</v>
      </c>
      <c r="G15" s="5">
        <v>869</v>
      </c>
      <c r="H15" s="5">
        <v>1016</v>
      </c>
      <c r="I15" s="15">
        <v>640273.19409124821</v>
      </c>
      <c r="J15" s="5">
        <v>824.48440524912996</v>
      </c>
      <c r="K15" s="5">
        <v>756.24112309806901</v>
      </c>
      <c r="L15" s="5">
        <v>0</v>
      </c>
    </row>
    <row r="16" spans="1:12" x14ac:dyDescent="0.2">
      <c r="A16" s="2">
        <v>3</v>
      </c>
      <c r="C16" s="1" t="s">
        <v>23</v>
      </c>
      <c r="E16" s="2" t="s">
        <v>17</v>
      </c>
      <c r="G16" s="5">
        <v>2</v>
      </c>
      <c r="H16" s="5">
        <v>1</v>
      </c>
      <c r="I16" s="15">
        <v>1270.2861410005919</v>
      </c>
      <c r="J16" s="5">
        <v>-0.60072907000019204</v>
      </c>
      <c r="K16" s="5">
        <v>6.821210263296959E-14</v>
      </c>
      <c r="L16" s="5">
        <v>0</v>
      </c>
    </row>
    <row r="17" spans="1:12" x14ac:dyDescent="0.2">
      <c r="A17" s="2">
        <v>4</v>
      </c>
      <c r="C17" s="1" t="s">
        <v>24</v>
      </c>
      <c r="E17" s="2" t="s">
        <v>17</v>
      </c>
      <c r="G17" s="5">
        <v>2125</v>
      </c>
      <c r="H17" s="5">
        <v>2715</v>
      </c>
      <c r="I17" s="15">
        <v>1535542.8374709997</v>
      </c>
      <c r="J17" s="5">
        <v>2042.57680474567</v>
      </c>
      <c r="K17" s="5">
        <v>1678.3923329846</v>
      </c>
      <c r="L17" s="5">
        <v>0</v>
      </c>
    </row>
    <row r="18" spans="1:12" x14ac:dyDescent="0.2">
      <c r="A18" s="2">
        <v>5</v>
      </c>
      <c r="C18" s="1" t="s">
        <v>25</v>
      </c>
      <c r="E18" s="2" t="s">
        <v>17</v>
      </c>
      <c r="G18" s="5">
        <v>2630</v>
      </c>
      <c r="H18" s="5">
        <v>907</v>
      </c>
      <c r="I18" s="15">
        <v>3576903.9000000004</v>
      </c>
      <c r="J18" s="5">
        <v>2448.6945000000001</v>
      </c>
      <c r="K18" s="5">
        <v>2833.9079999999999</v>
      </c>
      <c r="L18" s="5">
        <v>0</v>
      </c>
    </row>
    <row r="19" spans="1:12" x14ac:dyDescent="0.2">
      <c r="A19" s="2">
        <v>6</v>
      </c>
      <c r="C19" s="1" t="s">
        <v>26</v>
      </c>
      <c r="E19" s="2" t="s">
        <v>17</v>
      </c>
      <c r="G19" s="5">
        <v>2114</v>
      </c>
      <c r="H19" s="5">
        <v>1988</v>
      </c>
      <c r="I19" s="15">
        <v>2169253.1199999992</v>
      </c>
      <c r="J19" s="5">
        <v>2184.6661853599999</v>
      </c>
      <c r="K19" s="5">
        <v>2090.1486466666702</v>
      </c>
      <c r="L19" s="5">
        <v>0</v>
      </c>
    </row>
    <row r="20" spans="1:12" x14ac:dyDescent="0.2">
      <c r="A20" s="2">
        <v>7</v>
      </c>
      <c r="C20" s="1" t="s">
        <v>27</v>
      </c>
      <c r="E20" s="2" t="s">
        <v>17</v>
      </c>
      <c r="G20" s="5">
        <v>-2162</v>
      </c>
      <c r="H20" s="5">
        <v>-2000</v>
      </c>
      <c r="I20" s="16">
        <v>-2225896.3699999992</v>
      </c>
      <c r="J20" s="5">
        <v>-2196.16101536</v>
      </c>
      <c r="K20" s="5">
        <v>-2090.1486466666702</v>
      </c>
      <c r="L20" s="5">
        <v>0</v>
      </c>
    </row>
    <row r="21" spans="1:12" x14ac:dyDescent="0.2">
      <c r="A21" s="2">
        <v>8</v>
      </c>
      <c r="C21" s="1" t="s">
        <v>1</v>
      </c>
      <c r="G21" s="6">
        <f>SUM(G14:G20)</f>
        <v>5996</v>
      </c>
      <c r="H21" s="13">
        <f>SUM(H14:H20)+1</f>
        <v>5630</v>
      </c>
      <c r="I21" s="16">
        <f t="shared" ref="I21:L21" si="0">SUM(I14:I20)</f>
        <v>6130436.4092782484</v>
      </c>
      <c r="J21" s="6">
        <f t="shared" si="0"/>
        <v>5956.0851649264496</v>
      </c>
      <c r="K21" s="6">
        <f t="shared" si="0"/>
        <v>5985.9878948681508</v>
      </c>
      <c r="L21" s="6">
        <f t="shared" si="0"/>
        <v>0</v>
      </c>
    </row>
    <row r="22" spans="1:12" x14ac:dyDescent="0.2">
      <c r="A22" s="2"/>
      <c r="G22" s="5"/>
      <c r="H22" s="5"/>
      <c r="I22" s="5"/>
      <c r="J22" s="5"/>
      <c r="K22" s="5"/>
      <c r="L22" s="5"/>
    </row>
    <row r="23" spans="1:12" x14ac:dyDescent="0.2">
      <c r="A23" s="2"/>
      <c r="C23" s="3" t="s">
        <v>3</v>
      </c>
      <c r="G23" s="5"/>
      <c r="H23" s="5"/>
      <c r="I23" s="5"/>
      <c r="J23" s="5"/>
      <c r="K23" s="5"/>
      <c r="L23" s="5"/>
    </row>
    <row r="24" spans="1:12" x14ac:dyDescent="0.2">
      <c r="A24" s="2"/>
      <c r="G24" s="5"/>
      <c r="H24" s="5"/>
      <c r="I24" s="5"/>
      <c r="J24" s="5"/>
      <c r="K24" s="5"/>
      <c r="L24" s="5"/>
    </row>
    <row r="25" spans="1:12" x14ac:dyDescent="0.2">
      <c r="A25" s="2">
        <v>9</v>
      </c>
      <c r="C25" s="1" t="s">
        <v>29</v>
      </c>
      <c r="E25" s="2" t="s">
        <v>17</v>
      </c>
      <c r="G25" s="5">
        <v>198610</v>
      </c>
      <c r="H25" s="5">
        <v>206677</v>
      </c>
      <c r="I25" s="15">
        <v>206637238.76999912</v>
      </c>
      <c r="J25" s="5">
        <v>214178.22203281071</v>
      </c>
      <c r="K25" s="5">
        <v>220668.87987999999</v>
      </c>
      <c r="L25" s="5">
        <v>87779.270860000004</v>
      </c>
    </row>
    <row r="26" spans="1:12" x14ac:dyDescent="0.2">
      <c r="A26" s="2">
        <v>10</v>
      </c>
      <c r="C26" s="1" t="s">
        <v>30</v>
      </c>
      <c r="E26" s="2" t="s">
        <v>17</v>
      </c>
      <c r="G26" s="5">
        <v>21314</v>
      </c>
      <c r="H26" s="5">
        <v>21335</v>
      </c>
      <c r="I26" s="15">
        <v>21527157.960000001</v>
      </c>
      <c r="J26" s="5">
        <v>19329.238079999999</v>
      </c>
      <c r="K26" s="5">
        <v>14808.416448</v>
      </c>
      <c r="L26" s="5">
        <v>3040.5170880000001</v>
      </c>
    </row>
    <row r="27" spans="1:12" x14ac:dyDescent="0.2">
      <c r="A27" s="2">
        <v>11</v>
      </c>
      <c r="C27" s="1" t="s">
        <v>31</v>
      </c>
      <c r="E27" s="2" t="s">
        <v>17</v>
      </c>
      <c r="G27" s="5">
        <v>22002</v>
      </c>
      <c r="H27" s="5">
        <v>20882</v>
      </c>
      <c r="I27" s="15">
        <v>19934139.02999996</v>
      </c>
      <c r="J27" s="5">
        <v>20922.186726699958</v>
      </c>
      <c r="K27" s="5">
        <v>19006.8629</v>
      </c>
      <c r="L27" s="5">
        <v>15954.07574</v>
      </c>
    </row>
    <row r="28" spans="1:12" x14ac:dyDescent="0.2">
      <c r="A28" s="2">
        <v>12</v>
      </c>
      <c r="C28" s="1" t="s">
        <v>32</v>
      </c>
      <c r="E28" s="2" t="s">
        <v>17</v>
      </c>
      <c r="G28" s="5">
        <v>17440</v>
      </c>
      <c r="H28" s="5">
        <v>17804</v>
      </c>
      <c r="I28" s="15">
        <v>18106560</v>
      </c>
      <c r="J28" s="5">
        <v>18360</v>
      </c>
      <c r="K28" s="5">
        <v>19179.468000000001</v>
      </c>
      <c r="L28" s="5">
        <v>19179.468000000001</v>
      </c>
    </row>
    <row r="29" spans="1:12" x14ac:dyDescent="0.2">
      <c r="A29" s="2">
        <v>13</v>
      </c>
      <c r="C29" s="1" t="s">
        <v>33</v>
      </c>
      <c r="E29" s="2" t="s">
        <v>17</v>
      </c>
      <c r="G29" s="5">
        <v>9076</v>
      </c>
      <c r="H29" s="5">
        <v>5698</v>
      </c>
      <c r="I29" s="15">
        <v>7226439.6890963297</v>
      </c>
      <c r="J29" s="5">
        <v>7156.3790659787292</v>
      </c>
      <c r="K29" s="5">
        <v>7179.742302499877</v>
      </c>
      <c r="L29" s="5">
        <v>14526.992302499877</v>
      </c>
    </row>
    <row r="30" spans="1:12" x14ac:dyDescent="0.2">
      <c r="A30" s="2">
        <v>14</v>
      </c>
      <c r="C30" s="1" t="s">
        <v>34</v>
      </c>
      <c r="E30" s="2" t="s">
        <v>17</v>
      </c>
      <c r="G30" s="5">
        <v>2279</v>
      </c>
      <c r="H30" s="5">
        <v>999</v>
      </c>
      <c r="I30" s="15">
        <v>1728761.64</v>
      </c>
      <c r="J30" s="5">
        <v>704.92746</v>
      </c>
      <c r="K30" s="5">
        <v>0</v>
      </c>
      <c r="L30" s="5">
        <v>15336.5926054518</v>
      </c>
    </row>
    <row r="31" spans="1:12" x14ac:dyDescent="0.2">
      <c r="A31" s="2">
        <v>15</v>
      </c>
      <c r="C31" s="1" t="s">
        <v>35</v>
      </c>
      <c r="E31" s="2" t="s">
        <v>17</v>
      </c>
      <c r="G31" s="5">
        <v>76</v>
      </c>
      <c r="H31" s="5">
        <v>259</v>
      </c>
      <c r="I31" s="15">
        <v>165369.64000000001</v>
      </c>
      <c r="J31" s="5">
        <v>168.43696599999998</v>
      </c>
      <c r="K31" s="5">
        <v>168.99944399999998</v>
      </c>
      <c r="L31" s="5">
        <v>168.99944399999998</v>
      </c>
    </row>
    <row r="32" spans="1:12" x14ac:dyDescent="0.2">
      <c r="A32" s="2">
        <v>16</v>
      </c>
      <c r="C32" s="1" t="s">
        <v>44</v>
      </c>
      <c r="E32" s="2" t="s">
        <v>17</v>
      </c>
      <c r="G32" s="5">
        <v>0</v>
      </c>
      <c r="H32" s="5">
        <v>0</v>
      </c>
      <c r="I32" s="15">
        <v>0</v>
      </c>
      <c r="J32" s="5">
        <v>393.32815166050705</v>
      </c>
      <c r="K32" s="5">
        <v>889.23021851064607</v>
      </c>
      <c r="L32" s="5">
        <v>4231.61064140486</v>
      </c>
    </row>
    <row r="33" spans="1:12" x14ac:dyDescent="0.2">
      <c r="A33" s="2">
        <v>17</v>
      </c>
      <c r="C33" s="1" t="s">
        <v>36</v>
      </c>
      <c r="E33" s="2" t="s">
        <v>17</v>
      </c>
      <c r="G33" s="5">
        <v>195</v>
      </c>
      <c r="H33" s="5">
        <v>122</v>
      </c>
      <c r="I33" s="15">
        <v>157376.30000000002</v>
      </c>
      <c r="J33" s="5">
        <v>170.2487387500002</v>
      </c>
      <c r="K33" s="5">
        <v>175.6881156666667</v>
      </c>
      <c r="L33" s="5">
        <v>360.31364183333397</v>
      </c>
    </row>
    <row r="34" spans="1:12" ht="11.65" customHeight="1" x14ac:dyDescent="0.2">
      <c r="A34" s="2">
        <v>18</v>
      </c>
      <c r="C34" s="1" t="s">
        <v>37</v>
      </c>
      <c r="E34" s="2" t="s">
        <v>17</v>
      </c>
      <c r="G34" s="5">
        <v>1002</v>
      </c>
      <c r="H34" s="5">
        <v>1089</v>
      </c>
      <c r="I34" s="15">
        <v>926014.12399999995</v>
      </c>
      <c r="J34" s="5">
        <v>828.49329415249997</v>
      </c>
      <c r="K34" s="5">
        <v>742.579834568965</v>
      </c>
      <c r="L34" s="5">
        <v>464.80710313793099</v>
      </c>
    </row>
    <row r="35" spans="1:12" ht="11.65" customHeight="1" x14ac:dyDescent="0.2">
      <c r="A35" s="2">
        <v>19</v>
      </c>
      <c r="C35" s="1" t="s">
        <v>40</v>
      </c>
      <c r="E35" s="2" t="s">
        <v>17</v>
      </c>
      <c r="G35" s="5">
        <v>0</v>
      </c>
      <c r="H35" s="5">
        <v>109</v>
      </c>
      <c r="I35" s="15">
        <v>545049.88</v>
      </c>
      <c r="J35" s="5">
        <v>510.67437000000001</v>
      </c>
      <c r="K35" s="5">
        <v>529.11347999999998</v>
      </c>
      <c r="L35" s="5">
        <v>529.11347999999998</v>
      </c>
    </row>
    <row r="36" spans="1:12" x14ac:dyDescent="0.2">
      <c r="A36" s="2">
        <v>20</v>
      </c>
      <c r="C36" s="1" t="s">
        <v>38</v>
      </c>
      <c r="E36" s="2" t="s">
        <v>17</v>
      </c>
      <c r="G36" s="5">
        <v>758</v>
      </c>
      <c r="H36" s="5">
        <v>1931</v>
      </c>
      <c r="I36" s="15">
        <v>2692479.1700015399</v>
      </c>
      <c r="J36" s="5">
        <v>1773.3433600002002</v>
      </c>
      <c r="K36" s="5">
        <v>0</v>
      </c>
      <c r="L36" s="5">
        <v>0</v>
      </c>
    </row>
    <row r="37" spans="1:12" x14ac:dyDescent="0.2">
      <c r="A37" s="2">
        <v>21</v>
      </c>
      <c r="C37" s="1" t="s">
        <v>39</v>
      </c>
      <c r="E37" s="2" t="s">
        <v>17</v>
      </c>
      <c r="G37" s="5">
        <v>1501</v>
      </c>
      <c r="H37" s="5">
        <v>1580</v>
      </c>
      <c r="I37" s="15">
        <v>1439909.3899990898</v>
      </c>
      <c r="J37" s="5">
        <v>1471.3851053349001</v>
      </c>
      <c r="K37" s="5">
        <v>1545.711448372987</v>
      </c>
      <c r="L37" s="5">
        <v>808.86927896240365</v>
      </c>
    </row>
    <row r="38" spans="1:12" x14ac:dyDescent="0.2">
      <c r="A38" s="2">
        <v>22</v>
      </c>
      <c r="C38" s="1" t="s">
        <v>27</v>
      </c>
      <c r="E38" s="2" t="s">
        <v>17</v>
      </c>
      <c r="G38" s="5">
        <v>-132009</v>
      </c>
      <c r="H38" s="5">
        <v>-136155</v>
      </c>
      <c r="I38" s="16">
        <v>-138489303.88</v>
      </c>
      <c r="J38" s="5">
        <v>-143826.76882775</v>
      </c>
      <c r="K38" s="5">
        <v>-145771.35085249998</v>
      </c>
      <c r="L38" s="5">
        <v>0</v>
      </c>
    </row>
    <row r="39" spans="1:12" x14ac:dyDescent="0.2">
      <c r="A39" s="2">
        <v>23</v>
      </c>
      <c r="C39" s="1" t="s">
        <v>1</v>
      </c>
      <c r="G39" s="6">
        <f t="shared" ref="G39:L39" si="1">SUM(G25:G38)</f>
        <v>142244</v>
      </c>
      <c r="H39" s="6">
        <f t="shared" si="1"/>
        <v>142330</v>
      </c>
      <c r="I39" s="16">
        <f t="shared" si="1"/>
        <v>142597191.71309608</v>
      </c>
      <c r="J39" s="6">
        <f t="shared" si="1"/>
        <v>142140.0945236375</v>
      </c>
      <c r="K39" s="6">
        <f t="shared" si="1"/>
        <v>139123.34121911923</v>
      </c>
      <c r="L39" s="6">
        <f t="shared" si="1"/>
        <v>162380.63018529021</v>
      </c>
    </row>
    <row r="40" spans="1:12" ht="13.5" thickBot="1" x14ac:dyDescent="0.25">
      <c r="A40" s="2">
        <v>24</v>
      </c>
      <c r="C40" s="1" t="s">
        <v>16</v>
      </c>
      <c r="G40" s="4">
        <f t="shared" ref="G40:L40" si="2">G21+G39</f>
        <v>148240</v>
      </c>
      <c r="H40" s="4">
        <f t="shared" si="2"/>
        <v>147960</v>
      </c>
      <c r="I40" s="17">
        <f t="shared" si="2"/>
        <v>148727628.12237433</v>
      </c>
      <c r="J40" s="4">
        <f t="shared" si="2"/>
        <v>148096.17968856395</v>
      </c>
      <c r="K40" s="4">
        <f t="shared" si="2"/>
        <v>145109.32911398739</v>
      </c>
      <c r="L40" s="4">
        <f t="shared" si="2"/>
        <v>162380.63018529021</v>
      </c>
    </row>
    <row r="41" spans="1:12" ht="13.5" thickTop="1" x14ac:dyDescent="0.2">
      <c r="A41" s="2"/>
      <c r="G41" s="18"/>
      <c r="H41" s="18"/>
      <c r="I41" s="24"/>
      <c r="J41" s="18"/>
      <c r="K41" s="18"/>
      <c r="L41" s="18"/>
    </row>
    <row r="48" spans="1:12" s="3" customFormat="1" x14ac:dyDescent="0.2">
      <c r="E48" s="12"/>
      <c r="G48" s="12"/>
      <c r="H48" s="12"/>
      <c r="I48" s="12"/>
      <c r="J48" s="12"/>
      <c r="K48" s="12"/>
      <c r="L48" s="12"/>
    </row>
    <row r="49" spans="7:12" x14ac:dyDescent="0.2">
      <c r="G49" s="2"/>
      <c r="H49" s="2"/>
      <c r="I49" s="2"/>
      <c r="J49" s="2"/>
      <c r="K49" s="2"/>
      <c r="L49" s="2"/>
    </row>
  </sheetData>
  <pageMargins left="0.7" right="0.7" top="0.75" bottom="0.75" header="0.3" footer="0.3"/>
  <pageSetup scale="88" firstPageNumber="3" orientation="landscape" useFirstPageNumber="1" r:id="rId1"/>
  <headerFooter>
    <oddHeader>&amp;R&amp;"Arial,Regular"&amp;10Filed: 2022-10-31
EB-2022-0200
Exhibit 3
Tab 4
Schedule 1
Attachment 1
Page &amp;P of 3</oddHeader>
    <firstHeader>&amp;R&amp;"Arial,Regular"&amp;10Filed: 2022-10-31
EB-2022-0200
Exhibit 3
Tab 4
Schedule 1
Attachment 1
Page 3 of 3</firstHeader>
  </headerFooter>
  <rowBreaks count="1" manualBreakCount="1">
    <brk id="41" max="16383" man="1"/>
  </rowBreaks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2022-11-01T21:30:48Z</dcterms:created>
  <dcterms:modified xsi:type="dcterms:W3CDTF">2022-11-01T21:30:56Z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2022-11-01T21:30:56Z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c5ca9194-d089-4323-bb51-45d546a23746</vt:lpwstr>
  </property>
  <property fmtid="{D5CDD505-2E9C-101B-9397-08002B2CF9AE}" pid="8" name="MSIP_Label_67694783-de61-499c-97f7-53d7c605e6e9_ContentBits">
    <vt:lpwstr>0</vt:lpwstr>
  </property>
</Properties>
</file>