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0AA43A89-38CF-4598-854C-B70BD6B3F790}" xr6:coauthVersionLast="47" xr6:coauthVersionMax="47" xr10:uidLastSave="{AA088600-D42A-4FA3-919D-E36309133C90}"/>
  <bookViews>
    <workbookView xWindow="30" yWindow="30" windowWidth="28770" windowHeight="15570" xr2:uid="{00000000-000D-0000-FFFF-FFFF00000000}"/>
  </bookViews>
  <sheets>
    <sheet name="Sheet1" sheetId="2" r:id="rId1"/>
    <sheet name="Sheet2" sheetId="3" r:id="rId2"/>
    <sheet name="Sheet3" sheetId="4" r:id="rId3"/>
    <sheet name="Sheet4" sheetId="5" r:id="rId4"/>
    <sheet name="Sheet5" sheetId="6" r:id="rId5"/>
  </sheets>
  <definedNames>
    <definedName name="_xlnm.Print_Area" localSheetId="0">Sheet1!$A$1:$N$70</definedName>
    <definedName name="_xlnm.Print_Area" localSheetId="1">Sheet2!$A$1:$G$36</definedName>
    <definedName name="_xlnm.Print_Area" localSheetId="2">Sheet3!$A$1:$G$39</definedName>
    <definedName name="_xlnm.Print_Area" localSheetId="3">Sheet4!$A$1:$Q$29</definedName>
    <definedName name="_xlnm.Print_Area" localSheetId="4">Sheet5!$A$1:$F$28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6" l="1"/>
  <c r="H24" i="2"/>
  <c r="I24" i="2"/>
  <c r="J24" i="2"/>
  <c r="K24" i="2"/>
  <c r="L24" i="2"/>
  <c r="M24" i="2"/>
  <c r="N24" i="2"/>
  <c r="G24" i="2"/>
  <c r="E13" i="6"/>
  <c r="G39" i="2" l="1"/>
  <c r="H39" i="2"/>
  <c r="I39" i="2"/>
  <c r="J39" i="2"/>
  <c r="K39" i="2"/>
  <c r="L39" i="2"/>
  <c r="M39" i="2"/>
  <c r="N39" i="2"/>
  <c r="F20" i="3"/>
  <c r="G20" i="3"/>
  <c r="E20" i="3"/>
  <c r="F23" i="6" l="1"/>
  <c r="E23" i="6"/>
  <c r="Q21" i="5"/>
  <c r="Q13" i="5"/>
  <c r="M14" i="5" s="1"/>
  <c r="M15" i="5" s="1"/>
  <c r="M19" i="5" s="1"/>
  <c r="M23" i="5" s="1"/>
  <c r="G34" i="4"/>
  <c r="G27" i="4"/>
  <c r="G21" i="4"/>
  <c r="G30" i="3"/>
  <c r="G32" i="3" s="1"/>
  <c r="G11" i="4" s="1"/>
  <c r="G13" i="4" s="1"/>
  <c r="G28" i="4" s="1"/>
  <c r="E32" i="3"/>
  <c r="E11" i="4" s="1"/>
  <c r="F32" i="3"/>
  <c r="F11" i="4" s="1"/>
  <c r="G35" i="4" l="1"/>
  <c r="F13" i="4"/>
  <c r="F12" i="6"/>
  <c r="F14" i="6" s="1"/>
  <c r="E13" i="4"/>
  <c r="E12" i="6"/>
  <c r="E14" i="6" s="1"/>
  <c r="F14" i="5"/>
  <c r="F15" i="5" s="1"/>
  <c r="F19" i="5" s="1"/>
  <c r="F23" i="5" s="1"/>
  <c r="J14" i="5"/>
  <c r="J15" i="5" s="1"/>
  <c r="J19" i="5" s="1"/>
  <c r="J23" i="5" s="1"/>
  <c r="N14" i="5"/>
  <c r="N15" i="5" s="1"/>
  <c r="N19" i="5" s="1"/>
  <c r="N23" i="5" s="1"/>
  <c r="G14" i="5"/>
  <c r="G15" i="5" s="1"/>
  <c r="G19" i="5" s="1"/>
  <c r="G23" i="5" s="1"/>
  <c r="K14" i="5"/>
  <c r="K15" i="5" s="1"/>
  <c r="K19" i="5" s="1"/>
  <c r="K23" i="5" s="1"/>
  <c r="O14" i="5"/>
  <c r="O15" i="5" s="1"/>
  <c r="O19" i="5" s="1"/>
  <c r="O23" i="5" s="1"/>
  <c r="H14" i="5"/>
  <c r="H15" i="5" s="1"/>
  <c r="H19" i="5" s="1"/>
  <c r="H23" i="5" s="1"/>
  <c r="L14" i="5"/>
  <c r="L15" i="5" s="1"/>
  <c r="L19" i="5" s="1"/>
  <c r="L23" i="5" s="1"/>
  <c r="P14" i="5"/>
  <c r="P15" i="5" s="1"/>
  <c r="P19" i="5" s="1"/>
  <c r="P23" i="5" s="1"/>
  <c r="E14" i="5"/>
  <c r="I14" i="5"/>
  <c r="I15" i="5" s="1"/>
  <c r="I19" i="5" s="1"/>
  <c r="I23" i="5" s="1"/>
  <c r="N64" i="2"/>
  <c r="H64" i="2"/>
  <c r="L64" i="2"/>
  <c r="J64" i="2"/>
  <c r="G64" i="2"/>
  <c r="K64" i="2"/>
  <c r="I64" i="2"/>
  <c r="M64" i="2"/>
  <c r="K66" i="2" l="1"/>
  <c r="L66" i="2"/>
  <c r="N66" i="2"/>
  <c r="I66" i="2"/>
  <c r="M66" i="2"/>
  <c r="J66" i="2"/>
  <c r="G66" i="2"/>
  <c r="H66" i="2"/>
  <c r="Q14" i="5"/>
  <c r="Q15" i="5" s="1"/>
  <c r="E15" i="5"/>
  <c r="E19" i="5" s="1"/>
  <c r="E23" i="5" l="1"/>
  <c r="Q19" i="5"/>
  <c r="Q23" i="5" s="1"/>
</calcChain>
</file>

<file path=xl/sharedStrings.xml><?xml version="1.0" encoding="utf-8"?>
<sst xmlns="http://schemas.openxmlformats.org/spreadsheetml/2006/main" count="252" uniqueCount="141">
  <si>
    <t>Utility</t>
  </si>
  <si>
    <t>Actual</t>
  </si>
  <si>
    <t>Estimate</t>
  </si>
  <si>
    <t>Bridge Year</t>
  </si>
  <si>
    <t>Test Year</t>
  </si>
  <si>
    <t>(a)</t>
  </si>
  <si>
    <t>(b)</t>
  </si>
  <si>
    <t>(c)</t>
  </si>
  <si>
    <t>(d)</t>
  </si>
  <si>
    <t>(e)</t>
  </si>
  <si>
    <t>(f)</t>
  </si>
  <si>
    <t>(g)</t>
  </si>
  <si>
    <t>(h)</t>
  </si>
  <si>
    <t>Supply</t>
  </si>
  <si>
    <t>Western Canadian Sedimentary Basin</t>
  </si>
  <si>
    <t>EGI</t>
  </si>
  <si>
    <t>Ontario / Dawn</t>
  </si>
  <si>
    <t>Appalachia</t>
  </si>
  <si>
    <t>Niagara</t>
  </si>
  <si>
    <t>Chicago</t>
  </si>
  <si>
    <t xml:space="preserve">U.S.  Mid-Continent </t>
  </si>
  <si>
    <t>Michigan</t>
  </si>
  <si>
    <t>Gulf Coast</t>
  </si>
  <si>
    <t>Unsecured</t>
  </si>
  <si>
    <t>Total Supply Costs - EGI</t>
  </si>
  <si>
    <t>Transportation</t>
  </si>
  <si>
    <t>TCPL Long Haul</t>
  </si>
  <si>
    <t>TCPL Short Haul</t>
  </si>
  <si>
    <t>Nexus</t>
  </si>
  <si>
    <t>Vector</t>
  </si>
  <si>
    <t>Nova</t>
  </si>
  <si>
    <t>Great Lakes</t>
  </si>
  <si>
    <t>Centra Pipelines</t>
  </si>
  <si>
    <t>Total Transportation Costs - EGI</t>
  </si>
  <si>
    <t>Other Gas Costs &amp; Adjustments</t>
  </si>
  <si>
    <t>Gas Deferral Adjustment</t>
  </si>
  <si>
    <t xml:space="preserve">Other Transportation </t>
  </si>
  <si>
    <t>Company Use</t>
  </si>
  <si>
    <t>Compressor Fuel</t>
  </si>
  <si>
    <t>Customer Supplied Fuel</t>
  </si>
  <si>
    <t>Other Adjustments</t>
  </si>
  <si>
    <t>Cap and Trade / Federal Carbon</t>
  </si>
  <si>
    <t>Less: Unregulated Costs</t>
  </si>
  <si>
    <t>Less: Affiliate Adjustment</t>
  </si>
  <si>
    <t>Total Gas Costs &amp; Adjustments - EGI</t>
  </si>
  <si>
    <t>Total Utility Cost of Gas</t>
  </si>
  <si>
    <t>Notes:</t>
  </si>
  <si>
    <t>(1)</t>
  </si>
  <si>
    <t>Unaccounted For Gas (UFG)</t>
  </si>
  <si>
    <t>(2)</t>
  </si>
  <si>
    <t>Particulars ($ millions)</t>
  </si>
  <si>
    <t>2024 Gas Costs to Operations</t>
  </si>
  <si>
    <t>Particulars</t>
  </si>
  <si>
    <t>Supply (TJ)</t>
  </si>
  <si>
    <r>
      <t>Supply (10</t>
    </r>
    <r>
      <rPr>
        <vertAlign val="superscript"/>
        <sz val="10"/>
        <rFont val="Arial"/>
        <family val="2"/>
      </rPr>
      <t>3</t>
    </r>
    <r>
      <rPr>
        <sz val="11"/>
        <color theme="1"/>
        <rFont val="Arial"/>
        <family val="2"/>
      </rPr>
      <t>m</t>
    </r>
    <r>
      <rPr>
        <vertAlign val="superscript"/>
        <sz val="10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</si>
  <si>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U.S. Mid-Continent</t>
  </si>
  <si>
    <t>Transportation Costs - System Gas</t>
  </si>
  <si>
    <t>TCPL Niagara</t>
  </si>
  <si>
    <t xml:space="preserve">Great Lakes </t>
  </si>
  <si>
    <t>Total Transportation Costs - System Gas</t>
  </si>
  <si>
    <t>Total Supply and Transportation Costs - System Gas</t>
  </si>
  <si>
    <t>Particulars are simply examples. Please include the appropriate categories and sub-categories.</t>
  </si>
  <si>
    <r>
      <t>Supply (10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>m</t>
    </r>
    <r>
      <rPr>
        <vertAlign val="superscript"/>
        <sz val="10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</si>
  <si>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Storage (Injection) / Withdrawal</t>
  </si>
  <si>
    <t>Total Gas Costs - System Gas</t>
  </si>
  <si>
    <t>Transportation Costs and Transportation Fuel Costs - Third Party</t>
  </si>
  <si>
    <t xml:space="preserve">TCPL Long Haul </t>
  </si>
  <si>
    <t xml:space="preserve">TCPL Short Haul </t>
  </si>
  <si>
    <t>Upstream Transporation Fuel Costs</t>
  </si>
  <si>
    <t>Total Transportation Costs and Transportation Fuel Costs - Third Party</t>
  </si>
  <si>
    <t>Other Gas Costs</t>
  </si>
  <si>
    <t>Parkway Delivery Commitment Incentive (PDCI)</t>
  </si>
  <si>
    <t>Total Other Gas Costs</t>
  </si>
  <si>
    <t>Total Forecasted Gas Costs</t>
  </si>
  <si>
    <t>Less: Unregulated Adjustment</t>
  </si>
  <si>
    <t>Total Unregulated Adjustment</t>
  </si>
  <si>
    <t>Total Utility Forecasted Gas Costs</t>
  </si>
  <si>
    <t>2024 Load Balancing Calculations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</si>
  <si>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</si>
  <si>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</si>
  <si>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</si>
  <si>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</si>
  <si>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</si>
  <si>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</si>
  <si>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</si>
  <si>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</si>
  <si>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</si>
  <si>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</si>
  <si>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</si>
  <si>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</si>
  <si>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</si>
  <si>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Days in Month</t>
  </si>
  <si>
    <t>Supplies (TJ)</t>
  </si>
  <si>
    <t>Average Day Demand Per Month (TJ)</t>
  </si>
  <si>
    <t>Average Purchases Variance (TJ)</t>
  </si>
  <si>
    <t>Dawn Forecasted Price ($/GJ)</t>
  </si>
  <si>
    <t>Supply / Demand (TJ)</t>
  </si>
  <si>
    <r>
      <t>Supply / Demand (10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>m</t>
    </r>
    <r>
      <rPr>
        <vertAlign val="superscript"/>
        <sz val="10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</si>
  <si>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Supplies To Operations</t>
  </si>
  <si>
    <t>Demand Forecast</t>
  </si>
  <si>
    <t>Company Use &amp; Other</t>
  </si>
  <si>
    <t>Total System Requirements</t>
  </si>
  <si>
    <t>(3)</t>
  </si>
  <si>
    <t>Other Transportation</t>
  </si>
  <si>
    <t>Transportation Optimization</t>
  </si>
  <si>
    <t>Parkway Delivery Commitment Incentive</t>
  </si>
  <si>
    <t>Storage (Injection) / Withdrawal - System Gas</t>
  </si>
  <si>
    <t>Total Supplies</t>
  </si>
  <si>
    <t>Summary of Gas Costs</t>
  </si>
  <si>
    <t>Third-party Services</t>
  </si>
  <si>
    <t>2024 Comparison of Annual System Gas Supply and Demand</t>
  </si>
  <si>
    <t>Line 6 + line 7.</t>
  </si>
  <si>
    <t>Line 4 x line 5.</t>
  </si>
  <si>
    <t>Supplies (1)</t>
  </si>
  <si>
    <t>Storage (Injection) / Withdrawal - System Gas (2)</t>
  </si>
  <si>
    <t>System Gas (3)</t>
  </si>
  <si>
    <t>Price Variance - Load Balancing ($000s) (1)</t>
  </si>
  <si>
    <t>Demand Cost - Load Balancing ($000s)</t>
  </si>
  <si>
    <t>Total Load Balancing Costs ($000s) (2)</t>
  </si>
  <si>
    <t>(i)</t>
  </si>
  <si>
    <t>(j)</t>
  </si>
  <si>
    <t>(k)</t>
  </si>
  <si>
    <t>(l)</t>
  </si>
  <si>
    <t>(m)</t>
  </si>
  <si>
    <t>Load Balancing &amp; Peaking (1)</t>
  </si>
  <si>
    <t>Market Based Storage Costs (2)</t>
  </si>
  <si>
    <t xml:space="preserve"> Gas Costs ($000s)</t>
  </si>
  <si>
    <t>Total Supply Costs (1)</t>
  </si>
  <si>
    <t>Note:</t>
  </si>
  <si>
    <t>Line No.</t>
  </si>
  <si>
    <t>Market-Based Storage (1)</t>
  </si>
  <si>
    <t xml:space="preserve">Dawn to Parkway Transportation </t>
  </si>
  <si>
    <t>Summary of Gas Costs (Continued)</t>
  </si>
  <si>
    <t>Gas Costs ($000s)</t>
  </si>
  <si>
    <t>2024 does not include costs associated with incremental 10 PJ related to the ICF recommendation as discussed in Section 2.</t>
  </si>
  <si>
    <t>2024 Total Supply Costs per page 1, column (h), line 11, excluding upstream transportation fuel costs and load balancing and peaking costs per column (c), lines 10 and 12, respectively, ($2,670.8 million - $26.0 million - $23.6 million = $2,621.2 million).</t>
  </si>
  <si>
    <t>Amount does not include costs associated with incremental 10 PJ related to the ICF recommendation as discussed in Section 2.</t>
  </si>
  <si>
    <t>Page 5, line 8.</t>
  </si>
  <si>
    <t>Page 4, column (a), line 1.</t>
  </si>
  <si>
    <t>Page 4, column (a), line 2.</t>
  </si>
  <si>
    <t>Exhibit 3, Tab 3, Schedule 1, Attachment 8, page 14, column (d), line 36.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</si>
</sst>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00_);\(#,##0.000\)"/>
    <numFmt numFmtId="166" formatCode="_(* #,##0.0_);_(* \(#,##0.0\);_(* &quot;-&quot;??_);_(@_)"/>
    <numFmt numFmtId="167" formatCode="_(* #,##0_);_(* \(#,##0\);_(* &quot;-&quot;??_);_(@_)"/>
    <numFmt numFmtId="168" formatCode="_(&quot;$&quot;* #,##0.0000_);_(&quot;$&quot;* \(#,##0.00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3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0" xfId="0" applyFont="1" applyFill="1"/>
    <xf numFmtId="0" fontId="2" fillId="0" borderId="0" xfId="0" applyFont="1" applyBorder="1" applyAlignment="1">
      <alignment wrapText="1"/>
    </xf>
    <xf numFmtId="165" fontId="2" fillId="0" borderId="0" xfId="0" applyNumberFormat="1" applyFont="1" applyAlignment="1">
      <alignment horizontal="center"/>
    </xf>
    <xf numFmtId="0" fontId="3" fillId="0" borderId="0" xfId="1" applyFont="1"/>
    <xf numFmtId="0" fontId="2" fillId="0" borderId="0" xfId="1" applyFont="1"/>
    <xf numFmtId="49" fontId="2" fillId="0" borderId="0" xfId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2" applyFont="1"/>
    <xf numFmtId="0" fontId="2" fillId="0" borderId="1" xfId="2" applyFont="1" applyBorder="1" applyAlignment="1">
      <alignment horizontal="center"/>
    </xf>
    <xf numFmtId="6" fontId="2" fillId="0" borderId="1" xfId="2" quotePrefix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2" applyFont="1"/>
    <xf numFmtId="0" fontId="2" fillId="0" borderId="0" xfId="2" applyFont="1" applyAlignment="1">
      <alignment horizontal="left"/>
    </xf>
    <xf numFmtId="0" fontId="6" fillId="0" borderId="0" xfId="2" applyFont="1"/>
    <xf numFmtId="37" fontId="6" fillId="0" borderId="0" xfId="3" applyNumberFormat="1" applyFont="1" applyFill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5"/>
    <xf numFmtId="37" fontId="6" fillId="0" borderId="2" xfId="3" applyNumberFormat="1" applyFont="1" applyFill="1" applyBorder="1" applyAlignment="1">
      <alignment horizontal="center"/>
    </xf>
    <xf numFmtId="0" fontId="7" fillId="0" borderId="0" xfId="2" applyFont="1"/>
    <xf numFmtId="0" fontId="2" fillId="0" borderId="0" xfId="1" applyFont="1" applyAlignment="1">
      <alignment horizontal="left"/>
    </xf>
    <xf numFmtId="0" fontId="2" fillId="0" borderId="0" xfId="2" quotePrefix="1" applyFont="1" applyAlignment="1">
      <alignment horizontal="center"/>
    </xf>
    <xf numFmtId="37" fontId="6" fillId="0" borderId="3" xfId="3" applyNumberFormat="1" applyFont="1" applyFill="1" applyBorder="1" applyAlignment="1">
      <alignment horizontal="center"/>
    </xf>
    <xf numFmtId="164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37" fontId="6" fillId="0" borderId="0" xfId="3" applyNumberFormat="1" applyFont="1" applyFill="1" applyBorder="1" applyAlignment="1">
      <alignment horizontal="center"/>
    </xf>
    <xf numFmtId="0" fontId="6" fillId="0" borderId="0" xfId="0" quotePrefix="1" applyFont="1" applyAlignment="1">
      <alignment horizontal="center"/>
    </xf>
    <xf numFmtId="164" fontId="6" fillId="0" borderId="0" xfId="0" applyNumberFormat="1" applyFont="1"/>
    <xf numFmtId="37" fontId="6" fillId="0" borderId="0" xfId="3" quotePrefix="1" applyNumberFormat="1" applyFont="1" applyFill="1" applyBorder="1"/>
    <xf numFmtId="0" fontId="7" fillId="0" borderId="0" xfId="0" applyFont="1"/>
    <xf numFmtId="4" fontId="6" fillId="0" borderId="0" xfId="0" quotePrefix="1" applyNumberFormat="1" applyFont="1" applyAlignment="1">
      <alignment horizontal="left" vertical="top"/>
    </xf>
    <xf numFmtId="0" fontId="6" fillId="0" borderId="0" xfId="0" quotePrefix="1" applyFont="1" applyAlignment="1">
      <alignment horizontal="left" vertical="top"/>
    </xf>
    <xf numFmtId="4" fontId="6" fillId="0" borderId="0" xfId="0" quotePrefix="1" applyNumberFormat="1" applyFont="1" applyAlignment="1">
      <alignment vertical="top"/>
    </xf>
    <xf numFmtId="0" fontId="6" fillId="0" borderId="0" xfId="0" applyFont="1" applyAlignment="1">
      <alignment horizontal="left"/>
    </xf>
    <xf numFmtId="37" fontId="6" fillId="0" borderId="0" xfId="0" applyNumberFormat="1" applyFont="1"/>
    <xf numFmtId="0" fontId="7" fillId="0" borderId="0" xfId="0" applyFont="1" applyAlignment="1">
      <alignment horizontal="left"/>
    </xf>
    <xf numFmtId="164" fontId="6" fillId="0" borderId="0" xfId="3" applyNumberFormat="1" applyFont="1" applyFill="1" applyBorder="1"/>
    <xf numFmtId="164" fontId="6" fillId="0" borderId="0" xfId="3" applyNumberFormat="1" applyFont="1" applyBorder="1"/>
    <xf numFmtId="0" fontId="7" fillId="0" borderId="0" xfId="0" quotePrefix="1" applyFont="1" applyAlignment="1">
      <alignment horizontal="left"/>
    </xf>
    <xf numFmtId="166" fontId="6" fillId="0" borderId="0" xfId="6" quotePrefix="1" applyNumberFormat="1" applyFont="1" applyFill="1" applyBorder="1" applyAlignment="1">
      <alignment horizontal="center"/>
    </xf>
    <xf numFmtId="0" fontId="8" fillId="0" borderId="0" xfId="0" applyFont="1"/>
    <xf numFmtId="43" fontId="6" fillId="0" borderId="0" xfId="0" applyNumberFormat="1" applyFont="1"/>
    <xf numFmtId="0" fontId="3" fillId="0" borderId="0" xfId="7" applyFont="1" applyAlignment="1">
      <alignment horizontal="left"/>
    </xf>
    <xf numFmtId="0" fontId="2" fillId="0" borderId="1" xfId="7" applyFont="1" applyBorder="1" applyAlignment="1">
      <alignment horizontal="center"/>
    </xf>
    <xf numFmtId="0" fontId="2" fillId="0" borderId="0" xfId="7" applyFont="1"/>
    <xf numFmtId="0" fontId="2" fillId="0" borderId="0" xfId="7" applyFont="1" applyAlignment="1">
      <alignment horizontal="left"/>
    </xf>
    <xf numFmtId="0" fontId="2" fillId="0" borderId="0" xfId="7" applyFont="1" applyAlignment="1">
      <alignment horizontal="center"/>
    </xf>
    <xf numFmtId="0" fontId="2" fillId="0" borderId="0" xfId="7" applyFont="1" applyAlignment="1">
      <alignment horizontal="right"/>
    </xf>
    <xf numFmtId="0" fontId="2" fillId="0" borderId="0" xfId="7" quotePrefix="1" applyFont="1" applyAlignment="1">
      <alignment horizontal="left"/>
    </xf>
    <xf numFmtId="167" fontId="2" fillId="0" borderId="0" xfId="7" applyNumberFormat="1" applyFont="1"/>
    <xf numFmtId="165" fontId="6" fillId="0" borderId="0" xfId="3" applyNumberFormat="1" applyFont="1" applyBorder="1" applyAlignment="1">
      <alignment horizontal="center"/>
    </xf>
    <xf numFmtId="168" fontId="2" fillId="0" borderId="0" xfId="7" applyNumberFormat="1" applyFont="1"/>
    <xf numFmtId="168" fontId="6" fillId="0" borderId="0" xfId="8" applyNumberFormat="1" applyFont="1" applyFill="1" applyBorder="1"/>
    <xf numFmtId="37" fontId="6" fillId="0" borderId="0" xfId="3" applyNumberFormat="1" applyFont="1" applyBorder="1" applyAlignment="1">
      <alignment horizontal="center"/>
    </xf>
    <xf numFmtId="37" fontId="6" fillId="0" borderId="3" xfId="3" applyNumberFormat="1" applyFont="1" applyBorder="1" applyAlignment="1">
      <alignment horizontal="center"/>
    </xf>
    <xf numFmtId="0" fontId="3" fillId="0" borderId="0" xfId="7" applyFont="1" applyAlignment="1">
      <alignment horizontal="center"/>
    </xf>
    <xf numFmtId="0" fontId="3" fillId="0" borderId="0" xfId="7" applyFont="1"/>
    <xf numFmtId="0" fontId="8" fillId="0" borderId="0" xfId="7" applyFont="1"/>
    <xf numFmtId="37" fontId="8" fillId="0" borderId="0" xfId="7" applyNumberFormat="1" applyFont="1"/>
    <xf numFmtId="37" fontId="2" fillId="0" borderId="0" xfId="7" applyNumberFormat="1" applyFont="1"/>
    <xf numFmtId="0" fontId="3" fillId="0" borderId="0" xfId="0" applyFont="1" applyAlignment="1">
      <alignment horizontal="center"/>
    </xf>
    <xf numFmtId="164" fontId="2" fillId="0" borderId="0" xfId="2" applyNumberFormat="1" applyFont="1"/>
    <xf numFmtId="0" fontId="2" fillId="0" borderId="0" xfId="7" applyFont="1" applyFill="1"/>
    <xf numFmtId="0" fontId="2" fillId="0" borderId="0" xfId="1" applyFont="1" applyFill="1"/>
    <xf numFmtId="0" fontId="2" fillId="0" borderId="0" xfId="0" applyFont="1" applyBorder="1" applyAlignment="1">
      <alignment horizontal="center" wrapText="1"/>
    </xf>
    <xf numFmtId="49" fontId="2" fillId="0" borderId="0" xfId="1" applyNumberFormat="1" applyFont="1" applyAlignment="1">
      <alignment horizontal="center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/>
    <xf numFmtId="0" fontId="6" fillId="0" borderId="0" xfId="0" applyFont="1" applyBorder="1"/>
    <xf numFmtId="164" fontId="6" fillId="0" borderId="0" xfId="0" applyNumberFormat="1" applyFont="1" applyBorder="1"/>
    <xf numFmtId="37" fontId="6" fillId="0" borderId="0" xfId="0" applyNumberFormat="1" applyFont="1" applyBorder="1"/>
    <xf numFmtId="0" fontId="6" fillId="0" borderId="0" xfId="0" quotePrefix="1" applyFont="1" applyBorder="1" applyAlignment="1">
      <alignment horizontal="center"/>
    </xf>
    <xf numFmtId="166" fontId="6" fillId="0" borderId="0" xfId="0" applyNumberFormat="1" applyFont="1" applyBorder="1"/>
    <xf numFmtId="164" fontId="8" fillId="0" borderId="0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</cellXfs>
  <cellStyles count="9">
    <cellStyle name="Comma 11" xfId="3" xr:uid="{B67443E6-DCD9-4897-AF92-7BE1A6878922}"/>
    <cellStyle name="Comma 9 2" xfId="6" xr:uid="{370D0F38-55A5-41F4-BBEE-A4F401027346}"/>
    <cellStyle name="Currency 7" xfId="8" xr:uid="{210F261A-1974-49D9-AD50-F52F15731F93}"/>
    <cellStyle name="Normal" xfId="0" builtinId="0"/>
    <cellStyle name="Normal 11" xfId="1" xr:uid="{00000000-0005-0000-0000-000001000000}"/>
    <cellStyle name="Normal 12" xfId="4" xr:uid="{159AD695-F1C9-478F-A4AB-04EE806D7694}"/>
    <cellStyle name="Normal 14" xfId="2" xr:uid="{AB3C92EF-7470-4536-8F37-EBF9D1C9912B}"/>
    <cellStyle name="Normal 16" xfId="7" xr:uid="{E77D22B3-1172-4CEE-85F2-AF65567C8D3E}"/>
    <cellStyle name="Normal 2 10" xfId="5" xr:uid="{1EBD5AC6-680E-4482-A04D-A7B224E54F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6"/>
  <dimension ref="A1:O72"/>
  <sheetViews>
    <sheetView tabSelected="1" view="pageLayout" zoomScale="90" zoomScaleNormal="100" zoomScalePageLayoutView="90" workbookViewId="0"/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32" style="1" customWidth="1"/>
    <col min="4" max="4" width="1.140625" style="1" customWidth="1"/>
    <col min="5" max="5" width="8.28515625" style="1" customWidth="1"/>
    <col min="6" max="6" width="1.28515625" style="1" customWidth="1"/>
    <col min="7" max="11" width="8.28515625" style="1" bestFit="1" customWidth="1"/>
    <col min="12" max="12" width="9.28515625" style="1" bestFit="1" customWidth="1"/>
    <col min="13" max="13" width="11.5703125" style="1" bestFit="1" customWidth="1"/>
    <col min="14" max="14" width="9.7109375" style="1" customWidth="1"/>
    <col min="15" max="15" width="45.140625" style="1" customWidth="1"/>
    <col min="16" max="16384" width="101.140625" style="1"/>
  </cols>
  <sheetData>
    <row r="1" spans="1:14" x14ac:dyDescent="0.2">
      <c r="A1" s="14"/>
      <c r="B1" s="14"/>
      <c r="C1" s="14"/>
      <c r="D1" s="14"/>
      <c r="E1" s="14"/>
    </row>
    <row r="6" spans="1:14" s="3" customFormat="1" x14ac:dyDescent="0.2">
      <c r="A6" s="91" t="s">
        <v>108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</row>
    <row r="8" spans="1:14" s="4" customFormat="1" x14ac:dyDescent="0.2">
      <c r="G8" s="5">
        <v>2017</v>
      </c>
      <c r="H8" s="5">
        <v>2018</v>
      </c>
      <c r="I8" s="5">
        <v>2019</v>
      </c>
      <c r="J8" s="5">
        <v>2020</v>
      </c>
      <c r="K8" s="5">
        <v>2021</v>
      </c>
      <c r="L8" s="5">
        <v>2022</v>
      </c>
      <c r="M8" s="5">
        <v>2023</v>
      </c>
      <c r="N8" s="5">
        <v>2024</v>
      </c>
    </row>
    <row r="9" spans="1:14" s="7" customFormat="1" ht="25.5" x14ac:dyDescent="0.2">
      <c r="A9" s="6" t="s">
        <v>129</v>
      </c>
      <c r="C9" s="8" t="s">
        <v>50</v>
      </c>
      <c r="D9" s="15"/>
      <c r="E9" s="6" t="s">
        <v>0</v>
      </c>
      <c r="G9" s="6" t="s">
        <v>1</v>
      </c>
      <c r="H9" s="6" t="s">
        <v>1</v>
      </c>
      <c r="I9" s="6" t="s">
        <v>1</v>
      </c>
      <c r="J9" s="6" t="s">
        <v>1</v>
      </c>
      <c r="K9" s="6" t="s">
        <v>1</v>
      </c>
      <c r="L9" s="6" t="s">
        <v>2</v>
      </c>
      <c r="M9" s="6" t="s">
        <v>3</v>
      </c>
      <c r="N9" s="6" t="s">
        <v>4</v>
      </c>
    </row>
    <row r="10" spans="1:14" x14ac:dyDescent="0.2">
      <c r="G10" s="9" t="s">
        <v>5</v>
      </c>
      <c r="H10" s="9" t="s">
        <v>6</v>
      </c>
      <c r="I10" s="9" t="s">
        <v>7</v>
      </c>
      <c r="J10" s="9" t="s">
        <v>8</v>
      </c>
      <c r="K10" s="9" t="s">
        <v>9</v>
      </c>
      <c r="L10" s="9" t="s">
        <v>10</v>
      </c>
      <c r="M10" s="9" t="s">
        <v>11</v>
      </c>
      <c r="N10" s="9" t="s">
        <v>12</v>
      </c>
    </row>
    <row r="11" spans="1:14" x14ac:dyDescent="0.2">
      <c r="C11" s="4"/>
      <c r="D11" s="4"/>
      <c r="E11" s="4"/>
      <c r="G11" s="9"/>
      <c r="H11" s="9"/>
      <c r="I11" s="9"/>
      <c r="J11" s="9"/>
      <c r="K11" s="9"/>
      <c r="L11" s="9"/>
      <c r="M11" s="9"/>
    </row>
    <row r="12" spans="1:14" x14ac:dyDescent="0.2">
      <c r="A12" s="9"/>
      <c r="C12" s="4" t="s">
        <v>13</v>
      </c>
      <c r="G12" s="10"/>
      <c r="H12" s="10"/>
      <c r="I12" s="10"/>
      <c r="J12" s="10"/>
      <c r="K12" s="10"/>
      <c r="L12" s="10"/>
      <c r="M12" s="10"/>
      <c r="N12" s="10"/>
    </row>
    <row r="13" spans="1:14" x14ac:dyDescent="0.2">
      <c r="A13" s="9"/>
      <c r="C13" s="4"/>
      <c r="G13" s="10"/>
      <c r="H13" s="10"/>
      <c r="I13" s="10"/>
      <c r="J13" s="10"/>
      <c r="K13" s="10"/>
      <c r="L13" s="10"/>
      <c r="M13" s="10"/>
      <c r="N13" s="10"/>
    </row>
    <row r="14" spans="1:14" x14ac:dyDescent="0.2">
      <c r="A14" s="9">
        <v>1</v>
      </c>
      <c r="C14" s="3" t="s">
        <v>14</v>
      </c>
      <c r="E14" s="9" t="s">
        <v>15</v>
      </c>
      <c r="G14" s="10">
        <v>207.28124806000002</v>
      </c>
      <c r="H14" s="10">
        <v>198.38246843000005</v>
      </c>
      <c r="I14" s="10">
        <v>254.38489908</v>
      </c>
      <c r="J14" s="10">
        <v>276.40662044999999</v>
      </c>
      <c r="K14" s="10">
        <v>454.96423592000002</v>
      </c>
      <c r="L14" s="10">
        <v>335.76614143737339</v>
      </c>
      <c r="M14" s="10">
        <v>525.74334250942843</v>
      </c>
      <c r="N14" s="10">
        <v>544.47319298573007</v>
      </c>
    </row>
    <row r="15" spans="1:14" x14ac:dyDescent="0.2">
      <c r="A15" s="9">
        <v>2</v>
      </c>
      <c r="C15" s="3" t="s">
        <v>16</v>
      </c>
      <c r="E15" s="9" t="s">
        <v>15</v>
      </c>
      <c r="G15" s="10">
        <v>540.43536743000004</v>
      </c>
      <c r="H15" s="10">
        <v>932.67802509000012</v>
      </c>
      <c r="I15" s="10">
        <v>713.84977191999997</v>
      </c>
      <c r="J15" s="10">
        <v>357.80713144999999</v>
      </c>
      <c r="K15" s="10">
        <v>585.88382304000004</v>
      </c>
      <c r="L15" s="10">
        <v>553.97521825251238</v>
      </c>
      <c r="M15" s="10">
        <v>704.82344722645701</v>
      </c>
      <c r="N15" s="10">
        <v>686.86745859919608</v>
      </c>
    </row>
    <row r="16" spans="1:14" x14ac:dyDescent="0.2">
      <c r="A16" s="9">
        <v>3</v>
      </c>
      <c r="C16" s="3" t="s">
        <v>17</v>
      </c>
      <c r="E16" s="9" t="s">
        <v>15</v>
      </c>
      <c r="G16" s="10">
        <v>0</v>
      </c>
      <c r="H16" s="10">
        <v>81.943600919999994</v>
      </c>
      <c r="I16" s="10">
        <v>288.80383740000002</v>
      </c>
      <c r="J16" s="10">
        <v>192.48207309999998</v>
      </c>
      <c r="K16" s="10">
        <v>364.10483577000002</v>
      </c>
      <c r="L16" s="10">
        <v>325.72118600432259</v>
      </c>
      <c r="M16" s="10">
        <v>473.09033403046971</v>
      </c>
      <c r="N16" s="10">
        <v>487.894302025488</v>
      </c>
    </row>
    <row r="17" spans="1:14" x14ac:dyDescent="0.2">
      <c r="A17" s="9">
        <v>4</v>
      </c>
      <c r="C17" s="3" t="s">
        <v>18</v>
      </c>
      <c r="E17" s="9" t="s">
        <v>15</v>
      </c>
      <c r="G17" s="10">
        <v>278.34488371999998</v>
      </c>
      <c r="H17" s="10">
        <v>292.19970911000001</v>
      </c>
      <c r="I17" s="10">
        <v>248.10178710999998</v>
      </c>
      <c r="J17" s="10">
        <v>194.50425218000001</v>
      </c>
      <c r="K17" s="10">
        <v>344.88424802999998</v>
      </c>
      <c r="L17" s="10">
        <v>281.64639804882017</v>
      </c>
      <c r="M17" s="10">
        <v>432.52906523241484</v>
      </c>
      <c r="N17" s="10">
        <v>398.24065510643993</v>
      </c>
    </row>
    <row r="18" spans="1:14" x14ac:dyDescent="0.2">
      <c r="A18" s="9">
        <v>5</v>
      </c>
      <c r="C18" s="3" t="s">
        <v>19</v>
      </c>
      <c r="E18" s="9" t="s">
        <v>15</v>
      </c>
      <c r="G18" s="10">
        <v>477.06857941999993</v>
      </c>
      <c r="H18" s="10">
        <v>353.34203919999993</v>
      </c>
      <c r="I18" s="10">
        <v>172.15499219999998</v>
      </c>
      <c r="J18" s="10">
        <v>120.42396907</v>
      </c>
      <c r="K18" s="10">
        <v>243.29251486999999</v>
      </c>
      <c r="L18" s="10">
        <v>295.89543037056194</v>
      </c>
      <c r="M18" s="10">
        <v>383.68202410609229</v>
      </c>
      <c r="N18" s="10">
        <v>391.11631047982002</v>
      </c>
    </row>
    <row r="19" spans="1:14" x14ac:dyDescent="0.2">
      <c r="A19" s="9">
        <v>6</v>
      </c>
      <c r="C19" s="1" t="s">
        <v>20</v>
      </c>
      <c r="E19" s="9" t="s">
        <v>15</v>
      </c>
      <c r="G19" s="10">
        <v>49.144585269999993</v>
      </c>
      <c r="H19" s="10">
        <v>42.006035490000002</v>
      </c>
      <c r="I19" s="10">
        <v>36.473224019999996</v>
      </c>
      <c r="J19" s="10">
        <v>37.662674750000008</v>
      </c>
      <c r="K19" s="10">
        <v>94.953769869999988</v>
      </c>
      <c r="L19" s="10">
        <v>82.293637354325412</v>
      </c>
      <c r="M19" s="10">
        <v>117.10500108125888</v>
      </c>
      <c r="N19" s="10">
        <v>117.46024610059</v>
      </c>
    </row>
    <row r="20" spans="1:14" x14ac:dyDescent="0.2">
      <c r="A20" s="9">
        <v>7</v>
      </c>
      <c r="C20" s="3" t="s">
        <v>21</v>
      </c>
      <c r="E20" s="9" t="s">
        <v>15</v>
      </c>
      <c r="G20" s="10">
        <v>142.95962280999998</v>
      </c>
      <c r="H20" s="10">
        <v>96.197741229999991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</row>
    <row r="21" spans="1:14" x14ac:dyDescent="0.2">
      <c r="A21" s="9">
        <v>8</v>
      </c>
      <c r="C21" s="3" t="s">
        <v>22</v>
      </c>
      <c r="E21" s="9" t="s">
        <v>15</v>
      </c>
      <c r="G21" s="10">
        <v>24.70071841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</row>
    <row r="22" spans="1:14" x14ac:dyDescent="0.2">
      <c r="A22" s="9">
        <v>9</v>
      </c>
      <c r="C22" s="3" t="s">
        <v>109</v>
      </c>
      <c r="E22" s="9" t="s">
        <v>15</v>
      </c>
      <c r="G22" s="10">
        <v>0.96095368000000003</v>
      </c>
      <c r="H22" s="10">
        <v>4.9762670799999995</v>
      </c>
      <c r="I22" s="10">
        <v>8.4058408700000005</v>
      </c>
      <c r="J22" s="10">
        <v>0.22473023</v>
      </c>
      <c r="K22" s="10">
        <v>0.15232386000000001</v>
      </c>
      <c r="L22" s="10">
        <v>0.1107037</v>
      </c>
      <c r="M22" s="10">
        <v>0</v>
      </c>
      <c r="N22" s="10">
        <v>0</v>
      </c>
    </row>
    <row r="23" spans="1:14" x14ac:dyDescent="0.2">
      <c r="A23" s="9">
        <v>10</v>
      </c>
      <c r="C23" s="3" t="s">
        <v>23</v>
      </c>
      <c r="E23" s="9" t="s">
        <v>15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0.31665989</v>
      </c>
      <c r="N23" s="10">
        <v>44.783821524231662</v>
      </c>
    </row>
    <row r="24" spans="1:14" x14ac:dyDescent="0.2">
      <c r="A24" s="9">
        <v>11</v>
      </c>
      <c r="C24" s="3" t="s">
        <v>24</v>
      </c>
      <c r="G24" s="12">
        <f>SUM(G14:G23)</f>
        <v>1720.8959587999998</v>
      </c>
      <c r="H24" s="12">
        <f t="shared" ref="H24:N24" si="0">SUM(H14:H23)</f>
        <v>2001.7258865500003</v>
      </c>
      <c r="I24" s="12">
        <f t="shared" si="0"/>
        <v>1722.1743526</v>
      </c>
      <c r="J24" s="12">
        <f t="shared" si="0"/>
        <v>1179.5114512299999</v>
      </c>
      <c r="K24" s="12">
        <f t="shared" si="0"/>
        <v>2088.23575136</v>
      </c>
      <c r="L24" s="12">
        <f t="shared" si="0"/>
        <v>1875.4087151679159</v>
      </c>
      <c r="M24" s="12">
        <f t="shared" si="0"/>
        <v>2637.2898740761211</v>
      </c>
      <c r="N24" s="12">
        <f t="shared" si="0"/>
        <v>2670.8359868214961</v>
      </c>
    </row>
    <row r="25" spans="1:14" x14ac:dyDescent="0.2">
      <c r="C25" s="11"/>
      <c r="G25" s="10"/>
      <c r="H25" s="10"/>
      <c r="I25" s="10"/>
      <c r="J25" s="10"/>
      <c r="K25" s="10"/>
      <c r="L25" s="10"/>
      <c r="M25" s="10"/>
      <c r="N25" s="10"/>
    </row>
    <row r="26" spans="1:14" x14ac:dyDescent="0.2">
      <c r="C26" s="4" t="s">
        <v>25</v>
      </c>
      <c r="G26" s="10"/>
      <c r="H26" s="10"/>
      <c r="I26" s="10"/>
      <c r="J26" s="10"/>
      <c r="K26" s="10"/>
      <c r="L26" s="10"/>
      <c r="M26" s="10"/>
      <c r="N26" s="10"/>
    </row>
    <row r="27" spans="1:14" x14ac:dyDescent="0.2">
      <c r="G27" s="10"/>
      <c r="H27" s="10"/>
      <c r="I27" s="10"/>
      <c r="J27" s="10"/>
      <c r="K27" s="10"/>
      <c r="L27" s="10"/>
      <c r="M27" s="10"/>
      <c r="N27" s="10"/>
    </row>
    <row r="28" spans="1:14" x14ac:dyDescent="0.2">
      <c r="A28" s="9">
        <v>12</v>
      </c>
      <c r="C28" s="1" t="s">
        <v>26</v>
      </c>
      <c r="E28" s="9" t="s">
        <v>15</v>
      </c>
      <c r="G28" s="10">
        <v>198.63852365000002</v>
      </c>
      <c r="H28" s="10">
        <v>200.59315514999997</v>
      </c>
      <c r="I28" s="10">
        <v>184.11229323000003</v>
      </c>
      <c r="J28" s="10">
        <v>180.30050953</v>
      </c>
      <c r="K28" s="10">
        <v>156.76861836</v>
      </c>
      <c r="L28" s="10">
        <v>157.23154800816422</v>
      </c>
      <c r="M28" s="10">
        <v>158.7933265839001</v>
      </c>
      <c r="N28" s="10">
        <v>171.88537209329996</v>
      </c>
    </row>
    <row r="29" spans="1:14" x14ac:dyDescent="0.2">
      <c r="A29" s="9">
        <v>13</v>
      </c>
      <c r="C29" s="1" t="s">
        <v>27</v>
      </c>
      <c r="E29" s="9" t="s">
        <v>15</v>
      </c>
      <c r="G29" s="10">
        <v>203.34193963999999</v>
      </c>
      <c r="H29" s="10">
        <v>207.57853958999999</v>
      </c>
      <c r="I29" s="10">
        <v>139.83468214000001</v>
      </c>
      <c r="J29" s="10">
        <v>133.15814334999999</v>
      </c>
      <c r="K29" s="10">
        <v>167.99315936000002</v>
      </c>
      <c r="L29" s="10">
        <v>174.85143246516145</v>
      </c>
      <c r="M29" s="10">
        <v>178.0589855337941</v>
      </c>
      <c r="N29" s="10">
        <v>187.56814697434643</v>
      </c>
    </row>
    <row r="30" spans="1:14" x14ac:dyDescent="0.2">
      <c r="A30" s="9">
        <v>14</v>
      </c>
      <c r="C30" s="1" t="s">
        <v>28</v>
      </c>
      <c r="E30" s="9" t="s">
        <v>15</v>
      </c>
      <c r="G30" s="10">
        <v>0</v>
      </c>
      <c r="H30" s="10">
        <v>20.37997069</v>
      </c>
      <c r="I30" s="10">
        <v>119.47034426</v>
      </c>
      <c r="J30" s="10">
        <v>118.46077069999998</v>
      </c>
      <c r="K30" s="10">
        <v>116.15914290000001</v>
      </c>
      <c r="L30" s="10">
        <v>105.40239112999524</v>
      </c>
      <c r="M30" s="10">
        <v>104.94631741809373</v>
      </c>
      <c r="N30" s="10">
        <v>105.00813193667065</v>
      </c>
    </row>
    <row r="31" spans="1:14" x14ac:dyDescent="0.2">
      <c r="A31" s="9">
        <v>15</v>
      </c>
      <c r="C31" s="1" t="s">
        <v>29</v>
      </c>
      <c r="E31" s="9" t="s">
        <v>15</v>
      </c>
      <c r="G31" s="10">
        <v>38.228995420000004</v>
      </c>
      <c r="H31" s="10">
        <v>28.51448164</v>
      </c>
      <c r="I31" s="10">
        <v>21.712410989999999</v>
      </c>
      <c r="J31" s="10">
        <v>21.723882269999997</v>
      </c>
      <c r="K31" s="10">
        <v>21.266182260000001</v>
      </c>
      <c r="L31" s="10">
        <v>24.761084378152322</v>
      </c>
      <c r="M31" s="10">
        <v>23.531286403568046</v>
      </c>
      <c r="N31" s="10">
        <v>23.677929558793029</v>
      </c>
    </row>
    <row r="32" spans="1:14" x14ac:dyDescent="0.2">
      <c r="A32" s="9">
        <v>16</v>
      </c>
      <c r="C32" s="1" t="s">
        <v>20</v>
      </c>
      <c r="E32" s="9" t="s">
        <v>15</v>
      </c>
      <c r="G32" s="10">
        <v>10.55951132</v>
      </c>
      <c r="H32" s="10">
        <v>9.671495310000001</v>
      </c>
      <c r="I32" s="10">
        <v>10.45975477</v>
      </c>
      <c r="J32" s="10">
        <v>20.505600859999998</v>
      </c>
      <c r="K32" s="10">
        <v>22.120712309999998</v>
      </c>
      <c r="L32" s="10">
        <v>22.944000259309547</v>
      </c>
      <c r="M32" s="10">
        <v>19.4171493841075</v>
      </c>
      <c r="N32" s="10">
        <v>19.421119694738564</v>
      </c>
    </row>
    <row r="33" spans="1:14" x14ac:dyDescent="0.2">
      <c r="A33" s="9">
        <v>17</v>
      </c>
      <c r="C33" s="1" t="s">
        <v>30</v>
      </c>
      <c r="E33" s="9" t="s">
        <v>15</v>
      </c>
      <c r="G33" s="10">
        <v>9.2572773500000007</v>
      </c>
      <c r="H33" s="10">
        <v>10.140651289999999</v>
      </c>
      <c r="I33" s="10">
        <v>12.083600000000001</v>
      </c>
      <c r="J33" s="10">
        <v>8.0689785999999994</v>
      </c>
      <c r="K33" s="10">
        <v>8.4184005000000006</v>
      </c>
      <c r="L33" s="10">
        <v>7.8716684599999995</v>
      </c>
      <c r="M33" s="10">
        <v>8.2222500000000007</v>
      </c>
      <c r="N33" s="10">
        <v>8.2222500000000025</v>
      </c>
    </row>
    <row r="34" spans="1:14" x14ac:dyDescent="0.2">
      <c r="A34" s="9">
        <v>18</v>
      </c>
      <c r="C34" s="1" t="s">
        <v>31</v>
      </c>
      <c r="E34" s="9" t="s">
        <v>15</v>
      </c>
      <c r="G34" s="10">
        <v>0</v>
      </c>
      <c r="H34" s="10">
        <v>0</v>
      </c>
      <c r="I34" s="10">
        <v>1.3987409099999999</v>
      </c>
      <c r="J34" s="10">
        <v>8.0299219399999977</v>
      </c>
      <c r="K34" s="10">
        <v>8.0063531500000007</v>
      </c>
      <c r="L34" s="10">
        <v>6.7180144618314754</v>
      </c>
      <c r="M34" s="10">
        <v>6.5277073783538961</v>
      </c>
      <c r="N34" s="10">
        <v>6.5279807217924102</v>
      </c>
    </row>
    <row r="35" spans="1:14" x14ac:dyDescent="0.2">
      <c r="A35" s="9">
        <v>19</v>
      </c>
      <c r="C35" s="1" t="s">
        <v>32</v>
      </c>
      <c r="E35" s="9" t="s">
        <v>15</v>
      </c>
      <c r="G35" s="10">
        <v>1.3409383399999997</v>
      </c>
      <c r="H35" s="10">
        <v>1.33059583</v>
      </c>
      <c r="I35" s="10">
        <v>1.3274334199999998</v>
      </c>
      <c r="J35" s="10">
        <v>1.3436948300000002</v>
      </c>
      <c r="K35" s="10">
        <v>1.34929546</v>
      </c>
      <c r="L35" s="10">
        <v>1.3524448895671484</v>
      </c>
      <c r="M35" s="10">
        <v>1.4073119892827302</v>
      </c>
      <c r="N35" s="10">
        <v>1.4073119892827302</v>
      </c>
    </row>
    <row r="36" spans="1:14" x14ac:dyDescent="0.2">
      <c r="A36" s="9">
        <v>20</v>
      </c>
      <c r="C36" s="3" t="s">
        <v>21</v>
      </c>
      <c r="E36" s="9" t="s">
        <v>15</v>
      </c>
      <c r="G36" s="10">
        <v>3.2087822099999999</v>
      </c>
      <c r="H36" s="10">
        <v>2.9591113199999994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</row>
    <row r="37" spans="1:14" x14ac:dyDescent="0.2">
      <c r="A37" s="9">
        <v>21</v>
      </c>
      <c r="C37" s="3" t="s">
        <v>22</v>
      </c>
      <c r="E37" s="9" t="s">
        <v>15</v>
      </c>
      <c r="G37" s="10">
        <v>2.05764411</v>
      </c>
      <c r="H37" s="10">
        <v>-4.3460000000000001E-5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</row>
    <row r="38" spans="1:14" x14ac:dyDescent="0.2">
      <c r="A38" s="9">
        <v>22</v>
      </c>
      <c r="C38" s="3" t="s">
        <v>103</v>
      </c>
      <c r="E38" s="9" t="s">
        <v>15</v>
      </c>
      <c r="G38" s="10">
        <v>3.1763617899999996</v>
      </c>
      <c r="H38" s="10">
        <v>3.4472198500000006</v>
      </c>
      <c r="I38" s="10">
        <v>3.24764652</v>
      </c>
      <c r="J38" s="10">
        <v>2.3928618200000003</v>
      </c>
      <c r="K38" s="10">
        <v>3.8267443199999995</v>
      </c>
      <c r="L38" s="10">
        <v>3.5755727999999989</v>
      </c>
      <c r="M38" s="10">
        <v>4.2995714400000002</v>
      </c>
      <c r="N38" s="10">
        <v>3.8667790471877961</v>
      </c>
    </row>
    <row r="39" spans="1:14" x14ac:dyDescent="0.2">
      <c r="A39" s="9">
        <v>23</v>
      </c>
      <c r="C39" s="3" t="s">
        <v>33</v>
      </c>
      <c r="G39" s="12">
        <f t="shared" ref="G39:M39" si="1">SUM(G28:G38)</f>
        <v>469.80997382999993</v>
      </c>
      <c r="H39" s="12">
        <f t="shared" si="1"/>
        <v>484.61517720999996</v>
      </c>
      <c r="I39" s="12">
        <f t="shared" si="1"/>
        <v>493.64690624000002</v>
      </c>
      <c r="J39" s="12">
        <f t="shared" si="1"/>
        <v>493.98436389999995</v>
      </c>
      <c r="K39" s="12">
        <f t="shared" si="1"/>
        <v>505.90860862000005</v>
      </c>
      <c r="L39" s="12">
        <f t="shared" si="1"/>
        <v>504.70815685218139</v>
      </c>
      <c r="M39" s="12">
        <f t="shared" si="1"/>
        <v>505.2039061311001</v>
      </c>
      <c r="N39" s="12">
        <f>SUM(N28:N38)</f>
        <v>527.58502201611168</v>
      </c>
    </row>
    <row r="40" spans="1:14" x14ac:dyDescent="0.2">
      <c r="G40" s="10"/>
      <c r="H40" s="10"/>
      <c r="I40" s="10"/>
      <c r="J40" s="10"/>
      <c r="K40" s="10"/>
      <c r="L40" s="10"/>
      <c r="M40" s="10"/>
      <c r="N40" s="10"/>
    </row>
    <row r="41" spans="1:14" x14ac:dyDescent="0.2">
      <c r="G41" s="10"/>
      <c r="H41" s="10"/>
      <c r="I41" s="10"/>
      <c r="J41" s="10"/>
      <c r="K41" s="10"/>
      <c r="L41" s="10"/>
      <c r="M41" s="10"/>
      <c r="N41" s="10"/>
    </row>
    <row r="42" spans="1:14" x14ac:dyDescent="0.2">
      <c r="G42" s="10"/>
      <c r="H42" s="10"/>
      <c r="I42" s="10"/>
      <c r="J42" s="10"/>
      <c r="K42" s="10"/>
      <c r="L42" s="10"/>
      <c r="M42" s="10"/>
      <c r="N42" s="10"/>
    </row>
    <row r="43" spans="1:14" x14ac:dyDescent="0.2">
      <c r="G43" s="10"/>
      <c r="H43" s="10"/>
      <c r="I43" s="10"/>
      <c r="J43" s="10"/>
      <c r="K43" s="10"/>
      <c r="L43" s="10"/>
      <c r="M43" s="10"/>
      <c r="N43" s="10"/>
    </row>
    <row r="44" spans="1:14" x14ac:dyDescent="0.2">
      <c r="G44" s="10"/>
      <c r="H44" s="10"/>
      <c r="I44" s="10"/>
      <c r="J44" s="10"/>
      <c r="K44" s="10"/>
      <c r="L44" s="10"/>
      <c r="M44" s="10"/>
      <c r="N44" s="10"/>
    </row>
    <row r="45" spans="1:14" x14ac:dyDescent="0.2">
      <c r="G45" s="10"/>
      <c r="H45" s="10"/>
      <c r="I45" s="10"/>
      <c r="J45" s="10"/>
      <c r="K45" s="10"/>
      <c r="L45" s="10"/>
      <c r="M45" s="10"/>
      <c r="N45" s="10"/>
    </row>
    <row r="46" spans="1:14" s="3" customFormat="1" x14ac:dyDescent="0.2">
      <c r="A46" s="91" t="s">
        <v>132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</row>
    <row r="48" spans="1:14" s="4" customFormat="1" x14ac:dyDescent="0.2">
      <c r="G48" s="77">
        <v>2017</v>
      </c>
      <c r="H48" s="77">
        <v>2018</v>
      </c>
      <c r="I48" s="77">
        <v>2019</v>
      </c>
      <c r="J48" s="77">
        <v>2020</v>
      </c>
      <c r="K48" s="77">
        <v>2021</v>
      </c>
      <c r="L48" s="77">
        <v>2022</v>
      </c>
      <c r="M48" s="77">
        <v>2023</v>
      </c>
      <c r="N48" s="77">
        <v>2024</v>
      </c>
    </row>
    <row r="49" spans="1:14" s="7" customFormat="1" ht="25.5" x14ac:dyDescent="0.2">
      <c r="A49" s="6" t="s">
        <v>129</v>
      </c>
      <c r="C49" s="8" t="s">
        <v>50</v>
      </c>
      <c r="D49" s="15"/>
      <c r="E49" s="6" t="s">
        <v>0</v>
      </c>
      <c r="G49" s="6" t="s">
        <v>1</v>
      </c>
      <c r="H49" s="6" t="s">
        <v>1</v>
      </c>
      <c r="I49" s="6" t="s">
        <v>1</v>
      </c>
      <c r="J49" s="6" t="s">
        <v>1</v>
      </c>
      <c r="K49" s="6" t="s">
        <v>1</v>
      </c>
      <c r="L49" s="6" t="s">
        <v>2</v>
      </c>
      <c r="M49" s="6" t="s">
        <v>3</v>
      </c>
      <c r="N49" s="6" t="s">
        <v>4</v>
      </c>
    </row>
    <row r="50" spans="1:14" x14ac:dyDescent="0.2">
      <c r="G50" s="9" t="s">
        <v>5</v>
      </c>
      <c r="H50" s="9" t="s">
        <v>6</v>
      </c>
      <c r="I50" s="9" t="s">
        <v>7</v>
      </c>
      <c r="J50" s="9" t="s">
        <v>8</v>
      </c>
      <c r="K50" s="9" t="s">
        <v>9</v>
      </c>
      <c r="L50" s="9" t="s">
        <v>10</v>
      </c>
      <c r="M50" s="9" t="s">
        <v>11</v>
      </c>
      <c r="N50" s="9" t="s">
        <v>12</v>
      </c>
    </row>
    <row r="51" spans="1:14" x14ac:dyDescent="0.2">
      <c r="C51" s="4"/>
      <c r="D51" s="4"/>
      <c r="E51" s="4"/>
      <c r="G51" s="9"/>
      <c r="H51" s="9"/>
      <c r="I51" s="9"/>
      <c r="J51" s="9"/>
      <c r="K51" s="9"/>
      <c r="L51" s="9"/>
      <c r="M51" s="9"/>
    </row>
    <row r="52" spans="1:14" x14ac:dyDescent="0.2">
      <c r="C52" s="4" t="s">
        <v>34</v>
      </c>
      <c r="G52" s="10"/>
      <c r="H52" s="10"/>
      <c r="I52" s="10"/>
      <c r="J52" s="10"/>
      <c r="K52" s="10"/>
      <c r="L52" s="10"/>
      <c r="M52" s="10"/>
      <c r="N52" s="10"/>
    </row>
    <row r="53" spans="1:14" x14ac:dyDescent="0.2">
      <c r="C53" s="4"/>
      <c r="G53" s="10"/>
      <c r="H53" s="10"/>
      <c r="I53" s="10"/>
      <c r="J53" s="10"/>
      <c r="K53" s="10"/>
      <c r="L53" s="10"/>
      <c r="M53" s="10"/>
      <c r="N53" s="10"/>
    </row>
    <row r="54" spans="1:14" x14ac:dyDescent="0.2">
      <c r="A54" s="9">
        <v>24</v>
      </c>
      <c r="C54" s="3" t="s">
        <v>35</v>
      </c>
      <c r="E54" s="9" t="s">
        <v>15</v>
      </c>
      <c r="G54" s="10">
        <v>23.424192999999978</v>
      </c>
      <c r="H54" s="10">
        <v>-296.52743199000008</v>
      </c>
      <c r="I54" s="10">
        <v>24.814552942746001</v>
      </c>
      <c r="J54" s="10">
        <v>26.232543729999982</v>
      </c>
      <c r="K54" s="10">
        <v>-465.87052806999998</v>
      </c>
      <c r="L54" s="10">
        <v>-50.930616666017187</v>
      </c>
      <c r="M54" s="10">
        <v>-120.99153209867077</v>
      </c>
      <c r="N54" s="10">
        <v>0</v>
      </c>
    </row>
    <row r="55" spans="1:14" x14ac:dyDescent="0.2">
      <c r="A55" s="9">
        <v>25</v>
      </c>
      <c r="C55" s="3" t="s">
        <v>63</v>
      </c>
      <c r="E55" s="9" t="s">
        <v>15</v>
      </c>
      <c r="G55" s="10">
        <v>117.38620404238162</v>
      </c>
      <c r="H55" s="10">
        <v>32.311956483239442</v>
      </c>
      <c r="I55" s="10">
        <v>35.325444172866369</v>
      </c>
      <c r="J55" s="10">
        <v>89.374427939597979</v>
      </c>
      <c r="K55" s="10">
        <v>4.762313185680604</v>
      </c>
      <c r="L55" s="10">
        <v>122.8835795862898</v>
      </c>
      <c r="M55" s="10">
        <v>53.48105923105274</v>
      </c>
      <c r="N55" s="10">
        <v>7.3827979204034024</v>
      </c>
    </row>
    <row r="56" spans="1:14" x14ac:dyDescent="0.2">
      <c r="A56" s="9">
        <v>26</v>
      </c>
      <c r="C56" s="1" t="s">
        <v>130</v>
      </c>
      <c r="E56" s="9" t="s">
        <v>15</v>
      </c>
      <c r="G56" s="10">
        <v>18.339382670000003</v>
      </c>
      <c r="H56" s="10">
        <v>19.39049644</v>
      </c>
      <c r="I56" s="10">
        <v>20.129076179999998</v>
      </c>
      <c r="J56" s="10">
        <v>21.478855840000001</v>
      </c>
      <c r="K56" s="10">
        <v>21.03614249</v>
      </c>
      <c r="L56" s="10">
        <v>18.173791635952409</v>
      </c>
      <c r="M56" s="10">
        <v>19.64343360159992</v>
      </c>
      <c r="N56" s="10">
        <v>13.245892773857141</v>
      </c>
    </row>
    <row r="57" spans="1:14" ht="25.5" x14ac:dyDescent="0.2">
      <c r="A57" s="9">
        <v>27</v>
      </c>
      <c r="C57" s="83" t="s">
        <v>105</v>
      </c>
      <c r="E57" s="9" t="s">
        <v>15</v>
      </c>
      <c r="G57" s="10">
        <v>15.8906496</v>
      </c>
      <c r="H57" s="10">
        <v>12.984729630000002</v>
      </c>
      <c r="I57" s="10">
        <v>13.10177539</v>
      </c>
      <c r="J57" s="10">
        <v>13.338321250000002</v>
      </c>
      <c r="K57" s="10">
        <v>14.114965320000001</v>
      </c>
      <c r="L57" s="10">
        <v>13.1150000000001</v>
      </c>
      <c r="M57" s="10">
        <v>14.803511846999999</v>
      </c>
      <c r="N57" s="10">
        <v>17.612274764011701</v>
      </c>
    </row>
    <row r="58" spans="1:14" x14ac:dyDescent="0.2">
      <c r="A58" s="9">
        <v>28</v>
      </c>
      <c r="C58" s="3" t="s">
        <v>131</v>
      </c>
      <c r="E58" s="9" t="s">
        <v>15</v>
      </c>
      <c r="G58" s="10">
        <v>94.500429275122485</v>
      </c>
      <c r="H58" s="10">
        <v>105.34719559206195</v>
      </c>
      <c r="I58" s="10">
        <v>116.35331244999998</v>
      </c>
      <c r="J58" s="10">
        <v>110.20848462000001</v>
      </c>
      <c r="K58" s="10">
        <v>110.22016358000002</v>
      </c>
      <c r="L58" s="10">
        <v>118.60099730892264</v>
      </c>
      <c r="M58" s="10">
        <v>116.9398016016042</v>
      </c>
      <c r="N58" s="10">
        <v>0</v>
      </c>
    </row>
    <row r="59" spans="1:14" x14ac:dyDescent="0.2">
      <c r="A59" s="9">
        <v>29</v>
      </c>
      <c r="C59" s="3" t="s">
        <v>104</v>
      </c>
      <c r="E59" s="9" t="s">
        <v>15</v>
      </c>
      <c r="G59" s="10">
        <v>2.1142526299999997</v>
      </c>
      <c r="H59" s="10">
        <v>2.7687530899999997</v>
      </c>
      <c r="I59" s="10">
        <v>2.2789670499999999</v>
      </c>
      <c r="J59" s="10">
        <v>0.9989513000000001</v>
      </c>
      <c r="K59" s="10">
        <v>1.7287616399999999</v>
      </c>
      <c r="L59" s="10">
        <v>0</v>
      </c>
      <c r="M59" s="10">
        <v>0</v>
      </c>
      <c r="N59" s="10">
        <v>0</v>
      </c>
    </row>
    <row r="60" spans="1:14" x14ac:dyDescent="0.2">
      <c r="A60" s="9">
        <v>30</v>
      </c>
      <c r="C60" s="3" t="s">
        <v>40</v>
      </c>
      <c r="E60" s="9" t="s">
        <v>15</v>
      </c>
      <c r="G60" s="10">
        <v>-10.100786797503989</v>
      </c>
      <c r="H60" s="10">
        <v>71.830336744698641</v>
      </c>
      <c r="I60" s="10">
        <v>6.7878587043876895</v>
      </c>
      <c r="J60" s="10">
        <v>13.241199815548081</v>
      </c>
      <c r="K60" s="10">
        <v>-0.11759560998327645</v>
      </c>
      <c r="L60" s="10">
        <v>18.132876972628491</v>
      </c>
      <c r="M60" s="10">
        <v>5</v>
      </c>
      <c r="N60" s="10">
        <v>0</v>
      </c>
    </row>
    <row r="61" spans="1:14" x14ac:dyDescent="0.2">
      <c r="A61" s="9">
        <v>31</v>
      </c>
      <c r="C61" s="3" t="s">
        <v>41</v>
      </c>
      <c r="E61" s="9" t="s">
        <v>15</v>
      </c>
      <c r="G61" s="10">
        <v>585.97783529000003</v>
      </c>
      <c r="H61" s="10">
        <v>371.49579320999999</v>
      </c>
      <c r="I61" s="10">
        <v>1.33093835</v>
      </c>
      <c r="J61" s="10">
        <v>3.7262821600000002</v>
      </c>
      <c r="K61" s="10">
        <v>5.0419599900000005</v>
      </c>
      <c r="L61" s="10">
        <v>0</v>
      </c>
      <c r="M61" s="10">
        <v>0</v>
      </c>
      <c r="N61" s="10">
        <v>0</v>
      </c>
    </row>
    <row r="62" spans="1:14" x14ac:dyDescent="0.2">
      <c r="A62" s="9">
        <v>32</v>
      </c>
      <c r="C62" s="3" t="s">
        <v>42</v>
      </c>
      <c r="E62" s="9" t="s">
        <v>15</v>
      </c>
      <c r="G62" s="10">
        <v>-0.56687903330300315</v>
      </c>
      <c r="H62" s="10">
        <v>-1.4252330717845823</v>
      </c>
      <c r="I62" s="10">
        <v>-3.592663739999999</v>
      </c>
      <c r="J62" s="10">
        <v>-0.91199968000000098</v>
      </c>
      <c r="K62" s="10">
        <v>-3.3458535528340185</v>
      </c>
      <c r="L62" s="10">
        <v>-4.21528850232386</v>
      </c>
      <c r="M62" s="10">
        <v>-5.2102360632189999</v>
      </c>
      <c r="N62" s="10">
        <v>-8.6313651556963169</v>
      </c>
    </row>
    <row r="63" spans="1:14" x14ac:dyDescent="0.2">
      <c r="A63" s="9">
        <v>33</v>
      </c>
      <c r="C63" s="3" t="s">
        <v>43</v>
      </c>
      <c r="E63" s="9" t="s">
        <v>15</v>
      </c>
      <c r="G63" s="10">
        <v>-15.569779944574201</v>
      </c>
      <c r="H63" s="10">
        <v>-16.839301813554602</v>
      </c>
      <c r="I63" s="10">
        <v>-167.00160176016979</v>
      </c>
      <c r="J63" s="10">
        <v>-169.87916466999997</v>
      </c>
      <c r="K63" s="10">
        <v>-171.16422709999998</v>
      </c>
      <c r="L63" s="10">
        <v>-175.82527339175698</v>
      </c>
      <c r="M63" s="10">
        <v>-178.874424085567</v>
      </c>
      <c r="N63" s="10">
        <v>0</v>
      </c>
    </row>
    <row r="64" spans="1:14" x14ac:dyDescent="0.2">
      <c r="A64" s="9">
        <v>34</v>
      </c>
      <c r="C64" s="3" t="s">
        <v>44</v>
      </c>
      <c r="E64" s="9"/>
      <c r="G64" s="12">
        <f t="shared" ref="G64:N64" si="2">SUM(G54:G63)</f>
        <v>831.39550073212285</v>
      </c>
      <c r="H64" s="12">
        <f t="shared" si="2"/>
        <v>301.33729431466077</v>
      </c>
      <c r="I64" s="12">
        <f t="shared" si="2"/>
        <v>49.527659739830256</v>
      </c>
      <c r="J64" s="12">
        <f t="shared" si="2"/>
        <v>107.80790230514606</v>
      </c>
      <c r="K64" s="12">
        <f t="shared" si="2"/>
        <v>-483.59389812713653</v>
      </c>
      <c r="L64" s="12">
        <f t="shared" si="2"/>
        <v>59.935066943695404</v>
      </c>
      <c r="M64" s="12">
        <f t="shared" si="2"/>
        <v>-95.208385966199913</v>
      </c>
      <c r="N64" s="12">
        <f t="shared" si="2"/>
        <v>29.609600302575927</v>
      </c>
    </row>
    <row r="65" spans="1:15" x14ac:dyDescent="0.2">
      <c r="C65" s="11"/>
      <c r="G65" s="10"/>
      <c r="H65" s="10"/>
      <c r="I65" s="10"/>
      <c r="J65" s="10"/>
      <c r="K65" s="16"/>
      <c r="L65" s="10"/>
      <c r="M65" s="10"/>
      <c r="N65" s="10"/>
    </row>
    <row r="66" spans="1:15" ht="13.5" thickBot="1" x14ac:dyDescent="0.25">
      <c r="A66" s="9">
        <v>35</v>
      </c>
      <c r="C66" s="1" t="s">
        <v>45</v>
      </c>
      <c r="E66" s="9" t="s">
        <v>15</v>
      </c>
      <c r="G66" s="13">
        <f t="shared" ref="G66:N66" si="3">G24+G39+G64</f>
        <v>3022.1014333621224</v>
      </c>
      <c r="H66" s="13">
        <f t="shared" si="3"/>
        <v>2787.6783580746605</v>
      </c>
      <c r="I66" s="13">
        <f t="shared" si="3"/>
        <v>2265.3489185798303</v>
      </c>
      <c r="J66" s="13">
        <f t="shared" si="3"/>
        <v>1781.3037174351457</v>
      </c>
      <c r="K66" s="13">
        <f t="shared" si="3"/>
        <v>2110.5504618528635</v>
      </c>
      <c r="L66" s="13">
        <f t="shared" si="3"/>
        <v>2440.0519389637925</v>
      </c>
      <c r="M66" s="13">
        <f t="shared" si="3"/>
        <v>3047.2853942410215</v>
      </c>
      <c r="N66" s="13">
        <f t="shared" si="3"/>
        <v>3228.0306091401835</v>
      </c>
    </row>
    <row r="67" spans="1:15" ht="13.5" thickTop="1" x14ac:dyDescent="0.2">
      <c r="A67" s="9"/>
      <c r="G67" s="10"/>
      <c r="H67" s="10"/>
      <c r="I67" s="10"/>
      <c r="J67" s="10"/>
      <c r="K67" s="10"/>
      <c r="L67" s="10"/>
      <c r="M67" s="10"/>
      <c r="N67" s="10"/>
    </row>
    <row r="68" spans="1:15" x14ac:dyDescent="0.2">
      <c r="A68" s="9"/>
      <c r="G68" s="10"/>
      <c r="H68" s="10"/>
      <c r="I68" s="10"/>
      <c r="J68" s="10"/>
      <c r="K68" s="10"/>
      <c r="L68" s="10"/>
      <c r="M68" s="10"/>
      <c r="N68" s="10"/>
    </row>
    <row r="69" spans="1:15" x14ac:dyDescent="0.2">
      <c r="A69" s="17" t="s">
        <v>128</v>
      </c>
      <c r="B69" s="18"/>
      <c r="C69" s="18"/>
      <c r="G69" s="10"/>
      <c r="H69" s="10"/>
      <c r="I69" s="10"/>
      <c r="J69" s="10"/>
      <c r="K69" s="10"/>
      <c r="L69" s="10"/>
      <c r="M69" s="10"/>
      <c r="N69" s="10"/>
    </row>
    <row r="70" spans="1:15" x14ac:dyDescent="0.2">
      <c r="A70" s="82" t="s">
        <v>47</v>
      </c>
      <c r="C70" s="92" t="s">
        <v>134</v>
      </c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84"/>
    </row>
    <row r="71" spans="1:15" x14ac:dyDescent="0.2">
      <c r="A71" s="9"/>
      <c r="G71" s="10"/>
      <c r="H71" s="10"/>
      <c r="I71" s="10"/>
      <c r="J71" s="10"/>
      <c r="K71" s="10"/>
      <c r="L71" s="10"/>
      <c r="M71" s="10"/>
    </row>
    <row r="72" spans="1:15" x14ac:dyDescent="0.2">
      <c r="A72" s="9"/>
      <c r="G72" s="10"/>
      <c r="H72" s="10"/>
      <c r="I72" s="10"/>
      <c r="J72" s="10"/>
      <c r="K72" s="10"/>
      <c r="L72" s="10"/>
      <c r="M72" s="10"/>
    </row>
  </sheetData>
  <mergeCells count="3">
    <mergeCell ref="A6:N6"/>
    <mergeCell ref="A46:N46"/>
    <mergeCell ref="C70:N70"/>
  </mergeCells>
  <pageMargins left="0.7" right="0.7" top="0.75" bottom="0.75" header="0.3" footer="0.3"/>
  <pageSetup orientation="landscape" r:id="rId1"/>
  <headerFooter>
    <oddHeader xml:space="preserve">&amp;R&amp;"Arial,Regular"&amp;10Filed: 2022-10-31
EB-2022-0200
Exhibit 4
Tab 2
Schedule 1
Attachment 1
Page &amp;P of 6 </oddHeader>
  </headerFooter>
  <rowBreaks count="1" manualBreakCount="1">
    <brk id="4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4DFD5-E110-4B5C-BB66-622F47162ADB}">
  <dimension ref="A6:J112"/>
  <sheetViews>
    <sheetView view="pageLayout" zoomScale="90" zoomScaleNormal="100" zoomScalePageLayoutView="90" workbookViewId="0">
      <selection activeCell="H31" sqref="H31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45.5703125" style="1" customWidth="1"/>
    <col min="4" max="4" width="1.28515625" style="1" customWidth="1"/>
    <col min="5" max="5" width="16.42578125" style="1" customWidth="1"/>
    <col min="6" max="6" width="16.28515625" style="1" customWidth="1"/>
    <col min="7" max="7" width="17.5703125" style="1" customWidth="1"/>
    <col min="8" max="10" width="14" style="1" customWidth="1"/>
    <col min="11" max="16384" width="101.140625" style="1"/>
  </cols>
  <sheetData>
    <row r="6" spans="1:10" s="3" customFormat="1" x14ac:dyDescent="0.2">
      <c r="A6" s="91" t="s">
        <v>51</v>
      </c>
      <c r="B6" s="91"/>
      <c r="C6" s="91"/>
      <c r="D6" s="91"/>
      <c r="E6" s="91"/>
      <c r="F6" s="91"/>
      <c r="G6" s="91"/>
      <c r="H6" s="2"/>
      <c r="I6" s="2"/>
      <c r="J6" s="2"/>
    </row>
    <row r="8" spans="1:10" s="22" customFormat="1" ht="25.5" x14ac:dyDescent="0.2">
      <c r="A8" s="6" t="s">
        <v>129</v>
      </c>
      <c r="B8" s="21"/>
      <c r="C8" s="8" t="s">
        <v>52</v>
      </c>
      <c r="E8" s="23" t="s">
        <v>53</v>
      </c>
      <c r="F8" s="23" t="s">
        <v>54</v>
      </c>
      <c r="G8" s="24" t="s">
        <v>126</v>
      </c>
    </row>
    <row r="9" spans="1:10" x14ac:dyDescent="0.2">
      <c r="E9" s="9" t="s">
        <v>5</v>
      </c>
      <c r="F9" s="9" t="s">
        <v>6</v>
      </c>
      <c r="G9" s="9" t="s">
        <v>7</v>
      </c>
      <c r="H9" s="9"/>
      <c r="I9" s="9"/>
      <c r="J9" s="9"/>
    </row>
    <row r="10" spans="1:10" x14ac:dyDescent="0.2">
      <c r="C10" s="4"/>
      <c r="E10" s="9"/>
      <c r="F10" s="9"/>
      <c r="G10" s="9"/>
      <c r="H10" s="9"/>
      <c r="I10" s="9"/>
      <c r="J10" s="9"/>
    </row>
    <row r="11" spans="1:10" s="22" customFormat="1" ht="14.25" x14ac:dyDescent="0.2">
      <c r="A11" s="25"/>
      <c r="C11" s="26" t="s">
        <v>13</v>
      </c>
      <c r="E11" s="9"/>
      <c r="F11" s="9"/>
      <c r="G11" s="9"/>
    </row>
    <row r="12" spans="1:10" s="22" customFormat="1" ht="14.25" x14ac:dyDescent="0.2">
      <c r="A12" s="25"/>
      <c r="E12" s="9"/>
      <c r="F12" s="9"/>
      <c r="G12" s="9"/>
    </row>
    <row r="13" spans="1:10" s="22" customFormat="1" ht="14.25" x14ac:dyDescent="0.2">
      <c r="A13" s="25">
        <v>1</v>
      </c>
      <c r="B13" s="27"/>
      <c r="C13" s="28" t="s">
        <v>14</v>
      </c>
      <c r="E13" s="29">
        <v>118685.289</v>
      </c>
      <c r="F13" s="29">
        <v>3036982.8300921191</v>
      </c>
      <c r="G13" s="29">
        <v>520433.34174300998</v>
      </c>
    </row>
    <row r="14" spans="1:10" s="22" customFormat="1" ht="14.25" x14ac:dyDescent="0.2">
      <c r="A14" s="25">
        <v>2</v>
      </c>
      <c r="B14" s="27"/>
      <c r="C14" s="28" t="s">
        <v>16</v>
      </c>
      <c r="E14" s="29">
        <v>126719.5898</v>
      </c>
      <c r="F14" s="29">
        <v>3242568.8280450357</v>
      </c>
      <c r="G14" s="29">
        <v>667500.75488908542</v>
      </c>
    </row>
    <row r="15" spans="1:10" s="22" customFormat="1" x14ac:dyDescent="0.2">
      <c r="A15" s="30">
        <v>3</v>
      </c>
      <c r="B15" s="27"/>
      <c r="C15" s="28" t="s">
        <v>17</v>
      </c>
      <c r="E15" s="29">
        <v>100398.921</v>
      </c>
      <c r="F15" s="29">
        <v>2569061.4380757422</v>
      </c>
      <c r="G15" s="29">
        <v>487894.302025488</v>
      </c>
    </row>
    <row r="16" spans="1:10" s="22" customFormat="1" ht="14.25" x14ac:dyDescent="0.2">
      <c r="A16" s="25">
        <v>4</v>
      </c>
      <c r="B16" s="27"/>
      <c r="C16" s="28" t="s">
        <v>19</v>
      </c>
      <c r="E16" s="29">
        <v>71437.706000000006</v>
      </c>
      <c r="F16" s="29">
        <v>1827986.3357215968</v>
      </c>
      <c r="G16" s="29">
        <v>391116.31047982001</v>
      </c>
    </row>
    <row r="17" spans="1:8" s="22" customFormat="1" ht="14.25" x14ac:dyDescent="0.2">
      <c r="A17" s="25">
        <v>5</v>
      </c>
      <c r="B17" s="27"/>
      <c r="C17" s="28" t="s">
        <v>18</v>
      </c>
      <c r="E17" s="29">
        <v>80922.964999999997</v>
      </c>
      <c r="F17" s="29">
        <v>2070700.2302968272</v>
      </c>
      <c r="G17" s="29">
        <v>398240.65510643995</v>
      </c>
    </row>
    <row r="18" spans="1:8" s="22" customFormat="1" x14ac:dyDescent="0.2">
      <c r="A18" s="30">
        <v>6</v>
      </c>
      <c r="B18" s="27"/>
      <c r="C18" s="31" t="s">
        <v>55</v>
      </c>
      <c r="E18" s="29">
        <v>22010.508000000002</v>
      </c>
      <c r="F18" s="29">
        <v>563216.68372569093</v>
      </c>
      <c r="G18" s="29">
        <v>117460.24610059</v>
      </c>
    </row>
    <row r="19" spans="1:8" s="22" customFormat="1" ht="14.25" x14ac:dyDescent="0.2">
      <c r="A19" s="25">
        <v>7</v>
      </c>
      <c r="B19" s="27"/>
      <c r="C19" s="28" t="s">
        <v>23</v>
      </c>
      <c r="E19" s="29">
        <v>7055.73495</v>
      </c>
      <c r="F19" s="29">
        <v>180545.93014329582</v>
      </c>
      <c r="G19" s="29">
        <v>38582.684276648914</v>
      </c>
    </row>
    <row r="20" spans="1:8" s="22" customFormat="1" ht="14.25" x14ac:dyDescent="0.2">
      <c r="A20" s="25">
        <v>8</v>
      </c>
      <c r="B20" s="27"/>
      <c r="C20" s="28" t="s">
        <v>127</v>
      </c>
      <c r="E20" s="32">
        <f>SUM(E13:E19)</f>
        <v>527230.71375</v>
      </c>
      <c r="F20" s="32">
        <f t="shared" ref="F20:G20" si="0">SUM(F13:F19)</f>
        <v>13491062.27610031</v>
      </c>
      <c r="G20" s="32">
        <f t="shared" si="0"/>
        <v>2621228.2946210825</v>
      </c>
      <c r="H20" s="78"/>
    </row>
    <row r="21" spans="1:8" s="22" customFormat="1" x14ac:dyDescent="0.2">
      <c r="A21" s="30"/>
      <c r="C21" s="30"/>
      <c r="E21" s="29"/>
      <c r="F21" s="29"/>
      <c r="G21" s="29"/>
    </row>
    <row r="22" spans="1:8" s="22" customFormat="1" x14ac:dyDescent="0.2">
      <c r="A22" s="30"/>
      <c r="C22" s="33" t="s">
        <v>56</v>
      </c>
      <c r="E22" s="29"/>
      <c r="F22" s="29"/>
      <c r="G22" s="29"/>
    </row>
    <row r="23" spans="1:8" s="22" customFormat="1" x14ac:dyDescent="0.2">
      <c r="A23" s="30"/>
      <c r="C23" s="33"/>
      <c r="E23" s="29"/>
      <c r="F23" s="29"/>
      <c r="G23" s="29"/>
    </row>
    <row r="24" spans="1:8" s="22" customFormat="1" ht="14.25" x14ac:dyDescent="0.2">
      <c r="A24" s="25">
        <v>10</v>
      </c>
      <c r="C24" s="31" t="s">
        <v>57</v>
      </c>
      <c r="D24" s="31"/>
      <c r="E24" s="29"/>
      <c r="F24" s="29"/>
      <c r="G24" s="29">
        <v>15218.054520600001</v>
      </c>
    </row>
    <row r="25" spans="1:8" s="22" customFormat="1" x14ac:dyDescent="0.2">
      <c r="A25" s="30">
        <v>11</v>
      </c>
      <c r="C25" s="22" t="s">
        <v>28</v>
      </c>
      <c r="E25" s="29"/>
      <c r="F25" s="29"/>
      <c r="G25" s="29">
        <v>105008.13193667064</v>
      </c>
    </row>
    <row r="26" spans="1:8" s="22" customFormat="1" ht="14.25" x14ac:dyDescent="0.2">
      <c r="A26" s="25">
        <v>12</v>
      </c>
      <c r="C26" s="22" t="s">
        <v>29</v>
      </c>
      <c r="E26" s="29"/>
      <c r="F26" s="29"/>
      <c r="G26" s="29">
        <v>23677.929558793028</v>
      </c>
    </row>
    <row r="27" spans="1:8" s="22" customFormat="1" x14ac:dyDescent="0.2">
      <c r="A27" s="30">
        <v>13</v>
      </c>
      <c r="C27" s="34" t="s">
        <v>20</v>
      </c>
      <c r="E27" s="29"/>
      <c r="F27" s="29"/>
      <c r="G27" s="29">
        <v>19421.119694738565</v>
      </c>
    </row>
    <row r="28" spans="1:8" s="22" customFormat="1" ht="14.25" x14ac:dyDescent="0.2">
      <c r="A28" s="25">
        <v>14</v>
      </c>
      <c r="C28" s="22" t="s">
        <v>30</v>
      </c>
      <c r="E28" s="29"/>
      <c r="F28" s="29"/>
      <c r="G28" s="29">
        <v>8222.2500000000018</v>
      </c>
    </row>
    <row r="29" spans="1:8" s="22" customFormat="1" x14ac:dyDescent="0.2">
      <c r="A29" s="30">
        <v>15</v>
      </c>
      <c r="C29" s="22" t="s">
        <v>58</v>
      </c>
      <c r="E29" s="29"/>
      <c r="F29" s="29"/>
      <c r="G29" s="29">
        <v>6527.9807217924099</v>
      </c>
    </row>
    <row r="30" spans="1:8" s="22" customFormat="1" ht="14.25" x14ac:dyDescent="0.2">
      <c r="A30" s="25">
        <v>16</v>
      </c>
      <c r="C30" s="22" t="s">
        <v>59</v>
      </c>
      <c r="E30" s="32"/>
      <c r="F30" s="32"/>
      <c r="G30" s="32">
        <f>SUM(G24:G29)</f>
        <v>178075.46643259464</v>
      </c>
    </row>
    <row r="31" spans="1:8" s="22" customFormat="1" x14ac:dyDescent="0.2">
      <c r="A31" s="30"/>
      <c r="C31" s="35"/>
      <c r="E31" s="29"/>
      <c r="F31" s="29"/>
      <c r="G31" s="29"/>
    </row>
    <row r="32" spans="1:8" s="22" customFormat="1" ht="13.5" thickBot="1" x14ac:dyDescent="0.25">
      <c r="A32" s="30">
        <v>17</v>
      </c>
      <c r="C32" s="22" t="s">
        <v>60</v>
      </c>
      <c r="E32" s="36">
        <f>E20+E30</f>
        <v>527230.71375</v>
      </c>
      <c r="F32" s="36">
        <f>F20+F30</f>
        <v>13491062.27610031</v>
      </c>
      <c r="G32" s="36">
        <f>G20+G30</f>
        <v>2799303.7610536772</v>
      </c>
    </row>
    <row r="33" spans="1:10" ht="13.5" thickTop="1" x14ac:dyDescent="0.2">
      <c r="A33" s="9"/>
      <c r="E33" s="10"/>
      <c r="F33" s="10"/>
      <c r="G33" s="10"/>
      <c r="H33" s="10"/>
      <c r="I33" s="10"/>
      <c r="J33" s="10"/>
    </row>
    <row r="34" spans="1:10" x14ac:dyDescent="0.2">
      <c r="A34" s="9"/>
      <c r="E34" s="10"/>
      <c r="F34" s="10"/>
      <c r="G34" s="10"/>
      <c r="H34" s="10"/>
      <c r="I34" s="10"/>
      <c r="J34" s="10"/>
    </row>
    <row r="35" spans="1:10" x14ac:dyDescent="0.2">
      <c r="A35" s="17" t="s">
        <v>128</v>
      </c>
      <c r="E35" s="10"/>
      <c r="F35" s="10"/>
      <c r="G35" s="10"/>
      <c r="H35" s="10"/>
      <c r="I35" s="10"/>
      <c r="J35" s="10"/>
    </row>
    <row r="36" spans="1:10" ht="41.25" customHeight="1" x14ac:dyDescent="0.2">
      <c r="A36" s="82" t="s">
        <v>47</v>
      </c>
      <c r="C36" s="93" t="s">
        <v>135</v>
      </c>
      <c r="D36" s="93"/>
      <c r="E36" s="93"/>
      <c r="F36" s="93"/>
      <c r="G36" s="93"/>
      <c r="H36" s="10"/>
      <c r="I36" s="10"/>
      <c r="J36" s="10"/>
    </row>
    <row r="37" spans="1:10" x14ac:dyDescent="0.2">
      <c r="A37" s="9"/>
      <c r="E37" s="10"/>
      <c r="F37" s="10"/>
      <c r="G37" s="10"/>
      <c r="H37" s="10"/>
      <c r="I37" s="10"/>
      <c r="J37" s="10"/>
    </row>
    <row r="38" spans="1:10" x14ac:dyDescent="0.2">
      <c r="A38" s="9"/>
      <c r="E38" s="10"/>
      <c r="F38" s="10"/>
      <c r="G38" s="10"/>
      <c r="H38" s="10"/>
      <c r="I38" s="10"/>
      <c r="J38" s="10"/>
    </row>
    <row r="39" spans="1:10" x14ac:dyDescent="0.2">
      <c r="A39" s="9"/>
      <c r="E39" s="10"/>
      <c r="F39" s="10"/>
      <c r="G39" s="10"/>
      <c r="H39" s="10"/>
      <c r="I39" s="10"/>
      <c r="J39" s="10"/>
    </row>
    <row r="40" spans="1:10" x14ac:dyDescent="0.2">
      <c r="A40" s="9"/>
      <c r="E40" s="10"/>
      <c r="F40" s="10"/>
      <c r="G40" s="10"/>
      <c r="H40" s="10"/>
      <c r="I40" s="10"/>
      <c r="J40" s="10"/>
    </row>
    <row r="41" spans="1:10" x14ac:dyDescent="0.2">
      <c r="A41" s="9"/>
      <c r="E41" s="10"/>
      <c r="F41" s="10"/>
      <c r="G41" s="10"/>
      <c r="H41" s="10"/>
      <c r="I41" s="10"/>
      <c r="J41" s="10"/>
    </row>
    <row r="42" spans="1:10" x14ac:dyDescent="0.2">
      <c r="A42" s="9"/>
      <c r="E42" s="10"/>
      <c r="F42" s="10"/>
      <c r="G42" s="10"/>
      <c r="H42" s="10"/>
      <c r="I42" s="10"/>
      <c r="J42" s="10"/>
    </row>
    <row r="43" spans="1:10" x14ac:dyDescent="0.2">
      <c r="A43" s="9"/>
      <c r="E43" s="10"/>
      <c r="F43" s="10"/>
      <c r="G43" s="10"/>
      <c r="H43" s="10"/>
      <c r="I43" s="10"/>
      <c r="J43" s="10"/>
    </row>
    <row r="44" spans="1:10" x14ac:dyDescent="0.2">
      <c r="A44" s="9"/>
      <c r="E44" s="10"/>
      <c r="F44" s="10"/>
      <c r="G44" s="10"/>
      <c r="H44" s="10"/>
      <c r="I44" s="10"/>
      <c r="J44" s="10"/>
    </row>
    <row r="45" spans="1:10" x14ac:dyDescent="0.2">
      <c r="A45" s="9"/>
      <c r="E45" s="10"/>
      <c r="F45" s="10"/>
      <c r="G45" s="10"/>
      <c r="H45" s="10"/>
      <c r="I45" s="10"/>
      <c r="J45" s="10"/>
    </row>
    <row r="46" spans="1:10" x14ac:dyDescent="0.2">
      <c r="A46" s="9"/>
      <c r="E46" s="10"/>
      <c r="F46" s="10"/>
      <c r="G46" s="10"/>
      <c r="H46" s="10"/>
      <c r="I46" s="10"/>
      <c r="J46" s="10"/>
    </row>
    <row r="47" spans="1:10" x14ac:dyDescent="0.2">
      <c r="A47" s="9"/>
      <c r="E47" s="10"/>
      <c r="F47" s="10"/>
      <c r="G47" s="10"/>
      <c r="H47" s="10"/>
      <c r="I47" s="10"/>
      <c r="J47" s="10"/>
    </row>
    <row r="48" spans="1:10" x14ac:dyDescent="0.2">
      <c r="A48" s="9"/>
      <c r="E48" s="10"/>
      <c r="F48" s="10"/>
      <c r="G48" s="10"/>
      <c r="H48" s="10"/>
      <c r="I48" s="10"/>
      <c r="J48" s="10"/>
    </row>
    <row r="49" spans="1:10" x14ac:dyDescent="0.2">
      <c r="A49" s="9"/>
      <c r="E49" s="10"/>
      <c r="F49" s="10"/>
      <c r="G49" s="10"/>
      <c r="H49" s="10"/>
      <c r="I49" s="10"/>
      <c r="J49" s="10"/>
    </row>
    <row r="50" spans="1:10" x14ac:dyDescent="0.2">
      <c r="A50" s="9"/>
      <c r="E50" s="10"/>
      <c r="F50" s="10"/>
      <c r="G50" s="10"/>
      <c r="H50" s="10"/>
      <c r="I50" s="10"/>
      <c r="J50" s="10"/>
    </row>
    <row r="51" spans="1:10" x14ac:dyDescent="0.2">
      <c r="A51" s="9"/>
      <c r="E51" s="10"/>
      <c r="F51" s="10"/>
      <c r="G51" s="10"/>
      <c r="H51" s="10"/>
      <c r="I51" s="10"/>
      <c r="J51" s="10"/>
    </row>
    <row r="52" spans="1:10" x14ac:dyDescent="0.2">
      <c r="A52" s="9"/>
      <c r="E52" s="10"/>
      <c r="F52" s="10"/>
      <c r="G52" s="10"/>
      <c r="H52" s="10"/>
      <c r="I52" s="10"/>
      <c r="J52" s="10"/>
    </row>
    <row r="53" spans="1:10" x14ac:dyDescent="0.2">
      <c r="A53" s="9"/>
      <c r="E53" s="10"/>
      <c r="F53" s="10"/>
      <c r="G53" s="10"/>
      <c r="H53" s="10"/>
      <c r="I53" s="10"/>
      <c r="J53" s="10"/>
    </row>
    <row r="54" spans="1:10" x14ac:dyDescent="0.2">
      <c r="A54" s="9"/>
      <c r="E54" s="10"/>
      <c r="F54" s="10"/>
      <c r="G54" s="10"/>
      <c r="H54" s="10"/>
      <c r="I54" s="10"/>
      <c r="J54" s="10"/>
    </row>
    <row r="55" spans="1:10" x14ac:dyDescent="0.2">
      <c r="A55" s="9"/>
      <c r="E55" s="10"/>
      <c r="F55" s="10"/>
      <c r="G55" s="10"/>
      <c r="H55" s="10"/>
      <c r="I55" s="10"/>
      <c r="J55" s="10"/>
    </row>
    <row r="56" spans="1:10" x14ac:dyDescent="0.2">
      <c r="A56" s="9"/>
      <c r="E56" s="10"/>
      <c r="F56" s="10"/>
      <c r="G56" s="10"/>
      <c r="H56" s="10"/>
      <c r="I56" s="10"/>
      <c r="J56" s="10"/>
    </row>
    <row r="57" spans="1:10" x14ac:dyDescent="0.2">
      <c r="A57" s="9"/>
      <c r="E57" s="10"/>
      <c r="F57" s="10"/>
      <c r="G57" s="10"/>
      <c r="H57" s="10"/>
      <c r="I57" s="10"/>
      <c r="J57" s="10"/>
    </row>
    <row r="58" spans="1:10" x14ac:dyDescent="0.2">
      <c r="A58" s="9"/>
      <c r="E58" s="10"/>
      <c r="F58" s="10"/>
      <c r="G58" s="10"/>
      <c r="H58" s="10"/>
      <c r="I58" s="10"/>
      <c r="J58" s="10"/>
    </row>
    <row r="59" spans="1:10" x14ac:dyDescent="0.2">
      <c r="A59" s="9"/>
      <c r="E59" s="10"/>
      <c r="F59" s="10"/>
      <c r="G59" s="10"/>
      <c r="H59" s="10"/>
      <c r="I59" s="10"/>
      <c r="J59" s="10"/>
    </row>
    <row r="60" spans="1:10" x14ac:dyDescent="0.2">
      <c r="A60" s="9"/>
      <c r="E60" s="10"/>
      <c r="F60" s="10"/>
      <c r="G60" s="10"/>
      <c r="H60" s="10"/>
      <c r="I60" s="10"/>
      <c r="J60" s="10"/>
    </row>
    <row r="61" spans="1:10" x14ac:dyDescent="0.2">
      <c r="A61" s="9"/>
      <c r="E61" s="10"/>
      <c r="F61" s="10"/>
      <c r="G61" s="10"/>
      <c r="H61" s="10"/>
      <c r="I61" s="10"/>
      <c r="J61" s="10"/>
    </row>
    <row r="62" spans="1:10" x14ac:dyDescent="0.2">
      <c r="A62" s="9"/>
      <c r="E62" s="10"/>
      <c r="F62" s="10"/>
      <c r="G62" s="10"/>
      <c r="H62" s="10"/>
      <c r="I62" s="10"/>
      <c r="J62" s="10"/>
    </row>
    <row r="63" spans="1:10" x14ac:dyDescent="0.2">
      <c r="A63" s="9"/>
      <c r="E63" s="10"/>
      <c r="F63" s="10"/>
      <c r="G63" s="10"/>
      <c r="H63" s="10"/>
      <c r="I63" s="10"/>
      <c r="J63" s="10"/>
    </row>
    <row r="64" spans="1:10" x14ac:dyDescent="0.2">
      <c r="A64" s="9"/>
      <c r="E64" s="10"/>
      <c r="F64" s="10"/>
      <c r="G64" s="10"/>
      <c r="H64" s="10"/>
      <c r="I64" s="10"/>
      <c r="J64" s="10"/>
    </row>
    <row r="65" spans="1:10" x14ac:dyDescent="0.2">
      <c r="A65" s="9"/>
      <c r="E65" s="10"/>
      <c r="F65" s="10"/>
      <c r="G65" s="10"/>
      <c r="H65" s="10"/>
      <c r="I65" s="10"/>
      <c r="J65" s="10"/>
    </row>
    <row r="66" spans="1:10" x14ac:dyDescent="0.2">
      <c r="A66" s="9"/>
      <c r="E66" s="10"/>
      <c r="F66" s="10"/>
      <c r="G66" s="10"/>
      <c r="H66" s="10"/>
      <c r="I66" s="10"/>
      <c r="J66" s="10"/>
    </row>
    <row r="67" spans="1:10" x14ac:dyDescent="0.2">
      <c r="A67" s="9"/>
      <c r="E67" s="10"/>
      <c r="F67" s="10"/>
      <c r="G67" s="10"/>
      <c r="H67" s="10"/>
      <c r="I67" s="10"/>
      <c r="J67" s="10"/>
    </row>
    <row r="68" spans="1:10" x14ac:dyDescent="0.2">
      <c r="A68" s="9"/>
      <c r="E68" s="10"/>
      <c r="F68" s="10"/>
      <c r="G68" s="10"/>
      <c r="H68" s="10"/>
      <c r="I68" s="10"/>
      <c r="J68" s="10"/>
    </row>
    <row r="69" spans="1:10" x14ac:dyDescent="0.2">
      <c r="A69" s="9"/>
      <c r="E69" s="10"/>
      <c r="F69" s="10"/>
      <c r="G69" s="10"/>
      <c r="H69" s="10"/>
      <c r="I69" s="10"/>
      <c r="J69" s="10"/>
    </row>
    <row r="70" spans="1:10" x14ac:dyDescent="0.2">
      <c r="A70" s="9"/>
      <c r="E70" s="10"/>
      <c r="F70" s="10"/>
      <c r="G70" s="10"/>
      <c r="H70" s="10"/>
      <c r="I70" s="10"/>
      <c r="J70" s="10"/>
    </row>
    <row r="71" spans="1:10" x14ac:dyDescent="0.2">
      <c r="A71" s="9"/>
      <c r="E71" s="10"/>
      <c r="F71" s="10"/>
      <c r="G71" s="10"/>
      <c r="H71" s="10"/>
      <c r="I71" s="10"/>
      <c r="J71" s="10"/>
    </row>
    <row r="72" spans="1:10" x14ac:dyDescent="0.2">
      <c r="A72" s="9"/>
      <c r="E72" s="10"/>
      <c r="F72" s="10"/>
      <c r="G72" s="10"/>
      <c r="H72" s="10"/>
      <c r="I72" s="10"/>
      <c r="J72" s="10"/>
    </row>
    <row r="73" spans="1:10" x14ac:dyDescent="0.2">
      <c r="A73" s="9"/>
      <c r="E73" s="10"/>
      <c r="F73" s="10"/>
      <c r="G73" s="10"/>
      <c r="H73" s="10"/>
      <c r="I73" s="10"/>
      <c r="J73" s="10"/>
    </row>
    <row r="74" spans="1:10" x14ac:dyDescent="0.2">
      <c r="A74" s="9"/>
      <c r="E74" s="10"/>
      <c r="F74" s="10"/>
      <c r="G74" s="10"/>
      <c r="H74" s="10"/>
      <c r="I74" s="10"/>
      <c r="J74" s="10"/>
    </row>
    <row r="75" spans="1:10" x14ac:dyDescent="0.2">
      <c r="A75" s="9"/>
      <c r="E75" s="10"/>
      <c r="F75" s="10"/>
      <c r="G75" s="10"/>
      <c r="H75" s="10"/>
      <c r="I75" s="10"/>
      <c r="J75" s="10"/>
    </row>
    <row r="76" spans="1:10" x14ac:dyDescent="0.2">
      <c r="A76" s="9"/>
      <c r="E76" s="10"/>
      <c r="F76" s="10"/>
      <c r="G76" s="10"/>
      <c r="H76" s="10"/>
      <c r="I76" s="10"/>
      <c r="J76" s="10"/>
    </row>
    <row r="77" spans="1:10" x14ac:dyDescent="0.2">
      <c r="A77" s="9"/>
      <c r="E77" s="10"/>
      <c r="F77" s="10"/>
      <c r="G77" s="10"/>
      <c r="H77" s="10"/>
      <c r="I77" s="10"/>
      <c r="J77" s="10"/>
    </row>
    <row r="78" spans="1:10" x14ac:dyDescent="0.2">
      <c r="A78" s="9"/>
      <c r="E78" s="10"/>
      <c r="F78" s="10"/>
      <c r="G78" s="10"/>
      <c r="H78" s="10"/>
      <c r="I78" s="10"/>
      <c r="J78" s="10"/>
    </row>
    <row r="79" spans="1:10" x14ac:dyDescent="0.2">
      <c r="A79" s="9"/>
      <c r="E79" s="10"/>
      <c r="F79" s="10"/>
      <c r="G79" s="10"/>
      <c r="H79" s="10"/>
      <c r="I79" s="10"/>
      <c r="J79" s="10"/>
    </row>
    <row r="80" spans="1:10" x14ac:dyDescent="0.2">
      <c r="A80" s="9"/>
      <c r="E80" s="10"/>
      <c r="F80" s="10"/>
      <c r="G80" s="10"/>
      <c r="H80" s="10"/>
      <c r="I80" s="10"/>
      <c r="J80" s="10"/>
    </row>
    <row r="81" spans="1:10" x14ac:dyDescent="0.2">
      <c r="A81" s="9"/>
      <c r="E81" s="10"/>
      <c r="F81" s="10"/>
      <c r="G81" s="10"/>
      <c r="H81" s="10"/>
      <c r="I81" s="10"/>
      <c r="J81" s="10"/>
    </row>
    <row r="82" spans="1:10" x14ac:dyDescent="0.2">
      <c r="A82" s="9"/>
      <c r="E82" s="10"/>
      <c r="F82" s="10"/>
      <c r="G82" s="10"/>
      <c r="H82" s="10"/>
      <c r="I82" s="10"/>
      <c r="J82" s="10"/>
    </row>
    <row r="83" spans="1:10" x14ac:dyDescent="0.2">
      <c r="A83" s="9"/>
      <c r="E83" s="10"/>
      <c r="F83" s="10"/>
      <c r="G83" s="10"/>
      <c r="H83" s="10"/>
      <c r="I83" s="10"/>
      <c r="J83" s="10"/>
    </row>
    <row r="84" spans="1:10" x14ac:dyDescent="0.2">
      <c r="A84" s="9"/>
      <c r="E84" s="10"/>
      <c r="F84" s="10"/>
      <c r="G84" s="10"/>
      <c r="H84" s="10"/>
      <c r="I84" s="10"/>
      <c r="J84" s="10"/>
    </row>
    <row r="85" spans="1:10" x14ac:dyDescent="0.2">
      <c r="A85" s="9"/>
      <c r="E85" s="10"/>
      <c r="F85" s="10"/>
      <c r="G85" s="10"/>
      <c r="H85" s="10"/>
      <c r="I85" s="10"/>
      <c r="J85" s="10"/>
    </row>
    <row r="86" spans="1:10" x14ac:dyDescent="0.2">
      <c r="A86" s="9"/>
      <c r="E86" s="10"/>
      <c r="F86" s="10"/>
      <c r="G86" s="10"/>
      <c r="H86" s="10"/>
      <c r="I86" s="10"/>
      <c r="J86" s="10"/>
    </row>
    <row r="87" spans="1:10" x14ac:dyDescent="0.2">
      <c r="A87" s="9"/>
      <c r="E87" s="10"/>
      <c r="F87" s="10"/>
      <c r="G87" s="10"/>
      <c r="H87" s="10"/>
      <c r="I87" s="10"/>
      <c r="J87" s="10"/>
    </row>
    <row r="88" spans="1:10" x14ac:dyDescent="0.2">
      <c r="A88" s="9"/>
      <c r="E88" s="10"/>
      <c r="F88" s="10"/>
      <c r="G88" s="10"/>
      <c r="H88" s="10"/>
      <c r="I88" s="10"/>
      <c r="J88" s="10"/>
    </row>
    <row r="89" spans="1:10" x14ac:dyDescent="0.2">
      <c r="A89" s="9"/>
      <c r="E89" s="10"/>
      <c r="F89" s="10"/>
      <c r="G89" s="10"/>
      <c r="H89" s="10"/>
      <c r="I89" s="10"/>
      <c r="J89" s="10"/>
    </row>
    <row r="90" spans="1:10" x14ac:dyDescent="0.2">
      <c r="A90" s="9"/>
      <c r="E90" s="10"/>
      <c r="F90" s="10"/>
      <c r="G90" s="10"/>
      <c r="H90" s="10"/>
      <c r="I90" s="10"/>
      <c r="J90" s="10"/>
    </row>
    <row r="91" spans="1:10" x14ac:dyDescent="0.2">
      <c r="A91" s="9"/>
      <c r="E91" s="10"/>
      <c r="F91" s="10"/>
      <c r="G91" s="10"/>
      <c r="H91" s="10"/>
      <c r="I91" s="10"/>
      <c r="J91" s="10"/>
    </row>
    <row r="92" spans="1:10" x14ac:dyDescent="0.2">
      <c r="A92" s="9"/>
      <c r="E92" s="10"/>
      <c r="F92" s="10"/>
      <c r="G92" s="10"/>
      <c r="H92" s="10"/>
      <c r="I92" s="10"/>
      <c r="J92" s="10"/>
    </row>
    <row r="93" spans="1:10" x14ac:dyDescent="0.2">
      <c r="A93" s="9"/>
      <c r="E93" s="10"/>
      <c r="F93" s="10"/>
      <c r="G93" s="10"/>
      <c r="H93" s="10"/>
      <c r="I93" s="10"/>
      <c r="J93" s="10"/>
    </row>
    <row r="94" spans="1:10" x14ac:dyDescent="0.2">
      <c r="A94" s="9"/>
      <c r="E94" s="10"/>
      <c r="F94" s="10"/>
      <c r="G94" s="10"/>
      <c r="H94" s="10"/>
      <c r="I94" s="10"/>
      <c r="J94" s="10"/>
    </row>
    <row r="95" spans="1:10" x14ac:dyDescent="0.2">
      <c r="A95" s="9"/>
      <c r="E95" s="10"/>
      <c r="F95" s="10"/>
      <c r="G95" s="10"/>
      <c r="H95" s="10"/>
      <c r="I95" s="10"/>
      <c r="J95" s="10"/>
    </row>
    <row r="96" spans="1:10" x14ac:dyDescent="0.2">
      <c r="A96" s="9"/>
      <c r="E96" s="10"/>
      <c r="F96" s="10"/>
      <c r="G96" s="10"/>
      <c r="H96" s="10"/>
      <c r="I96" s="10"/>
      <c r="J96" s="10"/>
    </row>
    <row r="97" spans="1:10" x14ac:dyDescent="0.2">
      <c r="A97" s="9"/>
      <c r="E97" s="10"/>
      <c r="F97" s="10"/>
      <c r="G97" s="10"/>
      <c r="H97" s="10"/>
      <c r="I97" s="10"/>
      <c r="J97" s="10"/>
    </row>
    <row r="98" spans="1:10" x14ac:dyDescent="0.2">
      <c r="A98" s="9"/>
      <c r="E98" s="10"/>
      <c r="F98" s="10"/>
      <c r="G98" s="10"/>
      <c r="H98" s="10"/>
      <c r="I98" s="10"/>
      <c r="J98" s="10"/>
    </row>
    <row r="99" spans="1:10" x14ac:dyDescent="0.2">
      <c r="A99" s="9"/>
      <c r="E99" s="10"/>
      <c r="F99" s="10"/>
      <c r="G99" s="10"/>
      <c r="H99" s="10"/>
      <c r="I99" s="10"/>
      <c r="J99" s="10"/>
    </row>
    <row r="100" spans="1:10" x14ac:dyDescent="0.2">
      <c r="A100" s="9"/>
      <c r="E100" s="10"/>
      <c r="F100" s="10"/>
      <c r="G100" s="10"/>
      <c r="H100" s="10"/>
      <c r="I100" s="10"/>
      <c r="J100" s="10"/>
    </row>
    <row r="101" spans="1:10" x14ac:dyDescent="0.2">
      <c r="A101" s="9"/>
      <c r="E101" s="10"/>
      <c r="F101" s="10"/>
      <c r="G101" s="10"/>
      <c r="H101" s="10"/>
      <c r="I101" s="10"/>
      <c r="J101" s="10"/>
    </row>
    <row r="102" spans="1:10" x14ac:dyDescent="0.2">
      <c r="A102" s="9"/>
      <c r="E102" s="10"/>
      <c r="F102" s="10"/>
      <c r="G102" s="10"/>
      <c r="H102" s="10"/>
      <c r="I102" s="10"/>
      <c r="J102" s="10"/>
    </row>
    <row r="103" spans="1:10" x14ac:dyDescent="0.2">
      <c r="A103" s="9"/>
      <c r="E103" s="10"/>
      <c r="F103" s="10"/>
      <c r="G103" s="10"/>
      <c r="H103" s="10"/>
      <c r="I103" s="10"/>
      <c r="J103" s="10"/>
    </row>
    <row r="104" spans="1:10" x14ac:dyDescent="0.2">
      <c r="A104" s="9"/>
      <c r="E104" s="10"/>
      <c r="F104" s="10"/>
      <c r="G104" s="10"/>
      <c r="H104" s="10"/>
      <c r="I104" s="10"/>
      <c r="J104" s="10"/>
    </row>
    <row r="105" spans="1:10" x14ac:dyDescent="0.2">
      <c r="A105" s="9"/>
      <c r="E105" s="10"/>
      <c r="F105" s="10"/>
      <c r="G105" s="10"/>
      <c r="H105" s="10"/>
      <c r="I105" s="10"/>
      <c r="J105" s="10"/>
    </row>
    <row r="106" spans="1:10" x14ac:dyDescent="0.2">
      <c r="E106" s="10"/>
      <c r="F106" s="37"/>
      <c r="G106" s="37"/>
      <c r="H106" s="37"/>
      <c r="I106" s="37"/>
      <c r="J106" s="37"/>
    </row>
    <row r="107" spans="1:10" x14ac:dyDescent="0.2">
      <c r="A107" s="4"/>
      <c r="E107" s="10"/>
      <c r="F107" s="37"/>
      <c r="G107" s="37"/>
      <c r="H107" s="37"/>
      <c r="I107" s="37"/>
      <c r="J107" s="37"/>
    </row>
    <row r="108" spans="1:10" x14ac:dyDescent="0.2">
      <c r="A108" s="38"/>
      <c r="E108" s="10"/>
      <c r="F108" s="37"/>
      <c r="G108" s="37"/>
      <c r="H108" s="37"/>
      <c r="I108" s="37"/>
      <c r="J108" s="37"/>
    </row>
    <row r="109" spans="1:10" x14ac:dyDescent="0.2">
      <c r="E109" s="10"/>
      <c r="F109" s="37"/>
      <c r="G109" s="37"/>
      <c r="H109" s="37"/>
      <c r="I109" s="37"/>
      <c r="J109" s="37"/>
    </row>
    <row r="110" spans="1:10" x14ac:dyDescent="0.2">
      <c r="E110" s="10"/>
      <c r="F110" s="37"/>
      <c r="G110" s="37"/>
      <c r="H110" s="37"/>
      <c r="I110" s="37"/>
      <c r="J110" s="37"/>
    </row>
    <row r="111" spans="1:10" x14ac:dyDescent="0.2">
      <c r="E111" s="9"/>
    </row>
    <row r="112" spans="1:10" x14ac:dyDescent="0.2">
      <c r="E112" s="9"/>
    </row>
  </sheetData>
  <mergeCells count="2">
    <mergeCell ref="A6:G6"/>
    <mergeCell ref="C36:G36"/>
  </mergeCells>
  <pageMargins left="0.7" right="0.7" top="0.75" bottom="0.75" header="0.3" footer="0.3"/>
  <pageSetup firstPageNumber="3" orientation="landscape" useFirstPageNumber="1" r:id="rId1"/>
  <headerFooter>
    <oddHeader xml:space="preserve">&amp;R&amp;"Arial,Regular"&amp;10Filed: 2022-10-31
EB-2022-0200
Exhibit 4
Tab 2
Schedule1 
Attachment 1
Page &amp;P of 6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3752-34E3-407F-A706-0473377B9E64}">
  <dimension ref="A6:J121"/>
  <sheetViews>
    <sheetView view="pageLayout" zoomScale="90" zoomScaleNormal="100" zoomScalePageLayoutView="90" workbookViewId="0"/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61.28515625" style="1" customWidth="1"/>
    <col min="4" max="4" width="1.28515625" style="1" customWidth="1"/>
    <col min="5" max="7" width="17.5703125" style="1" customWidth="1"/>
    <col min="8" max="10" width="14" style="1" customWidth="1"/>
    <col min="11" max="16384" width="101.140625" style="1"/>
  </cols>
  <sheetData>
    <row r="6" spans="1:10" s="3" customFormat="1" x14ac:dyDescent="0.2">
      <c r="A6" s="91" t="s">
        <v>51</v>
      </c>
      <c r="B6" s="91"/>
      <c r="C6" s="91"/>
      <c r="D6" s="91"/>
      <c r="E6" s="91"/>
      <c r="F6" s="91"/>
      <c r="G6" s="91"/>
      <c r="H6" s="2"/>
      <c r="I6" s="2"/>
      <c r="J6" s="2"/>
    </row>
    <row r="8" spans="1:10" s="22" customFormat="1" ht="26.25" x14ac:dyDescent="0.25">
      <c r="A8" s="6" t="s">
        <v>129</v>
      </c>
      <c r="B8" s="39"/>
      <c r="C8" s="8" t="s">
        <v>52</v>
      </c>
      <c r="E8" s="23" t="s">
        <v>53</v>
      </c>
      <c r="F8" s="23" t="s">
        <v>62</v>
      </c>
      <c r="G8" s="24" t="s">
        <v>133</v>
      </c>
    </row>
    <row r="9" spans="1:10" x14ac:dyDescent="0.2">
      <c r="E9" s="9" t="s">
        <v>5</v>
      </c>
      <c r="F9" s="9" t="s">
        <v>6</v>
      </c>
      <c r="G9" s="9" t="s">
        <v>7</v>
      </c>
      <c r="H9" s="9"/>
      <c r="I9" s="9"/>
      <c r="J9" s="9"/>
    </row>
    <row r="10" spans="1:10" x14ac:dyDescent="0.2">
      <c r="C10" s="4"/>
      <c r="E10" s="9"/>
      <c r="F10" s="9"/>
      <c r="G10" s="9"/>
      <c r="H10" s="9"/>
      <c r="I10" s="9"/>
      <c r="J10" s="9"/>
    </row>
    <row r="11" spans="1:10" s="41" customFormat="1" x14ac:dyDescent="0.2">
      <c r="A11" s="40">
        <v>1</v>
      </c>
      <c r="C11" s="22" t="s">
        <v>60</v>
      </c>
      <c r="E11" s="42">
        <f>Sheet2!E32</f>
        <v>527230.71375</v>
      </c>
      <c r="F11" s="42">
        <f>Sheet2!F32</f>
        <v>13491062.27610031</v>
      </c>
      <c r="G11" s="42">
        <f>Sheet2!G32</f>
        <v>2799303.7610536772</v>
      </c>
    </row>
    <row r="12" spans="1:10" s="41" customFormat="1" x14ac:dyDescent="0.2">
      <c r="A12" s="40">
        <v>2</v>
      </c>
      <c r="C12" s="3" t="s">
        <v>106</v>
      </c>
      <c r="E12" s="42">
        <v>857.87443639647961</v>
      </c>
      <c r="F12" s="42">
        <v>35580</v>
      </c>
      <c r="G12" s="42">
        <v>7382.7979204034027</v>
      </c>
    </row>
    <row r="13" spans="1:10" s="41" customFormat="1" x14ac:dyDescent="0.2">
      <c r="A13" s="40">
        <v>3</v>
      </c>
      <c r="C13" s="41" t="s">
        <v>64</v>
      </c>
      <c r="E13" s="32">
        <f>SUM(E12,E11)</f>
        <v>528088.58818639652</v>
      </c>
      <c r="F13" s="32">
        <f>SUM(F12,F11)</f>
        <v>13526642.27610031</v>
      </c>
      <c r="G13" s="32">
        <f>G11+G12</f>
        <v>2806686.5589740807</v>
      </c>
    </row>
    <row r="14" spans="1:10" s="41" customFormat="1" x14ac:dyDescent="0.2">
      <c r="A14" s="40"/>
      <c r="C14" s="43"/>
      <c r="F14" s="44"/>
      <c r="G14" s="45"/>
    </row>
    <row r="15" spans="1:10" s="41" customFormat="1" x14ac:dyDescent="0.2">
      <c r="A15" s="40">
        <v>4</v>
      </c>
      <c r="C15" s="46" t="s">
        <v>65</v>
      </c>
      <c r="F15" s="44"/>
      <c r="G15" s="45"/>
    </row>
    <row r="16" spans="1:10" s="41" customFormat="1" x14ac:dyDescent="0.2">
      <c r="A16" s="40">
        <v>5</v>
      </c>
      <c r="C16" s="41" t="s">
        <v>66</v>
      </c>
      <c r="F16" s="44"/>
      <c r="G16" s="42">
        <v>171885.37209329996</v>
      </c>
    </row>
    <row r="17" spans="1:7" s="41" customFormat="1" x14ac:dyDescent="0.2">
      <c r="A17" s="40">
        <v>6</v>
      </c>
      <c r="C17" s="41" t="s">
        <v>67</v>
      </c>
      <c r="G17" s="42">
        <v>172350.09245374642</v>
      </c>
    </row>
    <row r="18" spans="1:7" s="41" customFormat="1" x14ac:dyDescent="0.2">
      <c r="A18" s="40">
        <v>7</v>
      </c>
      <c r="C18" s="47" t="s">
        <v>32</v>
      </c>
      <c r="G18" s="42">
        <v>1407.3119892827301</v>
      </c>
    </row>
    <row r="19" spans="1:7" s="41" customFormat="1" x14ac:dyDescent="0.2">
      <c r="A19" s="40">
        <v>8</v>
      </c>
      <c r="C19" s="48" t="s">
        <v>36</v>
      </c>
      <c r="E19" s="85"/>
      <c r="F19" s="85"/>
      <c r="G19" s="42">
        <v>3866.7790471877961</v>
      </c>
    </row>
    <row r="20" spans="1:7" s="41" customFormat="1" x14ac:dyDescent="0.2">
      <c r="A20" s="40">
        <v>10</v>
      </c>
      <c r="C20" s="49" t="s">
        <v>68</v>
      </c>
      <c r="E20" s="85"/>
      <c r="F20" s="85"/>
      <c r="G20" s="42">
        <v>26017.034576820002</v>
      </c>
    </row>
    <row r="21" spans="1:7" s="41" customFormat="1" x14ac:dyDescent="0.2">
      <c r="A21" s="40">
        <v>11</v>
      </c>
      <c r="C21" s="41" t="s">
        <v>69</v>
      </c>
      <c r="E21" s="85"/>
      <c r="F21" s="86"/>
      <c r="G21" s="32">
        <f>SUM(G16:G20)</f>
        <v>375526.59016033681</v>
      </c>
    </row>
    <row r="22" spans="1:7" s="41" customFormat="1" x14ac:dyDescent="0.2">
      <c r="A22" s="40"/>
      <c r="C22" s="50"/>
      <c r="E22" s="85"/>
      <c r="F22" s="85"/>
      <c r="G22" s="51"/>
    </row>
    <row r="23" spans="1:7" s="41" customFormat="1" x14ac:dyDescent="0.2">
      <c r="A23" s="40"/>
      <c r="C23" s="52" t="s">
        <v>70</v>
      </c>
      <c r="E23" s="85"/>
      <c r="F23" s="85"/>
      <c r="G23" s="51"/>
    </row>
    <row r="24" spans="1:7" s="41" customFormat="1" x14ac:dyDescent="0.2">
      <c r="A24" s="40">
        <v>12</v>
      </c>
      <c r="C24" s="49" t="s">
        <v>124</v>
      </c>
      <c r="E24" s="85"/>
      <c r="F24" s="85"/>
      <c r="G24" s="42">
        <v>23590.657623593441</v>
      </c>
    </row>
    <row r="25" spans="1:7" s="41" customFormat="1" x14ac:dyDescent="0.2">
      <c r="A25" s="40">
        <v>14</v>
      </c>
      <c r="C25" s="41" t="s">
        <v>125</v>
      </c>
      <c r="E25" s="85"/>
      <c r="F25" s="53"/>
      <c r="G25" s="42">
        <v>13245.892773857142</v>
      </c>
    </row>
    <row r="26" spans="1:7" s="41" customFormat="1" x14ac:dyDescent="0.2">
      <c r="A26" s="40">
        <v>15</v>
      </c>
      <c r="C26" s="41" t="s">
        <v>71</v>
      </c>
      <c r="E26" s="85"/>
      <c r="F26" s="53"/>
      <c r="G26" s="42">
        <v>17612.274764011701</v>
      </c>
    </row>
    <row r="27" spans="1:7" s="41" customFormat="1" x14ac:dyDescent="0.2">
      <c r="A27" s="40">
        <v>16</v>
      </c>
      <c r="C27" s="41" t="s">
        <v>72</v>
      </c>
      <c r="E27" s="85"/>
      <c r="F27" s="87"/>
      <c r="G27" s="32">
        <f>SUM(G24:G26)</f>
        <v>54448.825161462286</v>
      </c>
    </row>
    <row r="28" spans="1:7" s="41" customFormat="1" x14ac:dyDescent="0.2">
      <c r="A28" s="40"/>
      <c r="C28" s="1" t="s">
        <v>73</v>
      </c>
      <c r="E28" s="85"/>
      <c r="F28" s="54"/>
      <c r="G28" s="32">
        <f>G13+G21+G27</f>
        <v>3236661.9742958797</v>
      </c>
    </row>
    <row r="29" spans="1:7" s="41" customFormat="1" x14ac:dyDescent="0.2">
      <c r="A29" s="40"/>
      <c r="E29" s="85"/>
      <c r="F29" s="54"/>
      <c r="G29" s="42"/>
    </row>
    <row r="30" spans="1:7" s="41" customFormat="1" x14ac:dyDescent="0.2">
      <c r="A30" s="40">
        <v>17</v>
      </c>
      <c r="C30" s="55" t="s">
        <v>74</v>
      </c>
      <c r="E30" s="88"/>
      <c r="F30" s="88"/>
      <c r="G30" s="42"/>
    </row>
    <row r="31" spans="1:7" s="41" customFormat="1" x14ac:dyDescent="0.2">
      <c r="A31" s="40">
        <v>18</v>
      </c>
      <c r="C31" s="50" t="s">
        <v>37</v>
      </c>
      <c r="E31" s="87"/>
      <c r="F31" s="56"/>
      <c r="G31" s="42">
        <v>223.6603717125403</v>
      </c>
    </row>
    <row r="32" spans="1:7" s="41" customFormat="1" x14ac:dyDescent="0.2">
      <c r="A32" s="40">
        <v>19</v>
      </c>
      <c r="C32" s="50" t="s">
        <v>48</v>
      </c>
      <c r="E32" s="87"/>
      <c r="F32" s="56"/>
      <c r="G32" s="42">
        <v>5862.9337081245867</v>
      </c>
    </row>
    <row r="33" spans="1:10" s="41" customFormat="1" x14ac:dyDescent="0.2">
      <c r="A33" s="40">
        <v>20</v>
      </c>
      <c r="C33" s="50" t="s">
        <v>38</v>
      </c>
      <c r="E33" s="87"/>
      <c r="F33" s="56"/>
      <c r="G33" s="42">
        <v>2544.7710758591911</v>
      </c>
    </row>
    <row r="34" spans="1:10" s="41" customFormat="1" x14ac:dyDescent="0.2">
      <c r="A34" s="40">
        <v>21</v>
      </c>
      <c r="C34" s="50" t="s">
        <v>75</v>
      </c>
      <c r="E34" s="85"/>
      <c r="F34" s="89"/>
      <c r="G34" s="32">
        <f>SUM(G31,G32,G33)</f>
        <v>8631.3651556963177</v>
      </c>
    </row>
    <row r="35" spans="1:10" s="41" customFormat="1" ht="13.5" thickBot="1" x14ac:dyDescent="0.25">
      <c r="A35" s="40">
        <v>22</v>
      </c>
      <c r="C35" s="1" t="s">
        <v>76</v>
      </c>
      <c r="D35" s="57"/>
      <c r="E35" s="90"/>
      <c r="F35" s="90"/>
      <c r="G35" s="36">
        <f>G28-G34</f>
        <v>3228030.6091401833</v>
      </c>
    </row>
    <row r="36" spans="1:10" s="41" customFormat="1" ht="13.5" thickTop="1" x14ac:dyDescent="0.2">
      <c r="A36" s="40"/>
      <c r="C36" s="50"/>
      <c r="E36" s="85"/>
      <c r="F36" s="85"/>
    </row>
    <row r="37" spans="1:10" s="41" customFormat="1" x14ac:dyDescent="0.2">
      <c r="A37" s="17" t="s">
        <v>46</v>
      </c>
      <c r="B37" s="18"/>
      <c r="C37" s="18"/>
      <c r="F37" s="58"/>
    </row>
    <row r="38" spans="1:10" s="41" customFormat="1" x14ac:dyDescent="0.2">
      <c r="A38" s="19" t="s">
        <v>47</v>
      </c>
      <c r="B38" s="18"/>
      <c r="C38" s="18" t="s">
        <v>137</v>
      </c>
      <c r="F38" s="58"/>
    </row>
    <row r="39" spans="1:10" s="41" customFormat="1" x14ac:dyDescent="0.2">
      <c r="A39" s="20" t="s">
        <v>49</v>
      </c>
      <c r="C39" s="50" t="s">
        <v>136</v>
      </c>
      <c r="F39" s="58"/>
    </row>
    <row r="40" spans="1:10" x14ac:dyDescent="0.2">
      <c r="A40" s="9"/>
      <c r="E40" s="10"/>
      <c r="F40" s="10"/>
      <c r="G40" s="10"/>
      <c r="H40" s="10"/>
      <c r="I40" s="10"/>
      <c r="J40" s="10"/>
    </row>
    <row r="41" spans="1:10" x14ac:dyDescent="0.2">
      <c r="A41" s="9"/>
      <c r="E41" s="10"/>
      <c r="F41" s="10"/>
      <c r="G41" s="10"/>
      <c r="H41" s="10"/>
      <c r="I41" s="10"/>
      <c r="J41" s="10"/>
    </row>
    <row r="42" spans="1:10" x14ac:dyDescent="0.2">
      <c r="A42" s="9"/>
      <c r="E42" s="10"/>
      <c r="F42" s="10"/>
      <c r="G42" s="10"/>
      <c r="H42" s="10"/>
      <c r="I42" s="10"/>
      <c r="J42" s="10"/>
    </row>
    <row r="43" spans="1:10" x14ac:dyDescent="0.2">
      <c r="A43" s="9"/>
      <c r="E43" s="10"/>
      <c r="F43" s="10"/>
      <c r="G43" s="10"/>
      <c r="H43" s="10"/>
      <c r="I43" s="10"/>
      <c r="J43" s="10"/>
    </row>
    <row r="44" spans="1:10" x14ac:dyDescent="0.2">
      <c r="A44" s="9"/>
      <c r="E44" s="10"/>
      <c r="F44" s="10"/>
      <c r="G44" s="10"/>
      <c r="H44" s="10"/>
      <c r="I44" s="10"/>
      <c r="J44" s="10"/>
    </row>
    <row r="45" spans="1:10" x14ac:dyDescent="0.2">
      <c r="A45" s="9"/>
      <c r="E45" s="10"/>
      <c r="F45" s="10"/>
      <c r="G45" s="10"/>
      <c r="H45" s="10"/>
      <c r="I45" s="10"/>
      <c r="J45" s="10"/>
    </row>
    <row r="46" spans="1:10" x14ac:dyDescent="0.2">
      <c r="A46" s="9"/>
      <c r="E46" s="10"/>
      <c r="F46" s="10"/>
      <c r="G46" s="10"/>
      <c r="H46" s="10"/>
      <c r="I46" s="10"/>
      <c r="J46" s="10"/>
    </row>
    <row r="47" spans="1:10" x14ac:dyDescent="0.2">
      <c r="A47" s="9"/>
      <c r="E47" s="10"/>
      <c r="F47" s="10"/>
      <c r="G47" s="10"/>
      <c r="H47" s="10"/>
      <c r="I47" s="10"/>
      <c r="J47" s="10"/>
    </row>
    <row r="48" spans="1:10" x14ac:dyDescent="0.2">
      <c r="A48" s="9"/>
      <c r="E48" s="10"/>
      <c r="F48" s="10"/>
      <c r="G48" s="10"/>
      <c r="H48" s="10"/>
      <c r="I48" s="10"/>
      <c r="J48" s="10"/>
    </row>
    <row r="49" spans="1:10" x14ac:dyDescent="0.2">
      <c r="A49" s="9"/>
      <c r="E49" s="10"/>
      <c r="F49" s="10"/>
      <c r="G49" s="10"/>
      <c r="H49" s="10"/>
      <c r="I49" s="10"/>
      <c r="J49" s="10"/>
    </row>
    <row r="50" spans="1:10" x14ac:dyDescent="0.2">
      <c r="A50" s="9"/>
      <c r="E50" s="10"/>
      <c r="F50" s="10"/>
      <c r="G50" s="10"/>
      <c r="H50" s="10"/>
      <c r="I50" s="10"/>
      <c r="J50" s="10"/>
    </row>
    <row r="51" spans="1:10" x14ac:dyDescent="0.2">
      <c r="A51" s="9"/>
      <c r="E51" s="10"/>
      <c r="F51" s="10"/>
      <c r="G51" s="10"/>
      <c r="H51" s="10"/>
      <c r="I51" s="10"/>
      <c r="J51" s="10"/>
    </row>
    <row r="52" spans="1:10" x14ac:dyDescent="0.2">
      <c r="A52" s="9"/>
      <c r="E52" s="10"/>
      <c r="F52" s="10"/>
      <c r="G52" s="10"/>
      <c r="H52" s="10"/>
      <c r="I52" s="10"/>
      <c r="J52" s="10"/>
    </row>
    <row r="53" spans="1:10" x14ac:dyDescent="0.2">
      <c r="A53" s="9"/>
      <c r="E53" s="10"/>
      <c r="F53" s="10"/>
      <c r="G53" s="10"/>
      <c r="H53" s="10"/>
      <c r="I53" s="10"/>
      <c r="J53" s="10"/>
    </row>
    <row r="54" spans="1:10" x14ac:dyDescent="0.2">
      <c r="A54" s="9"/>
      <c r="E54" s="10"/>
      <c r="F54" s="10"/>
      <c r="G54" s="10"/>
      <c r="H54" s="10"/>
      <c r="I54" s="10"/>
      <c r="J54" s="10"/>
    </row>
    <row r="55" spans="1:10" x14ac:dyDescent="0.2">
      <c r="A55" s="9"/>
      <c r="E55" s="10"/>
      <c r="F55" s="10"/>
      <c r="G55" s="10"/>
      <c r="H55" s="10"/>
      <c r="I55" s="10"/>
      <c r="J55" s="10"/>
    </row>
    <row r="56" spans="1:10" x14ac:dyDescent="0.2">
      <c r="A56" s="9"/>
      <c r="E56" s="10"/>
      <c r="F56" s="10"/>
      <c r="G56" s="10"/>
      <c r="H56" s="10"/>
      <c r="I56" s="10"/>
      <c r="J56" s="10"/>
    </row>
    <row r="57" spans="1:10" x14ac:dyDescent="0.2">
      <c r="A57" s="9"/>
      <c r="E57" s="10"/>
      <c r="F57" s="10"/>
      <c r="G57" s="10"/>
      <c r="H57" s="10"/>
      <c r="I57" s="10"/>
      <c r="J57" s="10"/>
    </row>
    <row r="58" spans="1:10" x14ac:dyDescent="0.2">
      <c r="A58" s="9"/>
      <c r="E58" s="10"/>
      <c r="F58" s="10"/>
      <c r="G58" s="10"/>
      <c r="H58" s="10"/>
      <c r="I58" s="10"/>
      <c r="J58" s="10"/>
    </row>
    <row r="59" spans="1:10" x14ac:dyDescent="0.2">
      <c r="A59" s="9"/>
      <c r="E59" s="10"/>
      <c r="F59" s="10"/>
      <c r="G59" s="10"/>
      <c r="H59" s="10"/>
      <c r="I59" s="10"/>
      <c r="J59" s="10"/>
    </row>
    <row r="60" spans="1:10" x14ac:dyDescent="0.2">
      <c r="A60" s="9"/>
      <c r="E60" s="10"/>
      <c r="F60" s="10"/>
      <c r="G60" s="10"/>
      <c r="H60" s="10"/>
      <c r="I60" s="10"/>
      <c r="J60" s="10"/>
    </row>
    <row r="61" spans="1:10" x14ac:dyDescent="0.2">
      <c r="A61" s="9"/>
      <c r="E61" s="10"/>
      <c r="F61" s="10"/>
      <c r="G61" s="10"/>
      <c r="H61" s="10"/>
      <c r="I61" s="10"/>
      <c r="J61" s="10"/>
    </row>
    <row r="62" spans="1:10" x14ac:dyDescent="0.2">
      <c r="A62" s="9"/>
      <c r="E62" s="10"/>
      <c r="F62" s="10"/>
      <c r="G62" s="10"/>
      <c r="H62" s="10"/>
      <c r="I62" s="10"/>
      <c r="J62" s="10"/>
    </row>
    <row r="63" spans="1:10" x14ac:dyDescent="0.2">
      <c r="A63" s="9"/>
      <c r="E63" s="10"/>
      <c r="F63" s="10"/>
      <c r="G63" s="10"/>
      <c r="H63" s="10"/>
      <c r="I63" s="10"/>
      <c r="J63" s="10"/>
    </row>
    <row r="64" spans="1:10" x14ac:dyDescent="0.2">
      <c r="A64" s="9"/>
      <c r="E64" s="10"/>
      <c r="F64" s="10"/>
      <c r="G64" s="10"/>
      <c r="H64" s="10"/>
      <c r="I64" s="10"/>
      <c r="J64" s="10"/>
    </row>
    <row r="65" spans="1:10" x14ac:dyDescent="0.2">
      <c r="A65" s="9"/>
      <c r="E65" s="10"/>
      <c r="F65" s="10"/>
      <c r="G65" s="10"/>
      <c r="H65" s="10"/>
      <c r="I65" s="10"/>
      <c r="J65" s="10"/>
    </row>
    <row r="66" spans="1:10" x14ac:dyDescent="0.2">
      <c r="A66" s="9"/>
      <c r="E66" s="10"/>
      <c r="F66" s="10"/>
      <c r="G66" s="10"/>
      <c r="H66" s="10"/>
      <c r="I66" s="10"/>
      <c r="J66" s="10"/>
    </row>
    <row r="67" spans="1:10" x14ac:dyDescent="0.2">
      <c r="A67" s="9"/>
      <c r="E67" s="10"/>
      <c r="F67" s="10"/>
      <c r="G67" s="10"/>
      <c r="H67" s="10"/>
      <c r="I67" s="10"/>
      <c r="J67" s="10"/>
    </row>
    <row r="68" spans="1:10" x14ac:dyDescent="0.2">
      <c r="A68" s="9"/>
      <c r="E68" s="10"/>
      <c r="F68" s="10"/>
      <c r="G68" s="10"/>
      <c r="H68" s="10"/>
      <c r="I68" s="10"/>
      <c r="J68" s="10"/>
    </row>
    <row r="69" spans="1:10" x14ac:dyDescent="0.2">
      <c r="A69" s="9"/>
      <c r="E69" s="10"/>
      <c r="F69" s="10"/>
      <c r="G69" s="10"/>
      <c r="H69" s="10"/>
      <c r="I69" s="10"/>
      <c r="J69" s="10"/>
    </row>
    <row r="70" spans="1:10" x14ac:dyDescent="0.2">
      <c r="A70" s="9"/>
      <c r="E70" s="10"/>
      <c r="F70" s="10"/>
      <c r="G70" s="10"/>
      <c r="H70" s="10"/>
      <c r="I70" s="10"/>
      <c r="J70" s="10"/>
    </row>
    <row r="71" spans="1:10" x14ac:dyDescent="0.2">
      <c r="A71" s="9"/>
      <c r="E71" s="10"/>
      <c r="F71" s="10"/>
      <c r="G71" s="10"/>
      <c r="H71" s="10"/>
      <c r="I71" s="10"/>
      <c r="J71" s="10"/>
    </row>
    <row r="72" spans="1:10" x14ac:dyDescent="0.2">
      <c r="A72" s="9"/>
      <c r="E72" s="10"/>
      <c r="F72" s="10"/>
      <c r="G72" s="10"/>
      <c r="H72" s="10"/>
      <c r="I72" s="10"/>
      <c r="J72" s="10"/>
    </row>
    <row r="73" spans="1:10" x14ac:dyDescent="0.2">
      <c r="A73" s="9"/>
      <c r="E73" s="10"/>
      <c r="F73" s="10"/>
      <c r="G73" s="10"/>
      <c r="H73" s="10"/>
      <c r="I73" s="10"/>
      <c r="J73" s="10"/>
    </row>
    <row r="74" spans="1:10" x14ac:dyDescent="0.2">
      <c r="A74" s="9"/>
      <c r="E74" s="10"/>
      <c r="F74" s="10"/>
      <c r="G74" s="10"/>
      <c r="H74" s="10"/>
      <c r="I74" s="10"/>
      <c r="J74" s="10"/>
    </row>
    <row r="75" spans="1:10" x14ac:dyDescent="0.2">
      <c r="A75" s="9"/>
      <c r="E75" s="10"/>
      <c r="F75" s="10"/>
      <c r="G75" s="10"/>
      <c r="H75" s="10"/>
      <c r="I75" s="10"/>
      <c r="J75" s="10"/>
    </row>
    <row r="76" spans="1:10" x14ac:dyDescent="0.2">
      <c r="A76" s="9"/>
      <c r="E76" s="10"/>
      <c r="F76" s="10"/>
      <c r="G76" s="10"/>
      <c r="H76" s="10"/>
      <c r="I76" s="10"/>
      <c r="J76" s="10"/>
    </row>
    <row r="77" spans="1:10" x14ac:dyDescent="0.2">
      <c r="A77" s="9"/>
      <c r="E77" s="10"/>
      <c r="F77" s="10"/>
      <c r="G77" s="10"/>
      <c r="H77" s="10"/>
      <c r="I77" s="10"/>
      <c r="J77" s="10"/>
    </row>
    <row r="78" spans="1:10" x14ac:dyDescent="0.2">
      <c r="A78" s="9"/>
      <c r="E78" s="10"/>
      <c r="F78" s="10"/>
      <c r="G78" s="10"/>
      <c r="H78" s="10"/>
      <c r="I78" s="10"/>
      <c r="J78" s="10"/>
    </row>
    <row r="79" spans="1:10" x14ac:dyDescent="0.2">
      <c r="A79" s="9"/>
      <c r="E79" s="10"/>
      <c r="F79" s="10"/>
      <c r="G79" s="10"/>
      <c r="H79" s="10"/>
      <c r="I79" s="10"/>
      <c r="J79" s="10"/>
    </row>
    <row r="80" spans="1:10" x14ac:dyDescent="0.2">
      <c r="A80" s="9"/>
      <c r="E80" s="10"/>
      <c r="F80" s="10"/>
      <c r="G80" s="10"/>
      <c r="H80" s="10"/>
      <c r="I80" s="10"/>
      <c r="J80" s="10"/>
    </row>
    <row r="81" spans="1:10" x14ac:dyDescent="0.2">
      <c r="A81" s="9"/>
      <c r="E81" s="10"/>
      <c r="F81" s="10"/>
      <c r="G81" s="10"/>
      <c r="H81" s="10"/>
      <c r="I81" s="10"/>
      <c r="J81" s="10"/>
    </row>
    <row r="82" spans="1:10" x14ac:dyDescent="0.2">
      <c r="A82" s="9"/>
      <c r="E82" s="10"/>
      <c r="F82" s="10"/>
      <c r="G82" s="10"/>
      <c r="H82" s="10"/>
      <c r="I82" s="10"/>
      <c r="J82" s="10"/>
    </row>
    <row r="83" spans="1:10" x14ac:dyDescent="0.2">
      <c r="A83" s="9"/>
      <c r="E83" s="10"/>
      <c r="F83" s="10"/>
      <c r="G83" s="10"/>
      <c r="H83" s="10"/>
      <c r="I83" s="10"/>
      <c r="J83" s="10"/>
    </row>
    <row r="84" spans="1:10" x14ac:dyDescent="0.2">
      <c r="A84" s="9"/>
      <c r="E84" s="10"/>
      <c r="F84" s="10"/>
      <c r="G84" s="10"/>
      <c r="H84" s="10"/>
      <c r="I84" s="10"/>
      <c r="J84" s="10"/>
    </row>
    <row r="85" spans="1:10" x14ac:dyDescent="0.2">
      <c r="A85" s="9"/>
      <c r="E85" s="10"/>
      <c r="F85" s="10"/>
      <c r="G85" s="10"/>
      <c r="H85" s="10"/>
      <c r="I85" s="10"/>
      <c r="J85" s="10"/>
    </row>
    <row r="86" spans="1:10" x14ac:dyDescent="0.2">
      <c r="A86" s="9"/>
      <c r="E86" s="10"/>
      <c r="F86" s="10"/>
      <c r="G86" s="10"/>
      <c r="H86" s="10"/>
      <c r="I86" s="10"/>
      <c r="J86" s="10"/>
    </row>
    <row r="87" spans="1:10" x14ac:dyDescent="0.2">
      <c r="A87" s="9"/>
      <c r="E87" s="10"/>
      <c r="F87" s="10"/>
      <c r="G87" s="10"/>
      <c r="H87" s="10"/>
      <c r="I87" s="10"/>
      <c r="J87" s="10"/>
    </row>
    <row r="88" spans="1:10" x14ac:dyDescent="0.2">
      <c r="A88" s="9"/>
      <c r="E88" s="10"/>
      <c r="F88" s="10"/>
      <c r="G88" s="10"/>
      <c r="H88" s="10"/>
      <c r="I88" s="10"/>
      <c r="J88" s="10"/>
    </row>
    <row r="89" spans="1:10" x14ac:dyDescent="0.2">
      <c r="A89" s="9"/>
      <c r="E89" s="10"/>
      <c r="F89" s="10"/>
      <c r="G89" s="10"/>
      <c r="H89" s="10"/>
      <c r="I89" s="10"/>
      <c r="J89" s="10"/>
    </row>
    <row r="90" spans="1:10" x14ac:dyDescent="0.2">
      <c r="A90" s="9"/>
      <c r="E90" s="10"/>
      <c r="F90" s="10"/>
      <c r="G90" s="10"/>
      <c r="H90" s="10"/>
      <c r="I90" s="10"/>
      <c r="J90" s="10"/>
    </row>
    <row r="91" spans="1:10" x14ac:dyDescent="0.2">
      <c r="A91" s="9"/>
      <c r="E91" s="10"/>
      <c r="F91" s="10"/>
      <c r="G91" s="10"/>
      <c r="H91" s="10"/>
      <c r="I91" s="10"/>
      <c r="J91" s="10"/>
    </row>
    <row r="92" spans="1:10" x14ac:dyDescent="0.2">
      <c r="A92" s="9"/>
      <c r="E92" s="10"/>
      <c r="F92" s="10"/>
      <c r="G92" s="10"/>
      <c r="H92" s="10"/>
      <c r="I92" s="10"/>
      <c r="J92" s="10"/>
    </row>
    <row r="93" spans="1:10" x14ac:dyDescent="0.2">
      <c r="A93" s="9"/>
      <c r="E93" s="10"/>
      <c r="F93" s="10"/>
      <c r="G93" s="10"/>
      <c r="H93" s="10"/>
      <c r="I93" s="10"/>
      <c r="J93" s="10"/>
    </row>
    <row r="94" spans="1:10" x14ac:dyDescent="0.2">
      <c r="A94" s="9"/>
      <c r="E94" s="10"/>
      <c r="F94" s="10"/>
      <c r="G94" s="10"/>
      <c r="H94" s="10"/>
      <c r="I94" s="10"/>
      <c r="J94" s="10"/>
    </row>
    <row r="95" spans="1:10" x14ac:dyDescent="0.2">
      <c r="A95" s="9"/>
      <c r="E95" s="10"/>
      <c r="F95" s="10"/>
      <c r="G95" s="10"/>
      <c r="H95" s="10"/>
      <c r="I95" s="10"/>
      <c r="J95" s="10"/>
    </row>
    <row r="96" spans="1:10" x14ac:dyDescent="0.2">
      <c r="A96" s="9"/>
      <c r="E96" s="10"/>
      <c r="F96" s="10"/>
      <c r="G96" s="10"/>
      <c r="H96" s="10"/>
      <c r="I96" s="10"/>
      <c r="J96" s="10"/>
    </row>
    <row r="97" spans="1:10" x14ac:dyDescent="0.2">
      <c r="A97" s="9"/>
      <c r="E97" s="10"/>
      <c r="F97" s="10"/>
      <c r="G97" s="10"/>
      <c r="H97" s="10"/>
      <c r="I97" s="10"/>
      <c r="J97" s="10"/>
    </row>
    <row r="98" spans="1:10" x14ac:dyDescent="0.2">
      <c r="A98" s="9"/>
      <c r="E98" s="10"/>
      <c r="F98" s="10"/>
      <c r="G98" s="10"/>
      <c r="H98" s="10"/>
      <c r="I98" s="10"/>
      <c r="J98" s="10"/>
    </row>
    <row r="99" spans="1:10" x14ac:dyDescent="0.2">
      <c r="A99" s="9"/>
      <c r="E99" s="10"/>
      <c r="F99" s="10"/>
      <c r="G99" s="10"/>
      <c r="H99" s="10"/>
      <c r="I99" s="10"/>
      <c r="J99" s="10"/>
    </row>
    <row r="100" spans="1:10" x14ac:dyDescent="0.2">
      <c r="A100" s="9"/>
      <c r="E100" s="10"/>
      <c r="F100" s="10"/>
      <c r="G100" s="10"/>
      <c r="H100" s="10"/>
      <c r="I100" s="10"/>
      <c r="J100" s="10"/>
    </row>
    <row r="101" spans="1:10" x14ac:dyDescent="0.2">
      <c r="A101" s="9"/>
      <c r="E101" s="10"/>
      <c r="F101" s="10"/>
      <c r="G101" s="10"/>
      <c r="H101" s="10"/>
      <c r="I101" s="10"/>
      <c r="J101" s="10"/>
    </row>
    <row r="102" spans="1:10" x14ac:dyDescent="0.2">
      <c r="A102" s="9"/>
      <c r="E102" s="10"/>
      <c r="F102" s="10"/>
      <c r="G102" s="10"/>
      <c r="H102" s="10"/>
      <c r="I102" s="10"/>
      <c r="J102" s="10"/>
    </row>
    <row r="103" spans="1:10" x14ac:dyDescent="0.2">
      <c r="A103" s="9"/>
      <c r="E103" s="10"/>
      <c r="F103" s="10"/>
      <c r="G103" s="10"/>
      <c r="H103" s="10"/>
      <c r="I103" s="10"/>
      <c r="J103" s="10"/>
    </row>
    <row r="104" spans="1:10" x14ac:dyDescent="0.2">
      <c r="A104" s="9"/>
      <c r="E104" s="10"/>
      <c r="F104" s="10"/>
      <c r="G104" s="10"/>
      <c r="H104" s="10"/>
      <c r="I104" s="10"/>
      <c r="J104" s="10"/>
    </row>
    <row r="105" spans="1:10" x14ac:dyDescent="0.2">
      <c r="A105" s="9"/>
      <c r="E105" s="10"/>
      <c r="F105" s="10"/>
      <c r="G105" s="10"/>
      <c r="H105" s="10"/>
      <c r="I105" s="10"/>
      <c r="J105" s="10"/>
    </row>
    <row r="106" spans="1:10" x14ac:dyDescent="0.2">
      <c r="A106" s="9"/>
      <c r="E106" s="10"/>
      <c r="F106" s="10"/>
      <c r="G106" s="10"/>
      <c r="H106" s="10"/>
      <c r="I106" s="10"/>
      <c r="J106" s="10"/>
    </row>
    <row r="107" spans="1:10" x14ac:dyDescent="0.2">
      <c r="A107" s="9"/>
      <c r="E107" s="10"/>
      <c r="F107" s="10"/>
      <c r="G107" s="10"/>
      <c r="H107" s="10"/>
      <c r="I107" s="10"/>
      <c r="J107" s="10"/>
    </row>
    <row r="108" spans="1:10" x14ac:dyDescent="0.2">
      <c r="A108" s="9"/>
      <c r="E108" s="10"/>
      <c r="F108" s="10"/>
      <c r="G108" s="10"/>
      <c r="H108" s="10"/>
      <c r="I108" s="10"/>
      <c r="J108" s="10"/>
    </row>
    <row r="109" spans="1:10" x14ac:dyDescent="0.2">
      <c r="A109" s="9"/>
      <c r="E109" s="10"/>
      <c r="F109" s="10"/>
      <c r="G109" s="10"/>
      <c r="H109" s="10"/>
      <c r="I109" s="10"/>
      <c r="J109" s="10"/>
    </row>
    <row r="110" spans="1:10" x14ac:dyDescent="0.2">
      <c r="A110" s="9"/>
      <c r="E110" s="10"/>
      <c r="F110" s="10"/>
      <c r="G110" s="10"/>
      <c r="H110" s="10"/>
      <c r="I110" s="10"/>
      <c r="J110" s="10"/>
    </row>
    <row r="111" spans="1:10" x14ac:dyDescent="0.2">
      <c r="A111" s="9"/>
      <c r="E111" s="10"/>
      <c r="F111" s="10"/>
      <c r="G111" s="10"/>
      <c r="H111" s="10"/>
      <c r="I111" s="10"/>
      <c r="J111" s="10"/>
    </row>
    <row r="112" spans="1:10" x14ac:dyDescent="0.2">
      <c r="A112" s="9"/>
      <c r="E112" s="10"/>
      <c r="F112" s="10"/>
      <c r="G112" s="10"/>
      <c r="H112" s="10"/>
      <c r="I112" s="10"/>
      <c r="J112" s="10"/>
    </row>
    <row r="113" spans="1:10" x14ac:dyDescent="0.2">
      <c r="A113" s="9"/>
      <c r="E113" s="10"/>
      <c r="F113" s="10"/>
      <c r="G113" s="10"/>
      <c r="H113" s="10"/>
      <c r="I113" s="10"/>
      <c r="J113" s="10"/>
    </row>
    <row r="114" spans="1:10" x14ac:dyDescent="0.2">
      <c r="A114" s="9"/>
      <c r="E114" s="10"/>
      <c r="F114" s="10"/>
      <c r="G114" s="10"/>
      <c r="H114" s="10"/>
      <c r="I114" s="10"/>
      <c r="J114" s="10"/>
    </row>
    <row r="115" spans="1:10" x14ac:dyDescent="0.2">
      <c r="E115" s="10"/>
      <c r="F115" s="37"/>
      <c r="G115" s="37"/>
      <c r="H115" s="37"/>
      <c r="I115" s="37"/>
      <c r="J115" s="37"/>
    </row>
    <row r="116" spans="1:10" x14ac:dyDescent="0.2">
      <c r="A116" s="4" t="s">
        <v>46</v>
      </c>
      <c r="E116" s="10"/>
      <c r="F116" s="37"/>
      <c r="G116" s="37"/>
      <c r="H116" s="37"/>
      <c r="I116" s="37"/>
      <c r="J116" s="37"/>
    </row>
    <row r="117" spans="1:10" x14ac:dyDescent="0.2">
      <c r="A117" s="38" t="s">
        <v>47</v>
      </c>
      <c r="C117" s="1" t="s">
        <v>61</v>
      </c>
      <c r="E117" s="10"/>
      <c r="F117" s="37"/>
      <c r="G117" s="37"/>
      <c r="H117" s="37"/>
      <c r="I117" s="37"/>
      <c r="J117" s="37"/>
    </row>
    <row r="118" spans="1:10" x14ac:dyDescent="0.2">
      <c r="E118" s="10"/>
      <c r="F118" s="37"/>
      <c r="G118" s="37"/>
      <c r="H118" s="37"/>
      <c r="I118" s="37"/>
      <c r="J118" s="37"/>
    </row>
    <row r="119" spans="1:10" x14ac:dyDescent="0.2">
      <c r="E119" s="10"/>
      <c r="F119" s="37"/>
      <c r="G119" s="37"/>
      <c r="H119" s="37"/>
      <c r="I119" s="37"/>
      <c r="J119" s="37"/>
    </row>
    <row r="120" spans="1:10" x14ac:dyDescent="0.2">
      <c r="E120" s="9"/>
    </row>
    <row r="121" spans="1:10" x14ac:dyDescent="0.2">
      <c r="E121" s="9"/>
    </row>
  </sheetData>
  <mergeCells count="1">
    <mergeCell ref="A6:G6"/>
  </mergeCells>
  <pageMargins left="0.7" right="0.7" top="0.75" bottom="0.75" header="0.3" footer="0.3"/>
  <pageSetup firstPageNumber="4" orientation="landscape" useFirstPageNumber="1" r:id="rId1"/>
  <headerFooter>
    <oddHeader>&amp;R&amp;"Arial,Regular"&amp;10Filed: 2022-10-31
EB-2022-0200
Exhibit 4
Tab 2
Schedule 1
Attachment 1
Page &amp;P of 6</oddHead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416EA-2C25-4AB3-AC6B-5AA8EE5F4365}">
  <dimension ref="A6:S105"/>
  <sheetViews>
    <sheetView view="pageLayout" zoomScale="90" zoomScaleNormal="100" zoomScalePageLayoutView="90" workbookViewId="0">
      <selection activeCell="G26" sqref="G26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35.7109375" style="1" customWidth="1"/>
    <col min="4" max="4" width="1.28515625" style="1" customWidth="1"/>
    <col min="5" max="17" width="8.7109375" style="1" customWidth="1"/>
    <col min="18" max="20" width="12.5703125" style="1" customWidth="1"/>
    <col min="21" max="16384" width="101.140625" style="1"/>
  </cols>
  <sheetData>
    <row r="6" spans="1:19" s="3" customFormat="1" x14ac:dyDescent="0.2">
      <c r="A6" s="91" t="s">
        <v>77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</row>
    <row r="8" spans="1:19" s="61" customFormat="1" ht="25.5" x14ac:dyDescent="0.2">
      <c r="A8" s="6" t="s">
        <v>129</v>
      </c>
      <c r="B8" s="59"/>
      <c r="C8" s="8" t="s">
        <v>52</v>
      </c>
      <c r="D8" s="8"/>
      <c r="E8" s="60" t="s">
        <v>78</v>
      </c>
      <c r="F8" s="60" t="s">
        <v>79</v>
      </c>
      <c r="G8" s="60" t="s">
        <v>80</v>
      </c>
      <c r="H8" s="60" t="s">
        <v>81</v>
      </c>
      <c r="I8" s="60" t="s">
        <v>82</v>
      </c>
      <c r="J8" s="60" t="s">
        <v>83</v>
      </c>
      <c r="K8" s="60" t="s">
        <v>84</v>
      </c>
      <c r="L8" s="60" t="s">
        <v>85</v>
      </c>
      <c r="M8" s="60" t="s">
        <v>86</v>
      </c>
      <c r="N8" s="60" t="s">
        <v>87</v>
      </c>
      <c r="O8" s="60" t="s">
        <v>88</v>
      </c>
      <c r="P8" s="60" t="s">
        <v>89</v>
      </c>
      <c r="Q8" s="60" t="s">
        <v>90</v>
      </c>
    </row>
    <row r="9" spans="1:19" s="61" customFormat="1" x14ac:dyDescent="0.2">
      <c r="A9" s="81"/>
      <c r="B9" s="59"/>
      <c r="C9" s="15"/>
      <c r="D9" s="15"/>
      <c r="E9" s="9" t="s">
        <v>5</v>
      </c>
      <c r="F9" s="9" t="s">
        <v>6</v>
      </c>
      <c r="G9" s="9" t="s">
        <v>7</v>
      </c>
      <c r="H9" s="9" t="s">
        <v>8</v>
      </c>
      <c r="I9" s="9" t="s">
        <v>9</v>
      </c>
      <c r="J9" s="9" t="s">
        <v>10</v>
      </c>
      <c r="K9" s="9" t="s">
        <v>11</v>
      </c>
      <c r="L9" s="9" t="s">
        <v>12</v>
      </c>
      <c r="M9" s="9" t="s">
        <v>119</v>
      </c>
      <c r="N9" s="9" t="s">
        <v>120</v>
      </c>
      <c r="O9" s="9" t="s">
        <v>121</v>
      </c>
      <c r="P9" s="9" t="s">
        <v>122</v>
      </c>
      <c r="Q9" s="9" t="s">
        <v>123</v>
      </c>
    </row>
    <row r="10" spans="1:19" x14ac:dyDescent="0.2">
      <c r="C10" s="4"/>
      <c r="E10" s="9"/>
      <c r="F10" s="9"/>
      <c r="G10" s="9"/>
      <c r="H10" s="9"/>
      <c r="I10" s="9"/>
      <c r="J10" s="9"/>
    </row>
    <row r="11" spans="1:19" s="61" customFormat="1" x14ac:dyDescent="0.2">
      <c r="A11" s="9">
        <v>1</v>
      </c>
      <c r="B11" s="62"/>
      <c r="C11" s="61" t="s">
        <v>91</v>
      </c>
      <c r="E11" s="63">
        <v>31</v>
      </c>
      <c r="F11" s="63">
        <v>29</v>
      </c>
      <c r="G11" s="63">
        <v>30</v>
      </c>
      <c r="H11" s="63">
        <v>31</v>
      </c>
      <c r="I11" s="63">
        <v>31</v>
      </c>
      <c r="J11" s="63">
        <v>30</v>
      </c>
      <c r="K11" s="63">
        <v>31</v>
      </c>
      <c r="L11" s="63">
        <v>31</v>
      </c>
      <c r="M11" s="63">
        <v>30</v>
      </c>
      <c r="N11" s="63">
        <v>31</v>
      </c>
      <c r="O11" s="63">
        <v>30</v>
      </c>
      <c r="P11" s="63">
        <v>31</v>
      </c>
      <c r="Q11" s="63">
        <v>365</v>
      </c>
    </row>
    <row r="12" spans="1:19" s="61" customFormat="1" x14ac:dyDescent="0.2"/>
    <row r="13" spans="1:19" s="61" customFormat="1" x14ac:dyDescent="0.2">
      <c r="A13" s="9">
        <v>2</v>
      </c>
      <c r="B13" s="62"/>
      <c r="C13" s="61" t="s">
        <v>92</v>
      </c>
      <c r="E13" s="42">
        <v>20378.88</v>
      </c>
      <c r="F13" s="42">
        <v>23600</v>
      </c>
      <c r="G13" s="42">
        <v>0</v>
      </c>
      <c r="H13" s="42">
        <v>2012.01</v>
      </c>
      <c r="I13" s="42">
        <v>3999.9920000000002</v>
      </c>
      <c r="J13" s="42">
        <v>13200</v>
      </c>
      <c r="K13" s="42">
        <v>7686.3130000000001</v>
      </c>
      <c r="L13" s="42">
        <v>0</v>
      </c>
      <c r="M13" s="42">
        <v>10822.66</v>
      </c>
      <c r="N13" s="42">
        <v>10439.99</v>
      </c>
      <c r="O13" s="42">
        <v>10023.99</v>
      </c>
      <c r="P13" s="42">
        <v>24149.99</v>
      </c>
      <c r="Q13" s="42">
        <f>SUM(E13:P13)</f>
        <v>126313.82500000003</v>
      </c>
      <c r="S13" s="64"/>
    </row>
    <row r="14" spans="1:19" s="61" customFormat="1" x14ac:dyDescent="0.2">
      <c r="A14" s="63">
        <v>3</v>
      </c>
      <c r="B14" s="65"/>
      <c r="C14" s="61" t="s">
        <v>93</v>
      </c>
      <c r="E14" s="42">
        <f>$Q$13*E11/366</f>
        <v>10698.711953551914</v>
      </c>
      <c r="F14" s="42">
        <f t="shared" ref="F14:P14" si="0">$Q$13*F11/366</f>
        <v>10008.472472677598</v>
      </c>
      <c r="G14" s="42">
        <f t="shared" si="0"/>
        <v>10353.592213114756</v>
      </c>
      <c r="H14" s="42">
        <f t="shared" si="0"/>
        <v>10698.711953551914</v>
      </c>
      <c r="I14" s="42">
        <f t="shared" si="0"/>
        <v>10698.711953551914</v>
      </c>
      <c r="J14" s="42">
        <f t="shared" si="0"/>
        <v>10353.592213114756</v>
      </c>
      <c r="K14" s="42">
        <f t="shared" si="0"/>
        <v>10698.711953551914</v>
      </c>
      <c r="L14" s="42">
        <f t="shared" si="0"/>
        <v>10698.711953551914</v>
      </c>
      <c r="M14" s="42">
        <f t="shared" si="0"/>
        <v>10353.592213114756</v>
      </c>
      <c r="N14" s="42">
        <f t="shared" si="0"/>
        <v>10698.711953551914</v>
      </c>
      <c r="O14" s="42">
        <f t="shared" si="0"/>
        <v>10353.592213114756</v>
      </c>
      <c r="P14" s="42">
        <f t="shared" si="0"/>
        <v>10698.711953551914</v>
      </c>
      <c r="Q14" s="42">
        <f>SUM(E14:P14)</f>
        <v>126313.82500000003</v>
      </c>
    </row>
    <row r="15" spans="1:19" s="61" customFormat="1" x14ac:dyDescent="0.2">
      <c r="A15" s="9">
        <v>4</v>
      </c>
      <c r="B15" s="65"/>
      <c r="C15" s="61" t="s">
        <v>94</v>
      </c>
      <c r="E15" s="32">
        <f t="shared" ref="E15:Q15" si="1">E13-E14</f>
        <v>9680.1680464480869</v>
      </c>
      <c r="F15" s="32">
        <f t="shared" si="1"/>
        <v>13591.527527322402</v>
      </c>
      <c r="G15" s="32">
        <f t="shared" si="1"/>
        <v>-10353.592213114756</v>
      </c>
      <c r="H15" s="32">
        <f t="shared" si="1"/>
        <v>-8686.7019535519139</v>
      </c>
      <c r="I15" s="32">
        <f t="shared" si="1"/>
        <v>-6698.7199535519139</v>
      </c>
      <c r="J15" s="32">
        <f t="shared" si="1"/>
        <v>2846.4077868852437</v>
      </c>
      <c r="K15" s="32">
        <f t="shared" si="1"/>
        <v>-3012.398953551914</v>
      </c>
      <c r="L15" s="32">
        <f t="shared" si="1"/>
        <v>-10698.711953551914</v>
      </c>
      <c r="M15" s="32">
        <f t="shared" si="1"/>
        <v>469.06778688524355</v>
      </c>
      <c r="N15" s="32">
        <f t="shared" si="1"/>
        <v>-258.72195355191434</v>
      </c>
      <c r="O15" s="32">
        <f t="shared" si="1"/>
        <v>-329.60221311475652</v>
      </c>
      <c r="P15" s="32">
        <f t="shared" si="1"/>
        <v>13451.278046448087</v>
      </c>
      <c r="Q15" s="32">
        <f t="shared" si="1"/>
        <v>0</v>
      </c>
    </row>
    <row r="16" spans="1:19" s="61" customFormat="1" x14ac:dyDescent="0.2">
      <c r="B16" s="65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</row>
    <row r="17" spans="1:19" s="61" customFormat="1" x14ac:dyDescent="0.2">
      <c r="A17" s="63">
        <v>5</v>
      </c>
      <c r="B17" s="65"/>
      <c r="C17" s="61" t="s">
        <v>95</v>
      </c>
      <c r="E17" s="67">
        <v>5.74247</v>
      </c>
      <c r="F17" s="67">
        <v>5.66153</v>
      </c>
      <c r="G17" s="67">
        <v>5.2338899999999997</v>
      </c>
      <c r="H17" s="67">
        <v>5.2108100000000004</v>
      </c>
      <c r="I17" s="67">
        <v>5.1364400000000003</v>
      </c>
      <c r="J17" s="67">
        <v>5.0979099999999997</v>
      </c>
      <c r="K17" s="67">
        <v>5.0850799999999996</v>
      </c>
      <c r="L17" s="67">
        <v>5.0905899999999997</v>
      </c>
      <c r="M17" s="67">
        <v>5.04711</v>
      </c>
      <c r="N17" s="67">
        <v>5.0496299999999996</v>
      </c>
      <c r="O17" s="67">
        <v>5.2939400000000001</v>
      </c>
      <c r="P17" s="67">
        <v>5.55105</v>
      </c>
      <c r="S17" s="68"/>
    </row>
    <row r="18" spans="1:19" s="61" customFormat="1" x14ac:dyDescent="0.2">
      <c r="A18" s="63"/>
      <c r="B18" s="65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S18" s="68"/>
    </row>
    <row r="19" spans="1:19" s="61" customFormat="1" x14ac:dyDescent="0.2">
      <c r="A19" s="9">
        <v>6</v>
      </c>
      <c r="B19" s="62"/>
      <c r="C19" s="61" t="s">
        <v>116</v>
      </c>
      <c r="E19" s="70">
        <f>E15*E17</f>
        <v>55588.074601686749</v>
      </c>
      <c r="F19" s="70">
        <f t="shared" ref="F19:P19" si="2">F15*F17</f>
        <v>76948.840841761601</v>
      </c>
      <c r="G19" s="70">
        <f t="shared" si="2"/>
        <v>-54189.562748299191</v>
      </c>
      <c r="H19" s="70">
        <f t="shared" si="2"/>
        <v>-45264.75340658785</v>
      </c>
      <c r="I19" s="70">
        <f t="shared" si="2"/>
        <v>-34407.573118222193</v>
      </c>
      <c r="J19" s="70">
        <f t="shared" si="2"/>
        <v>14510.730720840153</v>
      </c>
      <c r="K19" s="70">
        <f t="shared" si="2"/>
        <v>-15318.289670727765</v>
      </c>
      <c r="L19" s="70">
        <f t="shared" si="2"/>
        <v>-54462.756083631837</v>
      </c>
      <c r="M19" s="70">
        <f t="shared" si="2"/>
        <v>2367.4367178663815</v>
      </c>
      <c r="N19" s="70">
        <f t="shared" si="2"/>
        <v>-1306.4501383143531</v>
      </c>
      <c r="O19" s="70">
        <f t="shared" si="2"/>
        <v>-1744.8943400967341</v>
      </c>
      <c r="P19" s="70">
        <f t="shared" si="2"/>
        <v>74668.716999735654</v>
      </c>
      <c r="Q19" s="70">
        <f>SUM(E19:P19)</f>
        <v>17389.520376010623</v>
      </c>
    </row>
    <row r="20" spans="1:19" s="61" customFormat="1" x14ac:dyDescent="0.2"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1:19" s="61" customFormat="1" x14ac:dyDescent="0.2">
      <c r="A21" s="9">
        <v>7</v>
      </c>
      <c r="B21" s="65"/>
      <c r="C21" s="61" t="s">
        <v>117</v>
      </c>
      <c r="E21" s="70">
        <v>523.57995684749994</v>
      </c>
      <c r="F21" s="70">
        <v>523.58180471925004</v>
      </c>
      <c r="G21" s="70">
        <v>523.58300985300002</v>
      </c>
      <c r="H21" s="70">
        <v>513.351585</v>
      </c>
      <c r="I21" s="70">
        <v>513.351585</v>
      </c>
      <c r="J21" s="70">
        <v>513.351585</v>
      </c>
      <c r="K21" s="70">
        <v>513.351585</v>
      </c>
      <c r="L21" s="70">
        <v>513.351585</v>
      </c>
      <c r="M21" s="70">
        <v>513.351585</v>
      </c>
      <c r="N21" s="70">
        <v>513.351585</v>
      </c>
      <c r="O21" s="70">
        <v>513.351585</v>
      </c>
      <c r="P21" s="70">
        <v>523.57979616299997</v>
      </c>
      <c r="Q21" s="70">
        <f>SUM(E21:P21)</f>
        <v>6201.1372475827502</v>
      </c>
    </row>
    <row r="22" spans="1:19" s="61" customFormat="1" x14ac:dyDescent="0.2"/>
    <row r="23" spans="1:19" s="61" customFormat="1" ht="13.5" thickBot="1" x14ac:dyDescent="0.25">
      <c r="A23" s="63">
        <v>8</v>
      </c>
      <c r="C23" s="61" t="s">
        <v>118</v>
      </c>
      <c r="E23" s="71">
        <f>E19+E21</f>
        <v>56111.654558534246</v>
      </c>
      <c r="F23" s="71">
        <f t="shared" ref="F23:Q23" si="3">F19+F21</f>
        <v>77472.422646480845</v>
      </c>
      <c r="G23" s="71">
        <f t="shared" si="3"/>
        <v>-53665.979738446193</v>
      </c>
      <c r="H23" s="71">
        <f t="shared" si="3"/>
        <v>-44751.401821587853</v>
      </c>
      <c r="I23" s="71">
        <f t="shared" si="3"/>
        <v>-33894.221533222197</v>
      </c>
      <c r="J23" s="71">
        <f t="shared" si="3"/>
        <v>15024.082305840153</v>
      </c>
      <c r="K23" s="71">
        <f t="shared" si="3"/>
        <v>-14804.938085727765</v>
      </c>
      <c r="L23" s="71">
        <f t="shared" si="3"/>
        <v>-53949.40449863184</v>
      </c>
      <c r="M23" s="71">
        <f t="shared" si="3"/>
        <v>2880.7883028663814</v>
      </c>
      <c r="N23" s="71">
        <f t="shared" si="3"/>
        <v>-793.09855331435313</v>
      </c>
      <c r="O23" s="71">
        <f t="shared" si="3"/>
        <v>-1231.5427550967343</v>
      </c>
      <c r="P23" s="71">
        <f t="shared" si="3"/>
        <v>75192.296795898656</v>
      </c>
      <c r="Q23" s="71">
        <f t="shared" si="3"/>
        <v>23590.657623593375</v>
      </c>
    </row>
    <row r="24" spans="1:19" s="41" customFormat="1" ht="13.5" thickTop="1" x14ac:dyDescent="0.2">
      <c r="A24" s="40"/>
      <c r="C24" s="50"/>
      <c r="F24" s="58"/>
    </row>
    <row r="25" spans="1:19" x14ac:dyDescent="0.2">
      <c r="A25" s="17" t="s">
        <v>46</v>
      </c>
      <c r="E25" s="10"/>
      <c r="F25" s="10"/>
      <c r="G25" s="10"/>
      <c r="H25" s="10"/>
      <c r="I25" s="10"/>
      <c r="J25" s="10"/>
    </row>
    <row r="26" spans="1:19" x14ac:dyDescent="0.2">
      <c r="A26" s="19" t="s">
        <v>47</v>
      </c>
      <c r="C26" s="1" t="s">
        <v>112</v>
      </c>
      <c r="E26" s="10"/>
      <c r="F26" s="10"/>
      <c r="G26" s="10"/>
      <c r="H26" s="10"/>
      <c r="I26" s="10"/>
      <c r="J26" s="10"/>
    </row>
    <row r="27" spans="1:19" x14ac:dyDescent="0.2">
      <c r="A27" s="20" t="s">
        <v>49</v>
      </c>
      <c r="C27" s="1" t="s">
        <v>111</v>
      </c>
      <c r="E27" s="10"/>
      <c r="F27" s="10"/>
      <c r="G27" s="10"/>
      <c r="H27" s="10"/>
      <c r="I27" s="10"/>
      <c r="J27" s="10"/>
    </row>
    <row r="28" spans="1:19" x14ac:dyDescent="0.2">
      <c r="A28" s="9"/>
      <c r="E28" s="10"/>
      <c r="F28" s="10"/>
      <c r="G28" s="10"/>
      <c r="H28" s="10"/>
      <c r="I28" s="10"/>
      <c r="J28" s="10"/>
    </row>
    <row r="29" spans="1:19" x14ac:dyDescent="0.2">
      <c r="A29" s="9"/>
      <c r="E29" s="10"/>
      <c r="F29" s="10"/>
      <c r="G29" s="10"/>
      <c r="H29" s="10"/>
      <c r="I29" s="10"/>
      <c r="J29" s="10"/>
    </row>
    <row r="30" spans="1:19" x14ac:dyDescent="0.2">
      <c r="A30" s="9"/>
      <c r="E30" s="10"/>
      <c r="F30" s="10"/>
      <c r="G30" s="10"/>
      <c r="H30" s="10"/>
      <c r="I30" s="10"/>
      <c r="J30" s="10"/>
    </row>
    <row r="31" spans="1:19" x14ac:dyDescent="0.2">
      <c r="A31" s="9"/>
      <c r="E31" s="10"/>
      <c r="F31" s="10"/>
      <c r="G31" s="10"/>
      <c r="H31" s="10"/>
      <c r="I31" s="10"/>
      <c r="J31" s="10"/>
    </row>
    <row r="32" spans="1:19" x14ac:dyDescent="0.2">
      <c r="A32" s="9"/>
      <c r="E32" s="10"/>
      <c r="F32" s="10"/>
      <c r="G32" s="10"/>
      <c r="H32" s="10"/>
      <c r="I32" s="10"/>
      <c r="J32" s="10"/>
    </row>
    <row r="33" spans="1:10" x14ac:dyDescent="0.2">
      <c r="A33" s="9"/>
      <c r="E33" s="10"/>
      <c r="F33" s="10"/>
      <c r="G33" s="10"/>
      <c r="H33" s="10"/>
      <c r="I33" s="10"/>
      <c r="J33" s="10"/>
    </row>
    <row r="34" spans="1:10" x14ac:dyDescent="0.2">
      <c r="A34" s="9"/>
      <c r="E34" s="10"/>
      <c r="F34" s="10"/>
      <c r="G34" s="10"/>
      <c r="H34" s="10"/>
      <c r="I34" s="10"/>
      <c r="J34" s="10"/>
    </row>
    <row r="35" spans="1:10" x14ac:dyDescent="0.2">
      <c r="A35" s="9"/>
      <c r="E35" s="10"/>
      <c r="F35" s="10"/>
      <c r="G35" s="10"/>
      <c r="H35" s="10"/>
      <c r="I35" s="10"/>
      <c r="J35" s="10"/>
    </row>
    <row r="36" spans="1:10" x14ac:dyDescent="0.2">
      <c r="A36" s="9"/>
      <c r="E36" s="10"/>
      <c r="F36" s="10"/>
      <c r="G36" s="10"/>
      <c r="H36" s="10"/>
      <c r="I36" s="10"/>
      <c r="J36" s="10"/>
    </row>
    <row r="37" spans="1:10" x14ac:dyDescent="0.2">
      <c r="A37" s="9"/>
      <c r="E37" s="10"/>
      <c r="F37" s="10"/>
      <c r="G37" s="10"/>
      <c r="H37" s="10"/>
      <c r="I37" s="10"/>
      <c r="J37" s="10"/>
    </row>
    <row r="38" spans="1:10" x14ac:dyDescent="0.2">
      <c r="A38" s="9"/>
      <c r="E38" s="10"/>
      <c r="F38" s="10"/>
      <c r="G38" s="10"/>
      <c r="H38" s="10"/>
      <c r="I38" s="10"/>
      <c r="J38" s="10"/>
    </row>
    <row r="39" spans="1:10" x14ac:dyDescent="0.2">
      <c r="A39" s="9"/>
      <c r="E39" s="10"/>
      <c r="F39" s="10"/>
      <c r="G39" s="10"/>
      <c r="H39" s="10"/>
      <c r="I39" s="10"/>
      <c r="J39" s="10"/>
    </row>
    <row r="40" spans="1:10" x14ac:dyDescent="0.2">
      <c r="A40" s="9"/>
      <c r="E40" s="10"/>
      <c r="F40" s="10"/>
      <c r="G40" s="10"/>
      <c r="H40" s="10"/>
      <c r="I40" s="10"/>
      <c r="J40" s="10"/>
    </row>
    <row r="41" spans="1:10" x14ac:dyDescent="0.2">
      <c r="A41" s="9"/>
      <c r="E41" s="10"/>
      <c r="F41" s="10"/>
      <c r="G41" s="10"/>
      <c r="H41" s="10"/>
      <c r="I41" s="10"/>
      <c r="J41" s="10"/>
    </row>
    <row r="42" spans="1:10" x14ac:dyDescent="0.2">
      <c r="A42" s="9"/>
      <c r="E42" s="10"/>
      <c r="F42" s="10"/>
      <c r="G42" s="10"/>
      <c r="H42" s="10"/>
      <c r="I42" s="10"/>
      <c r="J42" s="10"/>
    </row>
    <row r="43" spans="1:10" x14ac:dyDescent="0.2">
      <c r="A43" s="9"/>
      <c r="E43" s="10"/>
      <c r="F43" s="10"/>
      <c r="G43" s="10"/>
      <c r="H43" s="10"/>
      <c r="I43" s="10"/>
      <c r="J43" s="10"/>
    </row>
    <row r="44" spans="1:10" x14ac:dyDescent="0.2">
      <c r="A44" s="9"/>
      <c r="E44" s="10"/>
      <c r="F44" s="10"/>
      <c r="G44" s="10"/>
      <c r="H44" s="10"/>
      <c r="I44" s="10"/>
      <c r="J44" s="10"/>
    </row>
    <row r="45" spans="1:10" x14ac:dyDescent="0.2">
      <c r="A45" s="9"/>
      <c r="E45" s="10"/>
      <c r="F45" s="10"/>
      <c r="G45" s="10"/>
      <c r="H45" s="10"/>
      <c r="I45" s="10"/>
      <c r="J45" s="10"/>
    </row>
    <row r="46" spans="1:10" x14ac:dyDescent="0.2">
      <c r="A46" s="9"/>
      <c r="E46" s="10"/>
      <c r="F46" s="10"/>
      <c r="G46" s="10"/>
      <c r="H46" s="10"/>
      <c r="I46" s="10"/>
      <c r="J46" s="10"/>
    </row>
    <row r="47" spans="1:10" x14ac:dyDescent="0.2">
      <c r="A47" s="9"/>
      <c r="E47" s="10"/>
      <c r="F47" s="10"/>
      <c r="G47" s="10"/>
      <c r="H47" s="10"/>
      <c r="I47" s="10"/>
      <c r="J47" s="10"/>
    </row>
    <row r="48" spans="1:10" x14ac:dyDescent="0.2">
      <c r="A48" s="9"/>
      <c r="E48" s="10"/>
      <c r="F48" s="10"/>
      <c r="G48" s="10"/>
      <c r="H48" s="10"/>
      <c r="I48" s="10"/>
      <c r="J48" s="10"/>
    </row>
    <row r="49" spans="1:10" x14ac:dyDescent="0.2">
      <c r="A49" s="9"/>
      <c r="E49" s="10"/>
      <c r="F49" s="10"/>
      <c r="G49" s="10"/>
      <c r="H49" s="10"/>
      <c r="I49" s="10"/>
      <c r="J49" s="10"/>
    </row>
    <row r="50" spans="1:10" x14ac:dyDescent="0.2">
      <c r="A50" s="9"/>
      <c r="E50" s="10"/>
      <c r="F50" s="10"/>
      <c r="G50" s="10"/>
      <c r="H50" s="10"/>
      <c r="I50" s="10"/>
      <c r="J50" s="10"/>
    </row>
    <row r="51" spans="1:10" x14ac:dyDescent="0.2">
      <c r="A51" s="9"/>
      <c r="E51" s="10"/>
      <c r="F51" s="10"/>
      <c r="G51" s="10"/>
      <c r="H51" s="10"/>
      <c r="I51" s="10"/>
      <c r="J51" s="10"/>
    </row>
    <row r="52" spans="1:10" x14ac:dyDescent="0.2">
      <c r="A52" s="9"/>
      <c r="E52" s="10"/>
      <c r="F52" s="10"/>
      <c r="G52" s="10"/>
      <c r="H52" s="10"/>
      <c r="I52" s="10"/>
      <c r="J52" s="10"/>
    </row>
    <row r="53" spans="1:10" x14ac:dyDescent="0.2">
      <c r="A53" s="9"/>
      <c r="E53" s="10"/>
      <c r="F53" s="10"/>
      <c r="G53" s="10"/>
      <c r="H53" s="10"/>
      <c r="I53" s="10"/>
      <c r="J53" s="10"/>
    </row>
    <row r="54" spans="1:10" x14ac:dyDescent="0.2">
      <c r="A54" s="9"/>
      <c r="E54" s="10"/>
      <c r="F54" s="10"/>
      <c r="G54" s="10"/>
      <c r="H54" s="10"/>
      <c r="I54" s="10"/>
      <c r="J54" s="10"/>
    </row>
    <row r="55" spans="1:10" x14ac:dyDescent="0.2">
      <c r="A55" s="9"/>
      <c r="E55" s="10"/>
      <c r="F55" s="10"/>
      <c r="G55" s="10"/>
      <c r="H55" s="10"/>
      <c r="I55" s="10"/>
      <c r="J55" s="10"/>
    </row>
    <row r="56" spans="1:10" x14ac:dyDescent="0.2">
      <c r="A56" s="9"/>
      <c r="E56" s="10"/>
      <c r="F56" s="10"/>
      <c r="G56" s="10"/>
      <c r="H56" s="10"/>
      <c r="I56" s="10"/>
      <c r="J56" s="10"/>
    </row>
    <row r="57" spans="1:10" x14ac:dyDescent="0.2">
      <c r="A57" s="9"/>
      <c r="E57" s="10"/>
      <c r="F57" s="10"/>
      <c r="G57" s="10"/>
      <c r="H57" s="10"/>
      <c r="I57" s="10"/>
      <c r="J57" s="10"/>
    </row>
    <row r="58" spans="1:10" x14ac:dyDescent="0.2">
      <c r="A58" s="9"/>
      <c r="E58" s="10"/>
      <c r="F58" s="10"/>
      <c r="G58" s="10"/>
      <c r="H58" s="10"/>
      <c r="I58" s="10"/>
      <c r="J58" s="10"/>
    </row>
    <row r="59" spans="1:10" x14ac:dyDescent="0.2">
      <c r="A59" s="9"/>
      <c r="E59" s="10"/>
      <c r="F59" s="10"/>
      <c r="G59" s="10"/>
      <c r="H59" s="10"/>
      <c r="I59" s="10"/>
      <c r="J59" s="10"/>
    </row>
    <row r="60" spans="1:10" x14ac:dyDescent="0.2">
      <c r="A60" s="9"/>
      <c r="E60" s="10"/>
      <c r="F60" s="10"/>
      <c r="G60" s="10"/>
      <c r="H60" s="10"/>
      <c r="I60" s="10"/>
      <c r="J60" s="10"/>
    </row>
    <row r="61" spans="1:10" x14ac:dyDescent="0.2">
      <c r="A61" s="9"/>
      <c r="E61" s="10"/>
      <c r="F61" s="10"/>
      <c r="G61" s="10"/>
      <c r="H61" s="10"/>
      <c r="I61" s="10"/>
      <c r="J61" s="10"/>
    </row>
    <row r="62" spans="1:10" x14ac:dyDescent="0.2">
      <c r="A62" s="9"/>
      <c r="E62" s="10"/>
      <c r="F62" s="10"/>
      <c r="G62" s="10"/>
      <c r="H62" s="10"/>
      <c r="I62" s="10"/>
      <c r="J62" s="10"/>
    </row>
    <row r="63" spans="1:10" x14ac:dyDescent="0.2">
      <c r="A63" s="9"/>
      <c r="E63" s="10"/>
      <c r="F63" s="10"/>
      <c r="G63" s="10"/>
      <c r="H63" s="10"/>
      <c r="I63" s="10"/>
      <c r="J63" s="10"/>
    </row>
    <row r="64" spans="1:10" x14ac:dyDescent="0.2">
      <c r="A64" s="9"/>
      <c r="E64" s="10"/>
      <c r="F64" s="10"/>
      <c r="G64" s="10"/>
      <c r="H64" s="10"/>
      <c r="I64" s="10"/>
      <c r="J64" s="10"/>
    </row>
    <row r="65" spans="1:10" x14ac:dyDescent="0.2">
      <c r="A65" s="9"/>
      <c r="E65" s="10"/>
      <c r="F65" s="10"/>
      <c r="G65" s="10"/>
      <c r="H65" s="10"/>
      <c r="I65" s="10"/>
      <c r="J65" s="10"/>
    </row>
    <row r="66" spans="1:10" x14ac:dyDescent="0.2">
      <c r="A66" s="9"/>
      <c r="E66" s="10"/>
      <c r="F66" s="10"/>
      <c r="G66" s="10"/>
      <c r="H66" s="10"/>
      <c r="I66" s="10"/>
      <c r="J66" s="10"/>
    </row>
    <row r="67" spans="1:10" x14ac:dyDescent="0.2">
      <c r="A67" s="9"/>
      <c r="E67" s="10"/>
      <c r="F67" s="10"/>
      <c r="G67" s="10"/>
      <c r="H67" s="10"/>
      <c r="I67" s="10"/>
      <c r="J67" s="10"/>
    </row>
    <row r="68" spans="1:10" x14ac:dyDescent="0.2">
      <c r="A68" s="9"/>
      <c r="E68" s="10"/>
      <c r="F68" s="10"/>
      <c r="G68" s="10"/>
      <c r="H68" s="10"/>
      <c r="I68" s="10"/>
      <c r="J68" s="10"/>
    </row>
    <row r="69" spans="1:10" x14ac:dyDescent="0.2">
      <c r="A69" s="9"/>
      <c r="E69" s="10"/>
      <c r="F69" s="10"/>
      <c r="G69" s="10"/>
      <c r="H69" s="10"/>
      <c r="I69" s="10"/>
      <c r="J69" s="10"/>
    </row>
    <row r="70" spans="1:10" x14ac:dyDescent="0.2">
      <c r="A70" s="9"/>
      <c r="E70" s="10"/>
      <c r="F70" s="10"/>
      <c r="G70" s="10"/>
      <c r="H70" s="10"/>
      <c r="I70" s="10"/>
      <c r="J70" s="10"/>
    </row>
    <row r="71" spans="1:10" x14ac:dyDescent="0.2">
      <c r="A71" s="9"/>
      <c r="E71" s="10"/>
      <c r="F71" s="10"/>
      <c r="G71" s="10"/>
      <c r="H71" s="10"/>
      <c r="I71" s="10"/>
      <c r="J71" s="10"/>
    </row>
    <row r="72" spans="1:10" x14ac:dyDescent="0.2">
      <c r="A72" s="9"/>
      <c r="E72" s="10"/>
      <c r="F72" s="10"/>
      <c r="G72" s="10"/>
      <c r="H72" s="10"/>
      <c r="I72" s="10"/>
      <c r="J72" s="10"/>
    </row>
    <row r="73" spans="1:10" x14ac:dyDescent="0.2">
      <c r="A73" s="9"/>
      <c r="E73" s="10"/>
      <c r="F73" s="10"/>
      <c r="G73" s="10"/>
      <c r="H73" s="10"/>
      <c r="I73" s="10"/>
      <c r="J73" s="10"/>
    </row>
    <row r="74" spans="1:10" x14ac:dyDescent="0.2">
      <c r="A74" s="9"/>
      <c r="E74" s="10"/>
      <c r="F74" s="10"/>
      <c r="G74" s="10"/>
      <c r="H74" s="10"/>
      <c r="I74" s="10"/>
      <c r="J74" s="10"/>
    </row>
    <row r="75" spans="1:10" x14ac:dyDescent="0.2">
      <c r="A75" s="9"/>
      <c r="E75" s="10"/>
      <c r="F75" s="10"/>
      <c r="G75" s="10"/>
      <c r="H75" s="10"/>
      <c r="I75" s="10"/>
      <c r="J75" s="10"/>
    </row>
    <row r="76" spans="1:10" x14ac:dyDescent="0.2">
      <c r="A76" s="9"/>
      <c r="E76" s="10"/>
      <c r="F76" s="10"/>
      <c r="G76" s="10"/>
      <c r="H76" s="10"/>
      <c r="I76" s="10"/>
      <c r="J76" s="10"/>
    </row>
    <row r="77" spans="1:10" x14ac:dyDescent="0.2">
      <c r="A77" s="9"/>
      <c r="E77" s="10"/>
      <c r="F77" s="10"/>
      <c r="G77" s="10"/>
      <c r="H77" s="10"/>
      <c r="I77" s="10"/>
      <c r="J77" s="10"/>
    </row>
    <row r="78" spans="1:10" x14ac:dyDescent="0.2">
      <c r="A78" s="9"/>
      <c r="E78" s="10"/>
      <c r="F78" s="10"/>
      <c r="G78" s="10"/>
      <c r="H78" s="10"/>
      <c r="I78" s="10"/>
      <c r="J78" s="10"/>
    </row>
    <row r="79" spans="1:10" x14ac:dyDescent="0.2">
      <c r="A79" s="9"/>
      <c r="E79" s="10"/>
      <c r="F79" s="10"/>
      <c r="G79" s="10"/>
      <c r="H79" s="10"/>
      <c r="I79" s="10"/>
      <c r="J79" s="10"/>
    </row>
    <row r="80" spans="1:10" x14ac:dyDescent="0.2">
      <c r="A80" s="9"/>
      <c r="E80" s="10"/>
      <c r="F80" s="10"/>
      <c r="G80" s="10"/>
      <c r="H80" s="10"/>
      <c r="I80" s="10"/>
      <c r="J80" s="10"/>
    </row>
    <row r="81" spans="1:10" x14ac:dyDescent="0.2">
      <c r="A81" s="9"/>
      <c r="E81" s="10"/>
      <c r="F81" s="10"/>
      <c r="G81" s="10"/>
      <c r="H81" s="10"/>
      <c r="I81" s="10"/>
      <c r="J81" s="10"/>
    </row>
    <row r="82" spans="1:10" x14ac:dyDescent="0.2">
      <c r="A82" s="9"/>
      <c r="E82" s="10"/>
      <c r="F82" s="10"/>
      <c r="G82" s="10"/>
      <c r="H82" s="10"/>
      <c r="I82" s="10"/>
      <c r="J82" s="10"/>
    </row>
    <row r="83" spans="1:10" x14ac:dyDescent="0.2">
      <c r="A83" s="9"/>
      <c r="E83" s="10"/>
      <c r="F83" s="10"/>
      <c r="G83" s="10"/>
      <c r="H83" s="10"/>
      <c r="I83" s="10"/>
      <c r="J83" s="10"/>
    </row>
    <row r="84" spans="1:10" x14ac:dyDescent="0.2">
      <c r="A84" s="9"/>
      <c r="E84" s="10"/>
      <c r="F84" s="10"/>
      <c r="G84" s="10"/>
      <c r="H84" s="10"/>
      <c r="I84" s="10"/>
      <c r="J84" s="10"/>
    </row>
    <row r="85" spans="1:10" x14ac:dyDescent="0.2">
      <c r="A85" s="9"/>
      <c r="E85" s="10"/>
      <c r="F85" s="10"/>
      <c r="G85" s="10"/>
      <c r="H85" s="10"/>
      <c r="I85" s="10"/>
      <c r="J85" s="10"/>
    </row>
    <row r="86" spans="1:10" x14ac:dyDescent="0.2">
      <c r="A86" s="9"/>
      <c r="E86" s="10"/>
      <c r="F86" s="10"/>
      <c r="G86" s="10"/>
      <c r="H86" s="10"/>
      <c r="I86" s="10"/>
      <c r="J86" s="10"/>
    </row>
    <row r="87" spans="1:10" x14ac:dyDescent="0.2">
      <c r="A87" s="9"/>
      <c r="E87" s="10"/>
      <c r="F87" s="10"/>
      <c r="G87" s="10"/>
      <c r="H87" s="10"/>
      <c r="I87" s="10"/>
      <c r="J87" s="10"/>
    </row>
    <row r="88" spans="1:10" x14ac:dyDescent="0.2">
      <c r="A88" s="9"/>
      <c r="E88" s="10"/>
      <c r="F88" s="10"/>
      <c r="G88" s="10"/>
      <c r="H88" s="10"/>
      <c r="I88" s="10"/>
      <c r="J88" s="10"/>
    </row>
    <row r="89" spans="1:10" x14ac:dyDescent="0.2">
      <c r="A89" s="9"/>
      <c r="E89" s="10"/>
      <c r="F89" s="10"/>
      <c r="G89" s="10"/>
      <c r="H89" s="10"/>
      <c r="I89" s="10"/>
      <c r="J89" s="10"/>
    </row>
    <row r="90" spans="1:10" x14ac:dyDescent="0.2">
      <c r="A90" s="9"/>
      <c r="E90" s="10"/>
      <c r="F90" s="10"/>
      <c r="G90" s="10"/>
      <c r="H90" s="10"/>
      <c r="I90" s="10"/>
      <c r="J90" s="10"/>
    </row>
    <row r="91" spans="1:10" x14ac:dyDescent="0.2">
      <c r="A91" s="9"/>
      <c r="E91" s="10"/>
      <c r="F91" s="10"/>
      <c r="G91" s="10"/>
      <c r="H91" s="10"/>
      <c r="I91" s="10"/>
      <c r="J91" s="10"/>
    </row>
    <row r="92" spans="1:10" x14ac:dyDescent="0.2">
      <c r="A92" s="9"/>
      <c r="E92" s="10"/>
      <c r="F92" s="10"/>
      <c r="G92" s="10"/>
      <c r="H92" s="10"/>
      <c r="I92" s="10"/>
      <c r="J92" s="10"/>
    </row>
    <row r="93" spans="1:10" x14ac:dyDescent="0.2">
      <c r="A93" s="9"/>
      <c r="E93" s="10"/>
      <c r="F93" s="10"/>
      <c r="G93" s="10"/>
      <c r="H93" s="10"/>
      <c r="I93" s="10"/>
      <c r="J93" s="10"/>
    </row>
    <row r="94" spans="1:10" x14ac:dyDescent="0.2">
      <c r="A94" s="9"/>
      <c r="E94" s="10"/>
      <c r="F94" s="10"/>
      <c r="G94" s="10"/>
      <c r="H94" s="10"/>
      <c r="I94" s="10"/>
      <c r="J94" s="10"/>
    </row>
    <row r="95" spans="1:10" x14ac:dyDescent="0.2">
      <c r="A95" s="9"/>
      <c r="E95" s="10"/>
      <c r="F95" s="10"/>
      <c r="G95" s="10"/>
      <c r="H95" s="10"/>
      <c r="I95" s="10"/>
      <c r="J95" s="10"/>
    </row>
    <row r="96" spans="1:10" x14ac:dyDescent="0.2">
      <c r="A96" s="9"/>
      <c r="E96" s="10"/>
      <c r="F96" s="10"/>
      <c r="G96" s="10"/>
      <c r="H96" s="10"/>
      <c r="I96" s="10"/>
      <c r="J96" s="10"/>
    </row>
    <row r="97" spans="1:10" x14ac:dyDescent="0.2">
      <c r="A97" s="9"/>
      <c r="E97" s="10"/>
      <c r="F97" s="10"/>
      <c r="G97" s="10"/>
      <c r="H97" s="10"/>
      <c r="I97" s="10"/>
      <c r="J97" s="10"/>
    </row>
    <row r="98" spans="1:10" x14ac:dyDescent="0.2">
      <c r="A98" s="9"/>
      <c r="E98" s="10"/>
      <c r="F98" s="10"/>
      <c r="G98" s="10"/>
      <c r="H98" s="10"/>
      <c r="I98" s="10"/>
      <c r="J98" s="10"/>
    </row>
    <row r="99" spans="1:10" x14ac:dyDescent="0.2">
      <c r="E99" s="10"/>
      <c r="F99" s="37"/>
      <c r="G99" s="37"/>
      <c r="H99" s="37"/>
      <c r="I99" s="37"/>
      <c r="J99" s="37"/>
    </row>
    <row r="100" spans="1:10" x14ac:dyDescent="0.2">
      <c r="A100" s="4" t="s">
        <v>46</v>
      </c>
      <c r="E100" s="10"/>
      <c r="F100" s="37"/>
      <c r="G100" s="37"/>
      <c r="H100" s="37"/>
      <c r="I100" s="37"/>
      <c r="J100" s="37"/>
    </row>
    <row r="101" spans="1:10" x14ac:dyDescent="0.2">
      <c r="A101" s="38" t="s">
        <v>47</v>
      </c>
      <c r="C101" s="1" t="s">
        <v>61</v>
      </c>
      <c r="E101" s="10"/>
      <c r="F101" s="37"/>
      <c r="G101" s="37"/>
      <c r="H101" s="37"/>
      <c r="I101" s="37"/>
      <c r="J101" s="37"/>
    </row>
    <row r="102" spans="1:10" x14ac:dyDescent="0.2">
      <c r="E102" s="10"/>
      <c r="F102" s="37"/>
      <c r="G102" s="37"/>
      <c r="H102" s="37"/>
      <c r="I102" s="37"/>
      <c r="J102" s="37"/>
    </row>
    <row r="103" spans="1:10" x14ac:dyDescent="0.2">
      <c r="E103" s="10"/>
      <c r="F103" s="37"/>
      <c r="G103" s="37"/>
      <c r="H103" s="37"/>
      <c r="I103" s="37"/>
      <c r="J103" s="37"/>
    </row>
    <row r="104" spans="1:10" x14ac:dyDescent="0.2">
      <c r="E104" s="9"/>
    </row>
    <row r="105" spans="1:10" x14ac:dyDescent="0.2">
      <c r="E105" s="9"/>
    </row>
  </sheetData>
  <mergeCells count="1">
    <mergeCell ref="A6:Q6"/>
  </mergeCells>
  <pageMargins left="0.7" right="0.7" top="0.75" bottom="0.75" header="0.3" footer="0.3"/>
  <pageSetup paperSize="5" firstPageNumber="5" orientation="landscape" useFirstPageNumber="1" r:id="rId1"/>
  <headerFooter>
    <oddHeader>&amp;R&amp;"Arial,Regular"&amp;10Filed: 2022-10-31
EB-2022-0200
Exhibit 4
Tab 2
Schedule 1
Attachment 1
Page &amp;P of 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88490-B9A9-4E26-A8E5-AA8E3FBB7BC4}">
  <dimension ref="A6:I93"/>
  <sheetViews>
    <sheetView view="pageLayout" zoomScale="90" zoomScaleNormal="100" zoomScalePageLayoutView="90" workbookViewId="0">
      <selection activeCell="C32" sqref="C32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61.28515625" style="1" customWidth="1"/>
    <col min="4" max="4" width="1.28515625" style="1" customWidth="1"/>
    <col min="5" max="6" width="25.28515625" style="1" customWidth="1"/>
    <col min="7" max="9" width="14" style="1" customWidth="1"/>
    <col min="10" max="16384" width="101.140625" style="1"/>
  </cols>
  <sheetData>
    <row r="6" spans="1:9" s="3" customFormat="1" x14ac:dyDescent="0.2">
      <c r="A6" s="91" t="s">
        <v>110</v>
      </c>
      <c r="B6" s="91"/>
      <c r="C6" s="91"/>
      <c r="D6" s="91"/>
      <c r="E6" s="91"/>
      <c r="F6" s="91"/>
      <c r="G6" s="2"/>
      <c r="H6" s="2"/>
      <c r="I6" s="2"/>
    </row>
    <row r="8" spans="1:9" s="22" customFormat="1" ht="26.25" x14ac:dyDescent="0.25">
      <c r="A8" s="6" t="s">
        <v>129</v>
      </c>
      <c r="B8" s="39"/>
      <c r="C8" s="8" t="s">
        <v>52</v>
      </c>
      <c r="E8" s="23" t="s">
        <v>96</v>
      </c>
      <c r="F8" s="23" t="s">
        <v>97</v>
      </c>
    </row>
    <row r="9" spans="1:9" x14ac:dyDescent="0.2">
      <c r="E9" s="9" t="s">
        <v>5</v>
      </c>
      <c r="F9" s="9" t="s">
        <v>6</v>
      </c>
      <c r="G9" s="9"/>
      <c r="H9" s="9"/>
      <c r="I9" s="9"/>
    </row>
    <row r="10" spans="1:9" s="61" customFormat="1" x14ac:dyDescent="0.2">
      <c r="A10" s="72"/>
      <c r="B10" s="72"/>
      <c r="C10" s="73" t="s">
        <v>98</v>
      </c>
      <c r="D10" s="73"/>
      <c r="E10" s="73"/>
      <c r="F10" s="72"/>
    </row>
    <row r="11" spans="1:9" s="61" customFormat="1" x14ac:dyDescent="0.2"/>
    <row r="12" spans="1:9" s="61" customFormat="1" x14ac:dyDescent="0.2">
      <c r="A12" s="9">
        <v>1</v>
      </c>
      <c r="B12" s="9"/>
      <c r="C12" s="61" t="s">
        <v>113</v>
      </c>
      <c r="E12" s="42">
        <f>Sheet3!E11</f>
        <v>527230.71375</v>
      </c>
      <c r="F12" s="42">
        <f>Sheet3!F11</f>
        <v>13491062.27610031</v>
      </c>
    </row>
    <row r="13" spans="1:9" s="61" customFormat="1" x14ac:dyDescent="0.2">
      <c r="A13" s="9">
        <v>2</v>
      </c>
      <c r="B13" s="9"/>
      <c r="C13" s="61" t="s">
        <v>114</v>
      </c>
      <c r="E13" s="42">
        <f>Sheet3!E12</f>
        <v>857.87443639647961</v>
      </c>
      <c r="F13" s="42">
        <f>Sheet3!F12</f>
        <v>35580</v>
      </c>
    </row>
    <row r="14" spans="1:9" s="61" customFormat="1" ht="13.5" thickBot="1" x14ac:dyDescent="0.25">
      <c r="A14" s="9">
        <v>3</v>
      </c>
      <c r="B14" s="9"/>
      <c r="C14" s="61" t="s">
        <v>107</v>
      </c>
      <c r="E14" s="36">
        <f>SUM(E12:E13)</f>
        <v>528088.58818639652</v>
      </c>
      <c r="F14" s="36">
        <f>SUM(F12:F13)</f>
        <v>13526642.27610031</v>
      </c>
    </row>
    <row r="15" spans="1:9" s="61" customFormat="1" ht="13.5" thickTop="1" x14ac:dyDescent="0.2">
      <c r="A15" s="9"/>
      <c r="B15" s="9"/>
      <c r="C15" s="74"/>
      <c r="D15" s="74"/>
      <c r="E15" s="74"/>
      <c r="F15" s="75"/>
    </row>
    <row r="16" spans="1:9" s="61" customFormat="1" x14ac:dyDescent="0.2">
      <c r="B16" s="9"/>
      <c r="C16" s="73" t="s">
        <v>99</v>
      </c>
      <c r="D16" s="73"/>
      <c r="E16" s="73"/>
      <c r="F16" s="76"/>
    </row>
    <row r="17" spans="1:9" s="61" customFormat="1" x14ac:dyDescent="0.2">
      <c r="B17" s="9"/>
      <c r="C17" s="73"/>
      <c r="D17" s="73"/>
      <c r="E17" s="73"/>
      <c r="F17" s="76"/>
    </row>
    <row r="18" spans="1:9" s="61" customFormat="1" x14ac:dyDescent="0.2">
      <c r="A18" s="9">
        <v>4</v>
      </c>
      <c r="C18" s="61" t="s">
        <v>115</v>
      </c>
      <c r="E18" s="42">
        <v>513276.12668773939</v>
      </c>
      <c r="F18" s="42">
        <v>13147613</v>
      </c>
    </row>
    <row r="19" spans="1:9" s="61" customFormat="1" x14ac:dyDescent="0.2">
      <c r="A19" s="9">
        <v>5</v>
      </c>
      <c r="C19" s="61" t="s">
        <v>100</v>
      </c>
      <c r="E19" s="42">
        <v>773.6877692720758</v>
      </c>
      <c r="F19" s="42">
        <v>19797.537596521906</v>
      </c>
    </row>
    <row r="20" spans="1:9" s="61" customFormat="1" x14ac:dyDescent="0.2">
      <c r="A20" s="9">
        <v>6</v>
      </c>
      <c r="B20" s="9"/>
      <c r="C20" s="61" t="s">
        <v>48</v>
      </c>
      <c r="E20" s="42">
        <v>11824.732561750739</v>
      </c>
      <c r="F20" s="42">
        <v>302577.59881654923</v>
      </c>
    </row>
    <row r="21" spans="1:9" s="61" customFormat="1" x14ac:dyDescent="0.2">
      <c r="A21" s="9">
        <v>7</v>
      </c>
      <c r="B21" s="9"/>
      <c r="C21" s="61" t="s">
        <v>38</v>
      </c>
      <c r="E21" s="42">
        <v>7510.0917180117094</v>
      </c>
      <c r="F21" s="42">
        <v>192172.25481094443</v>
      </c>
    </row>
    <row r="22" spans="1:9" s="61" customFormat="1" x14ac:dyDescent="0.2">
      <c r="A22" s="9">
        <v>8</v>
      </c>
      <c r="B22" s="9"/>
      <c r="C22" s="61" t="s">
        <v>39</v>
      </c>
      <c r="E22" s="42">
        <v>-5296.0505503774939</v>
      </c>
      <c r="F22" s="42">
        <v>-135518.18194415286</v>
      </c>
    </row>
    <row r="23" spans="1:9" s="61" customFormat="1" ht="13.5" thickBot="1" x14ac:dyDescent="0.25">
      <c r="A23" s="9">
        <v>9</v>
      </c>
      <c r="C23" s="61" t="s">
        <v>101</v>
      </c>
      <c r="E23" s="36">
        <f>SUM(E18:E22)</f>
        <v>528088.5881863964</v>
      </c>
      <c r="F23" s="36">
        <f>SUM(F18:F22)</f>
        <v>13526642.209279863</v>
      </c>
    </row>
    <row r="24" spans="1:9" s="61" customFormat="1" ht="13.5" thickTop="1" x14ac:dyDescent="0.2">
      <c r="B24" s="9"/>
      <c r="C24" s="79"/>
      <c r="E24" s="74"/>
      <c r="F24" s="75"/>
    </row>
    <row r="25" spans="1:9" s="61" customFormat="1" x14ac:dyDescent="0.2">
      <c r="A25" s="17" t="s">
        <v>46</v>
      </c>
      <c r="B25" s="18"/>
      <c r="C25" s="80"/>
    </row>
    <row r="26" spans="1:9" s="61" customFormat="1" x14ac:dyDescent="0.2">
      <c r="A26" s="19" t="s">
        <v>47</v>
      </c>
      <c r="B26" s="18"/>
      <c r="C26" s="80" t="s">
        <v>138</v>
      </c>
    </row>
    <row r="27" spans="1:9" s="61" customFormat="1" x14ac:dyDescent="0.2">
      <c r="A27" s="19" t="s">
        <v>49</v>
      </c>
      <c r="C27" s="80" t="s">
        <v>139</v>
      </c>
    </row>
    <row r="28" spans="1:9" x14ac:dyDescent="0.2">
      <c r="A28" s="19" t="s">
        <v>102</v>
      </c>
      <c r="B28" s="18"/>
      <c r="C28" s="80" t="s">
        <v>140</v>
      </c>
      <c r="E28" s="10"/>
      <c r="F28" s="10"/>
      <c r="G28" s="10"/>
      <c r="H28" s="10"/>
      <c r="I28" s="10"/>
    </row>
    <row r="29" spans="1:9" x14ac:dyDescent="0.2">
      <c r="A29" s="9"/>
      <c r="C29" s="80"/>
      <c r="E29" s="10"/>
      <c r="F29" s="10"/>
      <c r="G29" s="10"/>
      <c r="H29" s="10"/>
      <c r="I29" s="10"/>
    </row>
    <row r="30" spans="1:9" x14ac:dyDescent="0.2">
      <c r="A30" s="9"/>
      <c r="C30" s="18"/>
      <c r="E30" s="10"/>
      <c r="F30" s="10"/>
      <c r="G30" s="10"/>
      <c r="H30" s="10"/>
      <c r="I30" s="10"/>
    </row>
    <row r="31" spans="1:9" x14ac:dyDescent="0.2">
      <c r="A31" s="9"/>
      <c r="E31" s="10"/>
      <c r="F31" s="10"/>
      <c r="G31" s="10"/>
      <c r="H31" s="10"/>
      <c r="I31" s="10"/>
    </row>
    <row r="32" spans="1:9" x14ac:dyDescent="0.2">
      <c r="A32" s="9"/>
      <c r="E32" s="10"/>
      <c r="F32" s="10"/>
      <c r="G32" s="10"/>
      <c r="H32" s="10"/>
      <c r="I32" s="10"/>
    </row>
    <row r="33" spans="1:9" x14ac:dyDescent="0.2">
      <c r="A33" s="9"/>
      <c r="E33" s="10"/>
      <c r="F33" s="10"/>
      <c r="G33" s="10"/>
      <c r="H33" s="10"/>
      <c r="I33" s="10"/>
    </row>
    <row r="34" spans="1:9" x14ac:dyDescent="0.2">
      <c r="A34" s="9"/>
      <c r="E34" s="10"/>
      <c r="F34" s="10"/>
      <c r="G34" s="10"/>
      <c r="H34" s="10"/>
      <c r="I34" s="10"/>
    </row>
    <row r="35" spans="1:9" x14ac:dyDescent="0.2">
      <c r="A35" s="9"/>
      <c r="E35" s="10"/>
      <c r="F35" s="10"/>
      <c r="G35" s="10"/>
      <c r="H35" s="10"/>
      <c r="I35" s="10"/>
    </row>
    <row r="36" spans="1:9" x14ac:dyDescent="0.2">
      <c r="A36" s="9"/>
      <c r="E36" s="10"/>
      <c r="F36" s="10"/>
      <c r="G36" s="10"/>
      <c r="H36" s="10"/>
      <c r="I36" s="10"/>
    </row>
    <row r="37" spans="1:9" x14ac:dyDescent="0.2">
      <c r="A37" s="9"/>
      <c r="E37" s="10"/>
      <c r="F37" s="10"/>
      <c r="G37" s="10"/>
      <c r="H37" s="10"/>
      <c r="I37" s="10"/>
    </row>
    <row r="38" spans="1:9" x14ac:dyDescent="0.2">
      <c r="A38" s="9"/>
      <c r="E38" s="10"/>
      <c r="F38" s="10"/>
      <c r="G38" s="10"/>
      <c r="H38" s="10"/>
      <c r="I38" s="10"/>
    </row>
    <row r="39" spans="1:9" x14ac:dyDescent="0.2">
      <c r="A39" s="9"/>
      <c r="E39" s="10"/>
      <c r="F39" s="10"/>
      <c r="G39" s="10"/>
      <c r="H39" s="10"/>
      <c r="I39" s="10"/>
    </row>
    <row r="40" spans="1:9" x14ac:dyDescent="0.2">
      <c r="A40" s="9"/>
      <c r="E40" s="10"/>
      <c r="F40" s="10"/>
      <c r="G40" s="10"/>
      <c r="H40" s="10"/>
      <c r="I40" s="10"/>
    </row>
    <row r="41" spans="1:9" x14ac:dyDescent="0.2">
      <c r="A41" s="9"/>
      <c r="E41" s="10"/>
      <c r="F41" s="10"/>
      <c r="G41" s="10"/>
      <c r="H41" s="10"/>
      <c r="I41" s="10"/>
    </row>
    <row r="42" spans="1:9" x14ac:dyDescent="0.2">
      <c r="A42" s="9"/>
      <c r="E42" s="10"/>
      <c r="F42" s="10"/>
      <c r="G42" s="10"/>
      <c r="H42" s="10"/>
      <c r="I42" s="10"/>
    </row>
    <row r="43" spans="1:9" x14ac:dyDescent="0.2">
      <c r="A43" s="9"/>
      <c r="E43" s="10"/>
      <c r="F43" s="10"/>
      <c r="G43" s="10"/>
      <c r="H43" s="10"/>
      <c r="I43" s="10"/>
    </row>
    <row r="44" spans="1:9" x14ac:dyDescent="0.2">
      <c r="A44" s="9"/>
      <c r="E44" s="10"/>
      <c r="F44" s="10"/>
      <c r="G44" s="10"/>
      <c r="H44" s="10"/>
      <c r="I44" s="10"/>
    </row>
    <row r="45" spans="1:9" x14ac:dyDescent="0.2">
      <c r="A45" s="9"/>
      <c r="E45" s="10"/>
      <c r="F45" s="10"/>
      <c r="G45" s="10"/>
      <c r="H45" s="10"/>
      <c r="I45" s="10"/>
    </row>
    <row r="46" spans="1:9" x14ac:dyDescent="0.2">
      <c r="A46" s="9"/>
      <c r="E46" s="10"/>
      <c r="F46" s="10"/>
      <c r="G46" s="10"/>
      <c r="H46" s="10"/>
      <c r="I46" s="10"/>
    </row>
    <row r="47" spans="1:9" x14ac:dyDescent="0.2">
      <c r="A47" s="9"/>
      <c r="E47" s="10"/>
      <c r="F47" s="10"/>
      <c r="G47" s="10"/>
      <c r="H47" s="10"/>
      <c r="I47" s="10"/>
    </row>
    <row r="48" spans="1:9" x14ac:dyDescent="0.2">
      <c r="A48" s="9"/>
      <c r="E48" s="10"/>
      <c r="F48" s="10"/>
      <c r="G48" s="10"/>
      <c r="H48" s="10"/>
      <c r="I48" s="10"/>
    </row>
    <row r="49" spans="1:9" x14ac:dyDescent="0.2">
      <c r="A49" s="9"/>
      <c r="E49" s="10"/>
      <c r="F49" s="10"/>
      <c r="G49" s="10"/>
      <c r="H49" s="10"/>
      <c r="I49" s="10"/>
    </row>
    <row r="50" spans="1:9" x14ac:dyDescent="0.2">
      <c r="A50" s="9"/>
      <c r="E50" s="10"/>
      <c r="F50" s="10"/>
      <c r="G50" s="10"/>
      <c r="H50" s="10"/>
      <c r="I50" s="10"/>
    </row>
    <row r="51" spans="1:9" x14ac:dyDescent="0.2">
      <c r="A51" s="9"/>
      <c r="E51" s="10"/>
      <c r="F51" s="10"/>
      <c r="G51" s="10"/>
      <c r="H51" s="10"/>
      <c r="I51" s="10"/>
    </row>
    <row r="52" spans="1:9" x14ac:dyDescent="0.2">
      <c r="A52" s="9"/>
      <c r="E52" s="10"/>
      <c r="F52" s="10"/>
      <c r="G52" s="10"/>
      <c r="H52" s="10"/>
      <c r="I52" s="10"/>
    </row>
    <row r="53" spans="1:9" x14ac:dyDescent="0.2">
      <c r="A53" s="9"/>
      <c r="E53" s="10"/>
      <c r="F53" s="10"/>
      <c r="G53" s="10"/>
      <c r="H53" s="10"/>
      <c r="I53" s="10"/>
    </row>
    <row r="54" spans="1:9" x14ac:dyDescent="0.2">
      <c r="A54" s="9"/>
      <c r="E54" s="10"/>
      <c r="F54" s="10"/>
      <c r="G54" s="10"/>
      <c r="H54" s="10"/>
      <c r="I54" s="10"/>
    </row>
    <row r="55" spans="1:9" x14ac:dyDescent="0.2">
      <c r="A55" s="9"/>
      <c r="E55" s="10"/>
      <c r="F55" s="10"/>
      <c r="G55" s="10"/>
      <c r="H55" s="10"/>
      <c r="I55" s="10"/>
    </row>
    <row r="56" spans="1:9" x14ac:dyDescent="0.2">
      <c r="A56" s="9"/>
      <c r="E56" s="10"/>
      <c r="F56" s="10"/>
      <c r="G56" s="10"/>
      <c r="H56" s="10"/>
      <c r="I56" s="10"/>
    </row>
    <row r="57" spans="1:9" x14ac:dyDescent="0.2">
      <c r="A57" s="9"/>
      <c r="E57" s="10"/>
      <c r="F57" s="10"/>
      <c r="G57" s="10"/>
      <c r="H57" s="10"/>
      <c r="I57" s="10"/>
    </row>
    <row r="58" spans="1:9" x14ac:dyDescent="0.2">
      <c r="A58" s="9"/>
      <c r="E58" s="10"/>
      <c r="F58" s="10"/>
      <c r="G58" s="10"/>
      <c r="H58" s="10"/>
      <c r="I58" s="10"/>
    </row>
    <row r="59" spans="1:9" x14ac:dyDescent="0.2">
      <c r="A59" s="9"/>
      <c r="E59" s="10"/>
      <c r="F59" s="10"/>
      <c r="G59" s="10"/>
      <c r="H59" s="10"/>
      <c r="I59" s="10"/>
    </row>
    <row r="60" spans="1:9" x14ac:dyDescent="0.2">
      <c r="A60" s="9"/>
      <c r="E60" s="10"/>
      <c r="F60" s="10"/>
      <c r="G60" s="10"/>
      <c r="H60" s="10"/>
      <c r="I60" s="10"/>
    </row>
    <row r="61" spans="1:9" x14ac:dyDescent="0.2">
      <c r="A61" s="9"/>
      <c r="E61" s="10"/>
      <c r="F61" s="10"/>
      <c r="G61" s="10"/>
      <c r="H61" s="10"/>
      <c r="I61" s="10"/>
    </row>
    <row r="62" spans="1:9" x14ac:dyDescent="0.2">
      <c r="A62" s="9"/>
      <c r="E62" s="10"/>
      <c r="F62" s="10"/>
      <c r="G62" s="10"/>
      <c r="H62" s="10"/>
      <c r="I62" s="10"/>
    </row>
    <row r="63" spans="1:9" x14ac:dyDescent="0.2">
      <c r="A63" s="9"/>
      <c r="E63" s="10"/>
      <c r="F63" s="10"/>
      <c r="G63" s="10"/>
      <c r="H63" s="10"/>
      <c r="I63" s="10"/>
    </row>
    <row r="64" spans="1:9" x14ac:dyDescent="0.2">
      <c r="A64" s="9"/>
      <c r="E64" s="10"/>
      <c r="F64" s="10"/>
      <c r="G64" s="10"/>
      <c r="H64" s="10"/>
      <c r="I64" s="10"/>
    </row>
    <row r="65" spans="1:9" x14ac:dyDescent="0.2">
      <c r="A65" s="9"/>
      <c r="E65" s="10"/>
      <c r="F65" s="10"/>
      <c r="G65" s="10"/>
      <c r="H65" s="10"/>
      <c r="I65" s="10"/>
    </row>
    <row r="66" spans="1:9" x14ac:dyDescent="0.2">
      <c r="A66" s="9"/>
      <c r="E66" s="10"/>
      <c r="F66" s="10"/>
      <c r="G66" s="10"/>
      <c r="H66" s="10"/>
      <c r="I66" s="10"/>
    </row>
    <row r="67" spans="1:9" x14ac:dyDescent="0.2">
      <c r="A67" s="9"/>
      <c r="E67" s="10"/>
      <c r="F67" s="10"/>
      <c r="G67" s="10"/>
      <c r="H67" s="10"/>
      <c r="I67" s="10"/>
    </row>
    <row r="68" spans="1:9" x14ac:dyDescent="0.2">
      <c r="A68" s="9"/>
      <c r="E68" s="10"/>
      <c r="F68" s="10"/>
      <c r="G68" s="10"/>
      <c r="H68" s="10"/>
      <c r="I68" s="10"/>
    </row>
    <row r="69" spans="1:9" x14ac:dyDescent="0.2">
      <c r="A69" s="9"/>
      <c r="E69" s="10"/>
      <c r="F69" s="10"/>
      <c r="G69" s="10"/>
      <c r="H69" s="10"/>
      <c r="I69" s="10"/>
    </row>
    <row r="70" spans="1:9" x14ac:dyDescent="0.2">
      <c r="A70" s="9"/>
      <c r="E70" s="10"/>
      <c r="F70" s="10"/>
      <c r="G70" s="10"/>
      <c r="H70" s="10"/>
      <c r="I70" s="10"/>
    </row>
    <row r="71" spans="1:9" x14ac:dyDescent="0.2">
      <c r="A71" s="9"/>
      <c r="E71" s="10"/>
      <c r="F71" s="10"/>
      <c r="G71" s="10"/>
      <c r="H71" s="10"/>
      <c r="I71" s="10"/>
    </row>
    <row r="72" spans="1:9" x14ac:dyDescent="0.2">
      <c r="A72" s="9"/>
      <c r="E72" s="10"/>
      <c r="F72" s="10"/>
      <c r="G72" s="10"/>
      <c r="H72" s="10"/>
      <c r="I72" s="10"/>
    </row>
    <row r="73" spans="1:9" x14ac:dyDescent="0.2">
      <c r="A73" s="9"/>
      <c r="E73" s="10"/>
      <c r="F73" s="10"/>
      <c r="G73" s="10"/>
      <c r="H73" s="10"/>
      <c r="I73" s="10"/>
    </row>
    <row r="74" spans="1:9" x14ac:dyDescent="0.2">
      <c r="A74" s="9"/>
      <c r="E74" s="10"/>
      <c r="F74" s="10"/>
      <c r="G74" s="10"/>
      <c r="H74" s="10"/>
      <c r="I74" s="10"/>
    </row>
    <row r="75" spans="1:9" x14ac:dyDescent="0.2">
      <c r="A75" s="9"/>
      <c r="E75" s="10"/>
      <c r="F75" s="10"/>
      <c r="G75" s="10"/>
      <c r="H75" s="10"/>
      <c r="I75" s="10"/>
    </row>
    <row r="76" spans="1:9" x14ac:dyDescent="0.2">
      <c r="A76" s="9"/>
      <c r="E76" s="10"/>
      <c r="F76" s="10"/>
      <c r="G76" s="10"/>
      <c r="H76" s="10"/>
      <c r="I76" s="10"/>
    </row>
    <row r="77" spans="1:9" x14ac:dyDescent="0.2">
      <c r="A77" s="9"/>
      <c r="E77" s="10"/>
      <c r="F77" s="10"/>
      <c r="G77" s="10"/>
      <c r="H77" s="10"/>
      <c r="I77" s="10"/>
    </row>
    <row r="78" spans="1:9" x14ac:dyDescent="0.2">
      <c r="A78" s="9"/>
      <c r="E78" s="10"/>
      <c r="F78" s="10"/>
      <c r="G78" s="10"/>
      <c r="H78" s="10"/>
      <c r="I78" s="10"/>
    </row>
    <row r="79" spans="1:9" x14ac:dyDescent="0.2">
      <c r="A79" s="9"/>
      <c r="E79" s="10"/>
      <c r="F79" s="10"/>
      <c r="G79" s="10"/>
      <c r="H79" s="10"/>
      <c r="I79" s="10"/>
    </row>
    <row r="80" spans="1:9" x14ac:dyDescent="0.2">
      <c r="A80" s="9"/>
      <c r="E80" s="10"/>
      <c r="F80" s="10"/>
      <c r="G80" s="10"/>
      <c r="H80" s="10"/>
      <c r="I80" s="10"/>
    </row>
    <row r="81" spans="1:9" x14ac:dyDescent="0.2">
      <c r="A81" s="9"/>
      <c r="E81" s="10"/>
      <c r="F81" s="10"/>
      <c r="G81" s="10"/>
      <c r="H81" s="10"/>
      <c r="I81" s="10"/>
    </row>
    <row r="82" spans="1:9" x14ac:dyDescent="0.2">
      <c r="A82" s="9"/>
      <c r="E82" s="10"/>
      <c r="F82" s="10"/>
      <c r="G82" s="10"/>
      <c r="H82" s="10"/>
      <c r="I82" s="10"/>
    </row>
    <row r="83" spans="1:9" x14ac:dyDescent="0.2">
      <c r="A83" s="9"/>
      <c r="E83" s="10"/>
      <c r="F83" s="10"/>
      <c r="G83" s="10"/>
      <c r="H83" s="10"/>
      <c r="I83" s="10"/>
    </row>
    <row r="84" spans="1:9" x14ac:dyDescent="0.2">
      <c r="A84" s="9"/>
      <c r="E84" s="10"/>
      <c r="F84" s="10"/>
      <c r="G84" s="10"/>
      <c r="H84" s="10"/>
      <c r="I84" s="10"/>
    </row>
    <row r="85" spans="1:9" x14ac:dyDescent="0.2">
      <c r="A85" s="9"/>
      <c r="E85" s="10"/>
      <c r="F85" s="10"/>
      <c r="G85" s="10"/>
      <c r="H85" s="10"/>
      <c r="I85" s="10"/>
    </row>
    <row r="86" spans="1:9" x14ac:dyDescent="0.2">
      <c r="A86" s="9"/>
      <c r="E86" s="10"/>
      <c r="F86" s="10"/>
      <c r="G86" s="10"/>
      <c r="H86" s="10"/>
      <c r="I86" s="10"/>
    </row>
    <row r="87" spans="1:9" x14ac:dyDescent="0.2">
      <c r="E87" s="10"/>
      <c r="F87" s="37"/>
      <c r="G87" s="37"/>
      <c r="H87" s="37"/>
      <c r="I87" s="37"/>
    </row>
    <row r="88" spans="1:9" x14ac:dyDescent="0.2">
      <c r="A88" s="4"/>
      <c r="E88" s="10"/>
      <c r="F88" s="37"/>
      <c r="G88" s="37"/>
      <c r="H88" s="37"/>
      <c r="I88" s="37"/>
    </row>
    <row r="89" spans="1:9" x14ac:dyDescent="0.2">
      <c r="A89" s="38"/>
      <c r="E89" s="10"/>
      <c r="F89" s="37"/>
      <c r="G89" s="37"/>
      <c r="H89" s="37"/>
      <c r="I89" s="37"/>
    </row>
    <row r="90" spans="1:9" x14ac:dyDescent="0.2">
      <c r="E90" s="10"/>
      <c r="F90" s="37"/>
      <c r="G90" s="37"/>
      <c r="H90" s="37"/>
      <c r="I90" s="37"/>
    </row>
    <row r="91" spans="1:9" x14ac:dyDescent="0.2">
      <c r="E91" s="10"/>
      <c r="F91" s="37"/>
      <c r="G91" s="37"/>
      <c r="H91" s="37"/>
      <c r="I91" s="37"/>
    </row>
    <row r="92" spans="1:9" x14ac:dyDescent="0.2">
      <c r="E92" s="9"/>
    </row>
    <row r="93" spans="1:9" x14ac:dyDescent="0.2">
      <c r="E93" s="9"/>
    </row>
  </sheetData>
  <mergeCells count="1">
    <mergeCell ref="A6:F6"/>
  </mergeCells>
  <pageMargins left="0.7" right="0.7" top="0.75" bottom="0.75" header="0.3" footer="0.3"/>
  <pageSetup firstPageNumber="6" orientation="landscape" useFirstPageNumber="1" r:id="rId1"/>
  <headerFooter>
    <oddHeader>&amp;R&amp;"Arial,Regular"&amp;10Filed: 2022-10-31
EB-2022-0200
Exhibit 4
Tab 2
Schedule 1
Attachment 1
Page &amp;P of 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Sheet5</vt:lpstr>
      <vt:lpstr>Sheet1!Print_Area</vt:lpstr>
      <vt:lpstr>Sheet2!Print_Area</vt:lpstr>
      <vt:lpstr>Sheet3!Print_Area</vt:lpstr>
      <vt:lpstr>Sheet4!Print_Area</vt:lpstr>
      <vt:lpstr>Sheet5!Print_Area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/>
  <dcterms:created xsi:type="dcterms:W3CDTF">2022-11-01T21:34:46Z</dcterms:created>
  <dcterms:modified xsi:type="dcterms:W3CDTF">2022-11-01T21:34:55Z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2022-11-01T21:34:55Z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6b3bb2c2-fbaf-46a4-9a0e-7f3e05c4c58b</vt:lpwstr>
  </property>
  <property fmtid="{D5CDD505-2E9C-101B-9397-08002B2CF9AE}" pid="8" name="MSIP_Label_67694783-de61-499c-97f7-53d7c605e6e9_ContentBits">
    <vt:lpwstr>0</vt:lpwstr>
  </property>
</Properties>
</file>