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1BA886C6-D038-4F59-A920-78DB3D05E035}" xr6:coauthVersionLast="47" xr6:coauthVersionMax="47" xr10:uidLastSave="{DB4A0A8D-EB16-48B9-A29C-3A817DA1C929}"/>
  <bookViews>
    <workbookView xWindow="-28920" yWindow="0" windowWidth="29040" windowHeight="15840" xr2:uid="{523CA462-B029-4CEF-95B0-F22C30E14A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77" i="1" s="1"/>
  <c r="A278" i="1" s="1"/>
  <c r="A280" i="1" s="1"/>
  <c r="A14" i="1"/>
  <c r="A15" i="1" s="1"/>
  <c r="A16" i="1" s="1"/>
  <c r="A17" i="1" s="1"/>
  <c r="A21" i="1" s="1"/>
  <c r="A22" i="1" s="1"/>
  <c r="A23" i="1" s="1"/>
  <c r="A24" i="1" s="1"/>
  <c r="A25" i="1" s="1"/>
  <c r="A26" i="1" s="1"/>
  <c r="A27" i="1" s="1"/>
  <c r="L13" i="1" l="1"/>
  <c r="L15" i="1"/>
  <c r="J17" i="1"/>
  <c r="J22" i="1"/>
  <c r="J24" i="1"/>
  <c r="J26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90" i="1"/>
  <c r="J91" i="1"/>
  <c r="J92" i="1"/>
  <c r="J93" i="1"/>
  <c r="J94" i="1"/>
  <c r="J95" i="1"/>
  <c r="J96" i="1"/>
  <c r="J98" i="1"/>
  <c r="J99" i="1"/>
  <c r="J100" i="1"/>
  <c r="J102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7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77" i="1"/>
  <c r="G17" i="1" l="1"/>
  <c r="K17" i="1"/>
  <c r="L126" i="1"/>
  <c r="K27" i="1"/>
  <c r="L277" i="1"/>
  <c r="L134" i="1"/>
  <c r="L214" i="1"/>
  <c r="L144" i="1"/>
  <c r="L210" i="1"/>
  <c r="L93" i="1"/>
  <c r="L21" i="1"/>
  <c r="L57" i="1"/>
  <c r="L222" i="1"/>
  <c r="L91" i="1"/>
  <c r="L169" i="1"/>
  <c r="L136" i="1"/>
  <c r="L257" i="1"/>
  <c r="L241" i="1"/>
  <c r="K263" i="1"/>
  <c r="L251" i="1"/>
  <c r="L249" i="1"/>
  <c r="L212" i="1"/>
  <c r="L247" i="1"/>
  <c r="L95" i="1"/>
  <c r="L59" i="1"/>
  <c r="L208" i="1"/>
  <c r="L128" i="1"/>
  <c r="L224" i="1"/>
  <c r="L175" i="1"/>
  <c r="L173" i="1"/>
  <c r="L130" i="1"/>
  <c r="L89" i="1"/>
  <c r="L171" i="1"/>
  <c r="L253" i="1"/>
  <c r="L220" i="1"/>
  <c r="K179" i="1"/>
  <c r="L97" i="1"/>
  <c r="L61" i="1"/>
  <c r="G27" i="1"/>
  <c r="L243" i="1"/>
  <c r="L204" i="1"/>
  <c r="L259" i="1"/>
  <c r="L255" i="1"/>
  <c r="L245" i="1"/>
  <c r="L218" i="1"/>
  <c r="L177" i="1"/>
  <c r="L51" i="1"/>
  <c r="L25" i="1"/>
  <c r="L138" i="1"/>
  <c r="L261" i="1"/>
  <c r="L216" i="1"/>
  <c r="L101" i="1"/>
  <c r="L202" i="1"/>
  <c r="L142" i="1"/>
  <c r="L17" i="1"/>
  <c r="J65" i="1"/>
  <c r="J263" i="1"/>
  <c r="L23" i="1"/>
  <c r="J27" i="1"/>
  <c r="J179" i="1"/>
  <c r="J103" i="1"/>
  <c r="L53" i="1"/>
  <c r="L140" i="1"/>
  <c r="L206" i="1"/>
  <c r="L132" i="1"/>
  <c r="L55" i="1"/>
  <c r="L146" i="1"/>
  <c r="L99" i="1"/>
  <c r="L63" i="1"/>
  <c r="G65" i="1"/>
  <c r="G263" i="1"/>
  <c r="G103" i="1"/>
  <c r="L165" i="1"/>
  <c r="L167" i="1"/>
  <c r="G179" i="1"/>
  <c r="K65" i="1"/>
  <c r="K103" i="1"/>
  <c r="G280" i="1" l="1"/>
  <c r="I179" i="1"/>
  <c r="L65" i="1"/>
  <c r="I27" i="1"/>
  <c r="H27" i="1"/>
  <c r="L27" i="1"/>
  <c r="K280" i="1"/>
  <c r="L103" i="1"/>
  <c r="L263" i="1"/>
  <c r="H179" i="1"/>
  <c r="I65" i="1"/>
  <c r="H65" i="1"/>
  <c r="J280" i="1"/>
  <c r="H263" i="1"/>
  <c r="I103" i="1"/>
  <c r="L179" i="1"/>
  <c r="H103" i="1"/>
  <c r="I263" i="1"/>
  <c r="I280" i="1" l="1"/>
  <c r="L280" i="1"/>
  <c r="H280" i="1"/>
</calcChain>
</file>

<file path=xl/sharedStrings.xml><?xml version="1.0" encoding="utf-8"?>
<sst xmlns="http://schemas.openxmlformats.org/spreadsheetml/2006/main" count="353" uniqueCount="104">
  <si>
    <t>(2)</t>
  </si>
  <si>
    <t>(1)</t>
  </si>
  <si>
    <t>Notes:</t>
  </si>
  <si>
    <t>EGI</t>
  </si>
  <si>
    <t>Total</t>
  </si>
  <si>
    <t>EGD</t>
  </si>
  <si>
    <t>Plant held for future use</t>
  </si>
  <si>
    <t>Union</t>
  </si>
  <si>
    <t>WAMS (491.04)</t>
  </si>
  <si>
    <t>TIS/IT software</t>
  </si>
  <si>
    <t>CIS acquired software (491.03)</t>
  </si>
  <si>
    <t>Software developed intangibles - post 2023</t>
  </si>
  <si>
    <t>Software developed intangibles (491.02)</t>
  </si>
  <si>
    <t>Software acquired intangibles - post 2023</t>
  </si>
  <si>
    <t>Software acquired intangibles (491.01)</t>
  </si>
  <si>
    <t>Computer equipment - post 2023</t>
  </si>
  <si>
    <t>Computer equipment (490)</t>
  </si>
  <si>
    <t>Communication structures and equipment (488)</t>
  </si>
  <si>
    <t>Rental - NGV Stations (487.80)</t>
  </si>
  <si>
    <t>General Plant</t>
  </si>
  <si>
    <t xml:space="preserve">(e) </t>
  </si>
  <si>
    <t>(d) = (a x b)</t>
  </si>
  <si>
    <t>(c)</t>
  </si>
  <si>
    <t>(b)</t>
  </si>
  <si>
    <t>(a)</t>
  </si>
  <si>
    <t>Particulars ($ millions)</t>
  </si>
  <si>
    <t>Proposed Provision Over / (Under) Current Provision</t>
  </si>
  <si>
    <t>Provision - Proposed Rate</t>
  </si>
  <si>
    <t>Proposed Rate</t>
  </si>
  <si>
    <t>Current Rate</t>
  </si>
  <si>
    <t>Rental - refuel appl (487.70)</t>
  </si>
  <si>
    <t>Tools and other equipment (486)</t>
  </si>
  <si>
    <t>Heavy work equipment (485)</t>
  </si>
  <si>
    <t>Transportation equipment (484)</t>
  </si>
  <si>
    <t>Office furniture and equipment (483)</t>
  </si>
  <si>
    <t>Structures and improvements - Bloomfield (482.52)</t>
  </si>
  <si>
    <t>Item N</t>
  </si>
  <si>
    <t>Structures and improvements - Keil (482.51)</t>
  </si>
  <si>
    <t>Structures and improvements - Markham (482.05)</t>
  </si>
  <si>
    <t>Structures and improvements - Thorold (482.04)</t>
  </si>
  <si>
    <t>Structures and improvements - VPC (482.01)</t>
  </si>
  <si>
    <t>Structures and improvements - Other (482.00)</t>
  </si>
  <si>
    <t>Investment in leased assets</t>
  </si>
  <si>
    <t>Meters (478)</t>
  </si>
  <si>
    <t>Measuring &amp; regulating equipment (477)</t>
  </si>
  <si>
    <t>Company NGV compressor stations (476)</t>
  </si>
  <si>
    <t>Mains - Plastic (475.30)</t>
  </si>
  <si>
    <t>Mains - Coated and wrapped (475.21)</t>
  </si>
  <si>
    <t>Mains - Envision (475.00)</t>
  </si>
  <si>
    <t>Distribution Plant</t>
  </si>
  <si>
    <t>Regulators (474)</t>
  </si>
  <si>
    <t>Services - plastic (473.02)</t>
  </si>
  <si>
    <t>Services - metallic (473.01)</t>
  </si>
  <si>
    <t>Structures and improvements - Mainway (472.35)</t>
  </si>
  <si>
    <t>Structures and improvements - Kingston Office (472.34</t>
  </si>
  <si>
    <t>Structures and improvements - London Admin (472.33)</t>
  </si>
  <si>
    <t>Structures and improvements - Win-Rhodes (472.32)</t>
  </si>
  <si>
    <t>Structures and improvements - Stoney Creek (472.31)</t>
  </si>
  <si>
    <t>Structures and improvements - Other (472)</t>
  </si>
  <si>
    <t>Land rights (471)</t>
  </si>
  <si>
    <t>Measuring and regulating equipment (467)</t>
  </si>
  <si>
    <t>Compressor equipment (466)</t>
  </si>
  <si>
    <t>Mains (465)</t>
  </si>
  <si>
    <t>Equipment (464)</t>
  </si>
  <si>
    <t>Measuring and regulating structures and improvements (463)</t>
  </si>
  <si>
    <t>Compressor structures and improvements (462)</t>
  </si>
  <si>
    <t>Land rights (461)</t>
  </si>
  <si>
    <t>Transmission</t>
  </si>
  <si>
    <t>Measuring and regulating equipment (457)</t>
  </si>
  <si>
    <t>Compressor equipment (456)</t>
  </si>
  <si>
    <t>Field Lines (455)</t>
  </si>
  <si>
    <t>Well equipment (454)</t>
  </si>
  <si>
    <t>Wells (453)</t>
  </si>
  <si>
    <t>Structures and improvements (452)</t>
  </si>
  <si>
    <t>Land rights (451)</t>
  </si>
  <si>
    <t>Storage Plant</t>
  </si>
  <si>
    <t>Utility</t>
  </si>
  <si>
    <t>Gas Holders - Equipment (443)</t>
  </si>
  <si>
    <t>Gas Holders - Storage (443)</t>
  </si>
  <si>
    <t>Structures and Improvements (442)</t>
  </si>
  <si>
    <t>Local Storage Plant</t>
  </si>
  <si>
    <t>Intangible plant - Other (402)</t>
  </si>
  <si>
    <t>Franchises and consents (401)</t>
  </si>
  <si>
    <t>Intangible Plant</t>
  </si>
  <si>
    <t>*</t>
  </si>
  <si>
    <t>(*)</t>
  </si>
  <si>
    <t>(3)</t>
  </si>
  <si>
    <t>(**)</t>
  </si>
  <si>
    <t>Customer M&amp;R Equipment (477.01)(4)</t>
  </si>
  <si>
    <t>(4)</t>
  </si>
  <si>
    <t>various</t>
  </si>
  <si>
    <t>Renewable Natural Gas(3)</t>
  </si>
  <si>
    <t>Placeholder to be replaced with actual plant accounts once assets are unitized. Represents forecasted RNG projects in total using a blended rate of assets.</t>
  </si>
  <si>
    <t>Line No.</t>
  </si>
  <si>
    <t>Provision  - Current Rate (2)</t>
  </si>
  <si>
    <t>(f) = (e-d)</t>
  </si>
  <si>
    <r>
      <t xml:space="preserve">Plant </t>
    </r>
    <r>
      <rPr>
        <sz val="11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Average Balance</t>
    </r>
  </si>
  <si>
    <t>2024 Test Year Impact of Proposed Depreciation Rates</t>
  </si>
  <si>
    <t>2024 Test Year Impact of Proposed Depreciation Rates (Continued)</t>
  </si>
  <si>
    <t>A simple average of the opening and closing plant balances was used.</t>
  </si>
  <si>
    <t>Provision - Current Rate - A simple average of the opening and closing plant balances was used to calculate the annual depreciation provision.</t>
  </si>
  <si>
    <t>Previously account 474.01 for Union.</t>
  </si>
  <si>
    <t>Depreciation rate for current provision uses equivalent Distribution Plant account.</t>
  </si>
  <si>
    <t>Depreciation rate for current provision uses 473 Services.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</si>
</sst>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10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Continuous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10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A32A5-8B13-41B5-8158-CC3CE6CB7727}">
  <dimension ref="A6:L288"/>
  <sheetViews>
    <sheetView tabSelected="1" view="pageLayout" zoomScale="90" zoomScaleNormal="100" zoomScalePageLayoutView="90" workbookViewId="0"/>
  </sheetViews>
  <sheetFormatPr defaultColWidth="101.140625" defaultRowHeight="12.75" x14ac:dyDescent="0.2"/>
  <cols>
    <col min="1" max="1" width="5.140625" style="1" customWidth="1"/>
    <col min="2" max="2" width="1.28515625" style="1" customWidth="1"/>
    <col min="3" max="3" width="40.42578125" style="15" customWidth="1"/>
    <col min="4" max="4" width="1.28515625" style="1" customWidth="1"/>
    <col min="5" max="5" width="7.85546875" style="2" customWidth="1"/>
    <col min="6" max="6" width="1.28515625" style="1" customWidth="1"/>
    <col min="7" max="7" width="9.28515625" style="2" customWidth="1"/>
    <col min="8" max="8" width="7.85546875" style="1" customWidth="1"/>
    <col min="9" max="9" width="9.7109375" style="1" customWidth="1"/>
    <col min="10" max="10" width="12.140625" style="1" customWidth="1"/>
    <col min="11" max="11" width="10.140625" style="1" customWidth="1"/>
    <col min="12" max="12" width="15.7109375" style="1" customWidth="1"/>
    <col min="13" max="16384" width="101.140625" style="1"/>
  </cols>
  <sheetData>
    <row r="6" spans="1:12" s="18" customFormat="1" x14ac:dyDescent="0.2">
      <c r="A6" s="17" t="s">
        <v>97</v>
      </c>
      <c r="B6" s="17"/>
      <c r="C6" s="24"/>
      <c r="D6" s="17"/>
      <c r="E6" s="17"/>
      <c r="F6" s="17"/>
      <c r="G6" s="17"/>
      <c r="H6" s="17"/>
      <c r="I6" s="17"/>
      <c r="J6" s="17"/>
      <c r="K6" s="17"/>
      <c r="L6" s="17"/>
    </row>
    <row r="8" spans="1:12" s="15" customFormat="1" ht="51" x14ac:dyDescent="0.2">
      <c r="A8" s="14" t="s">
        <v>93</v>
      </c>
      <c r="C8" s="16" t="s">
        <v>25</v>
      </c>
      <c r="E8" s="22" t="s">
        <v>76</v>
      </c>
      <c r="G8" s="14" t="s">
        <v>96</v>
      </c>
      <c r="H8" s="14" t="s">
        <v>29</v>
      </c>
      <c r="I8" s="14" t="s">
        <v>28</v>
      </c>
      <c r="J8" s="14" t="s">
        <v>94</v>
      </c>
      <c r="K8" s="14" t="s">
        <v>27</v>
      </c>
      <c r="L8" s="14" t="s">
        <v>26</v>
      </c>
    </row>
    <row r="9" spans="1:12" x14ac:dyDescent="0.2">
      <c r="G9" s="2" t="s">
        <v>24</v>
      </c>
      <c r="H9" s="2" t="s">
        <v>23</v>
      </c>
      <c r="I9" s="2" t="s">
        <v>22</v>
      </c>
      <c r="J9" s="2" t="s">
        <v>21</v>
      </c>
      <c r="K9" s="2" t="s">
        <v>20</v>
      </c>
      <c r="L9" s="2" t="s">
        <v>95</v>
      </c>
    </row>
    <row r="10" spans="1:12" x14ac:dyDescent="0.2">
      <c r="H10" s="2"/>
      <c r="I10" s="2"/>
      <c r="J10" s="2"/>
      <c r="K10" s="2"/>
      <c r="L10" s="2"/>
    </row>
    <row r="11" spans="1:12" x14ac:dyDescent="0.2">
      <c r="C11" s="21" t="s">
        <v>83</v>
      </c>
      <c r="H11" s="2"/>
      <c r="I11" s="2"/>
      <c r="J11" s="2"/>
      <c r="K11" s="2"/>
      <c r="L11" s="2"/>
    </row>
    <row r="12" spans="1:12" x14ac:dyDescent="0.2">
      <c r="H12" s="2"/>
      <c r="I12" s="2"/>
      <c r="J12" s="2"/>
      <c r="K12" s="2"/>
      <c r="L12" s="2"/>
    </row>
    <row r="13" spans="1:12" x14ac:dyDescent="0.2">
      <c r="A13" s="20">
        <v>1</v>
      </c>
      <c r="C13" s="30" t="s">
        <v>82</v>
      </c>
      <c r="E13" s="2" t="s">
        <v>5</v>
      </c>
      <c r="G13" s="5">
        <v>0</v>
      </c>
      <c r="H13" s="12"/>
      <c r="I13" s="2"/>
      <c r="J13" s="5">
        <v>0</v>
      </c>
      <c r="K13" s="31">
        <v>0</v>
      </c>
      <c r="L13" s="31">
        <f>K13-J13-J14</f>
        <v>0</v>
      </c>
    </row>
    <row r="14" spans="1:12" x14ac:dyDescent="0.2">
      <c r="A14" s="20">
        <f>A13+1</f>
        <v>2</v>
      </c>
      <c r="C14" s="30"/>
      <c r="E14" s="2" t="s">
        <v>7</v>
      </c>
      <c r="G14" s="5">
        <v>1.1680347933333333</v>
      </c>
      <c r="H14" s="12"/>
      <c r="I14" s="2"/>
      <c r="J14" s="5">
        <v>0</v>
      </c>
      <c r="K14" s="31"/>
      <c r="L14" s="31"/>
    </row>
    <row r="15" spans="1:12" x14ac:dyDescent="0.2">
      <c r="A15" s="20">
        <f>A14+1</f>
        <v>3</v>
      </c>
      <c r="C15" s="30" t="s">
        <v>81</v>
      </c>
      <c r="E15" s="2" t="s">
        <v>5</v>
      </c>
      <c r="G15" s="5">
        <v>0</v>
      </c>
      <c r="H15" s="12"/>
      <c r="I15" s="2"/>
      <c r="J15" s="5">
        <v>0</v>
      </c>
      <c r="K15" s="31">
        <v>0</v>
      </c>
      <c r="L15" s="31">
        <f>K15-J15-J16</f>
        <v>0</v>
      </c>
    </row>
    <row r="16" spans="1:12" x14ac:dyDescent="0.2">
      <c r="A16" s="20">
        <f t="shared" ref="A16:A17" si="0">A15+1</f>
        <v>4</v>
      </c>
      <c r="C16" s="30"/>
      <c r="E16" s="2" t="s">
        <v>7</v>
      </c>
      <c r="G16" s="5">
        <v>0.49476059000000006</v>
      </c>
      <c r="H16" s="12"/>
      <c r="I16" s="2"/>
      <c r="J16" s="5">
        <v>0</v>
      </c>
      <c r="K16" s="31"/>
      <c r="L16" s="31"/>
    </row>
    <row r="17" spans="1:12" x14ac:dyDescent="0.2">
      <c r="A17" s="20">
        <f t="shared" si="0"/>
        <v>5</v>
      </c>
      <c r="C17" s="15" t="s">
        <v>4</v>
      </c>
      <c r="G17" s="10">
        <f>SUM(G13:G16)</f>
        <v>1.6627953833333333</v>
      </c>
      <c r="H17" s="11"/>
      <c r="I17" s="11"/>
      <c r="J17" s="10">
        <f>SUM(J13:J16)</f>
        <v>0</v>
      </c>
      <c r="K17" s="10">
        <f>SUM(K13:K16)</f>
        <v>0</v>
      </c>
      <c r="L17" s="10">
        <f>SUM(L13:L16)</f>
        <v>0</v>
      </c>
    </row>
    <row r="18" spans="1:12" x14ac:dyDescent="0.2">
      <c r="A18" s="2"/>
      <c r="H18" s="2"/>
      <c r="I18" s="2"/>
      <c r="J18" s="2"/>
      <c r="K18" s="2"/>
      <c r="L18" s="2"/>
    </row>
    <row r="19" spans="1:12" x14ac:dyDescent="0.2">
      <c r="A19" s="2"/>
      <c r="C19" s="21" t="s">
        <v>80</v>
      </c>
      <c r="G19" s="5"/>
      <c r="H19" s="5"/>
      <c r="I19" s="5"/>
      <c r="J19" s="5"/>
      <c r="K19" s="5"/>
      <c r="L19" s="5"/>
    </row>
    <row r="20" spans="1:12" x14ac:dyDescent="0.2">
      <c r="A20" s="2"/>
      <c r="G20" s="5"/>
      <c r="H20" s="5"/>
      <c r="I20" s="5"/>
      <c r="J20" s="5"/>
      <c r="K20" s="5"/>
      <c r="L20" s="5"/>
    </row>
    <row r="21" spans="1:12" x14ac:dyDescent="0.2">
      <c r="A21" s="20">
        <f>A17+1</f>
        <v>6</v>
      </c>
      <c r="C21" s="30" t="s">
        <v>79</v>
      </c>
      <c r="E21" s="2" t="s">
        <v>5</v>
      </c>
      <c r="G21" s="5">
        <v>0</v>
      </c>
      <c r="H21" s="12"/>
      <c r="I21" s="29">
        <v>1.6899999999999998E-2</v>
      </c>
      <c r="J21" s="5"/>
      <c r="K21" s="31">
        <v>0.14249809132622743</v>
      </c>
      <c r="L21" s="31">
        <f>K21-J21-J22</f>
        <v>-0.10011967933014856</v>
      </c>
    </row>
    <row r="22" spans="1:12" x14ac:dyDescent="0.2">
      <c r="A22" s="20">
        <f t="shared" ref="A22:A27" si="1">A21+1</f>
        <v>7</v>
      </c>
      <c r="C22" s="30"/>
      <c r="E22" s="2" t="s">
        <v>7</v>
      </c>
      <c r="G22" s="5">
        <v>8.5129042335570517</v>
      </c>
      <c r="H22" s="12">
        <v>2.8500000000000001E-2</v>
      </c>
      <c r="I22" s="29"/>
      <c r="J22" s="5">
        <f>G22*H22</f>
        <v>0.24261777065637599</v>
      </c>
      <c r="K22" s="31"/>
      <c r="L22" s="31"/>
    </row>
    <row r="23" spans="1:12" x14ac:dyDescent="0.2">
      <c r="A23" s="20">
        <f t="shared" si="1"/>
        <v>8</v>
      </c>
      <c r="C23" s="30" t="s">
        <v>78</v>
      </c>
      <c r="E23" s="2" t="s">
        <v>5</v>
      </c>
      <c r="G23" s="5">
        <v>0</v>
      </c>
      <c r="H23" s="12"/>
      <c r="I23" s="29">
        <v>9.5999999999999992E-3</v>
      </c>
      <c r="J23" s="5"/>
      <c r="K23" s="31">
        <v>6.9583390005230727E-2</v>
      </c>
      <c r="L23" s="31">
        <f>K23-J23-J24</f>
        <v>-0.11495089106201253</v>
      </c>
    </row>
    <row r="24" spans="1:12" x14ac:dyDescent="0.2">
      <c r="A24" s="20">
        <f t="shared" si="1"/>
        <v>9</v>
      </c>
      <c r="C24" s="30"/>
      <c r="E24" s="2" t="s">
        <v>7</v>
      </c>
      <c r="G24" s="5">
        <v>7.2651291758757193</v>
      </c>
      <c r="H24" s="12">
        <v>2.5399999999999999E-2</v>
      </c>
      <c r="I24" s="29"/>
      <c r="J24" s="5">
        <f>G24*H24</f>
        <v>0.18453428106724326</v>
      </c>
      <c r="K24" s="31"/>
      <c r="L24" s="31"/>
    </row>
    <row r="25" spans="1:12" x14ac:dyDescent="0.2">
      <c r="A25" s="20">
        <f t="shared" si="1"/>
        <v>10</v>
      </c>
      <c r="C25" s="30" t="s">
        <v>77</v>
      </c>
      <c r="E25" s="2" t="s">
        <v>5</v>
      </c>
      <c r="G25" s="5">
        <v>0</v>
      </c>
      <c r="H25" s="12"/>
      <c r="I25" s="29">
        <v>1.06E-2</v>
      </c>
      <c r="J25" s="5"/>
      <c r="K25" s="31">
        <v>0.26322409019169202</v>
      </c>
      <c r="L25" s="31">
        <f>K25-J25-J26</f>
        <v>-0.61314063855675405</v>
      </c>
    </row>
    <row r="26" spans="1:12" x14ac:dyDescent="0.2">
      <c r="A26" s="20">
        <f t="shared" si="1"/>
        <v>11</v>
      </c>
      <c r="C26" s="30" t="s">
        <v>36</v>
      </c>
      <c r="E26" s="2" t="s">
        <v>7</v>
      </c>
      <c r="G26" s="5">
        <v>24.756065783854407</v>
      </c>
      <c r="H26" s="12">
        <v>3.5400000000000001E-2</v>
      </c>
      <c r="I26" s="29">
        <v>0.02</v>
      </c>
      <c r="J26" s="5">
        <f>G26*H26</f>
        <v>0.87636472874844606</v>
      </c>
      <c r="K26" s="31"/>
      <c r="L26" s="31"/>
    </row>
    <row r="27" spans="1:12" x14ac:dyDescent="0.2">
      <c r="A27" s="20">
        <f t="shared" si="1"/>
        <v>12</v>
      </c>
      <c r="C27" s="15" t="s">
        <v>4</v>
      </c>
      <c r="G27" s="10">
        <f>SUM(G21:G26)</f>
        <v>40.534099193287176</v>
      </c>
      <c r="H27" s="11">
        <f>J27/G27</f>
        <v>3.2158523475660214E-2</v>
      </c>
      <c r="I27" s="11">
        <f>K27/G27</f>
        <v>1.1726067212118167E-2</v>
      </c>
      <c r="J27" s="10">
        <f>SUM(J21:J26)</f>
        <v>1.3035167804720653</v>
      </c>
      <c r="K27" s="10">
        <f>SUM(K21:K26)</f>
        <v>0.47530557152315017</v>
      </c>
      <c r="L27" s="10">
        <f>SUM(L21:L26)</f>
        <v>-0.82821120894891509</v>
      </c>
    </row>
    <row r="28" spans="1:12" x14ac:dyDescent="0.2">
      <c r="A28" s="2"/>
      <c r="C28" s="25"/>
      <c r="G28" s="5"/>
      <c r="H28" s="5"/>
      <c r="I28" s="5"/>
      <c r="J28" s="5"/>
      <c r="K28" s="5"/>
      <c r="L28" s="5"/>
    </row>
    <row r="29" spans="1:12" x14ac:dyDescent="0.2">
      <c r="A29" s="2"/>
      <c r="C29" s="25"/>
      <c r="G29" s="5"/>
      <c r="H29" s="5"/>
      <c r="I29" s="5"/>
      <c r="J29" s="5"/>
      <c r="K29" s="5"/>
      <c r="L29" s="5"/>
    </row>
    <row r="30" spans="1:12" x14ac:dyDescent="0.2">
      <c r="A30" s="2"/>
      <c r="C30" s="25"/>
      <c r="G30" s="5"/>
      <c r="H30" s="5"/>
      <c r="I30" s="5"/>
      <c r="J30" s="5"/>
      <c r="K30" s="5"/>
      <c r="L30" s="5"/>
    </row>
    <row r="31" spans="1:12" x14ac:dyDescent="0.2">
      <c r="A31" s="2"/>
      <c r="C31" s="25"/>
      <c r="G31" s="5"/>
      <c r="H31" s="5"/>
      <c r="I31" s="5"/>
      <c r="J31" s="5"/>
      <c r="K31" s="5"/>
      <c r="L31" s="5"/>
    </row>
    <row r="32" spans="1:12" x14ac:dyDescent="0.2">
      <c r="A32" s="2"/>
      <c r="C32" s="25"/>
      <c r="G32" s="5"/>
      <c r="H32" s="5"/>
      <c r="I32" s="5"/>
      <c r="J32" s="5"/>
      <c r="K32" s="5"/>
      <c r="L32" s="5"/>
    </row>
    <row r="33" spans="1:12" x14ac:dyDescent="0.2">
      <c r="A33" s="2"/>
      <c r="C33" s="25"/>
      <c r="G33" s="5"/>
      <c r="H33" s="5"/>
      <c r="I33" s="5"/>
      <c r="J33" s="5"/>
      <c r="K33" s="5"/>
      <c r="L33" s="5"/>
    </row>
    <row r="34" spans="1:12" x14ac:dyDescent="0.2">
      <c r="A34" s="2"/>
      <c r="C34" s="25"/>
      <c r="G34" s="5"/>
      <c r="H34" s="5"/>
      <c r="I34" s="5"/>
      <c r="J34" s="5"/>
      <c r="K34" s="5"/>
      <c r="L34" s="5"/>
    </row>
    <row r="35" spans="1:12" x14ac:dyDescent="0.2">
      <c r="A35" s="2"/>
      <c r="C35" s="25"/>
      <c r="G35" s="5"/>
      <c r="H35" s="5"/>
      <c r="I35" s="5"/>
      <c r="J35" s="5"/>
      <c r="K35" s="5"/>
      <c r="L35" s="5"/>
    </row>
    <row r="36" spans="1:12" x14ac:dyDescent="0.2">
      <c r="A36" s="2"/>
      <c r="C36" s="25"/>
      <c r="G36" s="5"/>
      <c r="H36" s="5"/>
      <c r="I36" s="5"/>
      <c r="J36" s="5"/>
      <c r="K36" s="5"/>
      <c r="L36" s="5"/>
    </row>
    <row r="37" spans="1:12" x14ac:dyDescent="0.2">
      <c r="A37" s="2"/>
      <c r="C37" s="25"/>
      <c r="G37" s="5"/>
      <c r="H37" s="5"/>
      <c r="I37" s="5"/>
      <c r="J37" s="5"/>
      <c r="K37" s="5"/>
      <c r="L37" s="5"/>
    </row>
    <row r="44" spans="1:12" x14ac:dyDescent="0.2">
      <c r="A44" s="17" t="s">
        <v>98</v>
      </c>
      <c r="B44" s="17"/>
      <c r="C44" s="24"/>
      <c r="D44" s="17"/>
      <c r="E44" s="17"/>
      <c r="F44" s="17"/>
      <c r="G44" s="17"/>
      <c r="H44" s="17"/>
      <c r="I44" s="17"/>
      <c r="J44" s="17"/>
      <c r="K44" s="17"/>
      <c r="L44" s="17"/>
    </row>
    <row r="46" spans="1:12" ht="51" x14ac:dyDescent="0.2">
      <c r="A46" s="14" t="s">
        <v>93</v>
      </c>
      <c r="B46" s="15"/>
      <c r="C46" s="16" t="s">
        <v>25</v>
      </c>
      <c r="D46" s="15"/>
      <c r="E46" s="22" t="s">
        <v>76</v>
      </c>
      <c r="F46" s="15"/>
      <c r="G46" s="14" t="s">
        <v>96</v>
      </c>
      <c r="H46" s="14" t="s">
        <v>29</v>
      </c>
      <c r="I46" s="14" t="s">
        <v>28</v>
      </c>
      <c r="J46" s="14" t="s">
        <v>94</v>
      </c>
      <c r="K46" s="14" t="s">
        <v>27</v>
      </c>
      <c r="L46" s="14" t="s">
        <v>26</v>
      </c>
    </row>
    <row r="47" spans="1:12" x14ac:dyDescent="0.2">
      <c r="G47" s="2" t="s">
        <v>24</v>
      </c>
      <c r="H47" s="2" t="s">
        <v>23</v>
      </c>
      <c r="I47" s="2" t="s">
        <v>22</v>
      </c>
      <c r="J47" s="2" t="s">
        <v>21</v>
      </c>
      <c r="K47" s="2" t="s">
        <v>20</v>
      </c>
      <c r="L47" s="2" t="s">
        <v>95</v>
      </c>
    </row>
    <row r="48" spans="1:12" x14ac:dyDescent="0.2">
      <c r="A48" s="2"/>
      <c r="C48" s="25"/>
      <c r="G48" s="5"/>
      <c r="H48" s="5"/>
      <c r="I48" s="5"/>
      <c r="J48" s="5"/>
      <c r="K48" s="5"/>
      <c r="L48" s="5"/>
    </row>
    <row r="49" spans="1:12" x14ac:dyDescent="0.2">
      <c r="A49" s="2"/>
      <c r="C49" s="21" t="s">
        <v>75</v>
      </c>
      <c r="G49" s="5"/>
      <c r="H49" s="5"/>
      <c r="I49" s="5"/>
      <c r="J49" s="5"/>
      <c r="K49" s="5"/>
      <c r="L49" s="5"/>
    </row>
    <row r="50" spans="1:12" x14ac:dyDescent="0.2">
      <c r="A50" s="2"/>
      <c r="G50" s="5"/>
      <c r="H50" s="5"/>
      <c r="I50" s="5"/>
      <c r="J50" s="5"/>
      <c r="K50" s="5"/>
      <c r="L50" s="5"/>
    </row>
    <row r="51" spans="1:12" x14ac:dyDescent="0.2">
      <c r="A51" s="20">
        <v>13</v>
      </c>
      <c r="C51" s="30" t="s">
        <v>74</v>
      </c>
      <c r="E51" s="2" t="s">
        <v>5</v>
      </c>
      <c r="G51" s="5">
        <v>42.777292319999994</v>
      </c>
      <c r="H51" s="12">
        <v>1.1599999999999999E-2</v>
      </c>
      <c r="I51" s="29">
        <v>1.4800000000000001E-2</v>
      </c>
      <c r="J51" s="5">
        <f t="shared" ref="J51:J64" si="2">G51*H51</f>
        <v>0.49621659091199988</v>
      </c>
      <c r="K51" s="31">
        <v>1.136576746100169</v>
      </c>
      <c r="L51" s="31">
        <f>K51-J51-J52</f>
        <v>-6.8216748321831E-2</v>
      </c>
    </row>
    <row r="52" spans="1:12" x14ac:dyDescent="0.2">
      <c r="A52" s="20">
        <f t="shared" ref="A52:A65" si="3">A51+1</f>
        <v>14</v>
      </c>
      <c r="C52" s="30"/>
      <c r="E52" s="2" t="s">
        <v>7</v>
      </c>
      <c r="G52" s="5">
        <v>33.741757310000004</v>
      </c>
      <c r="H52" s="12">
        <v>2.1000000000000001E-2</v>
      </c>
      <c r="I52" s="29"/>
      <c r="J52" s="5">
        <f t="shared" si="2"/>
        <v>0.70857690351000013</v>
      </c>
      <c r="K52" s="31"/>
      <c r="L52" s="31"/>
    </row>
    <row r="53" spans="1:12" x14ac:dyDescent="0.2">
      <c r="A53" s="20">
        <f t="shared" si="3"/>
        <v>15</v>
      </c>
      <c r="C53" s="30" t="s">
        <v>73</v>
      </c>
      <c r="E53" s="2" t="s">
        <v>5</v>
      </c>
      <c r="G53" s="5">
        <v>32.340132923373702</v>
      </c>
      <c r="H53" s="12">
        <v>1.84E-2</v>
      </c>
      <c r="I53" s="29">
        <v>3.9399999999999998E-2</v>
      </c>
      <c r="J53" s="5">
        <f t="shared" si="2"/>
        <v>0.59505844579007605</v>
      </c>
      <c r="K53" s="31">
        <v>4.5286082835992518</v>
      </c>
      <c r="L53" s="31">
        <f>K53-J53-J54</f>
        <v>1.8472531490203061</v>
      </c>
    </row>
    <row r="54" spans="1:12" x14ac:dyDescent="0.2">
      <c r="A54" s="20">
        <f t="shared" si="3"/>
        <v>16</v>
      </c>
      <c r="C54" s="30"/>
      <c r="E54" s="2" t="s">
        <v>7</v>
      </c>
      <c r="G54" s="5">
        <v>83.451867551554798</v>
      </c>
      <c r="H54" s="12">
        <v>2.5000000000000001E-2</v>
      </c>
      <c r="I54" s="29"/>
      <c r="J54" s="5">
        <f t="shared" si="2"/>
        <v>2.0862966887888699</v>
      </c>
      <c r="K54" s="31"/>
      <c r="L54" s="31"/>
    </row>
    <row r="55" spans="1:12" x14ac:dyDescent="0.2">
      <c r="A55" s="20">
        <f t="shared" si="3"/>
        <v>17</v>
      </c>
      <c r="C55" s="30" t="s">
        <v>72</v>
      </c>
      <c r="E55" s="2" t="s">
        <v>5</v>
      </c>
      <c r="G55" s="5">
        <v>111.26622863037832</v>
      </c>
      <c r="H55" s="12">
        <v>1.52E-2</v>
      </c>
      <c r="I55" s="29">
        <v>3.85E-2</v>
      </c>
      <c r="J55" s="5">
        <f t="shared" si="2"/>
        <v>1.6912466751817505</v>
      </c>
      <c r="K55" s="31">
        <v>7.2644721538797947</v>
      </c>
      <c r="L55" s="31">
        <f>K55-J55-J56</f>
        <v>3.5237719009652548</v>
      </c>
    </row>
    <row r="56" spans="1:12" x14ac:dyDescent="0.2">
      <c r="A56" s="20">
        <f t="shared" si="3"/>
        <v>18</v>
      </c>
      <c r="C56" s="30" t="s">
        <v>36</v>
      </c>
      <c r="E56" s="2" t="s">
        <v>7</v>
      </c>
      <c r="G56" s="5">
        <v>82.639257166644711</v>
      </c>
      <c r="H56" s="12">
        <v>2.4799999999999999E-2</v>
      </c>
      <c r="I56" s="29">
        <v>0.02</v>
      </c>
      <c r="J56" s="5">
        <f t="shared" si="2"/>
        <v>2.0494535777327889</v>
      </c>
      <c r="K56" s="31"/>
      <c r="L56" s="31"/>
    </row>
    <row r="57" spans="1:12" x14ac:dyDescent="0.2">
      <c r="A57" s="20">
        <f t="shared" si="3"/>
        <v>19</v>
      </c>
      <c r="C57" s="30" t="s">
        <v>71</v>
      </c>
      <c r="E57" s="2" t="s">
        <v>5</v>
      </c>
      <c r="G57" s="5">
        <v>17.307872895134899</v>
      </c>
      <c r="H57" s="12">
        <v>5.5599999999999997E-2</v>
      </c>
      <c r="I57" s="29">
        <v>1.32E-2</v>
      </c>
      <c r="J57" s="5">
        <f t="shared" si="2"/>
        <v>0.96231773296950029</v>
      </c>
      <c r="K57" s="31">
        <v>0.22350829593482638</v>
      </c>
      <c r="L57" s="31">
        <f>K57-J57-J58</f>
        <v>-0.73880943703467394</v>
      </c>
    </row>
    <row r="58" spans="1:12" x14ac:dyDescent="0.2">
      <c r="A58" s="20">
        <f t="shared" si="3"/>
        <v>20</v>
      </c>
      <c r="C58" s="30"/>
      <c r="E58" s="2" t="s">
        <v>7</v>
      </c>
      <c r="G58" s="5">
        <v>0</v>
      </c>
      <c r="H58" s="12"/>
      <c r="I58" s="29"/>
      <c r="J58" s="5">
        <f t="shared" si="2"/>
        <v>0</v>
      </c>
      <c r="K58" s="31"/>
      <c r="L58" s="31"/>
    </row>
    <row r="59" spans="1:12" x14ac:dyDescent="0.2">
      <c r="A59" s="20">
        <f t="shared" si="3"/>
        <v>21</v>
      </c>
      <c r="C59" s="30" t="s">
        <v>70</v>
      </c>
      <c r="E59" s="2" t="s">
        <v>5</v>
      </c>
      <c r="G59" s="5">
        <v>211.14531802558497</v>
      </c>
      <c r="H59" s="12">
        <v>1.49E-2</v>
      </c>
      <c r="I59" s="29">
        <v>2.5399999999999999E-2</v>
      </c>
      <c r="J59" s="5">
        <f t="shared" si="2"/>
        <v>3.1460652385812162</v>
      </c>
      <c r="K59" s="31">
        <v>6.4413199896957227</v>
      </c>
      <c r="L59" s="31">
        <f>K59-J59-J60</f>
        <v>2.1086830263760605</v>
      </c>
    </row>
    <row r="60" spans="1:12" x14ac:dyDescent="0.2">
      <c r="A60" s="20">
        <f t="shared" si="3"/>
        <v>22</v>
      </c>
      <c r="C60" s="30"/>
      <c r="E60" s="2" t="s">
        <v>7</v>
      </c>
      <c r="G60" s="5">
        <v>47.845634062034108</v>
      </c>
      <c r="H60" s="12">
        <v>2.4799999999999999E-2</v>
      </c>
      <c r="I60" s="29"/>
      <c r="J60" s="5">
        <f t="shared" si="2"/>
        <v>1.1865717247384457</v>
      </c>
      <c r="K60" s="31"/>
      <c r="L60" s="31"/>
    </row>
    <row r="61" spans="1:12" x14ac:dyDescent="0.2">
      <c r="A61" s="20">
        <f t="shared" si="3"/>
        <v>23</v>
      </c>
      <c r="C61" s="30" t="s">
        <v>69</v>
      </c>
      <c r="E61" s="2" t="s">
        <v>5</v>
      </c>
      <c r="G61" s="5">
        <v>234.16879464165592</v>
      </c>
      <c r="H61" s="12">
        <v>2.5999999999999999E-2</v>
      </c>
      <c r="I61" s="29">
        <v>2.8799999999999999E-2</v>
      </c>
      <c r="J61" s="5">
        <f t="shared" si="2"/>
        <v>6.0883886606830533</v>
      </c>
      <c r="K61" s="31">
        <v>20.854888418238659</v>
      </c>
      <c r="L61" s="31">
        <f>K61-J61-J62</f>
        <v>1.5905318936374666</v>
      </c>
    </row>
    <row r="62" spans="1:12" x14ac:dyDescent="0.2">
      <c r="A62" s="20">
        <f t="shared" si="3"/>
        <v>24</v>
      </c>
      <c r="C62" s="30" t="s">
        <v>36</v>
      </c>
      <c r="E62" s="2" t="s">
        <v>7</v>
      </c>
      <c r="G62" s="5">
        <v>491.64059193724398</v>
      </c>
      <c r="H62" s="12">
        <v>2.6800000000000001E-2</v>
      </c>
      <c r="I62" s="29">
        <v>0.02</v>
      </c>
      <c r="J62" s="5">
        <f t="shared" si="2"/>
        <v>13.175967863918139</v>
      </c>
      <c r="K62" s="31"/>
      <c r="L62" s="31"/>
    </row>
    <row r="63" spans="1:12" x14ac:dyDescent="0.2">
      <c r="A63" s="20">
        <f t="shared" si="3"/>
        <v>25</v>
      </c>
      <c r="C63" s="30" t="s">
        <v>68</v>
      </c>
      <c r="E63" s="2" t="s">
        <v>5</v>
      </c>
      <c r="G63" s="5">
        <v>11.177912413333331</v>
      </c>
      <c r="H63" s="12">
        <v>2.9899999999999999E-2</v>
      </c>
      <c r="I63" s="29">
        <v>2.5999999999999999E-2</v>
      </c>
      <c r="J63" s="5">
        <f t="shared" si="2"/>
        <v>0.33421958115866662</v>
      </c>
      <c r="K63" s="31">
        <v>2.7622958652284302</v>
      </c>
      <c r="L63" s="31">
        <f>K63-J63-J64</f>
        <v>-0.61105682134980421</v>
      </c>
    </row>
    <row r="64" spans="1:12" x14ac:dyDescent="0.2">
      <c r="A64" s="20">
        <f t="shared" si="3"/>
        <v>26</v>
      </c>
      <c r="C64" s="30"/>
      <c r="E64" s="2" t="s">
        <v>7</v>
      </c>
      <c r="G64" s="5">
        <v>97.721321717670989</v>
      </c>
      <c r="H64" s="12">
        <v>3.1099999999999999E-2</v>
      </c>
      <c r="I64" s="32"/>
      <c r="J64" s="5">
        <f t="shared" si="2"/>
        <v>3.0391331054195678</v>
      </c>
      <c r="K64" s="31"/>
      <c r="L64" s="31"/>
    </row>
    <row r="65" spans="1:12" x14ac:dyDescent="0.2">
      <c r="A65" s="20">
        <f t="shared" si="3"/>
        <v>27</v>
      </c>
      <c r="C65" s="15" t="s">
        <v>4</v>
      </c>
      <c r="G65" s="10">
        <f>SUM(G51:G64)</f>
        <v>1497.2239815946098</v>
      </c>
      <c r="H65" s="11">
        <f>J65/G65</f>
        <v>2.3750296032201954E-2</v>
      </c>
      <c r="I65" s="11">
        <f>K65/G65</f>
        <v>2.8861192636424723E-2</v>
      </c>
      <c r="J65" s="10">
        <f>SUM(J51:J64)</f>
        <v>35.559512789384073</v>
      </c>
      <c r="K65" s="10">
        <f>SUM(K51:K64)</f>
        <v>43.211669752676855</v>
      </c>
      <c r="L65" s="10">
        <f>SUM(L51:L64)</f>
        <v>7.6521569632927804</v>
      </c>
    </row>
    <row r="66" spans="1:12" x14ac:dyDescent="0.2">
      <c r="A66" s="2"/>
      <c r="G66" s="5"/>
      <c r="H66" s="12"/>
      <c r="I66" s="12"/>
      <c r="J66" s="5"/>
      <c r="K66" s="5"/>
      <c r="L66" s="5"/>
    </row>
    <row r="67" spans="1:12" x14ac:dyDescent="0.2">
      <c r="A67" s="2"/>
      <c r="G67" s="5"/>
      <c r="H67" s="12"/>
      <c r="I67" s="12"/>
      <c r="J67" s="5"/>
      <c r="K67" s="5"/>
      <c r="L67" s="5"/>
    </row>
    <row r="68" spans="1:12" x14ac:dyDescent="0.2">
      <c r="A68" s="2"/>
      <c r="G68" s="5"/>
      <c r="H68" s="12"/>
      <c r="I68" s="12"/>
      <c r="J68" s="5"/>
      <c r="K68" s="5"/>
      <c r="L68" s="5"/>
    </row>
    <row r="69" spans="1:12" x14ac:dyDescent="0.2">
      <c r="A69" s="2"/>
      <c r="G69" s="5"/>
      <c r="H69" s="12"/>
      <c r="I69" s="12"/>
      <c r="J69" s="5"/>
      <c r="K69" s="5"/>
      <c r="L69" s="5"/>
    </row>
    <row r="70" spans="1:12" x14ac:dyDescent="0.2">
      <c r="A70" s="2"/>
      <c r="G70" s="5"/>
      <c r="H70" s="12"/>
      <c r="I70" s="12"/>
      <c r="J70" s="5"/>
      <c r="K70" s="5"/>
      <c r="L70" s="5"/>
    </row>
    <row r="71" spans="1:12" x14ac:dyDescent="0.2">
      <c r="A71" s="2"/>
      <c r="G71" s="5"/>
      <c r="H71" s="12"/>
      <c r="I71" s="12"/>
      <c r="J71" s="5"/>
      <c r="K71" s="5"/>
      <c r="L71" s="5"/>
    </row>
    <row r="72" spans="1:12" x14ac:dyDescent="0.2">
      <c r="A72" s="2"/>
      <c r="G72" s="5"/>
      <c r="H72" s="12"/>
      <c r="I72" s="12"/>
      <c r="J72" s="5"/>
      <c r="K72" s="5"/>
      <c r="L72" s="5"/>
    </row>
    <row r="73" spans="1:12" x14ac:dyDescent="0.2">
      <c r="A73" s="2"/>
      <c r="G73" s="5"/>
      <c r="H73" s="12"/>
      <c r="I73" s="12"/>
      <c r="J73" s="5"/>
      <c r="K73" s="5"/>
      <c r="L73" s="5"/>
    </row>
    <row r="74" spans="1:12" x14ac:dyDescent="0.2">
      <c r="A74" s="2"/>
      <c r="G74" s="5"/>
      <c r="H74" s="12"/>
      <c r="I74" s="12"/>
      <c r="J74" s="5"/>
      <c r="K74" s="5"/>
      <c r="L74" s="5"/>
    </row>
    <row r="75" spans="1:12" x14ac:dyDescent="0.2">
      <c r="A75" s="2"/>
      <c r="G75" s="5"/>
      <c r="H75" s="12"/>
      <c r="I75" s="12"/>
      <c r="J75" s="5"/>
      <c r="K75" s="5"/>
      <c r="L75" s="5"/>
    </row>
    <row r="76" spans="1:12" x14ac:dyDescent="0.2">
      <c r="A76" s="2"/>
      <c r="G76" s="5"/>
      <c r="H76" s="12"/>
      <c r="I76" s="12"/>
      <c r="J76" s="5"/>
      <c r="K76" s="5"/>
      <c r="L76" s="5"/>
    </row>
    <row r="77" spans="1:12" x14ac:dyDescent="0.2">
      <c r="A77" s="2"/>
      <c r="G77" s="5"/>
      <c r="H77" s="12"/>
      <c r="I77" s="12"/>
      <c r="J77" s="5"/>
      <c r="K77" s="5"/>
      <c r="L77" s="5"/>
    </row>
    <row r="78" spans="1:12" x14ac:dyDescent="0.2">
      <c r="A78" s="2"/>
      <c r="G78" s="5"/>
      <c r="H78" s="12"/>
      <c r="I78" s="12"/>
      <c r="J78" s="5"/>
      <c r="K78" s="5"/>
      <c r="L78" s="5"/>
    </row>
    <row r="79" spans="1:12" x14ac:dyDescent="0.2">
      <c r="A79" s="2"/>
      <c r="G79" s="5"/>
      <c r="H79" s="12"/>
      <c r="I79" s="12"/>
      <c r="J79" s="5"/>
      <c r="K79" s="5"/>
      <c r="L79" s="5"/>
    </row>
    <row r="80" spans="1:12" x14ac:dyDescent="0.2">
      <c r="A80" s="2"/>
      <c r="G80" s="5"/>
      <c r="H80" s="12"/>
      <c r="I80" s="12"/>
      <c r="J80" s="5"/>
      <c r="K80" s="5"/>
      <c r="L80" s="5"/>
    </row>
    <row r="81" spans="1:12" x14ac:dyDescent="0.2">
      <c r="A81" s="2"/>
      <c r="G81" s="5"/>
      <c r="H81" s="12"/>
      <c r="I81" s="12"/>
      <c r="J81" s="5"/>
      <c r="K81" s="5"/>
      <c r="L81" s="5"/>
    </row>
    <row r="82" spans="1:12" s="18" customFormat="1" x14ac:dyDescent="0.2">
      <c r="A82" s="17" t="s">
        <v>98</v>
      </c>
      <c r="B82" s="17"/>
      <c r="C82" s="24"/>
      <c r="D82" s="17"/>
      <c r="E82" s="17"/>
      <c r="F82" s="17"/>
      <c r="G82" s="17"/>
      <c r="H82" s="17"/>
      <c r="I82" s="17"/>
      <c r="J82" s="17"/>
      <c r="K82" s="17"/>
      <c r="L82" s="17"/>
    </row>
    <row r="84" spans="1:12" s="15" customFormat="1" ht="51" x14ac:dyDescent="0.2">
      <c r="A84" s="14" t="s">
        <v>93</v>
      </c>
      <c r="C84" s="16" t="s">
        <v>25</v>
      </c>
      <c r="E84" s="22" t="s">
        <v>76</v>
      </c>
      <c r="G84" s="14" t="s">
        <v>96</v>
      </c>
      <c r="H84" s="14" t="s">
        <v>29</v>
      </c>
      <c r="I84" s="14" t="s">
        <v>28</v>
      </c>
      <c r="J84" s="14" t="s">
        <v>94</v>
      </c>
      <c r="K84" s="14" t="s">
        <v>27</v>
      </c>
      <c r="L84" s="14" t="s">
        <v>26</v>
      </c>
    </row>
    <row r="85" spans="1:12" x14ac:dyDescent="0.2">
      <c r="G85" s="2" t="s">
        <v>24</v>
      </c>
      <c r="H85" s="2" t="s">
        <v>23</v>
      </c>
      <c r="I85" s="2" t="s">
        <v>22</v>
      </c>
      <c r="J85" s="2" t="s">
        <v>21</v>
      </c>
      <c r="K85" s="2" t="s">
        <v>20</v>
      </c>
      <c r="L85" s="2" t="s">
        <v>95</v>
      </c>
    </row>
    <row r="86" spans="1:12" x14ac:dyDescent="0.2">
      <c r="H86" s="2"/>
      <c r="I86" s="2"/>
      <c r="J86" s="2"/>
      <c r="K86" s="2"/>
      <c r="L86" s="2"/>
    </row>
    <row r="87" spans="1:12" x14ac:dyDescent="0.2">
      <c r="A87" s="2"/>
      <c r="C87" s="21" t="s">
        <v>67</v>
      </c>
      <c r="G87" s="5"/>
      <c r="H87" s="5"/>
      <c r="I87" s="5"/>
      <c r="J87" s="5"/>
      <c r="K87" s="5"/>
      <c r="L87" s="5"/>
    </row>
    <row r="88" spans="1:12" x14ac:dyDescent="0.2">
      <c r="A88" s="2"/>
      <c r="G88" s="5"/>
      <c r="H88" s="5"/>
      <c r="I88" s="5"/>
      <c r="J88" s="5"/>
      <c r="K88" s="5"/>
      <c r="L88" s="5"/>
    </row>
    <row r="89" spans="1:12" x14ac:dyDescent="0.2">
      <c r="A89" s="20">
        <f>A65+1</f>
        <v>28</v>
      </c>
      <c r="C89" s="30" t="s">
        <v>66</v>
      </c>
      <c r="E89" s="2" t="s">
        <v>5</v>
      </c>
      <c r="G89" s="5">
        <v>19.86104959</v>
      </c>
      <c r="H89" s="12" t="s">
        <v>84</v>
      </c>
      <c r="I89" s="29">
        <v>1.7100000000000001E-2</v>
      </c>
      <c r="J89" s="5">
        <v>0.234360385162</v>
      </c>
      <c r="K89" s="31">
        <v>1.5643195577304261</v>
      </c>
      <c r="L89" s="31">
        <f>K89-J89-J90</f>
        <v>6.3908930861559243E-2</v>
      </c>
    </row>
    <row r="90" spans="1:12" x14ac:dyDescent="0.2">
      <c r="A90" s="20">
        <f t="shared" ref="A90:A103" si="4">A89+1</f>
        <v>29</v>
      </c>
      <c r="C90" s="30"/>
      <c r="E90" s="2" t="s">
        <v>7</v>
      </c>
      <c r="G90" s="5">
        <v>71.934672824253795</v>
      </c>
      <c r="H90" s="12">
        <v>1.7600000000000001E-2</v>
      </c>
      <c r="I90" s="29"/>
      <c r="J90" s="5">
        <f t="shared" ref="J90:J102" si="5">G90*H90</f>
        <v>1.2660502417068669</v>
      </c>
      <c r="K90" s="31"/>
      <c r="L90" s="31"/>
    </row>
    <row r="91" spans="1:12" x14ac:dyDescent="0.2">
      <c r="A91" s="20">
        <f t="shared" si="4"/>
        <v>30</v>
      </c>
      <c r="C91" s="30" t="s">
        <v>65</v>
      </c>
      <c r="E91" s="2" t="s">
        <v>5</v>
      </c>
      <c r="G91" s="5">
        <v>0</v>
      </c>
      <c r="H91" s="12"/>
      <c r="I91" s="29">
        <v>2.07E-2</v>
      </c>
      <c r="J91" s="5">
        <f t="shared" si="5"/>
        <v>0</v>
      </c>
      <c r="K91" s="31">
        <v>3.4646062888944966</v>
      </c>
      <c r="L91" s="31">
        <f>K91-J91-J92</f>
        <v>6.340322816257693E-2</v>
      </c>
    </row>
    <row r="92" spans="1:12" x14ac:dyDescent="0.2">
      <c r="A92" s="20">
        <f t="shared" si="4"/>
        <v>31</v>
      </c>
      <c r="C92" s="30"/>
      <c r="E92" s="2" t="s">
        <v>7</v>
      </c>
      <c r="G92" s="5">
        <v>167.54694880452809</v>
      </c>
      <c r="H92" s="12">
        <v>2.0299999999999999E-2</v>
      </c>
      <c r="I92" s="29"/>
      <c r="J92" s="5">
        <f t="shared" si="5"/>
        <v>3.4012030607319197</v>
      </c>
      <c r="K92" s="31"/>
      <c r="L92" s="31"/>
    </row>
    <row r="93" spans="1:12" x14ac:dyDescent="0.2">
      <c r="A93" s="20">
        <f t="shared" si="4"/>
        <v>32</v>
      </c>
      <c r="C93" s="30" t="s">
        <v>64</v>
      </c>
      <c r="E93" s="2" t="s">
        <v>5</v>
      </c>
      <c r="G93" s="5">
        <v>0</v>
      </c>
      <c r="H93" s="12"/>
      <c r="I93" s="29">
        <v>1.4E-2</v>
      </c>
      <c r="J93" s="5">
        <f t="shared" si="5"/>
        <v>0</v>
      </c>
      <c r="K93" s="31">
        <v>0.16089990858300371</v>
      </c>
      <c r="L93" s="31">
        <f>K93-J93-J94</f>
        <v>-7.2319372722164488E-2</v>
      </c>
    </row>
    <row r="94" spans="1:12" x14ac:dyDescent="0.2">
      <c r="A94" s="20">
        <f t="shared" si="4"/>
        <v>33</v>
      </c>
      <c r="C94" s="30" t="s">
        <v>36</v>
      </c>
      <c r="E94" s="2" t="s">
        <v>7</v>
      </c>
      <c r="G94" s="5">
        <v>11.488634547052621</v>
      </c>
      <c r="H94" s="12">
        <v>2.0299999999999999E-2</v>
      </c>
      <c r="I94" s="29">
        <v>0.02</v>
      </c>
      <c r="J94" s="5">
        <f t="shared" si="5"/>
        <v>0.2332192813051682</v>
      </c>
      <c r="K94" s="31"/>
      <c r="L94" s="31"/>
    </row>
    <row r="95" spans="1:12" x14ac:dyDescent="0.2">
      <c r="A95" s="20">
        <f t="shared" si="4"/>
        <v>34</v>
      </c>
      <c r="C95" s="30" t="s">
        <v>63</v>
      </c>
      <c r="E95" s="2" t="s">
        <v>5</v>
      </c>
      <c r="G95" s="5">
        <v>0</v>
      </c>
      <c r="H95" s="12"/>
      <c r="I95" s="29">
        <v>2.23E-2</v>
      </c>
      <c r="J95" s="5">
        <f t="shared" si="5"/>
        <v>0</v>
      </c>
      <c r="K95" s="31">
        <v>6.6335857351867353E-2</v>
      </c>
      <c r="L95" s="31">
        <f>K95-J95-J96</f>
        <v>6.6335857351867353E-2</v>
      </c>
    </row>
    <row r="96" spans="1:12" x14ac:dyDescent="0.2">
      <c r="A96" s="20">
        <f t="shared" si="4"/>
        <v>35</v>
      </c>
      <c r="C96" s="30"/>
      <c r="E96" s="2" t="s">
        <v>7</v>
      </c>
      <c r="G96" s="5">
        <v>2.9717747257279763</v>
      </c>
      <c r="H96" s="12"/>
      <c r="I96" s="29"/>
      <c r="J96" s="5">
        <f t="shared" si="5"/>
        <v>0</v>
      </c>
      <c r="K96" s="31"/>
      <c r="L96" s="31"/>
    </row>
    <row r="97" spans="1:12" x14ac:dyDescent="0.2">
      <c r="A97" s="20">
        <f t="shared" si="4"/>
        <v>36</v>
      </c>
      <c r="C97" s="30" t="s">
        <v>62</v>
      </c>
      <c r="E97" s="2" t="s">
        <v>5</v>
      </c>
      <c r="G97" s="5">
        <v>414.9012409936044</v>
      </c>
      <c r="H97" s="12" t="s">
        <v>84</v>
      </c>
      <c r="I97" s="29">
        <v>1.77E-2</v>
      </c>
      <c r="J97" s="5">
        <v>10.123590280243947</v>
      </c>
      <c r="K97" s="31">
        <v>54.859385912415235</v>
      </c>
      <c r="L97" s="31">
        <f>K97-J97-J98</f>
        <v>-8.9946760583011311</v>
      </c>
    </row>
    <row r="98" spans="1:12" x14ac:dyDescent="0.2">
      <c r="A98" s="20">
        <f t="shared" si="4"/>
        <v>37</v>
      </c>
      <c r="C98" s="30"/>
      <c r="E98" s="2" t="s">
        <v>7</v>
      </c>
      <c r="G98" s="5">
        <v>2713.6601863874957</v>
      </c>
      <c r="H98" s="12">
        <v>1.9800000000000002E-2</v>
      </c>
      <c r="I98" s="29"/>
      <c r="J98" s="5">
        <f t="shared" si="5"/>
        <v>53.73047169047242</v>
      </c>
      <c r="K98" s="31"/>
      <c r="L98" s="31"/>
    </row>
    <row r="99" spans="1:12" x14ac:dyDescent="0.2">
      <c r="A99" s="20">
        <f t="shared" si="4"/>
        <v>38</v>
      </c>
      <c r="C99" s="30" t="s">
        <v>61</v>
      </c>
      <c r="E99" s="2" t="s">
        <v>5</v>
      </c>
      <c r="G99" s="5">
        <v>0</v>
      </c>
      <c r="H99" s="12"/>
      <c r="I99" s="29">
        <v>3.7199999999999997E-2</v>
      </c>
      <c r="J99" s="5">
        <f t="shared" si="5"/>
        <v>0</v>
      </c>
      <c r="K99" s="31">
        <v>38.401287511968036</v>
      </c>
      <c r="L99" s="31">
        <f>K99-J99-J100</f>
        <v>5.0747176608671936</v>
      </c>
    </row>
    <row r="100" spans="1:12" x14ac:dyDescent="0.2">
      <c r="A100" s="20">
        <f t="shared" si="4"/>
        <v>39</v>
      </c>
      <c r="C100" s="30" t="s">
        <v>36</v>
      </c>
      <c r="E100" s="2" t="s">
        <v>7</v>
      </c>
      <c r="G100" s="5">
        <v>1031.7823483312955</v>
      </c>
      <c r="H100" s="12">
        <v>3.2300000000000002E-2</v>
      </c>
      <c r="I100" s="29">
        <v>0.02</v>
      </c>
      <c r="J100" s="5">
        <f t="shared" si="5"/>
        <v>33.326569851100842</v>
      </c>
      <c r="K100" s="31"/>
      <c r="L100" s="31"/>
    </row>
    <row r="101" spans="1:12" x14ac:dyDescent="0.2">
      <c r="A101" s="20">
        <f t="shared" si="4"/>
        <v>40</v>
      </c>
      <c r="C101" s="30" t="s">
        <v>60</v>
      </c>
      <c r="E101" s="2" t="s">
        <v>5</v>
      </c>
      <c r="G101" s="5">
        <v>3.4641131800000005</v>
      </c>
      <c r="H101" s="12" t="s">
        <v>84</v>
      </c>
      <c r="I101" s="29">
        <v>3.0599999999999999E-2</v>
      </c>
      <c r="J101" s="5">
        <v>7.1014320190000008E-2</v>
      </c>
      <c r="K101" s="31">
        <v>15.841584296611799</v>
      </c>
      <c r="L101" s="31">
        <f>K101-J101-J102</f>
        <v>2.1750620842772044</v>
      </c>
    </row>
    <row r="102" spans="1:12" x14ac:dyDescent="0.2">
      <c r="A102" s="20">
        <f t="shared" si="4"/>
        <v>41</v>
      </c>
      <c r="C102" s="30"/>
      <c r="E102" s="2" t="s">
        <v>7</v>
      </c>
      <c r="G102" s="5">
        <v>522.904149697869</v>
      </c>
      <c r="H102" s="12">
        <v>2.5999999999999999E-2</v>
      </c>
      <c r="I102" s="29"/>
      <c r="J102" s="5">
        <f t="shared" si="5"/>
        <v>13.595507892144594</v>
      </c>
      <c r="K102" s="31"/>
      <c r="L102" s="31"/>
    </row>
    <row r="103" spans="1:12" x14ac:dyDescent="0.2">
      <c r="A103" s="20">
        <f t="shared" si="4"/>
        <v>42</v>
      </c>
      <c r="C103" s="15" t="s">
        <v>4</v>
      </c>
      <c r="G103" s="10">
        <f>SUM(G89:G102)</f>
        <v>4960.5151190818269</v>
      </c>
      <c r="H103" s="11">
        <f>J103/G103</f>
        <v>2.3381036892097126E-2</v>
      </c>
      <c r="I103" s="11">
        <f>K103/G103</f>
        <v>2.3053738692106272E-2</v>
      </c>
      <c r="J103" s="10">
        <f>SUM(J89:J102)</f>
        <v>115.98198700305777</v>
      </c>
      <c r="K103" s="10">
        <f>SUM(K89:K102)</f>
        <v>114.35841933355486</v>
      </c>
      <c r="L103" s="10">
        <f>SUM(L89:L102)</f>
        <v>-1.6235676695028936</v>
      </c>
    </row>
    <row r="104" spans="1:12" x14ac:dyDescent="0.2">
      <c r="A104" s="2"/>
      <c r="C104" s="25"/>
      <c r="G104" s="5"/>
      <c r="H104" s="5"/>
      <c r="I104" s="5"/>
      <c r="J104" s="5"/>
      <c r="K104" s="5"/>
      <c r="L104" s="5"/>
    </row>
    <row r="105" spans="1:12" x14ac:dyDescent="0.2">
      <c r="A105" s="2"/>
      <c r="C105" s="25"/>
      <c r="G105" s="5"/>
      <c r="H105" s="5"/>
      <c r="I105" s="5"/>
      <c r="J105" s="5"/>
      <c r="K105" s="5"/>
      <c r="L105" s="5"/>
    </row>
    <row r="106" spans="1:12" x14ac:dyDescent="0.2">
      <c r="A106" s="2"/>
      <c r="C106" s="25"/>
      <c r="G106" s="5"/>
      <c r="H106" s="5"/>
      <c r="I106" s="5"/>
      <c r="J106" s="5"/>
      <c r="K106" s="5"/>
      <c r="L106" s="5"/>
    </row>
    <row r="107" spans="1:12" x14ac:dyDescent="0.2">
      <c r="A107" s="2"/>
      <c r="C107" s="25"/>
      <c r="G107" s="5"/>
      <c r="H107" s="5"/>
      <c r="I107" s="5"/>
      <c r="J107" s="5"/>
      <c r="K107" s="5"/>
      <c r="L107" s="5"/>
    </row>
    <row r="108" spans="1:12" x14ac:dyDescent="0.2">
      <c r="A108" s="2"/>
      <c r="C108" s="25"/>
      <c r="G108" s="5"/>
      <c r="H108" s="5"/>
      <c r="I108" s="5"/>
      <c r="J108" s="5"/>
      <c r="K108" s="5"/>
      <c r="L108" s="5"/>
    </row>
    <row r="109" spans="1:12" x14ac:dyDescent="0.2">
      <c r="A109" s="2"/>
      <c r="C109" s="25"/>
      <c r="G109" s="5"/>
      <c r="H109" s="5"/>
      <c r="I109" s="5"/>
      <c r="J109" s="5"/>
      <c r="K109" s="5"/>
      <c r="L109" s="5"/>
    </row>
    <row r="110" spans="1:12" x14ac:dyDescent="0.2">
      <c r="A110" s="2"/>
      <c r="C110" s="25"/>
      <c r="G110" s="5"/>
      <c r="H110" s="5"/>
      <c r="I110" s="5"/>
      <c r="J110" s="5"/>
      <c r="K110" s="5"/>
      <c r="L110" s="5"/>
    </row>
    <row r="111" spans="1:12" x14ac:dyDescent="0.2">
      <c r="A111" s="2"/>
      <c r="C111" s="25"/>
      <c r="G111" s="5"/>
      <c r="H111" s="5"/>
      <c r="I111" s="5"/>
      <c r="J111" s="5"/>
      <c r="K111" s="5"/>
      <c r="L111" s="5"/>
    </row>
    <row r="112" spans="1:12" x14ac:dyDescent="0.2">
      <c r="A112" s="2"/>
      <c r="C112" s="25"/>
      <c r="G112" s="5"/>
      <c r="H112" s="5"/>
      <c r="I112" s="5"/>
      <c r="J112" s="5"/>
      <c r="K112" s="5"/>
      <c r="L112" s="5"/>
    </row>
    <row r="113" spans="1:12" x14ac:dyDescent="0.2">
      <c r="A113" s="2"/>
      <c r="C113" s="25"/>
      <c r="G113" s="5"/>
      <c r="H113" s="5"/>
      <c r="I113" s="5"/>
      <c r="J113" s="5"/>
      <c r="K113" s="5"/>
      <c r="L113" s="5"/>
    </row>
    <row r="114" spans="1:12" x14ac:dyDescent="0.2">
      <c r="A114" s="2"/>
      <c r="C114" s="25"/>
      <c r="G114" s="5"/>
      <c r="H114" s="5"/>
      <c r="I114" s="5"/>
      <c r="J114" s="5"/>
      <c r="K114" s="5"/>
      <c r="L114" s="5"/>
    </row>
    <row r="115" spans="1:12" x14ac:dyDescent="0.2">
      <c r="A115" s="2"/>
      <c r="C115" s="25"/>
      <c r="G115" s="5"/>
      <c r="H115" s="5"/>
      <c r="I115" s="5"/>
      <c r="J115" s="5"/>
      <c r="K115" s="5"/>
      <c r="L115" s="5"/>
    </row>
    <row r="116" spans="1:12" x14ac:dyDescent="0.2">
      <c r="A116" s="2"/>
      <c r="C116" s="28"/>
      <c r="G116" s="5"/>
      <c r="H116" s="5"/>
      <c r="I116" s="5"/>
      <c r="J116" s="5"/>
      <c r="K116" s="5"/>
      <c r="L116" s="5"/>
    </row>
    <row r="117" spans="1:12" x14ac:dyDescent="0.2">
      <c r="A117" s="2"/>
      <c r="C117" s="25"/>
      <c r="G117" s="5"/>
      <c r="H117" s="5"/>
      <c r="I117" s="5"/>
      <c r="J117" s="5"/>
      <c r="K117" s="5"/>
      <c r="L117" s="5"/>
    </row>
    <row r="118" spans="1:12" x14ac:dyDescent="0.2">
      <c r="A118" s="2"/>
      <c r="C118" s="25"/>
      <c r="G118" s="5"/>
      <c r="H118" s="5"/>
      <c r="I118" s="5"/>
      <c r="J118" s="5"/>
      <c r="K118" s="5"/>
      <c r="L118" s="5"/>
    </row>
    <row r="119" spans="1:12" x14ac:dyDescent="0.2">
      <c r="A119" s="2"/>
      <c r="C119" s="25"/>
      <c r="G119" s="5"/>
      <c r="H119" s="5"/>
      <c r="I119" s="5"/>
      <c r="J119" s="5"/>
      <c r="K119" s="5"/>
      <c r="L119" s="5"/>
    </row>
    <row r="120" spans="1:12" x14ac:dyDescent="0.2">
      <c r="A120" s="17" t="s">
        <v>98</v>
      </c>
      <c r="B120" s="17"/>
      <c r="C120" s="24"/>
      <c r="D120" s="17"/>
      <c r="E120" s="17"/>
      <c r="F120" s="17"/>
      <c r="G120" s="17"/>
      <c r="H120" s="17"/>
      <c r="I120" s="17"/>
      <c r="J120" s="17"/>
      <c r="K120" s="17"/>
      <c r="L120" s="17"/>
    </row>
    <row r="122" spans="1:12" ht="51" x14ac:dyDescent="0.2">
      <c r="A122" s="14" t="s">
        <v>93</v>
      </c>
      <c r="B122" s="15"/>
      <c r="C122" s="16" t="s">
        <v>25</v>
      </c>
      <c r="D122" s="15"/>
      <c r="E122" s="22" t="s">
        <v>76</v>
      </c>
      <c r="F122" s="15"/>
      <c r="G122" s="14" t="s">
        <v>96</v>
      </c>
      <c r="H122" s="14" t="s">
        <v>29</v>
      </c>
      <c r="I122" s="14" t="s">
        <v>28</v>
      </c>
      <c r="J122" s="14" t="s">
        <v>94</v>
      </c>
      <c r="K122" s="14" t="s">
        <v>27</v>
      </c>
      <c r="L122" s="14" t="s">
        <v>26</v>
      </c>
    </row>
    <row r="123" spans="1:12" x14ac:dyDescent="0.2">
      <c r="G123" s="2" t="s">
        <v>24</v>
      </c>
      <c r="H123" s="2" t="s">
        <v>23</v>
      </c>
      <c r="I123" s="2" t="s">
        <v>22</v>
      </c>
      <c r="J123" s="2" t="s">
        <v>21</v>
      </c>
      <c r="K123" s="2" t="s">
        <v>20</v>
      </c>
      <c r="L123" s="2" t="s">
        <v>95</v>
      </c>
    </row>
    <row r="124" spans="1:12" x14ac:dyDescent="0.2">
      <c r="A124" s="2"/>
      <c r="C124" s="21" t="s">
        <v>49</v>
      </c>
      <c r="G124" s="5"/>
      <c r="H124" s="5"/>
      <c r="I124" s="5"/>
      <c r="J124" s="5"/>
      <c r="K124" s="5"/>
      <c r="L124" s="5"/>
    </row>
    <row r="125" spans="1:12" x14ac:dyDescent="0.2">
      <c r="A125" s="2"/>
      <c r="G125" s="5"/>
      <c r="H125" s="5"/>
      <c r="I125" s="5"/>
      <c r="J125" s="5"/>
      <c r="K125" s="5"/>
      <c r="L125" s="5"/>
    </row>
    <row r="126" spans="1:12" s="18" customFormat="1" x14ac:dyDescent="0.2">
      <c r="A126" s="20">
        <f>A103+1</f>
        <v>43</v>
      </c>
      <c r="B126" s="1"/>
      <c r="C126" s="30" t="s">
        <v>91</v>
      </c>
      <c r="D126" s="1"/>
      <c r="E126" s="2" t="s">
        <v>5</v>
      </c>
      <c r="F126" s="1"/>
      <c r="G126" s="5">
        <v>31.430492056696586</v>
      </c>
      <c r="H126" s="12" t="s">
        <v>90</v>
      </c>
      <c r="I126" s="29" t="s">
        <v>90</v>
      </c>
      <c r="J126" s="5">
        <v>1.3</v>
      </c>
      <c r="K126" s="31">
        <v>1.1903253808611836</v>
      </c>
      <c r="L126" s="31">
        <f>K126-J126-J127</f>
        <v>-0.10967461913881649</v>
      </c>
    </row>
    <row r="127" spans="1:12" s="18" customFormat="1" x14ac:dyDescent="0.2">
      <c r="A127" s="20">
        <f t="shared" ref="A127:A147" si="6">A126+1</f>
        <v>44</v>
      </c>
      <c r="B127" s="1"/>
      <c r="C127" s="30"/>
      <c r="D127" s="1"/>
      <c r="E127" s="2" t="s">
        <v>7</v>
      </c>
      <c r="F127" s="1"/>
      <c r="G127" s="5">
        <v>0</v>
      </c>
      <c r="H127" s="12"/>
      <c r="I127" s="29"/>
      <c r="J127" s="5">
        <f t="shared" ref="J127:J147" si="7">G127*H127</f>
        <v>0</v>
      </c>
      <c r="K127" s="31"/>
      <c r="L127" s="31"/>
    </row>
    <row r="128" spans="1:12" x14ac:dyDescent="0.2">
      <c r="A128" s="20">
        <f t="shared" si="6"/>
        <v>45</v>
      </c>
      <c r="C128" s="30" t="s">
        <v>59</v>
      </c>
      <c r="E128" s="2" t="s">
        <v>5</v>
      </c>
      <c r="G128" s="5">
        <v>45.748774959449761</v>
      </c>
      <c r="H128" s="12">
        <v>1.18E-2</v>
      </c>
      <c r="I128" s="29">
        <v>1.7999999999999999E-2</v>
      </c>
      <c r="J128" s="5">
        <f t="shared" si="7"/>
        <v>0.53983554452150717</v>
      </c>
      <c r="K128" s="31">
        <v>1.2196449415803023</v>
      </c>
      <c r="L128" s="31">
        <f>K128-J128-J129</f>
        <v>0.30631927055404945</v>
      </c>
    </row>
    <row r="129" spans="1:12" s="15" customFormat="1" x14ac:dyDescent="0.2">
      <c r="A129" s="20">
        <f t="shared" si="6"/>
        <v>46</v>
      </c>
      <c r="B129" s="1"/>
      <c r="C129" s="30"/>
      <c r="D129" s="1"/>
      <c r="E129" s="2" t="s">
        <v>7</v>
      </c>
      <c r="F129" s="1"/>
      <c r="G129" s="5">
        <v>22.23155514909201</v>
      </c>
      <c r="H129" s="12">
        <v>1.6799999999999999E-2</v>
      </c>
      <c r="I129" s="29"/>
      <c r="J129" s="5">
        <f t="shared" si="7"/>
        <v>0.37349012650474572</v>
      </c>
      <c r="K129" s="31"/>
      <c r="L129" s="31"/>
    </row>
    <row r="130" spans="1:12" s="15" customFormat="1" x14ac:dyDescent="0.2">
      <c r="A130" s="20">
        <f t="shared" si="6"/>
        <v>47</v>
      </c>
      <c r="B130" s="1"/>
      <c r="C130" s="30" t="s">
        <v>58</v>
      </c>
      <c r="D130" s="1"/>
      <c r="E130" s="2" t="s">
        <v>5</v>
      </c>
      <c r="F130" s="1"/>
      <c r="G130" s="5">
        <v>110.14931981226269</v>
      </c>
      <c r="H130" s="12">
        <v>5.2400000000000002E-2</v>
      </c>
      <c r="I130" s="29">
        <v>3.1699999999999999E-2</v>
      </c>
      <c r="J130" s="5">
        <f t="shared" si="7"/>
        <v>5.771824358162565</v>
      </c>
      <c r="K130" s="31">
        <v>7.0039061761238894</v>
      </c>
      <c r="L130" s="31">
        <f>K130-J130-J131</f>
        <v>-2.2169157027719524</v>
      </c>
    </row>
    <row r="131" spans="1:12" s="15" customFormat="1" x14ac:dyDescent="0.2">
      <c r="A131" s="20">
        <f t="shared" si="6"/>
        <v>48</v>
      </c>
      <c r="B131" s="1"/>
      <c r="C131" s="30"/>
      <c r="D131" s="1"/>
      <c r="E131" s="2" t="s">
        <v>7</v>
      </c>
      <c r="F131" s="1"/>
      <c r="G131" s="5">
        <v>148.66368623850332</v>
      </c>
      <c r="H131" s="12">
        <v>2.3199999999999998E-2</v>
      </c>
      <c r="I131" s="29"/>
      <c r="J131" s="5">
        <f t="shared" si="7"/>
        <v>3.4489975207332768</v>
      </c>
      <c r="K131" s="31"/>
      <c r="L131" s="31"/>
    </row>
    <row r="132" spans="1:12" s="15" customFormat="1" x14ac:dyDescent="0.2">
      <c r="A132" s="20">
        <f t="shared" si="6"/>
        <v>49</v>
      </c>
      <c r="B132" s="1"/>
      <c r="C132" s="30" t="s">
        <v>57</v>
      </c>
      <c r="D132" s="1"/>
      <c r="E132" s="2" t="s">
        <v>5</v>
      </c>
      <c r="F132" s="1"/>
      <c r="G132" s="5">
        <v>0</v>
      </c>
      <c r="H132" s="12"/>
      <c r="I132" s="29">
        <v>4.4684204362702998E-2</v>
      </c>
      <c r="J132" s="5">
        <f t="shared" si="7"/>
        <v>0</v>
      </c>
      <c r="K132" s="31">
        <v>1.4970000000000001</v>
      </c>
      <c r="L132" s="31">
        <f>K132-J132-J133</f>
        <v>0.71963403509425983</v>
      </c>
    </row>
    <row r="133" spans="1:12" s="15" customFormat="1" x14ac:dyDescent="0.2">
      <c r="A133" s="20">
        <f t="shared" si="6"/>
        <v>50</v>
      </c>
      <c r="B133" s="1"/>
      <c r="C133" s="30"/>
      <c r="D133" s="1"/>
      <c r="E133" s="2" t="s">
        <v>7</v>
      </c>
      <c r="F133" s="1"/>
      <c r="G133" s="5">
        <v>33.507153659730186</v>
      </c>
      <c r="H133" s="12">
        <v>2.3199999999999998E-2</v>
      </c>
      <c r="I133" s="29"/>
      <c r="J133" s="5">
        <f t="shared" si="7"/>
        <v>0.77736596490574028</v>
      </c>
      <c r="K133" s="31"/>
      <c r="L133" s="31"/>
    </row>
    <row r="134" spans="1:12" s="15" customFormat="1" x14ac:dyDescent="0.2">
      <c r="A134" s="20">
        <f t="shared" si="6"/>
        <v>51</v>
      </c>
      <c r="B134" s="1"/>
      <c r="C134" s="30" t="s">
        <v>56</v>
      </c>
      <c r="D134" s="1"/>
      <c r="E134" s="2" t="s">
        <v>5</v>
      </c>
      <c r="F134" s="1"/>
      <c r="G134" s="5">
        <v>0</v>
      </c>
      <c r="H134" s="12"/>
      <c r="I134" s="29">
        <v>4.2716733254076801E-2</v>
      </c>
      <c r="J134" s="5">
        <f t="shared" si="7"/>
        <v>0</v>
      </c>
      <c r="K134" s="31">
        <v>1.1200000000000001</v>
      </c>
      <c r="L134" s="31">
        <f>K134-J134-J135</f>
        <v>0.5115554318351534</v>
      </c>
    </row>
    <row r="135" spans="1:12" s="15" customFormat="1" x14ac:dyDescent="0.2">
      <c r="A135" s="20">
        <f t="shared" si="6"/>
        <v>52</v>
      </c>
      <c r="B135" s="1"/>
      <c r="C135" s="30" t="s">
        <v>36</v>
      </c>
      <c r="D135" s="1"/>
      <c r="E135" s="2" t="s">
        <v>7</v>
      </c>
      <c r="F135" s="1"/>
      <c r="G135" s="5">
        <v>26.226058972622702</v>
      </c>
      <c r="H135" s="12">
        <v>2.3199999999999998E-2</v>
      </c>
      <c r="I135" s="29">
        <v>0.02</v>
      </c>
      <c r="J135" s="5">
        <f t="shared" si="7"/>
        <v>0.60844456816484671</v>
      </c>
      <c r="K135" s="31"/>
      <c r="L135" s="31"/>
    </row>
    <row r="136" spans="1:12" s="15" customFormat="1" x14ac:dyDescent="0.2">
      <c r="A136" s="20">
        <f t="shared" si="6"/>
        <v>53</v>
      </c>
      <c r="B136" s="1"/>
      <c r="C136" s="30" t="s">
        <v>55</v>
      </c>
      <c r="D136" s="1"/>
      <c r="E136" s="2" t="s">
        <v>5</v>
      </c>
      <c r="F136" s="1"/>
      <c r="G136" s="5">
        <v>0</v>
      </c>
      <c r="H136" s="12"/>
      <c r="I136" s="29">
        <v>0.119525250565616</v>
      </c>
      <c r="J136" s="5">
        <f t="shared" si="7"/>
        <v>0</v>
      </c>
      <c r="K136" s="31">
        <v>2.67</v>
      </c>
      <c r="L136" s="31">
        <f>K136-J136-J137</f>
        <v>2.1513587502692739</v>
      </c>
    </row>
    <row r="137" spans="1:12" s="15" customFormat="1" x14ac:dyDescent="0.2">
      <c r="A137" s="20">
        <f t="shared" si="6"/>
        <v>54</v>
      </c>
      <c r="B137" s="1"/>
      <c r="C137" s="30"/>
      <c r="D137" s="1"/>
      <c r="E137" s="2" t="s">
        <v>7</v>
      </c>
      <c r="F137" s="1"/>
      <c r="G137" s="5">
        <v>22.355226281496815</v>
      </c>
      <c r="H137" s="12">
        <v>2.3199999999999998E-2</v>
      </c>
      <c r="I137" s="29"/>
      <c r="J137" s="5">
        <f t="shared" si="7"/>
        <v>0.51864124973072612</v>
      </c>
      <c r="K137" s="31"/>
      <c r="L137" s="31"/>
    </row>
    <row r="138" spans="1:12" s="15" customFormat="1" x14ac:dyDescent="0.2">
      <c r="A138" s="20">
        <f t="shared" si="6"/>
        <v>55</v>
      </c>
      <c r="B138" s="1"/>
      <c r="C138" s="30" t="s">
        <v>54</v>
      </c>
      <c r="D138" s="1"/>
      <c r="E138" s="2" t="s">
        <v>5</v>
      </c>
      <c r="F138" s="1"/>
      <c r="G138" s="5">
        <v>0</v>
      </c>
      <c r="H138" s="12"/>
      <c r="I138" s="29">
        <v>4.21006603408422E-2</v>
      </c>
      <c r="J138" s="5">
        <f t="shared" si="7"/>
        <v>0</v>
      </c>
      <c r="K138" s="31">
        <v>0.79600000000000004</v>
      </c>
      <c r="L138" s="31">
        <f>K138-J138-J139</f>
        <v>0.3573521840267308</v>
      </c>
    </row>
    <row r="139" spans="1:12" s="15" customFormat="1" x14ac:dyDescent="0.2">
      <c r="A139" s="20">
        <f t="shared" si="6"/>
        <v>56</v>
      </c>
      <c r="B139" s="1"/>
      <c r="C139" s="30" t="s">
        <v>36</v>
      </c>
      <c r="D139" s="1"/>
      <c r="E139" s="2" t="s">
        <v>7</v>
      </c>
      <c r="F139" s="1"/>
      <c r="G139" s="5">
        <v>18.907233447123676</v>
      </c>
      <c r="H139" s="12">
        <v>2.3199999999999998E-2</v>
      </c>
      <c r="I139" s="29">
        <v>0.02</v>
      </c>
      <c r="J139" s="5">
        <f t="shared" si="7"/>
        <v>0.43864781597326924</v>
      </c>
      <c r="K139" s="31"/>
      <c r="L139" s="31"/>
    </row>
    <row r="140" spans="1:12" s="15" customFormat="1" x14ac:dyDescent="0.2">
      <c r="A140" s="20">
        <f t="shared" si="6"/>
        <v>57</v>
      </c>
      <c r="B140" s="1"/>
      <c r="C140" s="30" t="s">
        <v>53</v>
      </c>
      <c r="D140" s="1"/>
      <c r="E140" s="2" t="s">
        <v>5</v>
      </c>
      <c r="F140" s="1"/>
      <c r="G140" s="5">
        <v>0</v>
      </c>
      <c r="H140" s="12"/>
      <c r="I140" s="29">
        <v>0.50484967349195897</v>
      </c>
      <c r="J140" s="5">
        <f t="shared" si="7"/>
        <v>0</v>
      </c>
      <c r="K140" s="31">
        <v>9.0749999999999993</v>
      </c>
      <c r="L140" s="31">
        <f>K140-J140-J141</f>
        <v>8.8661446840753175</v>
      </c>
    </row>
    <row r="141" spans="1:12" s="15" customFormat="1" x14ac:dyDescent="0.2">
      <c r="A141" s="20">
        <f t="shared" si="6"/>
        <v>58</v>
      </c>
      <c r="B141" s="1"/>
      <c r="C141" s="30"/>
      <c r="D141" s="1"/>
      <c r="E141" s="2" t="s">
        <v>7</v>
      </c>
      <c r="F141" s="1"/>
      <c r="G141" s="5">
        <v>9.0023843070983887</v>
      </c>
      <c r="H141" s="12">
        <v>2.3199999999999998E-2</v>
      </c>
      <c r="I141" s="29"/>
      <c r="J141" s="5">
        <f t="shared" si="7"/>
        <v>0.20885531592468259</v>
      </c>
      <c r="K141" s="31"/>
      <c r="L141" s="31"/>
    </row>
    <row r="142" spans="1:12" s="15" customFormat="1" x14ac:dyDescent="0.2">
      <c r="A142" s="20">
        <f t="shared" si="6"/>
        <v>59</v>
      </c>
      <c r="B142" s="1"/>
      <c r="C142" s="30" t="s">
        <v>52</v>
      </c>
      <c r="D142" s="1"/>
      <c r="E142" s="2" t="s">
        <v>5</v>
      </c>
      <c r="F142" s="1"/>
      <c r="G142" s="5">
        <v>3500.8288608628445</v>
      </c>
      <c r="H142" s="12">
        <v>2.2700000000000001E-2</v>
      </c>
      <c r="I142" s="29">
        <v>3.6299999999999999E-2</v>
      </c>
      <c r="J142" s="5">
        <f t="shared" si="7"/>
        <v>79.468815141586575</v>
      </c>
      <c r="K142" s="31">
        <v>136.39618769958179</v>
      </c>
      <c r="L142" s="31">
        <f>K142-J142-J143</f>
        <v>48.145694800152995</v>
      </c>
    </row>
    <row r="143" spans="1:12" s="15" customFormat="1" x14ac:dyDescent="0.2">
      <c r="A143" s="20">
        <f t="shared" si="6"/>
        <v>60</v>
      </c>
      <c r="B143" s="1"/>
      <c r="C143" s="30"/>
      <c r="D143" s="1"/>
      <c r="E143" s="2" t="s">
        <v>7</v>
      </c>
      <c r="F143" s="1"/>
      <c r="G143" s="5">
        <v>290.78403171662961</v>
      </c>
      <c r="H143" s="12">
        <v>3.0200000000000001E-2</v>
      </c>
      <c r="I143" s="29"/>
      <c r="J143" s="5">
        <f t="shared" si="7"/>
        <v>8.781677757842214</v>
      </c>
      <c r="K143" s="31"/>
      <c r="L143" s="31"/>
    </row>
    <row r="144" spans="1:12" s="15" customFormat="1" x14ac:dyDescent="0.2">
      <c r="A144" s="20">
        <f t="shared" si="6"/>
        <v>61</v>
      </c>
      <c r="B144" s="1"/>
      <c r="C144" s="30" t="s">
        <v>51</v>
      </c>
      <c r="D144" s="1"/>
      <c r="E144" s="2" t="s">
        <v>5</v>
      </c>
      <c r="F144" s="1"/>
      <c r="G144" s="5">
        <v>0</v>
      </c>
      <c r="H144" s="12">
        <v>2.2700000000000001E-2</v>
      </c>
      <c r="I144" s="29">
        <v>2.7300000000000001E-2</v>
      </c>
      <c r="J144" s="5">
        <f t="shared" si="7"/>
        <v>0</v>
      </c>
      <c r="K144" s="31">
        <v>50.309796046653744</v>
      </c>
      <c r="L144" s="31">
        <f>K144-J144-J145</f>
        <v>2.7229616744851626</v>
      </c>
    </row>
    <row r="145" spans="1:12" s="15" customFormat="1" x14ac:dyDescent="0.2">
      <c r="A145" s="20">
        <f t="shared" si="6"/>
        <v>62</v>
      </c>
      <c r="B145" s="1"/>
      <c r="C145" s="30"/>
      <c r="D145" s="1"/>
      <c r="E145" s="2" t="s">
        <v>7</v>
      </c>
      <c r="F145" s="1"/>
      <c r="G145" s="5">
        <v>1858.8607176628352</v>
      </c>
      <c r="H145" s="12">
        <v>2.5600000000000001E-2</v>
      </c>
      <c r="I145" s="29"/>
      <c r="J145" s="5">
        <f t="shared" si="7"/>
        <v>47.586834372168582</v>
      </c>
      <c r="K145" s="31"/>
      <c r="L145" s="31"/>
    </row>
    <row r="146" spans="1:12" s="15" customFormat="1" x14ac:dyDescent="0.2">
      <c r="A146" s="20">
        <f t="shared" si="6"/>
        <v>63</v>
      </c>
      <c r="B146" s="1"/>
      <c r="C146" s="30" t="s">
        <v>50</v>
      </c>
      <c r="D146" s="1"/>
      <c r="E146" s="2" t="s">
        <v>5</v>
      </c>
      <c r="F146" s="1"/>
      <c r="G146" s="5">
        <v>315.85998332050065</v>
      </c>
      <c r="H146" s="12" t="s">
        <v>87</v>
      </c>
      <c r="I146" s="29">
        <v>8.8599999999999998E-2</v>
      </c>
      <c r="J146" s="5">
        <v>7.1700216213753647</v>
      </c>
      <c r="K146" s="31">
        <v>44.651969618349199</v>
      </c>
      <c r="L146" s="31">
        <f>K146-J146-J147</f>
        <v>27.859345514110871</v>
      </c>
    </row>
    <row r="147" spans="1:12" s="15" customFormat="1" x14ac:dyDescent="0.2">
      <c r="A147" s="20">
        <f t="shared" si="6"/>
        <v>64</v>
      </c>
      <c r="B147" s="1"/>
      <c r="C147" s="30"/>
      <c r="D147" s="1"/>
      <c r="E147" s="2" t="s">
        <v>7</v>
      </c>
      <c r="F147" s="1"/>
      <c r="G147" s="5">
        <v>192.45204965725935</v>
      </c>
      <c r="H147" s="12">
        <v>0.05</v>
      </c>
      <c r="I147" s="29"/>
      <c r="J147" s="5">
        <f t="shared" si="7"/>
        <v>9.6226024828629679</v>
      </c>
      <c r="K147" s="31"/>
      <c r="L147" s="31"/>
    </row>
    <row r="148" spans="1:12" s="15" customFormat="1" x14ac:dyDescent="0.2">
      <c r="A148" s="2"/>
      <c r="B148" s="1"/>
      <c r="C148" s="25"/>
      <c r="D148" s="1"/>
      <c r="E148" s="2"/>
      <c r="F148" s="1"/>
      <c r="G148" s="5"/>
      <c r="H148" s="5"/>
      <c r="I148" s="5"/>
      <c r="J148" s="5"/>
      <c r="K148" s="5"/>
      <c r="L148" s="5"/>
    </row>
    <row r="149" spans="1:12" s="15" customFormat="1" x14ac:dyDescent="0.2">
      <c r="A149" s="2"/>
      <c r="B149" s="1"/>
      <c r="C149" s="25"/>
      <c r="D149" s="1"/>
      <c r="E149" s="2"/>
      <c r="F149" s="1"/>
      <c r="G149" s="5"/>
      <c r="H149" s="5"/>
      <c r="I149" s="5"/>
      <c r="J149" s="5"/>
      <c r="K149" s="5"/>
      <c r="L149" s="5"/>
    </row>
    <row r="150" spans="1:12" s="15" customFormat="1" x14ac:dyDescent="0.2">
      <c r="A150" s="2"/>
      <c r="B150" s="1"/>
      <c r="C150" s="25"/>
      <c r="D150" s="1"/>
      <c r="E150" s="2"/>
      <c r="F150" s="1"/>
      <c r="G150" s="5"/>
      <c r="H150" s="5"/>
      <c r="I150" s="5"/>
      <c r="J150" s="5"/>
      <c r="K150" s="5"/>
      <c r="L150" s="5"/>
    </row>
    <row r="151" spans="1:12" s="15" customFormat="1" x14ac:dyDescent="0.2">
      <c r="A151" s="2"/>
      <c r="B151" s="1"/>
      <c r="C151" s="25"/>
      <c r="D151" s="1"/>
      <c r="E151" s="2"/>
      <c r="F151" s="1"/>
      <c r="G151" s="5"/>
      <c r="H151" s="5"/>
      <c r="I151" s="5"/>
      <c r="J151" s="5"/>
      <c r="K151" s="5"/>
      <c r="L151" s="5"/>
    </row>
    <row r="152" spans="1:12" s="15" customFormat="1" x14ac:dyDescent="0.2">
      <c r="A152" s="2"/>
      <c r="B152" s="1"/>
      <c r="C152" s="25"/>
      <c r="D152" s="1"/>
      <c r="E152" s="2"/>
      <c r="F152" s="1"/>
      <c r="G152" s="5"/>
      <c r="H152" s="5"/>
      <c r="I152" s="5"/>
      <c r="J152" s="5"/>
      <c r="K152" s="5"/>
      <c r="L152" s="5"/>
    </row>
    <row r="153" spans="1:12" s="15" customFormat="1" x14ac:dyDescent="0.2">
      <c r="A153" s="2"/>
      <c r="B153" s="1"/>
      <c r="C153" s="25"/>
      <c r="D153" s="1"/>
      <c r="E153" s="2"/>
      <c r="F153" s="1"/>
      <c r="G153" s="5"/>
      <c r="H153" s="5"/>
      <c r="I153" s="5"/>
      <c r="J153" s="5"/>
      <c r="K153" s="5"/>
      <c r="L153" s="5"/>
    </row>
    <row r="154" spans="1:12" s="15" customFormat="1" x14ac:dyDescent="0.2">
      <c r="A154" s="2"/>
      <c r="B154" s="1"/>
      <c r="C154" s="28"/>
      <c r="D154" s="1"/>
      <c r="E154" s="2"/>
      <c r="F154" s="1"/>
      <c r="G154" s="5"/>
      <c r="H154" s="5"/>
      <c r="I154" s="5"/>
      <c r="J154" s="5"/>
      <c r="K154" s="5"/>
      <c r="L154" s="5"/>
    </row>
    <row r="155" spans="1:12" s="15" customFormat="1" x14ac:dyDescent="0.2">
      <c r="A155" s="2"/>
      <c r="B155" s="1"/>
      <c r="C155" s="25"/>
      <c r="D155" s="1"/>
      <c r="E155" s="2"/>
      <c r="F155" s="1"/>
      <c r="G155" s="5"/>
      <c r="H155" s="5"/>
      <c r="I155" s="5"/>
      <c r="J155" s="5"/>
      <c r="K155" s="5"/>
      <c r="L155" s="5"/>
    </row>
    <row r="156" spans="1:12" s="15" customFormat="1" x14ac:dyDescent="0.2">
      <c r="A156" s="2"/>
      <c r="B156" s="1"/>
      <c r="C156" s="25"/>
      <c r="D156" s="1"/>
      <c r="E156" s="2"/>
      <c r="F156" s="1"/>
      <c r="G156" s="5"/>
      <c r="H156" s="5"/>
      <c r="I156" s="5"/>
      <c r="J156" s="5"/>
      <c r="K156" s="5"/>
      <c r="L156" s="5"/>
    </row>
    <row r="157" spans="1:12" s="15" customFormat="1" x14ac:dyDescent="0.2">
      <c r="A157" s="2"/>
      <c r="B157" s="1"/>
      <c r="C157" s="25"/>
      <c r="D157" s="1"/>
      <c r="E157" s="2"/>
      <c r="F157" s="1"/>
      <c r="G157" s="5"/>
      <c r="H157" s="5"/>
      <c r="I157" s="5"/>
      <c r="J157" s="5"/>
      <c r="K157" s="5"/>
      <c r="L157" s="5"/>
    </row>
    <row r="158" spans="1:12" s="15" customFormat="1" x14ac:dyDescent="0.2">
      <c r="A158" s="17" t="s">
        <v>98</v>
      </c>
      <c r="B158" s="17"/>
      <c r="C158" s="24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s="15" customFormat="1" x14ac:dyDescent="0.2">
      <c r="A159" s="1"/>
      <c r="B159" s="1"/>
      <c r="D159" s="1"/>
      <c r="E159" s="2"/>
      <c r="F159" s="1"/>
      <c r="G159" s="2"/>
      <c r="H159" s="1"/>
      <c r="I159" s="1"/>
      <c r="J159" s="1"/>
      <c r="K159" s="1"/>
      <c r="L159" s="1"/>
    </row>
    <row r="160" spans="1:12" s="15" customFormat="1" ht="51" x14ac:dyDescent="0.2">
      <c r="A160" s="14" t="s">
        <v>93</v>
      </c>
      <c r="C160" s="16" t="s">
        <v>25</v>
      </c>
      <c r="E160" s="22" t="s">
        <v>76</v>
      </c>
      <c r="G160" s="14" t="s">
        <v>96</v>
      </c>
      <c r="H160" s="14" t="s">
        <v>29</v>
      </c>
      <c r="I160" s="14" t="s">
        <v>28</v>
      </c>
      <c r="J160" s="14" t="s">
        <v>94</v>
      </c>
      <c r="K160" s="14" t="s">
        <v>27</v>
      </c>
      <c r="L160" s="14" t="s">
        <v>26</v>
      </c>
    </row>
    <row r="161" spans="1:12" s="15" customFormat="1" x14ac:dyDescent="0.2">
      <c r="A161" s="1"/>
      <c r="B161" s="1"/>
      <c r="D161" s="1"/>
      <c r="E161" s="2"/>
      <c r="F161" s="1"/>
      <c r="G161" s="2" t="s">
        <v>24</v>
      </c>
      <c r="H161" s="2" t="s">
        <v>23</v>
      </c>
      <c r="I161" s="2" t="s">
        <v>22</v>
      </c>
      <c r="J161" s="2" t="s">
        <v>21</v>
      </c>
      <c r="K161" s="2" t="s">
        <v>20</v>
      </c>
      <c r="L161" s="2" t="s">
        <v>95</v>
      </c>
    </row>
    <row r="162" spans="1:12" s="15" customFormat="1" x14ac:dyDescent="0.2">
      <c r="A162" s="2"/>
      <c r="B162" s="1"/>
      <c r="C162" s="26"/>
      <c r="D162" s="1"/>
      <c r="E162" s="2"/>
      <c r="F162" s="1"/>
      <c r="G162" s="5"/>
      <c r="H162" s="12"/>
      <c r="I162" s="13"/>
      <c r="J162" s="5"/>
      <c r="K162" s="9"/>
      <c r="L162" s="9"/>
    </row>
    <row r="163" spans="1:12" s="15" customFormat="1" x14ac:dyDescent="0.2">
      <c r="A163" s="2"/>
      <c r="B163" s="1"/>
      <c r="C163" s="21" t="s">
        <v>49</v>
      </c>
      <c r="D163" s="1"/>
      <c r="E163" s="2"/>
      <c r="F163" s="1"/>
      <c r="G163" s="5"/>
      <c r="H163" s="12"/>
      <c r="I163" s="13"/>
      <c r="J163" s="5"/>
      <c r="K163" s="9"/>
      <c r="L163" s="9"/>
    </row>
    <row r="164" spans="1:12" s="15" customFormat="1" x14ac:dyDescent="0.2">
      <c r="A164" s="2"/>
      <c r="B164" s="1"/>
      <c r="C164" s="26"/>
      <c r="D164" s="1"/>
      <c r="E164" s="2"/>
      <c r="F164" s="1"/>
      <c r="G164" s="5"/>
      <c r="H164" s="12"/>
      <c r="I164" s="13"/>
      <c r="J164" s="5"/>
      <c r="K164" s="9"/>
      <c r="L164" s="9"/>
    </row>
    <row r="165" spans="1:12" s="15" customFormat="1" x14ac:dyDescent="0.2">
      <c r="A165" s="20">
        <f>A147+1</f>
        <v>65</v>
      </c>
      <c r="B165" s="1"/>
      <c r="C165" s="30" t="s">
        <v>48</v>
      </c>
      <c r="D165" s="1"/>
      <c r="E165" s="2" t="s">
        <v>5</v>
      </c>
      <c r="F165" s="1"/>
      <c r="G165" s="5">
        <v>222.23399572753846</v>
      </c>
      <c r="H165" s="12">
        <v>4.0300000000000002E-2</v>
      </c>
      <c r="I165" s="29">
        <v>5.7799999999999997E-2</v>
      </c>
      <c r="J165" s="5">
        <f t="shared" ref="J165:J178" si="8">G165*H165</f>
        <v>8.9560300278198</v>
      </c>
      <c r="K165" s="31">
        <v>12.631701820500869</v>
      </c>
      <c r="L165" s="31">
        <f>K165-J165-J166</f>
        <v>3.6756717926810687</v>
      </c>
    </row>
    <row r="166" spans="1:12" s="15" customFormat="1" x14ac:dyDescent="0.2">
      <c r="A166" s="20">
        <f t="shared" ref="A166:A179" si="9">A165+1</f>
        <v>66</v>
      </c>
      <c r="B166" s="1"/>
      <c r="C166" s="30"/>
      <c r="D166" s="1"/>
      <c r="E166" s="2" t="s">
        <v>7</v>
      </c>
      <c r="F166" s="1"/>
      <c r="G166" s="5">
        <v>0</v>
      </c>
      <c r="H166" s="12"/>
      <c r="I166" s="29"/>
      <c r="J166" s="5">
        <f t="shared" si="8"/>
        <v>0</v>
      </c>
      <c r="K166" s="31"/>
      <c r="L166" s="31"/>
    </row>
    <row r="167" spans="1:12" s="15" customFormat="1" x14ac:dyDescent="0.2">
      <c r="A167" s="20">
        <f t="shared" si="9"/>
        <v>67</v>
      </c>
      <c r="B167" s="1"/>
      <c r="C167" s="30" t="s">
        <v>47</v>
      </c>
      <c r="D167" s="1"/>
      <c r="E167" s="2" t="s">
        <v>5</v>
      </c>
      <c r="F167" s="1"/>
      <c r="G167" s="5">
        <v>2163.4653326259536</v>
      </c>
      <c r="H167" s="12">
        <v>2.4400000000000002E-2</v>
      </c>
      <c r="I167" s="29">
        <v>3.3799999999999997E-2</v>
      </c>
      <c r="J167" s="5">
        <f t="shared" si="8"/>
        <v>52.788554116073271</v>
      </c>
      <c r="K167" s="31">
        <v>134.65671102114297</v>
      </c>
      <c r="L167" s="31">
        <f>K167-J167-J168</f>
        <v>27.800171406821157</v>
      </c>
    </row>
    <row r="168" spans="1:12" s="15" customFormat="1" x14ac:dyDescent="0.2">
      <c r="A168" s="20">
        <f t="shared" si="9"/>
        <v>68</v>
      </c>
      <c r="B168" s="1"/>
      <c r="C168" s="30"/>
      <c r="D168" s="1"/>
      <c r="E168" s="2" t="s">
        <v>7</v>
      </c>
      <c r="F168" s="1"/>
      <c r="G168" s="5">
        <v>1845.3237371415885</v>
      </c>
      <c r="H168" s="12">
        <v>2.93E-2</v>
      </c>
      <c r="I168" s="29"/>
      <c r="J168" s="5">
        <f t="shared" si="8"/>
        <v>54.067985498248539</v>
      </c>
      <c r="K168" s="31"/>
      <c r="L168" s="31"/>
    </row>
    <row r="169" spans="1:12" s="15" customFormat="1" x14ac:dyDescent="0.2">
      <c r="A169" s="20">
        <f t="shared" si="9"/>
        <v>69</v>
      </c>
      <c r="B169" s="1"/>
      <c r="C169" s="30" t="s">
        <v>46</v>
      </c>
      <c r="D169" s="1"/>
      <c r="E169" s="2" t="s">
        <v>5</v>
      </c>
      <c r="F169" s="1"/>
      <c r="G169" s="5">
        <v>2737.9788354301631</v>
      </c>
      <c r="H169" s="12">
        <v>1.8499999999999999E-2</v>
      </c>
      <c r="I169" s="29">
        <v>2.7199999999999998E-2</v>
      </c>
      <c r="J169" s="5">
        <f t="shared" si="8"/>
        <v>50.652608455458015</v>
      </c>
      <c r="K169" s="31">
        <v>103.88899278183538</v>
      </c>
      <c r="L169" s="31">
        <f>K169-J169-J170</f>
        <v>26.999803055774958</v>
      </c>
    </row>
    <row r="170" spans="1:12" s="15" customFormat="1" x14ac:dyDescent="0.2">
      <c r="A170" s="20">
        <f t="shared" si="9"/>
        <v>70</v>
      </c>
      <c r="B170" s="1"/>
      <c r="C170" s="30" t="s">
        <v>36</v>
      </c>
      <c r="D170" s="1"/>
      <c r="E170" s="2" t="s">
        <v>7</v>
      </c>
      <c r="F170" s="1"/>
      <c r="G170" s="5">
        <v>1116.4502668341452</v>
      </c>
      <c r="H170" s="12">
        <v>2.35E-2</v>
      </c>
      <c r="I170" s="29">
        <v>0.02</v>
      </c>
      <c r="J170" s="5">
        <f t="shared" si="8"/>
        <v>26.236581270602411</v>
      </c>
      <c r="K170" s="31"/>
      <c r="L170" s="31"/>
    </row>
    <row r="171" spans="1:12" s="15" customFormat="1" x14ac:dyDescent="0.2">
      <c r="A171" s="20">
        <f t="shared" si="9"/>
        <v>71</v>
      </c>
      <c r="B171" s="1"/>
      <c r="C171" s="30" t="s">
        <v>45</v>
      </c>
      <c r="D171" s="1"/>
      <c r="E171" s="2" t="s">
        <v>5</v>
      </c>
      <c r="F171" s="1"/>
      <c r="G171" s="5">
        <v>6.4614763723591304</v>
      </c>
      <c r="H171" s="12">
        <v>5.9700000000000003E-2</v>
      </c>
      <c r="I171" s="29">
        <v>3.6999999999999998E-2</v>
      </c>
      <c r="J171" s="5">
        <f t="shared" si="8"/>
        <v>0.3857501394298401</v>
      </c>
      <c r="K171" s="31">
        <v>0.45459141531129799</v>
      </c>
      <c r="L171" s="31">
        <f>K171-J171-J172</f>
        <v>-0.17015088840238221</v>
      </c>
    </row>
    <row r="172" spans="1:12" s="15" customFormat="1" x14ac:dyDescent="0.2">
      <c r="A172" s="20">
        <f t="shared" si="9"/>
        <v>72</v>
      </c>
      <c r="B172" s="1"/>
      <c r="C172" s="30"/>
      <c r="D172" s="1"/>
      <c r="E172" s="2" t="s">
        <v>7</v>
      </c>
      <c r="F172" s="1"/>
      <c r="G172" s="5">
        <v>5.9748041070960021</v>
      </c>
      <c r="H172" s="12">
        <v>0.04</v>
      </c>
      <c r="I172" s="29"/>
      <c r="J172" s="5">
        <f t="shared" si="8"/>
        <v>0.2389921642838401</v>
      </c>
      <c r="K172" s="31"/>
      <c r="L172" s="31"/>
    </row>
    <row r="173" spans="1:12" s="15" customFormat="1" x14ac:dyDescent="0.2">
      <c r="A173" s="20">
        <f t="shared" si="9"/>
        <v>73</v>
      </c>
      <c r="B173" s="1"/>
      <c r="C173" s="30" t="s">
        <v>44</v>
      </c>
      <c r="D173" s="1"/>
      <c r="E173" s="2" t="s">
        <v>5</v>
      </c>
      <c r="F173" s="1"/>
      <c r="G173" s="5">
        <v>802.6898146459838</v>
      </c>
      <c r="H173" s="12">
        <v>2.0500000000000001E-2</v>
      </c>
      <c r="I173" s="29">
        <v>2.8899999999999999E-2</v>
      </c>
      <c r="J173" s="5">
        <f t="shared" si="8"/>
        <v>16.455141200242668</v>
      </c>
      <c r="K173" s="31">
        <v>32.398848037802104</v>
      </c>
      <c r="L173" s="31">
        <f>K173-J173-J174</f>
        <v>3.6728701496072169</v>
      </c>
    </row>
    <row r="174" spans="1:12" s="15" customFormat="1" x14ac:dyDescent="0.2">
      <c r="A174" s="20">
        <f t="shared" si="9"/>
        <v>74</v>
      </c>
      <c r="B174" s="1"/>
      <c r="C174" s="30"/>
      <c r="D174" s="1"/>
      <c r="E174" s="2" t="s">
        <v>7</v>
      </c>
      <c r="F174" s="1"/>
      <c r="G174" s="5">
        <v>329.86120128903815</v>
      </c>
      <c r="H174" s="12">
        <v>3.7199999999999997E-2</v>
      </c>
      <c r="I174" s="29"/>
      <c r="J174" s="5">
        <f t="shared" si="8"/>
        <v>12.270836687952219</v>
      </c>
      <c r="K174" s="31"/>
      <c r="L174" s="31"/>
    </row>
    <row r="175" spans="1:12" s="15" customFormat="1" x14ac:dyDescent="0.2">
      <c r="A175" s="20">
        <f t="shared" si="9"/>
        <v>75</v>
      </c>
      <c r="B175" s="1"/>
      <c r="C175" s="30" t="s">
        <v>88</v>
      </c>
      <c r="D175" s="1"/>
      <c r="E175" s="2" t="s">
        <v>5</v>
      </c>
      <c r="F175" s="1"/>
      <c r="G175" s="5">
        <v>0</v>
      </c>
      <c r="H175" s="12"/>
      <c r="I175" s="29">
        <v>3.3399999999999999E-2</v>
      </c>
      <c r="J175" s="5">
        <f t="shared" si="8"/>
        <v>0</v>
      </c>
      <c r="K175" s="31">
        <v>5.6994060085048233</v>
      </c>
      <c r="L175" s="31">
        <f>K175-J175-J176</f>
        <v>0.71230678021068972</v>
      </c>
    </row>
    <row r="176" spans="1:12" s="15" customFormat="1" x14ac:dyDescent="0.2">
      <c r="A176" s="20">
        <f t="shared" si="9"/>
        <v>76</v>
      </c>
      <c r="B176" s="1"/>
      <c r="C176" s="30"/>
      <c r="D176" s="1"/>
      <c r="E176" s="2" t="s">
        <v>7</v>
      </c>
      <c r="F176" s="1"/>
      <c r="G176" s="5">
        <v>174.37409889140326</v>
      </c>
      <c r="H176" s="12">
        <v>2.86E-2</v>
      </c>
      <c r="I176" s="29"/>
      <c r="J176" s="5">
        <f t="shared" si="8"/>
        <v>4.9870992282941335</v>
      </c>
      <c r="K176" s="31"/>
      <c r="L176" s="31"/>
    </row>
    <row r="177" spans="1:12" s="15" customFormat="1" x14ac:dyDescent="0.2">
      <c r="A177" s="20">
        <f t="shared" si="9"/>
        <v>77</v>
      </c>
      <c r="B177" s="1"/>
      <c r="C177" s="30" t="s">
        <v>43</v>
      </c>
      <c r="D177" s="1"/>
      <c r="E177" s="2" t="s">
        <v>5</v>
      </c>
      <c r="F177" s="1"/>
      <c r="G177" s="5">
        <v>583.75369830528632</v>
      </c>
      <c r="H177" s="12">
        <v>9.2200000000000004E-2</v>
      </c>
      <c r="I177" s="29">
        <v>0.10249999999999999</v>
      </c>
      <c r="J177" s="5">
        <f t="shared" si="8"/>
        <v>53.822090983747401</v>
      </c>
      <c r="K177" s="31">
        <v>118.62869464368509</v>
      </c>
      <c r="L177" s="31">
        <f>K177-J177-J178</f>
        <v>41.916026822854363</v>
      </c>
    </row>
    <row r="178" spans="1:12" s="15" customFormat="1" x14ac:dyDescent="0.2">
      <c r="A178" s="20">
        <f t="shared" si="9"/>
        <v>78</v>
      </c>
      <c r="B178" s="1"/>
      <c r="C178" s="30"/>
      <c r="D178" s="1"/>
      <c r="E178" s="2" t="s">
        <v>7</v>
      </c>
      <c r="F178" s="1"/>
      <c r="G178" s="5">
        <v>582.45742587998279</v>
      </c>
      <c r="H178" s="12">
        <v>3.9300000000000002E-2</v>
      </c>
      <c r="I178" s="29"/>
      <c r="J178" s="5">
        <f t="shared" si="8"/>
        <v>22.890576837083326</v>
      </c>
      <c r="K178" s="31"/>
      <c r="L178" s="31"/>
    </row>
    <row r="179" spans="1:12" x14ac:dyDescent="0.2">
      <c r="A179" s="20">
        <f t="shared" si="9"/>
        <v>79</v>
      </c>
      <c r="C179" s="15" t="s">
        <v>4</v>
      </c>
      <c r="G179" s="10">
        <f>SUM(G165:G178)+SUM(G126:G147)</f>
        <v>17198.032215354684</v>
      </c>
      <c r="H179" s="11">
        <f>J179/G179</f>
        <v>2.7350123232688213E-2</v>
      </c>
      <c r="I179" s="11">
        <f>K179/G179</f>
        <v>3.8625859474716223E-2</v>
      </c>
      <c r="J179" s="10">
        <f>SUM(J165:J178)+SUM(J126:J147)</f>
        <v>470.36830044969247</v>
      </c>
      <c r="K179" s="10">
        <f>SUM(K165:K178)+SUM(K126:K147)</f>
        <v>664.28877559193256</v>
      </c>
      <c r="L179" s="10">
        <f>SUM(L165:L178)+SUM(L126:L147)</f>
        <v>193.92047514224012</v>
      </c>
    </row>
    <row r="180" spans="1:12" x14ac:dyDescent="0.2">
      <c r="A180" s="2"/>
      <c r="C180" s="25"/>
      <c r="G180" s="5"/>
      <c r="H180" s="5"/>
      <c r="I180" s="5"/>
      <c r="J180" s="5"/>
      <c r="K180" s="5"/>
      <c r="L180" s="5"/>
    </row>
    <row r="181" spans="1:12" x14ac:dyDescent="0.2">
      <c r="A181" s="2"/>
      <c r="C181" s="25"/>
      <c r="G181" s="5"/>
      <c r="H181" s="5"/>
      <c r="I181" s="5"/>
      <c r="J181" s="5"/>
      <c r="K181" s="5"/>
      <c r="L181" s="5"/>
    </row>
    <row r="182" spans="1:12" x14ac:dyDescent="0.2">
      <c r="A182" s="2"/>
      <c r="C182" s="25"/>
      <c r="G182" s="5"/>
      <c r="H182" s="5"/>
      <c r="I182" s="5"/>
      <c r="J182" s="5"/>
      <c r="K182" s="5"/>
      <c r="L182" s="5"/>
    </row>
    <row r="183" spans="1:12" x14ac:dyDescent="0.2">
      <c r="A183" s="2"/>
      <c r="C183" s="25"/>
      <c r="G183" s="5"/>
      <c r="H183" s="5"/>
      <c r="I183" s="5"/>
      <c r="J183" s="5"/>
      <c r="K183" s="5"/>
      <c r="L183" s="5"/>
    </row>
    <row r="184" spans="1:12" x14ac:dyDescent="0.2">
      <c r="A184" s="2"/>
      <c r="C184" s="25"/>
      <c r="G184" s="5"/>
      <c r="H184" s="5"/>
      <c r="I184" s="5"/>
      <c r="J184" s="5"/>
      <c r="K184" s="5"/>
      <c r="L184" s="5"/>
    </row>
    <row r="185" spans="1:12" x14ac:dyDescent="0.2">
      <c r="A185" s="2"/>
      <c r="C185" s="25"/>
      <c r="G185" s="5"/>
      <c r="H185" s="5"/>
      <c r="I185" s="5"/>
      <c r="J185" s="5"/>
      <c r="K185" s="5"/>
      <c r="L185" s="5"/>
    </row>
    <row r="186" spans="1:12" x14ac:dyDescent="0.2">
      <c r="A186" s="2"/>
      <c r="C186" s="25"/>
      <c r="G186" s="5"/>
      <c r="H186" s="5"/>
      <c r="I186" s="5"/>
      <c r="J186" s="5"/>
      <c r="K186" s="5"/>
      <c r="L186" s="5"/>
    </row>
    <row r="187" spans="1:12" x14ac:dyDescent="0.2">
      <c r="A187" s="2"/>
      <c r="C187" s="25"/>
      <c r="G187" s="5"/>
      <c r="H187" s="5"/>
      <c r="I187" s="5"/>
      <c r="J187" s="5"/>
      <c r="K187" s="5"/>
      <c r="L187" s="5"/>
    </row>
    <row r="188" spans="1:12" x14ac:dyDescent="0.2">
      <c r="A188" s="2"/>
      <c r="C188" s="25"/>
      <c r="G188" s="5"/>
      <c r="H188" s="5"/>
      <c r="I188" s="5"/>
      <c r="J188" s="5"/>
      <c r="K188" s="5"/>
      <c r="L188" s="5"/>
    </row>
    <row r="189" spans="1:12" x14ac:dyDescent="0.2">
      <c r="A189" s="2"/>
      <c r="C189" s="25"/>
      <c r="G189" s="5"/>
      <c r="H189" s="5"/>
      <c r="I189" s="5"/>
      <c r="J189" s="5"/>
      <c r="K189" s="5"/>
      <c r="L189" s="5"/>
    </row>
    <row r="190" spans="1:12" x14ac:dyDescent="0.2">
      <c r="A190" s="2"/>
      <c r="C190" s="25"/>
      <c r="G190" s="5"/>
      <c r="H190" s="5"/>
      <c r="I190" s="5"/>
      <c r="J190" s="5"/>
      <c r="K190" s="5"/>
      <c r="L190" s="5"/>
    </row>
    <row r="191" spans="1:12" x14ac:dyDescent="0.2">
      <c r="A191" s="2"/>
      <c r="C191" s="25"/>
      <c r="G191" s="5"/>
      <c r="H191" s="5"/>
      <c r="I191" s="5"/>
      <c r="J191" s="5"/>
      <c r="K191" s="5"/>
      <c r="L191" s="5"/>
    </row>
    <row r="192" spans="1:12" x14ac:dyDescent="0.2">
      <c r="A192" s="2"/>
      <c r="C192" s="28"/>
      <c r="G192" s="5"/>
      <c r="H192" s="5"/>
      <c r="I192" s="5"/>
      <c r="J192" s="5"/>
      <c r="K192" s="5"/>
      <c r="L192" s="5"/>
    </row>
    <row r="193" spans="1:12" x14ac:dyDescent="0.2">
      <c r="A193" s="2"/>
      <c r="C193" s="25"/>
      <c r="G193" s="5"/>
      <c r="H193" s="5"/>
      <c r="I193" s="5"/>
      <c r="J193" s="5"/>
      <c r="K193" s="5"/>
      <c r="L193" s="5"/>
    </row>
    <row r="194" spans="1:12" x14ac:dyDescent="0.2">
      <c r="A194" s="2"/>
      <c r="C194" s="25"/>
      <c r="G194" s="5"/>
      <c r="H194" s="5"/>
      <c r="I194" s="5"/>
      <c r="J194" s="5"/>
      <c r="K194" s="5"/>
      <c r="L194" s="5"/>
    </row>
    <row r="195" spans="1:12" x14ac:dyDescent="0.2">
      <c r="A195" s="2"/>
      <c r="C195" s="25"/>
      <c r="G195" s="5"/>
      <c r="H195" s="5"/>
      <c r="I195" s="5"/>
      <c r="J195" s="5"/>
      <c r="K195" s="5"/>
      <c r="L195" s="5"/>
    </row>
    <row r="196" spans="1:12" x14ac:dyDescent="0.2">
      <c r="A196" s="17" t="s">
        <v>98</v>
      </c>
      <c r="B196" s="17"/>
      <c r="C196" s="24"/>
      <c r="D196" s="17"/>
      <c r="E196" s="17"/>
      <c r="F196" s="17"/>
      <c r="G196" s="17"/>
      <c r="H196" s="17"/>
      <c r="I196" s="17"/>
      <c r="J196" s="17"/>
      <c r="K196" s="17"/>
      <c r="L196" s="17"/>
    </row>
    <row r="198" spans="1:12" ht="51" x14ac:dyDescent="0.2">
      <c r="A198" s="14" t="s">
        <v>93</v>
      </c>
      <c r="B198" s="15"/>
      <c r="C198" s="16" t="s">
        <v>25</v>
      </c>
      <c r="D198" s="15"/>
      <c r="E198" s="22" t="s">
        <v>76</v>
      </c>
      <c r="F198" s="15"/>
      <c r="G198" s="14" t="s">
        <v>96</v>
      </c>
      <c r="H198" s="14" t="s">
        <v>29</v>
      </c>
      <c r="I198" s="14" t="s">
        <v>28</v>
      </c>
      <c r="J198" s="14" t="s">
        <v>94</v>
      </c>
      <c r="K198" s="14" t="s">
        <v>27</v>
      </c>
      <c r="L198" s="14" t="s">
        <v>26</v>
      </c>
    </row>
    <row r="199" spans="1:12" x14ac:dyDescent="0.2">
      <c r="G199" s="2" t="s">
        <v>24</v>
      </c>
      <c r="H199" s="2" t="s">
        <v>23</v>
      </c>
      <c r="I199" s="2" t="s">
        <v>22</v>
      </c>
      <c r="J199" s="2" t="s">
        <v>21</v>
      </c>
      <c r="K199" s="2" t="s">
        <v>20</v>
      </c>
      <c r="L199" s="2" t="s">
        <v>95</v>
      </c>
    </row>
    <row r="200" spans="1:12" x14ac:dyDescent="0.2">
      <c r="A200" s="2"/>
      <c r="C200" s="21" t="s">
        <v>19</v>
      </c>
      <c r="G200" s="5"/>
      <c r="H200" s="5"/>
      <c r="I200" s="5"/>
      <c r="J200" s="5"/>
      <c r="K200" s="5"/>
      <c r="L200" s="5"/>
    </row>
    <row r="201" spans="1:12" x14ac:dyDescent="0.2">
      <c r="A201" s="2"/>
      <c r="G201" s="5"/>
      <c r="H201" s="5"/>
      <c r="I201" s="5"/>
      <c r="J201" s="5"/>
      <c r="K201" s="5"/>
      <c r="L201" s="5"/>
    </row>
    <row r="202" spans="1:12" x14ac:dyDescent="0.2">
      <c r="A202" s="20">
        <f>A179+1</f>
        <v>80</v>
      </c>
      <c r="C202" s="30" t="s">
        <v>42</v>
      </c>
      <c r="E202" s="2" t="s">
        <v>5</v>
      </c>
      <c r="G202" s="5">
        <v>37.703391130712284</v>
      </c>
      <c r="H202" s="12"/>
      <c r="I202" s="29"/>
      <c r="J202" s="5">
        <f t="shared" ref="J202:J225" si="10">G202*H202</f>
        <v>0</v>
      </c>
      <c r="K202" s="31">
        <v>1.52</v>
      </c>
      <c r="L202" s="31">
        <f>K202-J202-J203</f>
        <v>1.52</v>
      </c>
    </row>
    <row r="203" spans="1:12" x14ac:dyDescent="0.2">
      <c r="A203" s="20">
        <f t="shared" ref="A203:A225" si="11">A202+1</f>
        <v>81</v>
      </c>
      <c r="C203" s="30"/>
      <c r="E203" s="2" t="s">
        <v>7</v>
      </c>
      <c r="G203" s="5">
        <v>0</v>
      </c>
      <c r="H203" s="12"/>
      <c r="I203" s="29"/>
      <c r="J203" s="5">
        <f t="shared" si="10"/>
        <v>0</v>
      </c>
      <c r="K203" s="31"/>
      <c r="L203" s="31"/>
    </row>
    <row r="204" spans="1:12" x14ac:dyDescent="0.2">
      <c r="A204" s="20">
        <f t="shared" si="11"/>
        <v>82</v>
      </c>
      <c r="C204" s="30" t="s">
        <v>41</v>
      </c>
      <c r="E204" s="2" t="s">
        <v>5</v>
      </c>
      <c r="G204" s="5">
        <v>8.9599013499999991</v>
      </c>
      <c r="H204" s="12">
        <v>2.98E-2</v>
      </c>
      <c r="I204" s="29">
        <v>1.44E-2</v>
      </c>
      <c r="J204" s="5">
        <f t="shared" si="10"/>
        <v>0.26700506022999998</v>
      </c>
      <c r="K204" s="31">
        <v>0.47299999999999998</v>
      </c>
      <c r="L204" s="31">
        <f>K204-J204-J205</f>
        <v>-0.35059936869114766</v>
      </c>
    </row>
    <row r="205" spans="1:12" x14ac:dyDescent="0.2">
      <c r="A205" s="20">
        <f t="shared" si="11"/>
        <v>83</v>
      </c>
      <c r="C205" s="30"/>
      <c r="E205" s="2" t="s">
        <v>7</v>
      </c>
      <c r="G205" s="5">
        <v>28.989286899018111</v>
      </c>
      <c r="H205" s="12">
        <v>1.9199999999999998E-2</v>
      </c>
      <c r="I205" s="29"/>
      <c r="J205" s="5">
        <f t="shared" si="10"/>
        <v>0.55659430846114766</v>
      </c>
      <c r="K205" s="31"/>
      <c r="L205" s="31"/>
    </row>
    <row r="206" spans="1:12" x14ac:dyDescent="0.2">
      <c r="A206" s="20">
        <f t="shared" si="11"/>
        <v>84</v>
      </c>
      <c r="C206" s="30" t="s">
        <v>40</v>
      </c>
      <c r="E206" s="2" t="s">
        <v>5</v>
      </c>
      <c r="G206" s="5">
        <v>119.401494538598</v>
      </c>
      <c r="H206" s="12">
        <v>9.9299999999999999E-2</v>
      </c>
      <c r="I206" s="29">
        <v>6.3600000000000004E-2</v>
      </c>
      <c r="J206" s="5">
        <f t="shared" si="10"/>
        <v>11.856568407682781</v>
      </c>
      <c r="K206" s="31">
        <v>7.59</v>
      </c>
      <c r="L206" s="31">
        <f>K206-J206-J207</f>
        <v>-4.2665684076827812</v>
      </c>
    </row>
    <row r="207" spans="1:12" x14ac:dyDescent="0.2">
      <c r="A207" s="20">
        <f t="shared" si="11"/>
        <v>85</v>
      </c>
      <c r="C207" s="30"/>
      <c r="E207" s="2" t="s">
        <v>7</v>
      </c>
      <c r="G207" s="5">
        <v>0</v>
      </c>
      <c r="H207" s="12"/>
      <c r="I207" s="29"/>
      <c r="J207" s="5">
        <f t="shared" si="10"/>
        <v>0</v>
      </c>
      <c r="K207" s="31"/>
      <c r="L207" s="31"/>
    </row>
    <row r="208" spans="1:12" x14ac:dyDescent="0.2">
      <c r="A208" s="20">
        <f t="shared" si="11"/>
        <v>86</v>
      </c>
      <c r="C208" s="30" t="s">
        <v>39</v>
      </c>
      <c r="E208" s="2" t="s">
        <v>5</v>
      </c>
      <c r="G208" s="5">
        <v>0</v>
      </c>
      <c r="H208" s="12">
        <v>3.61E-2</v>
      </c>
      <c r="I208" s="29">
        <v>0.59230000000000005</v>
      </c>
      <c r="J208" s="5">
        <f t="shared" si="10"/>
        <v>0</v>
      </c>
      <c r="K208" s="31">
        <v>0</v>
      </c>
      <c r="L208" s="31">
        <f>K208-J208-J209</f>
        <v>0</v>
      </c>
    </row>
    <row r="209" spans="1:12" x14ac:dyDescent="0.2">
      <c r="A209" s="20">
        <f t="shared" si="11"/>
        <v>87</v>
      </c>
      <c r="C209" s="30" t="s">
        <v>36</v>
      </c>
      <c r="E209" s="2" t="s">
        <v>7</v>
      </c>
      <c r="G209" s="5">
        <v>0</v>
      </c>
      <c r="H209" s="12"/>
      <c r="I209" s="29">
        <v>0.02</v>
      </c>
      <c r="J209" s="5">
        <f t="shared" si="10"/>
        <v>0</v>
      </c>
      <c r="K209" s="31"/>
      <c r="L209" s="31"/>
    </row>
    <row r="210" spans="1:12" x14ac:dyDescent="0.2">
      <c r="A210" s="20">
        <f t="shared" si="11"/>
        <v>88</v>
      </c>
      <c r="C210" s="30" t="s">
        <v>38</v>
      </c>
      <c r="E210" s="2" t="s">
        <v>5</v>
      </c>
      <c r="G210" s="5">
        <v>37.118785905919303</v>
      </c>
      <c r="H210" s="12">
        <v>2.18E-2</v>
      </c>
      <c r="I210" s="29">
        <v>4.2099999999999999E-2</v>
      </c>
      <c r="J210" s="5">
        <f t="shared" si="10"/>
        <v>0.80918953274904082</v>
      </c>
      <c r="K210" s="31">
        <v>1.5640000000000001</v>
      </c>
      <c r="L210" s="31">
        <f>K210-J210-J211</f>
        <v>0.75481046725095924</v>
      </c>
    </row>
    <row r="211" spans="1:12" x14ac:dyDescent="0.2">
      <c r="A211" s="20">
        <f t="shared" si="11"/>
        <v>89</v>
      </c>
      <c r="C211" s="30"/>
      <c r="E211" s="2" t="s">
        <v>7</v>
      </c>
      <c r="G211" s="5">
        <v>0</v>
      </c>
      <c r="H211" s="12"/>
      <c r="I211" s="29"/>
      <c r="J211" s="5">
        <f t="shared" si="10"/>
        <v>0</v>
      </c>
      <c r="K211" s="31"/>
      <c r="L211" s="31"/>
    </row>
    <row r="212" spans="1:12" x14ac:dyDescent="0.2">
      <c r="A212" s="20">
        <f t="shared" si="11"/>
        <v>90</v>
      </c>
      <c r="C212" s="30" t="s">
        <v>37</v>
      </c>
      <c r="E212" s="2" t="s">
        <v>5</v>
      </c>
      <c r="G212" s="5">
        <v>0</v>
      </c>
      <c r="H212" s="12"/>
      <c r="I212" s="29">
        <v>5.62E-2</v>
      </c>
      <c r="J212" s="5">
        <f t="shared" si="10"/>
        <v>0</v>
      </c>
      <c r="K212" s="31">
        <v>4.391</v>
      </c>
      <c r="L212" s="31">
        <f>K212-J212-J213</f>
        <v>2.889878565508595</v>
      </c>
    </row>
    <row r="213" spans="1:12" x14ac:dyDescent="0.2">
      <c r="A213" s="20">
        <f t="shared" si="11"/>
        <v>91</v>
      </c>
      <c r="C213" s="30" t="s">
        <v>36</v>
      </c>
      <c r="E213" s="2" t="s">
        <v>7</v>
      </c>
      <c r="G213" s="5">
        <v>78.18340804642736</v>
      </c>
      <c r="H213" s="12">
        <v>1.9199999999999998E-2</v>
      </c>
      <c r="I213" s="29">
        <v>0.02</v>
      </c>
      <c r="J213" s="5">
        <f t="shared" si="10"/>
        <v>1.5011214344914052</v>
      </c>
      <c r="K213" s="31"/>
      <c r="L213" s="31"/>
    </row>
    <row r="214" spans="1:12" x14ac:dyDescent="0.2">
      <c r="A214" s="20">
        <f t="shared" si="11"/>
        <v>92</v>
      </c>
      <c r="C214" s="30" t="s">
        <v>35</v>
      </c>
      <c r="E214" s="2" t="s">
        <v>5</v>
      </c>
      <c r="G214" s="5">
        <v>0</v>
      </c>
      <c r="H214" s="12"/>
      <c r="I214" s="29">
        <v>0.14630000000000001</v>
      </c>
      <c r="J214" s="5">
        <f t="shared" si="10"/>
        <v>0</v>
      </c>
      <c r="K214" s="31">
        <v>3.16</v>
      </c>
      <c r="L214" s="31">
        <f>K214-J214-J215</f>
        <v>2.7448380931606202</v>
      </c>
    </row>
    <row r="215" spans="1:12" x14ac:dyDescent="0.2">
      <c r="A215" s="20">
        <f t="shared" si="11"/>
        <v>93</v>
      </c>
      <c r="C215" s="30"/>
      <c r="E215" s="2" t="s">
        <v>7</v>
      </c>
      <c r="G215" s="5">
        <v>21.623015981217709</v>
      </c>
      <c r="H215" s="12">
        <v>1.9199999999999998E-2</v>
      </c>
      <c r="I215" s="29"/>
      <c r="J215" s="5">
        <f t="shared" si="10"/>
        <v>0.41516190683937998</v>
      </c>
      <c r="K215" s="31"/>
      <c r="L215" s="31"/>
    </row>
    <row r="216" spans="1:12" x14ac:dyDescent="0.2">
      <c r="A216" s="20">
        <f t="shared" si="11"/>
        <v>94</v>
      </c>
      <c r="C216" s="30" t="s">
        <v>34</v>
      </c>
      <c r="E216" s="2" t="s">
        <v>5</v>
      </c>
      <c r="G216" s="5">
        <v>28.624770474625599</v>
      </c>
      <c r="H216" s="12">
        <v>0.1074</v>
      </c>
      <c r="I216" s="29">
        <v>4.0300000000000002E-2</v>
      </c>
      <c r="J216" s="5">
        <f t="shared" si="10"/>
        <v>3.0743003489747891</v>
      </c>
      <c r="K216" s="31">
        <v>1.4792050822923459</v>
      </c>
      <c r="L216" s="31">
        <f>K216-J216-J217</f>
        <v>-2.2193466942805817</v>
      </c>
    </row>
    <row r="217" spans="1:12" x14ac:dyDescent="0.2">
      <c r="A217" s="20">
        <f t="shared" si="11"/>
        <v>95</v>
      </c>
      <c r="C217" s="30"/>
      <c r="E217" s="2" t="s">
        <v>7</v>
      </c>
      <c r="G217" s="5">
        <v>9.3590918680380621</v>
      </c>
      <c r="H217" s="12">
        <v>6.6699999999999995E-2</v>
      </c>
      <c r="I217" s="29"/>
      <c r="J217" s="5">
        <f t="shared" si="10"/>
        <v>0.62425142759813868</v>
      </c>
      <c r="K217" s="31"/>
      <c r="L217" s="31"/>
    </row>
    <row r="218" spans="1:12" x14ac:dyDescent="0.2">
      <c r="A218" s="20">
        <f t="shared" si="11"/>
        <v>96</v>
      </c>
      <c r="C218" s="30" t="s">
        <v>33</v>
      </c>
      <c r="E218" s="2" t="s">
        <v>5</v>
      </c>
      <c r="G218" s="5">
        <v>82.534497022825789</v>
      </c>
      <c r="H218" s="12">
        <v>0.1056</v>
      </c>
      <c r="I218" s="29">
        <v>4.65E-2</v>
      </c>
      <c r="J218" s="5">
        <f t="shared" si="10"/>
        <v>8.7156428856104036</v>
      </c>
      <c r="K218" s="31">
        <v>7.1780695242232708</v>
      </c>
      <c r="L218" s="31">
        <f>K218-J218-J219</f>
        <v>-11.302429643672291</v>
      </c>
    </row>
    <row r="219" spans="1:12" x14ac:dyDescent="0.2">
      <c r="A219" s="20">
        <f t="shared" si="11"/>
        <v>97</v>
      </c>
      <c r="C219" s="30"/>
      <c r="E219" s="2" t="s">
        <v>7</v>
      </c>
      <c r="G219" s="5">
        <v>73.585955405313925</v>
      </c>
      <c r="H219" s="12">
        <v>0.13270000000000001</v>
      </c>
      <c r="I219" s="29"/>
      <c r="J219" s="5">
        <f t="shared" si="10"/>
        <v>9.7648562822851588</v>
      </c>
      <c r="K219" s="31"/>
      <c r="L219" s="31"/>
    </row>
    <row r="220" spans="1:12" x14ac:dyDescent="0.2">
      <c r="A220" s="20">
        <f t="shared" si="11"/>
        <v>98</v>
      </c>
      <c r="C220" s="30" t="s">
        <v>32</v>
      </c>
      <c r="E220" s="2" t="s">
        <v>5</v>
      </c>
      <c r="G220" s="5">
        <v>29.387274171569125</v>
      </c>
      <c r="H220" s="12">
        <v>3.5799999999999998E-2</v>
      </c>
      <c r="I220" s="29">
        <v>8.2900000000000001E-2</v>
      </c>
      <c r="J220" s="5">
        <f t="shared" si="10"/>
        <v>1.0520644153421745</v>
      </c>
      <c r="K220" s="31">
        <v>4.2996569817799495</v>
      </c>
      <c r="L220" s="31">
        <f>K220-J220-J221</f>
        <v>1.6534101057140884</v>
      </c>
    </row>
    <row r="221" spans="1:12" x14ac:dyDescent="0.2">
      <c r="A221" s="20">
        <f t="shared" si="11"/>
        <v>99</v>
      </c>
      <c r="C221" s="30"/>
      <c r="E221" s="2" t="s">
        <v>7</v>
      </c>
      <c r="G221" s="5">
        <v>23.037318796585065</v>
      </c>
      <c r="H221" s="12">
        <v>6.9199999999999998E-2</v>
      </c>
      <c r="I221" s="29"/>
      <c r="J221" s="5">
        <f t="shared" si="10"/>
        <v>1.5941824607236865</v>
      </c>
      <c r="K221" s="31"/>
      <c r="L221" s="31"/>
    </row>
    <row r="222" spans="1:12" x14ac:dyDescent="0.2">
      <c r="A222" s="20">
        <f t="shared" si="11"/>
        <v>100</v>
      </c>
      <c r="C222" s="30" t="s">
        <v>31</v>
      </c>
      <c r="E222" s="2" t="s">
        <v>5</v>
      </c>
      <c r="G222" s="5">
        <v>53.289991685661171</v>
      </c>
      <c r="H222" s="12">
        <v>4.0800000000000003E-2</v>
      </c>
      <c r="I222" s="29">
        <v>0.1192</v>
      </c>
      <c r="J222" s="5">
        <f t="shared" si="10"/>
        <v>2.1742316607749759</v>
      </c>
      <c r="K222" s="31">
        <v>10.879849207666721</v>
      </c>
      <c r="L222" s="31">
        <f>K222-J222-J223</f>
        <v>6.1306748033042986</v>
      </c>
    </row>
    <row r="223" spans="1:12" x14ac:dyDescent="0.2">
      <c r="A223" s="20">
        <f t="shared" si="11"/>
        <v>101</v>
      </c>
      <c r="C223" s="30"/>
      <c r="E223" s="2" t="s">
        <v>7</v>
      </c>
      <c r="G223" s="5">
        <v>38.604838734444478</v>
      </c>
      <c r="H223" s="12">
        <v>6.6699999999999995E-2</v>
      </c>
      <c r="I223" s="29"/>
      <c r="J223" s="5">
        <f t="shared" si="10"/>
        <v>2.5749427435874463</v>
      </c>
      <c r="K223" s="31"/>
      <c r="L223" s="31"/>
    </row>
    <row r="224" spans="1:12" x14ac:dyDescent="0.2">
      <c r="A224" s="20">
        <f t="shared" si="11"/>
        <v>102</v>
      </c>
      <c r="C224" s="30" t="s">
        <v>30</v>
      </c>
      <c r="E224" s="2" t="s">
        <v>5</v>
      </c>
      <c r="G224" s="5">
        <v>0.77721610909377137</v>
      </c>
      <c r="H224" s="12">
        <v>7.4000000000000003E-3</v>
      </c>
      <c r="I224" s="29">
        <v>0.10050000000000001</v>
      </c>
      <c r="J224" s="5">
        <f t="shared" si="10"/>
        <v>5.7513992072939085E-3</v>
      </c>
      <c r="K224" s="31">
        <v>7.8427787623426656E-2</v>
      </c>
      <c r="L224" s="31">
        <f>K224-J224-J225</f>
        <v>7.2676388416132748E-2</v>
      </c>
    </row>
    <row r="225" spans="1:12" x14ac:dyDescent="0.2">
      <c r="A225" s="20">
        <f t="shared" si="11"/>
        <v>103</v>
      </c>
      <c r="C225" s="30"/>
      <c r="E225" s="2" t="s">
        <v>7</v>
      </c>
      <c r="G225" s="5">
        <v>0</v>
      </c>
      <c r="H225" s="12"/>
      <c r="I225" s="29"/>
      <c r="J225" s="5">
        <f t="shared" si="10"/>
        <v>0</v>
      </c>
      <c r="K225" s="31"/>
      <c r="L225" s="31"/>
    </row>
    <row r="226" spans="1:12" x14ac:dyDescent="0.2">
      <c r="A226" s="2"/>
      <c r="C226" s="26"/>
      <c r="G226" s="5"/>
      <c r="H226" s="12"/>
      <c r="I226" s="13"/>
      <c r="J226" s="5"/>
      <c r="K226" s="9"/>
      <c r="L226" s="9"/>
    </row>
    <row r="227" spans="1:12" x14ac:dyDescent="0.2">
      <c r="A227" s="2"/>
      <c r="C227" s="26"/>
      <c r="G227" s="5"/>
      <c r="H227" s="12"/>
      <c r="I227" s="13"/>
      <c r="J227" s="5"/>
      <c r="K227" s="9"/>
      <c r="L227" s="9"/>
    </row>
    <row r="228" spans="1:12" x14ac:dyDescent="0.2">
      <c r="A228" s="2"/>
      <c r="C228" s="25"/>
      <c r="G228" s="5"/>
      <c r="H228" s="5"/>
      <c r="I228" s="5"/>
      <c r="J228" s="5"/>
      <c r="K228" s="5"/>
      <c r="L228" s="5"/>
    </row>
    <row r="229" spans="1:12" x14ac:dyDescent="0.2">
      <c r="A229" s="2"/>
      <c r="C229" s="25"/>
      <c r="G229" s="5"/>
      <c r="H229" s="5"/>
      <c r="I229" s="5"/>
      <c r="J229" s="5"/>
      <c r="K229" s="5"/>
      <c r="L229" s="5"/>
    </row>
    <row r="230" spans="1:12" x14ac:dyDescent="0.2">
      <c r="A230" s="2"/>
      <c r="C230" s="28"/>
      <c r="G230" s="5"/>
      <c r="H230" s="5"/>
      <c r="I230" s="5"/>
      <c r="J230" s="5"/>
      <c r="K230" s="5"/>
      <c r="L230" s="5"/>
    </row>
    <row r="231" spans="1:12" x14ac:dyDescent="0.2">
      <c r="A231" s="2"/>
      <c r="C231" s="25"/>
      <c r="G231" s="5"/>
      <c r="H231" s="5"/>
      <c r="I231" s="5"/>
      <c r="J231" s="5"/>
      <c r="K231" s="5"/>
      <c r="L231" s="5"/>
    </row>
    <row r="232" spans="1:12" x14ac:dyDescent="0.2">
      <c r="A232" s="2"/>
      <c r="C232" s="25"/>
      <c r="G232" s="5"/>
      <c r="H232" s="5"/>
      <c r="I232" s="5"/>
      <c r="J232" s="5"/>
      <c r="K232" s="5"/>
      <c r="L232" s="5"/>
    </row>
    <row r="233" spans="1:12" x14ac:dyDescent="0.2">
      <c r="A233" s="2"/>
      <c r="C233" s="25"/>
      <c r="G233" s="5"/>
      <c r="H233" s="5"/>
      <c r="I233" s="5"/>
      <c r="J233" s="5"/>
      <c r="K233" s="5"/>
      <c r="L233" s="5"/>
    </row>
    <row r="234" spans="1:12" x14ac:dyDescent="0.2">
      <c r="A234" s="17" t="s">
        <v>98</v>
      </c>
      <c r="B234" s="17"/>
      <c r="C234" s="24"/>
      <c r="D234" s="17"/>
      <c r="E234" s="17"/>
      <c r="F234" s="17"/>
      <c r="G234" s="17"/>
      <c r="H234" s="17"/>
      <c r="I234" s="17"/>
      <c r="J234" s="17"/>
      <c r="K234" s="17"/>
      <c r="L234" s="17"/>
    </row>
    <row r="236" spans="1:12" ht="51" x14ac:dyDescent="0.2">
      <c r="A236" s="14" t="s">
        <v>93</v>
      </c>
      <c r="B236" s="15"/>
      <c r="C236" s="16" t="s">
        <v>25</v>
      </c>
      <c r="D236" s="15"/>
      <c r="E236" s="22" t="s">
        <v>76</v>
      </c>
      <c r="F236" s="15"/>
      <c r="G236" s="23" t="s">
        <v>96</v>
      </c>
      <c r="H236" s="23" t="s">
        <v>29</v>
      </c>
      <c r="I236" s="23" t="s">
        <v>28</v>
      </c>
      <c r="J236" s="23" t="s">
        <v>94</v>
      </c>
      <c r="K236" s="23" t="s">
        <v>27</v>
      </c>
      <c r="L236" s="23" t="s">
        <v>26</v>
      </c>
    </row>
    <row r="237" spans="1:12" x14ac:dyDescent="0.2">
      <c r="G237" s="2" t="s">
        <v>24</v>
      </c>
      <c r="H237" s="2" t="s">
        <v>23</v>
      </c>
      <c r="I237" s="2" t="s">
        <v>22</v>
      </c>
      <c r="J237" s="2" t="s">
        <v>21</v>
      </c>
      <c r="K237" s="2" t="s">
        <v>20</v>
      </c>
      <c r="L237" s="2" t="s">
        <v>95</v>
      </c>
    </row>
    <row r="238" spans="1:12" x14ac:dyDescent="0.2">
      <c r="H238" s="2"/>
      <c r="I238" s="2"/>
      <c r="J238" s="2"/>
      <c r="K238" s="2"/>
      <c r="L238" s="2"/>
    </row>
    <row r="239" spans="1:12" x14ac:dyDescent="0.2">
      <c r="A239" s="2"/>
      <c r="C239" s="21" t="s">
        <v>19</v>
      </c>
      <c r="G239" s="5"/>
      <c r="H239" s="12"/>
      <c r="I239" s="13"/>
      <c r="J239" s="5"/>
      <c r="K239" s="9"/>
      <c r="L239" s="9"/>
    </row>
    <row r="240" spans="1:12" x14ac:dyDescent="0.2">
      <c r="A240" s="2"/>
      <c r="C240" s="26"/>
      <c r="G240" s="5"/>
      <c r="H240" s="12"/>
      <c r="I240" s="13"/>
      <c r="J240" s="5"/>
      <c r="K240" s="9"/>
      <c r="L240" s="9"/>
    </row>
    <row r="241" spans="1:12" x14ac:dyDescent="0.2">
      <c r="A241" s="20">
        <f>A225+1</f>
        <v>104</v>
      </c>
      <c r="C241" s="30" t="s">
        <v>18</v>
      </c>
      <c r="E241" s="2" t="s">
        <v>5</v>
      </c>
      <c r="G241" s="5">
        <v>8.0595231689899673</v>
      </c>
      <c r="H241" s="12">
        <v>8.0100000000000005E-2</v>
      </c>
      <c r="I241" s="29">
        <v>3.7100000000000001E-2</v>
      </c>
      <c r="J241" s="5">
        <f t="shared" ref="J241:J262" si="12">G241*H241</f>
        <v>0.64556780583609641</v>
      </c>
      <c r="K241" s="31">
        <v>0.30551698321147275</v>
      </c>
      <c r="L241" s="31">
        <f>K241-J241-J242</f>
        <v>-0.34005082262462366</v>
      </c>
    </row>
    <row r="242" spans="1:12" x14ac:dyDescent="0.2">
      <c r="A242" s="20">
        <f t="shared" ref="A242:A263" si="13">A241+1</f>
        <v>105</v>
      </c>
      <c r="C242" s="30"/>
      <c r="E242" s="2" t="s">
        <v>7</v>
      </c>
      <c r="G242" s="5">
        <v>0</v>
      </c>
      <c r="H242" s="12"/>
      <c r="I242" s="29"/>
      <c r="J242" s="5">
        <f t="shared" si="12"/>
        <v>0</v>
      </c>
      <c r="K242" s="31"/>
      <c r="L242" s="31"/>
    </row>
    <row r="243" spans="1:12" x14ac:dyDescent="0.2">
      <c r="A243" s="20">
        <f t="shared" si="13"/>
        <v>106</v>
      </c>
      <c r="C243" s="30" t="s">
        <v>17</v>
      </c>
      <c r="E243" s="2" t="s">
        <v>5</v>
      </c>
      <c r="G243" s="5">
        <v>2.0436890905676601</v>
      </c>
      <c r="H243" s="12">
        <v>9.7100000000000006E-2</v>
      </c>
      <c r="I243" s="29">
        <v>0.26250000000000001</v>
      </c>
      <c r="J243" s="5">
        <f t="shared" si="12"/>
        <v>0.1984422106941198</v>
      </c>
      <c r="K243" s="31">
        <v>2.5716307029833385</v>
      </c>
      <c r="L243" s="31">
        <f>K243-J243-J244</f>
        <v>1.872344221686876</v>
      </c>
    </row>
    <row r="244" spans="1:12" x14ac:dyDescent="0.2">
      <c r="A244" s="20">
        <f t="shared" si="13"/>
        <v>107</v>
      </c>
      <c r="C244" s="30"/>
      <c r="E244" s="2" t="s">
        <v>7</v>
      </c>
      <c r="G244" s="5">
        <v>7.5089096042330219</v>
      </c>
      <c r="H244" s="12">
        <v>6.6699999999999995E-2</v>
      </c>
      <c r="I244" s="29"/>
      <c r="J244" s="5">
        <f t="shared" si="12"/>
        <v>0.50084427060234249</v>
      </c>
      <c r="K244" s="31"/>
      <c r="L244" s="31"/>
    </row>
    <row r="245" spans="1:12" x14ac:dyDescent="0.2">
      <c r="A245" s="20">
        <f t="shared" si="13"/>
        <v>108</v>
      </c>
      <c r="C245" s="30" t="s">
        <v>16</v>
      </c>
      <c r="E245" s="2" t="s">
        <v>5</v>
      </c>
      <c r="G245" s="5">
        <v>18.946424702537847</v>
      </c>
      <c r="H245" s="12">
        <v>0.36630000000000001</v>
      </c>
      <c r="I245" s="29">
        <v>0.13339999999999999</v>
      </c>
      <c r="J245" s="5">
        <f t="shared" si="12"/>
        <v>6.9400753685396133</v>
      </c>
      <c r="K245" s="31">
        <v>4.1596753097626653</v>
      </c>
      <c r="L245" s="31">
        <f>K245-J245-J246</f>
        <v>-7.0430221822328969</v>
      </c>
    </row>
    <row r="246" spans="1:12" x14ac:dyDescent="0.2">
      <c r="A246" s="20">
        <f t="shared" si="13"/>
        <v>109</v>
      </c>
      <c r="C246" s="30"/>
      <c r="E246" s="2" t="s">
        <v>7</v>
      </c>
      <c r="G246" s="5">
        <v>17.050488493823796</v>
      </c>
      <c r="H246" s="12">
        <v>0.25</v>
      </c>
      <c r="I246" s="29"/>
      <c r="J246" s="5">
        <f t="shared" si="12"/>
        <v>4.2626221234559489</v>
      </c>
      <c r="K246" s="31"/>
      <c r="L246" s="31"/>
    </row>
    <row r="247" spans="1:12" x14ac:dyDescent="0.2">
      <c r="A247" s="20">
        <f t="shared" si="13"/>
        <v>110</v>
      </c>
      <c r="C247" s="30" t="s">
        <v>15</v>
      </c>
      <c r="E247" s="2" t="s">
        <v>5</v>
      </c>
      <c r="G247" s="5">
        <v>8.4953319511473371</v>
      </c>
      <c r="H247" s="12"/>
      <c r="I247" s="29">
        <v>0.25</v>
      </c>
      <c r="J247" s="5">
        <f t="shared" si="12"/>
        <v>0</v>
      </c>
      <c r="K247" s="31">
        <v>3.3284750803934102</v>
      </c>
      <c r="L247" s="31">
        <f>K247-J247-J248</f>
        <v>3.3284750803934102</v>
      </c>
    </row>
    <row r="248" spans="1:12" x14ac:dyDescent="0.2">
      <c r="A248" s="20">
        <f t="shared" si="13"/>
        <v>111</v>
      </c>
      <c r="C248" s="30"/>
      <c r="E248" s="2" t="s">
        <v>7</v>
      </c>
      <c r="G248" s="5">
        <v>3.6194812169707613</v>
      </c>
      <c r="H248" s="12"/>
      <c r="I248" s="29"/>
      <c r="J248" s="5">
        <f t="shared" si="12"/>
        <v>0</v>
      </c>
      <c r="K248" s="31"/>
      <c r="L248" s="31"/>
    </row>
    <row r="249" spans="1:12" x14ac:dyDescent="0.2">
      <c r="A249" s="20">
        <f t="shared" si="13"/>
        <v>112</v>
      </c>
      <c r="C249" s="30" t="s">
        <v>14</v>
      </c>
      <c r="E249" s="2" t="s">
        <v>5</v>
      </c>
      <c r="G249" s="5">
        <v>84.240632770826423</v>
      </c>
      <c r="H249" s="12">
        <v>0.26319999999999999</v>
      </c>
      <c r="I249" s="29">
        <v>8.77E-2</v>
      </c>
      <c r="J249" s="5">
        <f t="shared" si="12"/>
        <v>22.172134545281512</v>
      </c>
      <c r="K249" s="31">
        <v>15.519194599494572</v>
      </c>
      <c r="L249" s="31">
        <f>K249-J249-J250</f>
        <v>-23.316642452845706</v>
      </c>
    </row>
    <row r="250" spans="1:12" x14ac:dyDescent="0.2">
      <c r="A250" s="20">
        <f t="shared" si="13"/>
        <v>113</v>
      </c>
      <c r="C250" s="30"/>
      <c r="E250" s="2" t="s">
        <v>7</v>
      </c>
      <c r="G250" s="5">
        <v>66.654810028235062</v>
      </c>
      <c r="H250" s="12">
        <v>0.25</v>
      </c>
      <c r="I250" s="29"/>
      <c r="J250" s="5">
        <f t="shared" si="12"/>
        <v>16.663702507058765</v>
      </c>
      <c r="K250" s="31"/>
      <c r="L250" s="31"/>
    </row>
    <row r="251" spans="1:12" x14ac:dyDescent="0.2">
      <c r="A251" s="20">
        <f t="shared" si="13"/>
        <v>114</v>
      </c>
      <c r="C251" s="30" t="s">
        <v>13</v>
      </c>
      <c r="E251" s="33" t="s">
        <v>3</v>
      </c>
      <c r="G251" s="31">
        <v>14.3</v>
      </c>
      <c r="H251" s="12"/>
      <c r="I251" s="29">
        <v>0.25</v>
      </c>
      <c r="J251" s="5">
        <f t="shared" si="12"/>
        <v>0</v>
      </c>
      <c r="K251" s="31">
        <v>2.5347362500155248</v>
      </c>
      <c r="L251" s="31">
        <f>K251-J251-J252</f>
        <v>2.5347362500155248</v>
      </c>
    </row>
    <row r="252" spans="1:12" x14ac:dyDescent="0.2">
      <c r="A252" s="20">
        <f t="shared" si="13"/>
        <v>115</v>
      </c>
      <c r="C252" s="30"/>
      <c r="E252" s="33"/>
      <c r="G252" s="31"/>
      <c r="H252" s="12"/>
      <c r="I252" s="29"/>
      <c r="J252" s="5">
        <f t="shared" si="12"/>
        <v>0</v>
      </c>
      <c r="K252" s="31"/>
      <c r="L252" s="31"/>
    </row>
    <row r="253" spans="1:12" x14ac:dyDescent="0.2">
      <c r="A253" s="20">
        <f t="shared" si="13"/>
        <v>116</v>
      </c>
      <c r="C253" s="30" t="s">
        <v>12</v>
      </c>
      <c r="E253" s="2" t="s">
        <v>5</v>
      </c>
      <c r="G253" s="5">
        <v>60.21536828983588</v>
      </c>
      <c r="H253" s="12">
        <v>0.21240000000000001</v>
      </c>
      <c r="I253" s="29">
        <v>0.1004</v>
      </c>
      <c r="J253" s="5">
        <f t="shared" si="12"/>
        <v>12.789744224761142</v>
      </c>
      <c r="K253" s="31">
        <v>6.5139495866348902</v>
      </c>
      <c r="L253" s="31">
        <f>K253-J253-J254</f>
        <v>-6.2757946381262517</v>
      </c>
    </row>
    <row r="254" spans="1:12" x14ac:dyDescent="0.2">
      <c r="A254" s="20">
        <f t="shared" si="13"/>
        <v>117</v>
      </c>
      <c r="C254" s="30"/>
      <c r="E254" s="2" t="s">
        <v>7</v>
      </c>
      <c r="G254" s="5">
        <v>0</v>
      </c>
      <c r="H254" s="12">
        <v>0.25</v>
      </c>
      <c r="I254" s="29"/>
      <c r="J254" s="5">
        <f t="shared" si="12"/>
        <v>0</v>
      </c>
      <c r="K254" s="31"/>
      <c r="L254" s="31"/>
    </row>
    <row r="255" spans="1:12" x14ac:dyDescent="0.2">
      <c r="A255" s="20">
        <f t="shared" si="13"/>
        <v>118</v>
      </c>
      <c r="C255" s="30" t="s">
        <v>11</v>
      </c>
      <c r="E255" s="33" t="s">
        <v>3</v>
      </c>
      <c r="G255" s="31">
        <v>14.364244482283478</v>
      </c>
      <c r="H255" s="12"/>
      <c r="I255" s="29">
        <v>0.25</v>
      </c>
      <c r="J255" s="5">
        <f t="shared" si="12"/>
        <v>0</v>
      </c>
      <c r="K255" s="31">
        <v>2.6972722998877288</v>
      </c>
      <c r="L255" s="31">
        <f>K255-J255-J256</f>
        <v>2.6972722998877288</v>
      </c>
    </row>
    <row r="256" spans="1:12" x14ac:dyDescent="0.2">
      <c r="A256" s="20">
        <f t="shared" si="13"/>
        <v>119</v>
      </c>
      <c r="C256" s="30"/>
      <c r="E256" s="33"/>
      <c r="G256" s="31"/>
      <c r="H256" s="12"/>
      <c r="I256" s="29"/>
      <c r="J256" s="5">
        <f t="shared" si="12"/>
        <v>0</v>
      </c>
      <c r="K256" s="31"/>
      <c r="L256" s="31"/>
    </row>
    <row r="257" spans="1:12" x14ac:dyDescent="0.2">
      <c r="A257" s="20">
        <f t="shared" si="13"/>
        <v>120</v>
      </c>
      <c r="C257" s="30" t="s">
        <v>10</v>
      </c>
      <c r="E257" s="2" t="s">
        <v>5</v>
      </c>
      <c r="G257" s="5">
        <v>12.154650190000002</v>
      </c>
      <c r="H257" s="12">
        <v>0.1</v>
      </c>
      <c r="I257" s="29">
        <v>8.2400000000000001E-2</v>
      </c>
      <c r="J257" s="5">
        <f t="shared" si="12"/>
        <v>1.2154650190000003</v>
      </c>
      <c r="K257" s="31">
        <v>9.1454066099008422</v>
      </c>
      <c r="L257" s="31">
        <f>K257-J257-J258</f>
        <v>-1.9575150453327375</v>
      </c>
    </row>
    <row r="258" spans="1:12" x14ac:dyDescent="0.2">
      <c r="A258" s="20">
        <f t="shared" si="13"/>
        <v>121</v>
      </c>
      <c r="C258" s="30"/>
      <c r="E258" s="2" t="s">
        <v>7</v>
      </c>
      <c r="G258" s="5">
        <v>98.874566362335784</v>
      </c>
      <c r="H258" s="12">
        <v>0.1</v>
      </c>
      <c r="I258" s="29"/>
      <c r="J258" s="5">
        <f t="shared" si="12"/>
        <v>9.8874566362335798</v>
      </c>
      <c r="K258" s="31"/>
      <c r="L258" s="31"/>
    </row>
    <row r="259" spans="1:12" x14ac:dyDescent="0.2">
      <c r="A259" s="20">
        <f t="shared" si="13"/>
        <v>122</v>
      </c>
      <c r="C259" s="30" t="s">
        <v>9</v>
      </c>
      <c r="E259" s="2" t="s">
        <v>5</v>
      </c>
      <c r="G259" s="5">
        <v>0</v>
      </c>
      <c r="H259" s="12"/>
      <c r="I259" s="29">
        <v>0.1</v>
      </c>
      <c r="J259" s="5">
        <f t="shared" si="12"/>
        <v>0</v>
      </c>
      <c r="K259" s="31">
        <v>0</v>
      </c>
      <c r="L259" s="31">
        <f>K259-J259-J260</f>
        <v>0</v>
      </c>
    </row>
    <row r="260" spans="1:12" x14ac:dyDescent="0.2">
      <c r="A260" s="20">
        <f t="shared" si="13"/>
        <v>123</v>
      </c>
      <c r="C260" s="30"/>
      <c r="E260" s="2" t="s">
        <v>7</v>
      </c>
      <c r="G260" s="5">
        <v>0</v>
      </c>
      <c r="H260" s="12"/>
      <c r="I260" s="29"/>
      <c r="J260" s="5">
        <f t="shared" si="12"/>
        <v>0</v>
      </c>
      <c r="K260" s="31"/>
      <c r="L260" s="31"/>
    </row>
    <row r="261" spans="1:12" x14ac:dyDescent="0.2">
      <c r="A261" s="20">
        <f t="shared" si="13"/>
        <v>124</v>
      </c>
      <c r="C261" s="30" t="s">
        <v>8</v>
      </c>
      <c r="E261" s="2" t="s">
        <v>5</v>
      </c>
      <c r="G261" s="5">
        <v>89.902804491817022</v>
      </c>
      <c r="H261" s="12">
        <v>0.1</v>
      </c>
      <c r="I261" s="29">
        <v>0.1074</v>
      </c>
      <c r="J261" s="5">
        <f t="shared" si="12"/>
        <v>8.9902804491817019</v>
      </c>
      <c r="K261" s="31">
        <v>9.676227247282533</v>
      </c>
      <c r="L261" s="31">
        <f>K261-J261-J262</f>
        <v>0.68594679810083115</v>
      </c>
    </row>
    <row r="262" spans="1:12" x14ac:dyDescent="0.2">
      <c r="A262" s="20">
        <f t="shared" si="13"/>
        <v>125</v>
      </c>
      <c r="C262" s="30"/>
      <c r="E262" s="2" t="s">
        <v>7</v>
      </c>
      <c r="G262" s="5">
        <v>0</v>
      </c>
      <c r="H262" s="12"/>
      <c r="I262" s="29"/>
      <c r="J262" s="5">
        <f t="shared" si="12"/>
        <v>0</v>
      </c>
      <c r="K262" s="31"/>
      <c r="L262" s="31"/>
    </row>
    <row r="263" spans="1:12" x14ac:dyDescent="0.2">
      <c r="A263" s="20">
        <f t="shared" si="13"/>
        <v>126</v>
      </c>
      <c r="C263" s="15" t="s">
        <v>4</v>
      </c>
      <c r="G263" s="10">
        <f>SUM(G202:G225)+SUM(G241:G261)</f>
        <v>1177.6111629636539</v>
      </c>
      <c r="H263" s="11">
        <f>J263/G263</f>
        <v>0.10975796043739774</v>
      </c>
      <c r="I263" s="11">
        <f>K263/G263</f>
        <v>8.4123942069161822E-2</v>
      </c>
      <c r="J263" s="10">
        <f>SUM(J202:J225)+SUM(J241:J261)</f>
        <v>129.25219943520267</v>
      </c>
      <c r="K263" s="10">
        <f>SUM(K202:K225)+SUM(K241:K261)</f>
        <v>99.065293253152703</v>
      </c>
      <c r="L263" s="10">
        <f>SUM(L202:L225)+SUM(L241:L261)</f>
        <v>-30.186906182049949</v>
      </c>
    </row>
    <row r="264" spans="1:12" x14ac:dyDescent="0.2">
      <c r="G264" s="5"/>
      <c r="H264" s="5"/>
      <c r="I264" s="5"/>
      <c r="J264" s="5"/>
      <c r="K264" s="5"/>
      <c r="L264" s="5"/>
    </row>
    <row r="265" spans="1:12" x14ac:dyDescent="0.2">
      <c r="G265" s="5"/>
      <c r="H265" s="5"/>
      <c r="I265" s="5"/>
      <c r="J265" s="5"/>
      <c r="K265" s="5"/>
      <c r="L265" s="5"/>
    </row>
    <row r="266" spans="1:12" x14ac:dyDescent="0.2">
      <c r="G266" s="5"/>
      <c r="H266" s="5"/>
      <c r="I266" s="5"/>
      <c r="J266" s="5"/>
      <c r="K266" s="5"/>
      <c r="L266" s="5"/>
    </row>
    <row r="267" spans="1:12" x14ac:dyDescent="0.2">
      <c r="G267" s="5"/>
      <c r="H267" s="5"/>
      <c r="I267" s="5"/>
      <c r="J267" s="5"/>
      <c r="K267" s="5"/>
      <c r="L267" s="5"/>
    </row>
    <row r="268" spans="1:12" x14ac:dyDescent="0.2">
      <c r="G268" s="5"/>
      <c r="H268" s="5"/>
      <c r="I268" s="5"/>
      <c r="J268" s="5"/>
      <c r="K268" s="5"/>
      <c r="L268" s="5"/>
    </row>
    <row r="269" spans="1:12" x14ac:dyDescent="0.2">
      <c r="G269" s="5"/>
      <c r="H269" s="5"/>
      <c r="I269" s="5"/>
      <c r="J269" s="5"/>
      <c r="K269" s="5"/>
      <c r="L269" s="5"/>
    </row>
    <row r="270" spans="1:12" x14ac:dyDescent="0.2">
      <c r="G270" s="5"/>
      <c r="H270" s="5"/>
      <c r="I270" s="5"/>
      <c r="J270" s="5"/>
      <c r="K270" s="5"/>
      <c r="L270" s="5"/>
    </row>
    <row r="271" spans="1:12" x14ac:dyDescent="0.2">
      <c r="G271" s="5"/>
      <c r="H271" s="5"/>
      <c r="I271" s="5"/>
      <c r="J271" s="5"/>
      <c r="K271" s="5"/>
      <c r="L271" s="5"/>
    </row>
    <row r="272" spans="1:12" x14ac:dyDescent="0.2">
      <c r="A272" s="17" t="s">
        <v>98</v>
      </c>
      <c r="B272" s="17"/>
      <c r="C272" s="24"/>
      <c r="D272" s="17"/>
      <c r="E272" s="17"/>
      <c r="F272" s="17"/>
      <c r="G272" s="17"/>
      <c r="H272" s="17"/>
      <c r="I272" s="17"/>
      <c r="J272" s="17"/>
      <c r="K272" s="17"/>
      <c r="L272" s="17"/>
    </row>
    <row r="274" spans="1:12" ht="51" x14ac:dyDescent="0.2">
      <c r="A274" s="14" t="s">
        <v>93</v>
      </c>
      <c r="B274" s="15"/>
      <c r="C274" s="16" t="s">
        <v>25</v>
      </c>
      <c r="D274" s="15"/>
      <c r="E274" s="22" t="s">
        <v>76</v>
      </c>
      <c r="F274" s="15"/>
      <c r="G274" s="14" t="s">
        <v>96</v>
      </c>
      <c r="H274" s="14" t="s">
        <v>29</v>
      </c>
      <c r="I274" s="14" t="s">
        <v>28</v>
      </c>
      <c r="J274" s="14" t="s">
        <v>94</v>
      </c>
      <c r="K274" s="14" t="s">
        <v>27</v>
      </c>
      <c r="L274" s="14" t="s">
        <v>26</v>
      </c>
    </row>
    <row r="275" spans="1:12" x14ac:dyDescent="0.2">
      <c r="G275" s="2" t="s">
        <v>24</v>
      </c>
      <c r="H275" s="2" t="s">
        <v>23</v>
      </c>
      <c r="I275" s="2" t="s">
        <v>22</v>
      </c>
      <c r="J275" s="2" t="s">
        <v>21</v>
      </c>
      <c r="K275" s="2" t="s">
        <v>20</v>
      </c>
      <c r="L275" s="2" t="s">
        <v>95</v>
      </c>
    </row>
    <row r="276" spans="1:12" x14ac:dyDescent="0.2">
      <c r="H276" s="2"/>
      <c r="I276" s="2"/>
      <c r="J276" s="2"/>
      <c r="K276" s="2"/>
      <c r="L276" s="2"/>
    </row>
    <row r="277" spans="1:12" x14ac:dyDescent="0.2">
      <c r="A277" s="2">
        <f>A263+1</f>
        <v>127</v>
      </c>
      <c r="C277" s="30" t="s">
        <v>6</v>
      </c>
      <c r="E277" s="33" t="s">
        <v>5</v>
      </c>
      <c r="G277" s="31">
        <v>1.6708609999999999</v>
      </c>
      <c r="H277" s="35">
        <v>2.2700000000000001E-2</v>
      </c>
      <c r="I277" s="19">
        <v>3.6299999999999999E-2</v>
      </c>
      <c r="J277" s="31">
        <f>G277*H277</f>
        <v>3.7928544700000004E-2</v>
      </c>
      <c r="K277" s="31">
        <v>0</v>
      </c>
      <c r="L277" s="31">
        <f>K277-J277-J279</f>
        <v>-3.7928544700000004E-2</v>
      </c>
    </row>
    <row r="278" spans="1:12" x14ac:dyDescent="0.2">
      <c r="A278" s="20">
        <f t="shared" ref="A278" si="14">A277+1</f>
        <v>128</v>
      </c>
      <c r="C278" s="30"/>
      <c r="E278" s="33"/>
      <c r="G278" s="31"/>
      <c r="H278" s="35"/>
      <c r="I278" s="19">
        <v>2.7300000000000001E-2</v>
      </c>
      <c r="J278" s="31"/>
      <c r="K278" s="31"/>
      <c r="L278" s="31"/>
    </row>
    <row r="279" spans="1:12" x14ac:dyDescent="0.2">
      <c r="G279" s="5"/>
      <c r="H279" s="5"/>
      <c r="I279" s="5"/>
      <c r="J279" s="5"/>
      <c r="K279" s="5"/>
      <c r="L279" s="8"/>
    </row>
    <row r="280" spans="1:12" ht="13.5" thickBot="1" x14ac:dyDescent="0.25">
      <c r="A280" s="2">
        <f>A278+1</f>
        <v>129</v>
      </c>
      <c r="C280" s="15" t="s">
        <v>4</v>
      </c>
      <c r="E280" s="2" t="s">
        <v>3</v>
      </c>
      <c r="G280" s="6">
        <f>G263+G179+G103+G65+G27+G17+G277</f>
        <v>24877.250234571395</v>
      </c>
      <c r="H280" s="7">
        <f>J280/G280</f>
        <v>3.0248658429168775E-2</v>
      </c>
      <c r="I280" s="7">
        <f>K280/G280</f>
        <v>3.7036226062575277E-2</v>
      </c>
      <c r="J280" s="6">
        <f>J263+J179+J103+J65+J27+J17+J277</f>
        <v>752.5034450025089</v>
      </c>
      <c r="K280" s="6">
        <f>K263+K179+K103+K65+K27+K17+K277-0.04</f>
        <v>921.35946350284007</v>
      </c>
      <c r="L280" s="6">
        <f>L263+L179+L103+L65+L27+L17+L277</f>
        <v>168.89601850033114</v>
      </c>
    </row>
    <row r="281" spans="1:12" ht="13.5" thickTop="1" x14ac:dyDescent="0.2">
      <c r="G281" s="5"/>
      <c r="H281" s="5"/>
      <c r="I281" s="5"/>
      <c r="J281" s="5"/>
      <c r="K281" s="5"/>
      <c r="L281" s="5"/>
    </row>
    <row r="282" spans="1:12" x14ac:dyDescent="0.2">
      <c r="A282" s="4" t="s">
        <v>2</v>
      </c>
    </row>
    <row r="283" spans="1:12" x14ac:dyDescent="0.2">
      <c r="A283" s="3" t="s">
        <v>1</v>
      </c>
      <c r="C283" s="27" t="s">
        <v>99</v>
      </c>
      <c r="D283" s="27"/>
      <c r="F283" s="27"/>
      <c r="H283" s="27"/>
      <c r="I283" s="27"/>
      <c r="J283" s="27"/>
      <c r="K283" s="27"/>
      <c r="L283" s="27"/>
    </row>
    <row r="284" spans="1:12" x14ac:dyDescent="0.2">
      <c r="A284" s="3" t="s">
        <v>0</v>
      </c>
      <c r="C284" s="27" t="s">
        <v>100</v>
      </c>
    </row>
    <row r="285" spans="1:12" ht="27" customHeight="1" x14ac:dyDescent="0.2">
      <c r="A285" s="3" t="s">
        <v>86</v>
      </c>
      <c r="C285" s="34" t="s">
        <v>92</v>
      </c>
      <c r="D285" s="34"/>
      <c r="E285" s="34"/>
      <c r="F285" s="34"/>
      <c r="G285" s="34"/>
      <c r="H285" s="34"/>
      <c r="I285" s="34"/>
      <c r="J285" s="34"/>
      <c r="K285" s="34"/>
      <c r="L285" s="34"/>
    </row>
    <row r="286" spans="1:12" x14ac:dyDescent="0.2">
      <c r="A286" s="3" t="s">
        <v>89</v>
      </c>
      <c r="C286" s="27" t="s">
        <v>101</v>
      </c>
    </row>
    <row r="287" spans="1:12" x14ac:dyDescent="0.2">
      <c r="A287" s="3" t="s">
        <v>85</v>
      </c>
      <c r="C287" s="27" t="s">
        <v>102</v>
      </c>
    </row>
    <row r="288" spans="1:12" x14ac:dyDescent="0.2">
      <c r="A288" s="3" t="s">
        <v>87</v>
      </c>
      <c r="C288" s="27" t="s">
        <v>103</v>
      </c>
    </row>
  </sheetData>
  <mergeCells count="250">
    <mergeCell ref="L253:L254"/>
    <mergeCell ref="E255:E256"/>
    <mergeCell ref="E251:E252"/>
    <mergeCell ref="C285:L285"/>
    <mergeCell ref="G277:G278"/>
    <mergeCell ref="H277:H278"/>
    <mergeCell ref="E277:E278"/>
    <mergeCell ref="J277:J278"/>
    <mergeCell ref="K277:K278"/>
    <mergeCell ref="L277:L278"/>
    <mergeCell ref="C277:C278"/>
    <mergeCell ref="K259:K260"/>
    <mergeCell ref="L259:L260"/>
    <mergeCell ref="C255:C256"/>
    <mergeCell ref="I255:I256"/>
    <mergeCell ref="K255:K256"/>
    <mergeCell ref="L255:L256"/>
    <mergeCell ref="C261:C262"/>
    <mergeCell ref="I261:I262"/>
    <mergeCell ref="K261:K262"/>
    <mergeCell ref="L261:L262"/>
    <mergeCell ref="C257:C258"/>
    <mergeCell ref="I257:I258"/>
    <mergeCell ref="K257:K258"/>
    <mergeCell ref="L257:L258"/>
    <mergeCell ref="C259:C260"/>
    <mergeCell ref="I259:I260"/>
    <mergeCell ref="K204:K205"/>
    <mergeCell ref="L204:L205"/>
    <mergeCell ref="K241:K242"/>
    <mergeCell ref="L241:L242"/>
    <mergeCell ref="C218:C219"/>
    <mergeCell ref="I218:I219"/>
    <mergeCell ref="K218:K219"/>
    <mergeCell ref="L218:L219"/>
    <mergeCell ref="C220:C221"/>
    <mergeCell ref="I220:I221"/>
    <mergeCell ref="C241:C242"/>
    <mergeCell ref="I241:I242"/>
    <mergeCell ref="I214:I215"/>
    <mergeCell ref="C214:C215"/>
    <mergeCell ref="K206:K207"/>
    <mergeCell ref="L206:L207"/>
    <mergeCell ref="C208:C209"/>
    <mergeCell ref="K208:K209"/>
    <mergeCell ref="K216:K217"/>
    <mergeCell ref="L216:L217"/>
    <mergeCell ref="K212:K213"/>
    <mergeCell ref="L212:L213"/>
    <mergeCell ref="C249:C250"/>
    <mergeCell ref="I249:I250"/>
    <mergeCell ref="K249:K250"/>
    <mergeCell ref="L249:L250"/>
    <mergeCell ref="C251:C252"/>
    <mergeCell ref="I251:I252"/>
    <mergeCell ref="C245:C246"/>
    <mergeCell ref="I245:I246"/>
    <mergeCell ref="K245:K246"/>
    <mergeCell ref="L245:L246"/>
    <mergeCell ref="C247:C248"/>
    <mergeCell ref="I247:I248"/>
    <mergeCell ref="K247:K248"/>
    <mergeCell ref="L247:L248"/>
    <mergeCell ref="C243:C244"/>
    <mergeCell ref="I243:I244"/>
    <mergeCell ref="K243:K244"/>
    <mergeCell ref="L243:L244"/>
    <mergeCell ref="K251:K252"/>
    <mergeCell ref="L251:L252"/>
    <mergeCell ref="L169:L170"/>
    <mergeCell ref="I206:I207"/>
    <mergeCell ref="I208:I209"/>
    <mergeCell ref="C206:C207"/>
    <mergeCell ref="L208:L209"/>
    <mergeCell ref="K220:K221"/>
    <mergeCell ref="C224:C225"/>
    <mergeCell ref="I224:I225"/>
    <mergeCell ref="K224:K225"/>
    <mergeCell ref="L224:L225"/>
    <mergeCell ref="L220:L221"/>
    <mergeCell ref="C222:C223"/>
    <mergeCell ref="I222:I223"/>
    <mergeCell ref="K222:K223"/>
    <mergeCell ref="L222:L223"/>
    <mergeCell ref="K210:K211"/>
    <mergeCell ref="L210:L211"/>
    <mergeCell ref="C212:C213"/>
    <mergeCell ref="I210:I211"/>
    <mergeCell ref="I212:I213"/>
    <mergeCell ref="K214:K215"/>
    <mergeCell ref="L214:L215"/>
    <mergeCell ref="C216:C217"/>
    <mergeCell ref="I216:I217"/>
    <mergeCell ref="L202:L203"/>
    <mergeCell ref="C175:C176"/>
    <mergeCell ref="I175:I176"/>
    <mergeCell ref="K175:K176"/>
    <mergeCell ref="L175:L176"/>
    <mergeCell ref="K173:K174"/>
    <mergeCell ref="L173:L174"/>
    <mergeCell ref="C177:C178"/>
    <mergeCell ref="I177:I178"/>
    <mergeCell ref="K177:K178"/>
    <mergeCell ref="L177:L178"/>
    <mergeCell ref="I202:I203"/>
    <mergeCell ref="C173:C174"/>
    <mergeCell ref="I173:I174"/>
    <mergeCell ref="C202:C203"/>
    <mergeCell ref="C136:C137"/>
    <mergeCell ref="I136:I137"/>
    <mergeCell ref="K136:K137"/>
    <mergeCell ref="L136:L137"/>
    <mergeCell ref="C142:C143"/>
    <mergeCell ref="I142:I143"/>
    <mergeCell ref="K142:K143"/>
    <mergeCell ref="C171:C172"/>
    <mergeCell ref="I171:I172"/>
    <mergeCell ref="K171:K172"/>
    <mergeCell ref="L171:L172"/>
    <mergeCell ref="C167:C168"/>
    <mergeCell ref="I167:I168"/>
    <mergeCell ref="K167:K168"/>
    <mergeCell ref="L167:L168"/>
    <mergeCell ref="C169:C170"/>
    <mergeCell ref="I169:I170"/>
    <mergeCell ref="C144:C145"/>
    <mergeCell ref="I144:I145"/>
    <mergeCell ref="K144:K145"/>
    <mergeCell ref="L144:L145"/>
    <mergeCell ref="C146:C147"/>
    <mergeCell ref="I146:I147"/>
    <mergeCell ref="L142:L143"/>
    <mergeCell ref="C132:C133"/>
    <mergeCell ref="I132:I133"/>
    <mergeCell ref="K132:K133"/>
    <mergeCell ref="L132:L133"/>
    <mergeCell ref="C130:C131"/>
    <mergeCell ref="I130:I131"/>
    <mergeCell ref="C134:C135"/>
    <mergeCell ref="I134:I135"/>
    <mergeCell ref="K134:K135"/>
    <mergeCell ref="L134:L135"/>
    <mergeCell ref="K130:K131"/>
    <mergeCell ref="L130:L131"/>
    <mergeCell ref="C126:C127"/>
    <mergeCell ref="I126:I127"/>
    <mergeCell ref="C13:C14"/>
    <mergeCell ref="K13:K14"/>
    <mergeCell ref="L13:L14"/>
    <mergeCell ref="K128:K129"/>
    <mergeCell ref="L128:L129"/>
    <mergeCell ref="K126:K127"/>
    <mergeCell ref="L126:L127"/>
    <mergeCell ref="C128:C129"/>
    <mergeCell ref="I128:I129"/>
    <mergeCell ref="C23:C24"/>
    <mergeCell ref="I23:I24"/>
    <mergeCell ref="C15:C16"/>
    <mergeCell ref="K15:K16"/>
    <mergeCell ref="L15:L16"/>
    <mergeCell ref="C25:C26"/>
    <mergeCell ref="I25:I26"/>
    <mergeCell ref="I21:I22"/>
    <mergeCell ref="K21:K22"/>
    <mergeCell ref="L21:L22"/>
    <mergeCell ref="K25:K26"/>
    <mergeCell ref="L25:L26"/>
    <mergeCell ref="C21:C22"/>
    <mergeCell ref="K23:K24"/>
    <mergeCell ref="L23:L24"/>
    <mergeCell ref="C51:C52"/>
    <mergeCell ref="I51:I52"/>
    <mergeCell ref="K51:K52"/>
    <mergeCell ref="L51:L52"/>
    <mergeCell ref="I53:I54"/>
    <mergeCell ref="K53:K54"/>
    <mergeCell ref="L53:L54"/>
    <mergeCell ref="C55:C56"/>
    <mergeCell ref="I55:I56"/>
    <mergeCell ref="K55:K56"/>
    <mergeCell ref="I57:I58"/>
    <mergeCell ref="K57:K58"/>
    <mergeCell ref="L57:L58"/>
    <mergeCell ref="L55:L56"/>
    <mergeCell ref="C57:C58"/>
    <mergeCell ref="C53:C54"/>
    <mergeCell ref="C89:C90"/>
    <mergeCell ref="I89:I90"/>
    <mergeCell ref="K89:K90"/>
    <mergeCell ref="L89:L90"/>
    <mergeCell ref="C59:C60"/>
    <mergeCell ref="I59:I60"/>
    <mergeCell ref="K59:K60"/>
    <mergeCell ref="L59:L60"/>
    <mergeCell ref="C61:C62"/>
    <mergeCell ref="I61:I62"/>
    <mergeCell ref="K61:K62"/>
    <mergeCell ref="L61:L62"/>
    <mergeCell ref="C63:C64"/>
    <mergeCell ref="I63:I64"/>
    <mergeCell ref="K63:K64"/>
    <mergeCell ref="L63:L64"/>
    <mergeCell ref="C91:C92"/>
    <mergeCell ref="I91:I92"/>
    <mergeCell ref="K91:K92"/>
    <mergeCell ref="L91:L92"/>
    <mergeCell ref="C93:C94"/>
    <mergeCell ref="I93:I94"/>
    <mergeCell ref="K93:K94"/>
    <mergeCell ref="L93:L94"/>
    <mergeCell ref="C95:C96"/>
    <mergeCell ref="I95:I96"/>
    <mergeCell ref="K95:K96"/>
    <mergeCell ref="L95:L96"/>
    <mergeCell ref="C101:C102"/>
    <mergeCell ref="I101:I102"/>
    <mergeCell ref="K101:K102"/>
    <mergeCell ref="L101:L102"/>
    <mergeCell ref="C97:C98"/>
    <mergeCell ref="I97:I98"/>
    <mergeCell ref="K97:K98"/>
    <mergeCell ref="L97:L98"/>
    <mergeCell ref="C99:C100"/>
    <mergeCell ref="I99:I100"/>
    <mergeCell ref="K99:K100"/>
    <mergeCell ref="L99:L100"/>
    <mergeCell ref="L138:L139"/>
    <mergeCell ref="C140:C141"/>
    <mergeCell ref="I140:I141"/>
    <mergeCell ref="K140:K141"/>
    <mergeCell ref="L140:L141"/>
    <mergeCell ref="K165:K166"/>
    <mergeCell ref="L165:L166"/>
    <mergeCell ref="C165:C166"/>
    <mergeCell ref="I165:I166"/>
    <mergeCell ref="K146:K147"/>
    <mergeCell ref="L146:L147"/>
    <mergeCell ref="I204:I205"/>
    <mergeCell ref="C204:C205"/>
    <mergeCell ref="G251:G252"/>
    <mergeCell ref="G255:G256"/>
    <mergeCell ref="C210:C211"/>
    <mergeCell ref="C253:C254"/>
    <mergeCell ref="C138:C139"/>
    <mergeCell ref="I138:I139"/>
    <mergeCell ref="K138:K139"/>
    <mergeCell ref="K202:K203"/>
    <mergeCell ref="K169:K170"/>
    <mergeCell ref="I253:I254"/>
    <mergeCell ref="K253:K254"/>
  </mergeCells>
  <pageMargins left="0.7" right="0.7" top="0.75" bottom="0.75" header="0.3" footer="0.3"/>
  <pageSetup orientation="landscape" r:id="rId1"/>
  <headerFooter>
    <oddHeader>&amp;R&amp;"Arial,Regular"&amp;10Filed: 2022-10-31
EB-2022-0200
Exhibit 4
Tab 5
Schedule 1
Attachment 2
Page &amp;P of &amp;N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2022-11-01T21:31:51Z</dcterms:created>
  <dcterms:modified xsi:type="dcterms:W3CDTF">2022-11-01T21:35:00Z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2022-11-01T21:31:58Z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96f64baa-6093-4fb2-bcac-93c722f08ba8</vt:lpwstr>
  </property>
  <property fmtid="{D5CDD505-2E9C-101B-9397-08002B2CF9AE}" pid="8" name="MSIP_Label_67694783-de61-499c-97f7-53d7c605e6e9_ContentBits">
    <vt:lpwstr>0</vt:lpwstr>
  </property>
</Properties>
</file>