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AE46C5CE-4FB6-4AE9-AE79-AB4FD356A2BA}" xr6:coauthVersionLast="47" xr6:coauthVersionMax="47" xr10:uidLastSave="{5B61FF83-9DD0-4193-A850-8BC23743FB55}"/>
  <bookViews>
    <workbookView xWindow="-28920" yWindow="0" windowWidth="29040" windowHeight="15840" tabRatio="894" activeTab="4" xr2:uid="{27E9184E-BA1A-4351-8D56-DFECEBC58FD3}"/>
  </bookViews>
  <sheets>
    <sheet name="Sheet 1" sheetId="143" r:id="rId1"/>
    <sheet name="Sheet 2" sheetId="123" r:id="rId2"/>
    <sheet name="Sheet 3" sheetId="166" r:id="rId3"/>
    <sheet name="Sheet 4" sheetId="155" r:id="rId4"/>
    <sheet name="Sheet 5" sheetId="16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66" l="1"/>
  <c r="H63" i="166"/>
  <c r="H64" i="166"/>
  <c r="H65" i="166"/>
  <c r="H66" i="166"/>
  <c r="E76" i="166"/>
  <c r="H74" i="166"/>
  <c r="H73" i="166"/>
  <c r="E25" i="155"/>
  <c r="E82" i="166"/>
  <c r="H80" i="166"/>
  <c r="H82" i="166" s="1"/>
  <c r="H72" i="166"/>
  <c r="H71" i="166"/>
  <c r="H70" i="166"/>
  <c r="H69" i="166"/>
  <c r="H68" i="166"/>
  <c r="H67" i="166"/>
  <c r="H49" i="166"/>
  <c r="H48" i="166"/>
  <c r="H47" i="166"/>
  <c r="H46" i="166"/>
  <c r="H45" i="166"/>
  <c r="H44" i="166"/>
  <c r="H43" i="166"/>
  <c r="H42" i="166"/>
  <c r="H41" i="166"/>
  <c r="H40" i="166"/>
  <c r="H39" i="166"/>
  <c r="H38" i="166"/>
  <c r="H37" i="166"/>
  <c r="H36" i="166"/>
  <c r="H35" i="166"/>
  <c r="H34" i="166"/>
  <c r="H33" i="166"/>
  <c r="H32" i="166"/>
  <c r="H31" i="166"/>
  <c r="H30" i="166"/>
  <c r="H29" i="166"/>
  <c r="H28" i="166"/>
  <c r="H27" i="166"/>
  <c r="H26" i="166"/>
  <c r="H25" i="166"/>
  <c r="H24" i="166"/>
  <c r="H23" i="166"/>
  <c r="H22" i="166"/>
  <c r="H21" i="166"/>
  <c r="H20" i="166"/>
  <c r="H19" i="166"/>
  <c r="H18" i="166"/>
  <c r="H17" i="166"/>
  <c r="H16" i="166"/>
  <c r="H15" i="166"/>
  <c r="H14" i="166"/>
  <c r="H76" i="166" l="1"/>
  <c r="H84" i="166" s="1"/>
  <c r="E84" i="166"/>
  <c r="F17" i="161" l="1"/>
  <c r="E17" i="161"/>
  <c r="E15" i="143"/>
  <c r="F13" i="143" s="1"/>
  <c r="H13" i="143" s="1"/>
  <c r="I14" i="143"/>
  <c r="I13" i="143"/>
  <c r="I12" i="143"/>
  <c r="G19" i="161" l="1"/>
  <c r="I15" i="143"/>
  <c r="F12" i="143"/>
  <c r="H12" i="143" s="1"/>
  <c r="F14" i="143"/>
  <c r="H14" i="143" s="1"/>
  <c r="H15" i="143" l="1"/>
  <c r="F15" i="143"/>
  <c r="H19" i="123" l="1"/>
  <c r="F17" i="123"/>
  <c r="F21" i="123" s="1"/>
  <c r="E17" i="123"/>
  <c r="E21" i="123" s="1"/>
  <c r="H15" i="123"/>
  <c r="H14" i="123"/>
  <c r="H17" i="123" l="1"/>
  <c r="H21" i="123" s="1"/>
</calcChain>
</file>

<file path=xl/sharedStrings.xml><?xml version="1.0" encoding="utf-8"?>
<sst xmlns="http://schemas.openxmlformats.org/spreadsheetml/2006/main" count="133" uniqueCount="74">
  <si>
    <t>(a)</t>
  </si>
  <si>
    <t>(b)</t>
  </si>
  <si>
    <t>(c)</t>
  </si>
  <si>
    <t xml:space="preserve">Long and Medium Term Debt </t>
  </si>
  <si>
    <t>Short Term Debt</t>
  </si>
  <si>
    <t>Common Equity</t>
  </si>
  <si>
    <t>Total</t>
  </si>
  <si>
    <t>Long and Medium Term Debt</t>
  </si>
  <si>
    <t>2024 Utility Cost of Capital Summary - Test Year - EGI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</si>
  <si>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</si>
  <si>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</si>
  <si>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</si>
  <si>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</si>
  <si>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</si>
  <si>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</si>
  <si>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</si>
  <si>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Earnings on Common Equity</t>
  </si>
  <si>
    <t>Long and Medium Term Debt (1)</t>
  </si>
  <si>
    <t>Carrying Cost</t>
  </si>
  <si>
    <t>(d) = (a x c)</t>
  </si>
  <si>
    <t>Medium Term Notes</t>
  </si>
  <si>
    <t>Total - Medium Term Notes</t>
  </si>
  <si>
    <t>Long Term Debentures</t>
  </si>
  <si>
    <t>Total - Long Term Debentures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</si>
  <si>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</si>
  <si>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</si>
  <si>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</si>
  <si>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</si>
  <si>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</si>
  <si>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</si>
  <si>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</si>
  <si>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</si>
  <si>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</si>
  <si>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</si>
  <si>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</si>
  <si>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</si>
  <si>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</si>
  <si>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</si>
  <si>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2024 Unamortized Debt Discount and Expense - Test Year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</si>
  <si>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</si>
  <si>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</si>
  <si>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</si>
  <si>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</si>
  <si>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</si>
  <si>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</si>
  <si>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2024 Calculation of Cost Rates for Capital Structure Components - Test Year - EGI</t>
  </si>
  <si>
    <t>2024 Summary Statement of Principle and Carrying Cost of Term Debt - Actual - EGI (Continued)</t>
  </si>
  <si>
    <t>Allowed Rate of Return</t>
  </si>
  <si>
    <t>OEB-Approved Formula ROE</t>
  </si>
  <si>
    <t>(Deficiency)/Sufficiency in Rate of Return</t>
  </si>
  <si>
    <t>Net (Deficiency)/Sufficiency</t>
  </si>
  <si>
    <t>Gross (Deficiency)/Sufficiency</t>
  </si>
  <si>
    <t>Gross Revenue (Deficiency)/Sufficiency</t>
  </si>
  <si>
    <t>(Deficiency)/Sufficiency In Common Equity Return</t>
  </si>
  <si>
    <t>2024 Utility (Deficiency)/Sufficiency Calculation and Required Rate of Return - Test Year - EGI</t>
  </si>
  <si>
    <t>Principal</t>
  </si>
  <si>
    <t>Principal (Average of Monthly Averages)</t>
  </si>
  <si>
    <t>2024 Summary Statement of Principal and Carrying Cost of Term Debt - Actual - EGI</t>
  </si>
  <si>
    <t>Line No.</t>
  </si>
  <si>
    <t>($ millions)</t>
  </si>
  <si>
    <t>(%)</t>
  </si>
  <si>
    <t xml:space="preserve">Particulars </t>
  </si>
  <si>
    <t xml:space="preserve">Component </t>
  </si>
  <si>
    <t>Cost Rate</t>
  </si>
  <si>
    <t>Component</t>
  </si>
  <si>
    <t xml:space="preserve">Cost Rate </t>
  </si>
  <si>
    <t xml:space="preserve">Maturity Date </t>
  </si>
  <si>
    <t xml:space="preserve">Coupon Rate </t>
  </si>
  <si>
    <t>Effective Cost Rate</t>
  </si>
  <si>
    <t xml:space="preserve">Month / Day </t>
  </si>
  <si>
    <t xml:space="preserve">Cost Component </t>
  </si>
  <si>
    <t>Cost</t>
  </si>
  <si>
    <t>(d) = (b x c)</t>
  </si>
  <si>
    <t>(e) = (a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</si>
</sst>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  <numFmt numFmtId="170" formatCode="_(* #,##0.0_);_(* \(#,##0.0\);_(* &quot;-&quot;??_);_(@_)"/>
    <numFmt numFmtId="171" formatCode="###0.000%;\(###0.000%\)\ 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0" fontId="2" fillId="0" borderId="0" xfId="2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70" fontId="2" fillId="0" borderId="2" xfId="1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171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5D5C-CBD9-4089-845E-A9B90D857F2D}">
  <dimension ref="A6:I18"/>
  <sheetViews>
    <sheetView view="pageLayout" zoomScaleNormal="100" workbookViewId="0">
      <selection activeCell="C17" sqref="C17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28.28515625" style="2" customWidth="1"/>
    <col min="4" max="4" width="1.28515625" style="2" customWidth="1"/>
    <col min="5" max="5" width="10.28515625" style="2" customWidth="1"/>
    <col min="6" max="6" width="11.28515625" style="3" customWidth="1"/>
    <col min="7" max="7" width="10.28515625" style="3" customWidth="1"/>
    <col min="8" max="9" width="10.5703125" style="3" customWidth="1"/>
    <col min="10" max="16384" width="101.28515625" style="2"/>
  </cols>
  <sheetData>
    <row r="6" spans="1:9" s="1" customFormat="1" x14ac:dyDescent="0.2">
      <c r="A6" s="60" t="s">
        <v>8</v>
      </c>
      <c r="B6" s="60"/>
      <c r="C6" s="60"/>
      <c r="D6" s="60"/>
      <c r="E6" s="60"/>
      <c r="F6" s="60"/>
      <c r="G6" s="60"/>
      <c r="H6" s="60"/>
      <c r="I6" s="60"/>
    </row>
    <row r="8" spans="1:9" s="11" customFormat="1" ht="25.5" x14ac:dyDescent="0.2">
      <c r="E8" s="58" t="s">
        <v>55</v>
      </c>
      <c r="F8" s="58" t="s">
        <v>62</v>
      </c>
      <c r="G8" s="58" t="s">
        <v>63</v>
      </c>
      <c r="H8" s="58" t="s">
        <v>70</v>
      </c>
      <c r="I8" s="58" t="s">
        <v>71</v>
      </c>
    </row>
    <row r="9" spans="1:9" s="5" customFormat="1" ht="25.5" x14ac:dyDescent="0.2">
      <c r="A9" s="6" t="s">
        <v>58</v>
      </c>
      <c r="C9" s="4" t="s">
        <v>61</v>
      </c>
      <c r="E9" s="6" t="s">
        <v>59</v>
      </c>
      <c r="F9" s="6" t="s">
        <v>60</v>
      </c>
      <c r="G9" s="6" t="s">
        <v>60</v>
      </c>
      <c r="H9" s="6" t="s">
        <v>60</v>
      </c>
      <c r="I9" s="6" t="s">
        <v>59</v>
      </c>
    </row>
    <row r="10" spans="1:9" s="5" customFormat="1" ht="13.15" customHeight="1" x14ac:dyDescent="0.2">
      <c r="A10" s="10"/>
      <c r="E10" s="10" t="s">
        <v>0</v>
      </c>
      <c r="F10" s="10" t="s">
        <v>1</v>
      </c>
      <c r="G10" s="10" t="s">
        <v>2</v>
      </c>
      <c r="H10" s="10" t="s">
        <v>72</v>
      </c>
      <c r="I10" s="10" t="s">
        <v>73</v>
      </c>
    </row>
    <row r="11" spans="1:9" ht="13.15" customHeight="1" x14ac:dyDescent="0.2">
      <c r="E11" s="3"/>
    </row>
    <row r="12" spans="1:9" x14ac:dyDescent="0.2">
      <c r="A12" s="3">
        <v>1</v>
      </c>
      <c r="C12" s="2" t="s">
        <v>3</v>
      </c>
      <c r="E12" s="9">
        <v>10028.1</v>
      </c>
      <c r="F12" s="12">
        <f>100*E12/E$15</f>
        <v>61.961901348838069</v>
      </c>
      <c r="G12" s="12">
        <v>4.1678774142306425</v>
      </c>
      <c r="H12" s="12">
        <f>F12*G12/100</f>
        <v>2.5824960917460937</v>
      </c>
      <c r="I12" s="16">
        <f>E12*G12/100</f>
        <v>417.95891497646306</v>
      </c>
    </row>
    <row r="13" spans="1:9" x14ac:dyDescent="0.2">
      <c r="A13" s="3">
        <v>2</v>
      </c>
      <c r="C13" s="2" t="s">
        <v>4</v>
      </c>
      <c r="E13" s="9">
        <v>6.2</v>
      </c>
      <c r="F13" s="12">
        <f>100*E13/E$15</f>
        <v>3.8308731301322882E-2</v>
      </c>
      <c r="G13" s="12">
        <v>3</v>
      </c>
      <c r="H13" s="12">
        <f t="shared" ref="H13:H14" si="0">F13*G13/100</f>
        <v>1.1492619390396865E-3</v>
      </c>
      <c r="I13" s="16">
        <f t="shared" ref="I13:I14" si="1">E13*G13/100</f>
        <v>0.18600000000000003</v>
      </c>
    </row>
    <row r="14" spans="1:9" x14ac:dyDescent="0.2">
      <c r="A14" s="3">
        <v>3</v>
      </c>
      <c r="C14" s="2" t="s">
        <v>5</v>
      </c>
      <c r="E14" s="9">
        <v>6150</v>
      </c>
      <c r="F14" s="12">
        <f>100*E14/E$15</f>
        <v>37.999789919860604</v>
      </c>
      <c r="G14" s="12">
        <v>8.66</v>
      </c>
      <c r="H14" s="12">
        <f t="shared" si="0"/>
        <v>3.2907818070599286</v>
      </c>
      <c r="I14" s="16">
        <f t="shared" si="1"/>
        <v>532.59</v>
      </c>
    </row>
    <row r="15" spans="1:9" ht="13.5" thickBot="1" x14ac:dyDescent="0.25">
      <c r="A15" s="3">
        <v>4</v>
      </c>
      <c r="C15" s="2" t="s">
        <v>6</v>
      </c>
      <c r="E15" s="15">
        <f>E12+E13+E14</f>
        <v>16184.300000000001</v>
      </c>
      <c r="F15" s="13">
        <f>F12+F13+F14</f>
        <v>100</v>
      </c>
      <c r="H15" s="13">
        <f>H12+H13+H14</f>
        <v>5.8744271607450624</v>
      </c>
      <c r="I15" s="14">
        <f>I12+I13+I14</f>
        <v>950.73491497646307</v>
      </c>
    </row>
    <row r="16" spans="1:9" ht="13.5" thickTop="1" x14ac:dyDescent="0.2"/>
    <row r="17" spans="1:1" x14ac:dyDescent="0.2">
      <c r="A17" s="7"/>
    </row>
    <row r="18" spans="1:1" x14ac:dyDescent="0.2">
      <c r="A18" s="8"/>
    </row>
  </sheetData>
  <mergeCells count="1">
    <mergeCell ref="A6:I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6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616D-D718-4822-9154-910F4C24AFC9}">
  <sheetPr>
    <pageSetUpPr fitToPage="1"/>
  </sheetPr>
  <dimension ref="A6:H37"/>
  <sheetViews>
    <sheetView view="pageLayout" zoomScaleNormal="100" workbookViewId="0">
      <selection activeCell="C38" sqref="C38"/>
    </sheetView>
  </sheetViews>
  <sheetFormatPr defaultColWidth="101.28515625" defaultRowHeight="12.75" x14ac:dyDescent="0.2"/>
  <cols>
    <col min="1" max="1" width="5.7109375" style="41" bestFit="1" customWidth="1"/>
    <col min="2" max="2" width="1.28515625" style="41" customWidth="1"/>
    <col min="3" max="3" width="43.5703125" style="41" customWidth="1"/>
    <col min="4" max="4" width="1.28515625" style="41" customWidth="1"/>
    <col min="5" max="5" width="10.28515625" style="41" customWidth="1"/>
    <col min="6" max="6" width="11.28515625" style="42" customWidth="1"/>
    <col min="7" max="7" width="10.28515625" style="42" customWidth="1"/>
    <col min="8" max="8" width="10.5703125" style="42" customWidth="1"/>
    <col min="9" max="16384" width="101.28515625" style="41"/>
  </cols>
  <sheetData>
    <row r="6" spans="1:8" s="35" customFormat="1" x14ac:dyDescent="0.2">
      <c r="A6" s="61" t="s">
        <v>54</v>
      </c>
      <c r="B6" s="61"/>
      <c r="C6" s="61"/>
      <c r="D6" s="61"/>
      <c r="E6" s="61"/>
      <c r="F6" s="61"/>
      <c r="G6" s="61"/>
      <c r="H6" s="61"/>
    </row>
    <row r="8" spans="1:8" s="36" customFormat="1" ht="25.5" x14ac:dyDescent="0.2">
      <c r="E8" s="59" t="s">
        <v>55</v>
      </c>
      <c r="F8" s="59" t="s">
        <v>64</v>
      </c>
      <c r="G8" s="59" t="s">
        <v>65</v>
      </c>
      <c r="H8" s="59" t="s">
        <v>70</v>
      </c>
    </row>
    <row r="9" spans="1:8" s="39" customFormat="1" ht="25.5" x14ac:dyDescent="0.2">
      <c r="A9" s="38" t="s">
        <v>58</v>
      </c>
      <c r="C9" s="40" t="s">
        <v>61</v>
      </c>
      <c r="E9" s="38" t="s">
        <v>59</v>
      </c>
      <c r="F9" s="38" t="s">
        <v>60</v>
      </c>
      <c r="G9" s="38" t="s">
        <v>60</v>
      </c>
      <c r="H9" s="38" t="s">
        <v>60</v>
      </c>
    </row>
    <row r="10" spans="1:8" s="39" customFormat="1" ht="13.15" customHeight="1" x14ac:dyDescent="0.2">
      <c r="A10" s="37"/>
      <c r="E10" s="37" t="s">
        <v>0</v>
      </c>
      <c r="F10" s="37" t="s">
        <v>1</v>
      </c>
      <c r="G10" s="37" t="s">
        <v>2</v>
      </c>
      <c r="H10" s="10" t="s">
        <v>72</v>
      </c>
    </row>
    <row r="11" spans="1:8" ht="13.15" customHeight="1" x14ac:dyDescent="0.2">
      <c r="E11" s="42"/>
    </row>
    <row r="12" spans="1:8" x14ac:dyDescent="0.2">
      <c r="C12" s="43" t="s">
        <v>9</v>
      </c>
      <c r="E12" s="42"/>
    </row>
    <row r="14" spans="1:8" x14ac:dyDescent="0.2">
      <c r="A14" s="42">
        <v>1</v>
      </c>
      <c r="C14" s="41" t="s">
        <v>17</v>
      </c>
      <c r="E14" s="44">
        <v>10028.1</v>
      </c>
      <c r="F14" s="45">
        <v>61.96</v>
      </c>
      <c r="G14" s="45">
        <v>4.1678774142306425</v>
      </c>
      <c r="H14" s="46">
        <f>F14*G14/100</f>
        <v>2.5824168458573062</v>
      </c>
    </row>
    <row r="15" spans="1:8" x14ac:dyDescent="0.2">
      <c r="A15" s="42">
        <v>2</v>
      </c>
      <c r="C15" s="41" t="s">
        <v>4</v>
      </c>
      <c r="E15" s="44">
        <v>6.2</v>
      </c>
      <c r="F15" s="45">
        <v>0.04</v>
      </c>
      <c r="G15" s="45">
        <v>3</v>
      </c>
      <c r="H15" s="46">
        <f>F15*G15/100</f>
        <v>1.1999999999999999E-3</v>
      </c>
    </row>
    <row r="16" spans="1:8" x14ac:dyDescent="0.2">
      <c r="A16" s="42"/>
      <c r="E16" s="47"/>
    </row>
    <row r="17" spans="1:8" x14ac:dyDescent="0.2">
      <c r="A17" s="42">
        <v>3</v>
      </c>
      <c r="C17" s="41" t="s">
        <v>10</v>
      </c>
      <c r="E17" s="48">
        <f>E14+E15</f>
        <v>10034.300000000001</v>
      </c>
      <c r="F17" s="49">
        <f>F14+F15</f>
        <v>62</v>
      </c>
      <c r="H17" s="50">
        <f>H14+H15</f>
        <v>2.5836168458573061</v>
      </c>
    </row>
    <row r="18" spans="1:8" x14ac:dyDescent="0.2">
      <c r="A18" s="42"/>
      <c r="E18" s="47"/>
    </row>
    <row r="19" spans="1:8" x14ac:dyDescent="0.2">
      <c r="A19" s="42">
        <v>4</v>
      </c>
      <c r="C19" s="43" t="s">
        <v>5</v>
      </c>
      <c r="E19" s="48">
        <v>6150</v>
      </c>
      <c r="F19" s="49">
        <v>38</v>
      </c>
      <c r="G19" s="45">
        <v>8.66</v>
      </c>
      <c r="H19" s="50">
        <f>F19*G19/100</f>
        <v>3.2907999999999999</v>
      </c>
    </row>
    <row r="20" spans="1:8" x14ac:dyDescent="0.2">
      <c r="A20" s="42"/>
      <c r="E20" s="47"/>
    </row>
    <row r="21" spans="1:8" ht="13.5" thickBot="1" x14ac:dyDescent="0.25">
      <c r="A21" s="42">
        <v>5</v>
      </c>
      <c r="C21" s="41" t="s">
        <v>6</v>
      </c>
      <c r="E21" s="51">
        <f>E17+E19</f>
        <v>16184.300000000001</v>
      </c>
      <c r="F21" s="52">
        <f>F17+F19</f>
        <v>100</v>
      </c>
      <c r="H21" s="53">
        <f>H17+H19</f>
        <v>5.8744168458573061</v>
      </c>
    </row>
    <row r="22" spans="1:8" ht="13.5" thickTop="1" x14ac:dyDescent="0.2">
      <c r="A22" s="42"/>
      <c r="E22" s="47"/>
    </row>
    <row r="23" spans="1:8" x14ac:dyDescent="0.2">
      <c r="A23" s="42">
        <v>6</v>
      </c>
      <c r="C23" s="41" t="s">
        <v>11</v>
      </c>
      <c r="E23" s="44">
        <v>16184.3</v>
      </c>
    </row>
    <row r="24" spans="1:8" x14ac:dyDescent="0.2">
      <c r="A24" s="42">
        <v>7</v>
      </c>
      <c r="C24" s="41" t="s">
        <v>12</v>
      </c>
      <c r="E24" s="44">
        <v>755.9</v>
      </c>
    </row>
    <row r="25" spans="1:8" x14ac:dyDescent="0.2">
      <c r="A25" s="42">
        <v>8</v>
      </c>
      <c r="C25" s="41" t="s">
        <v>13</v>
      </c>
      <c r="E25" s="54">
        <v>4.6699999999999998E-2</v>
      </c>
    </row>
    <row r="26" spans="1:8" x14ac:dyDescent="0.2">
      <c r="A26" s="42">
        <v>9</v>
      </c>
      <c r="C26" s="41" t="s">
        <v>49</v>
      </c>
      <c r="E26" s="57">
        <v>-1.204E-2</v>
      </c>
    </row>
    <row r="27" spans="1:8" x14ac:dyDescent="0.2">
      <c r="A27" s="42">
        <v>10</v>
      </c>
      <c r="C27" s="41" t="s">
        <v>50</v>
      </c>
      <c r="E27" s="44">
        <v>-194.9</v>
      </c>
    </row>
    <row r="28" spans="1:8" x14ac:dyDescent="0.2">
      <c r="A28" s="42">
        <v>11</v>
      </c>
      <c r="C28" s="41" t="s">
        <v>51</v>
      </c>
      <c r="E28" s="44">
        <v>-265.10000000000002</v>
      </c>
    </row>
    <row r="29" spans="1:8" x14ac:dyDescent="0.2">
      <c r="A29" s="42">
        <v>12</v>
      </c>
      <c r="C29" s="41" t="s">
        <v>14</v>
      </c>
      <c r="E29" s="44">
        <v>6014</v>
      </c>
    </row>
    <row r="30" spans="1:8" x14ac:dyDescent="0.2">
      <c r="A30" s="42">
        <v>13</v>
      </c>
      <c r="C30" s="41" t="s">
        <v>15</v>
      </c>
      <c r="E30" s="44">
        <v>6279.1</v>
      </c>
    </row>
    <row r="31" spans="1:8" x14ac:dyDescent="0.2">
      <c r="A31" s="42">
        <v>14</v>
      </c>
      <c r="C31" s="41" t="s">
        <v>52</v>
      </c>
      <c r="E31" s="44">
        <v>-265.10000000000002</v>
      </c>
    </row>
    <row r="32" spans="1:8" x14ac:dyDescent="0.2">
      <c r="A32" s="42"/>
      <c r="E32" s="47"/>
    </row>
    <row r="33" spans="1:5" x14ac:dyDescent="0.2">
      <c r="A33" s="42"/>
      <c r="C33" s="43" t="s">
        <v>5</v>
      </c>
      <c r="E33" s="47"/>
    </row>
    <row r="34" spans="1:5" x14ac:dyDescent="0.2">
      <c r="A34" s="42"/>
      <c r="E34" s="47"/>
    </row>
    <row r="35" spans="1:5" x14ac:dyDescent="0.2">
      <c r="A35" s="42">
        <v>15</v>
      </c>
      <c r="C35" s="41" t="s">
        <v>47</v>
      </c>
      <c r="E35" s="54">
        <v>8.6599999999999996E-2</v>
      </c>
    </row>
    <row r="36" spans="1:5" x14ac:dyDescent="0.2">
      <c r="A36" s="42">
        <v>16</v>
      </c>
      <c r="C36" s="41" t="s">
        <v>16</v>
      </c>
      <c r="E36" s="54">
        <v>5.491E-2</v>
      </c>
    </row>
    <row r="37" spans="1:5" ht="12.6" customHeight="1" x14ac:dyDescent="0.2">
      <c r="A37" s="55">
        <v>17</v>
      </c>
      <c r="C37" s="56" t="s">
        <v>53</v>
      </c>
      <c r="E37" s="57">
        <v>-3.1690000000000003E-2</v>
      </c>
    </row>
  </sheetData>
  <mergeCells count="1">
    <mergeCell ref="A6:H6"/>
  </mergeCells>
  <pageMargins left="0.7" right="0.7" top="0.75" bottom="0.75" header="0.3" footer="0.3"/>
  <pageSetup scale="96" orientation="portrait" r:id="rId1"/>
  <headerFooter>
    <oddHeader>&amp;R&amp;"Arial,Regular"&amp;10Filed: 2022-10-31
EB-2022-0200
Exhibit 5
Tab 2
Schedule 1
Attachment 6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53F0-20E1-4812-8F08-C22496B2633B}">
  <dimension ref="A4:H87"/>
  <sheetViews>
    <sheetView view="pageLayout" zoomScaleNormal="100" workbookViewId="0">
      <selection activeCell="C54" sqref="C54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31.28515625" style="2" customWidth="1"/>
    <col min="4" max="4" width="1.28515625" style="2" customWidth="1"/>
    <col min="5" max="5" width="13.85546875" style="2" customWidth="1"/>
    <col min="6" max="6" width="12.28515625" style="2" customWidth="1"/>
    <col min="7" max="8" width="12.28515625" style="3" customWidth="1"/>
    <col min="9" max="16384" width="101.28515625" style="2"/>
  </cols>
  <sheetData>
    <row r="4" spans="1:8" ht="15.6" customHeight="1" x14ac:dyDescent="0.2"/>
    <row r="5" spans="1:8" ht="10.5" customHeight="1" x14ac:dyDescent="0.2"/>
    <row r="6" spans="1:8" s="1" customFormat="1" x14ac:dyDescent="0.2">
      <c r="A6" s="60" t="s">
        <v>57</v>
      </c>
      <c r="B6" s="60"/>
      <c r="C6" s="60"/>
      <c r="D6" s="60"/>
      <c r="E6" s="60"/>
      <c r="F6" s="60"/>
      <c r="G6" s="60"/>
      <c r="H6" s="60"/>
    </row>
    <row r="7" spans="1:8" s="11" customFormat="1" x14ac:dyDescent="0.2"/>
    <row r="8" spans="1:8" s="11" customFormat="1" ht="51" x14ac:dyDescent="0.2">
      <c r="E8" s="58" t="s">
        <v>56</v>
      </c>
      <c r="F8" s="58" t="s">
        <v>67</v>
      </c>
      <c r="G8" s="58" t="s">
        <v>68</v>
      </c>
      <c r="H8" s="58" t="s">
        <v>18</v>
      </c>
    </row>
    <row r="9" spans="1:8" s="5" customFormat="1" ht="25.5" x14ac:dyDescent="0.2">
      <c r="A9" s="6" t="s">
        <v>58</v>
      </c>
      <c r="C9" s="4" t="s">
        <v>66</v>
      </c>
      <c r="E9" s="6" t="s">
        <v>59</v>
      </c>
      <c r="F9" s="6" t="s">
        <v>60</v>
      </c>
      <c r="G9" s="6" t="s">
        <v>60</v>
      </c>
      <c r="H9" s="6" t="s">
        <v>59</v>
      </c>
    </row>
    <row r="10" spans="1:8" s="5" customFormat="1" ht="10.9" customHeight="1" x14ac:dyDescent="0.2">
      <c r="A10" s="10"/>
      <c r="E10" s="10" t="s">
        <v>0</v>
      </c>
      <c r="F10" s="10" t="s">
        <v>1</v>
      </c>
      <c r="G10" s="10" t="s">
        <v>2</v>
      </c>
      <c r="H10" s="10" t="s">
        <v>19</v>
      </c>
    </row>
    <row r="11" spans="1:8" s="5" customFormat="1" x14ac:dyDescent="0.2">
      <c r="A11" s="10"/>
      <c r="E11" s="10"/>
      <c r="F11" s="10"/>
      <c r="G11" s="10"/>
      <c r="H11" s="10"/>
    </row>
    <row r="12" spans="1:8" s="5" customFormat="1" x14ac:dyDescent="0.2">
      <c r="A12" s="10"/>
      <c r="C12" s="11" t="s">
        <v>20</v>
      </c>
      <c r="E12" s="10"/>
      <c r="F12" s="10"/>
      <c r="G12" s="10"/>
      <c r="H12" s="10"/>
    </row>
    <row r="13" spans="1:8" s="5" customFormat="1" ht="12.95" customHeight="1" x14ac:dyDescent="0.2">
      <c r="A13" s="10"/>
      <c r="E13" s="10"/>
      <c r="F13" s="10"/>
      <c r="G13" s="10"/>
      <c r="H13" s="10"/>
    </row>
    <row r="14" spans="1:8" s="5" customFormat="1" x14ac:dyDescent="0.2">
      <c r="A14" s="10">
        <v>1</v>
      </c>
      <c r="C14" s="29">
        <v>52750</v>
      </c>
      <c r="E14" s="19">
        <v>250</v>
      </c>
      <c r="F14" s="18">
        <v>4.2</v>
      </c>
      <c r="G14" s="10">
        <v>4.24</v>
      </c>
      <c r="H14" s="19">
        <f>E14*G14/100</f>
        <v>10.6</v>
      </c>
    </row>
    <row r="15" spans="1:8" s="5" customFormat="1" x14ac:dyDescent="0.2">
      <c r="A15" s="10">
        <v>2</v>
      </c>
      <c r="C15" s="29">
        <v>52750</v>
      </c>
      <c r="E15" s="19">
        <v>250</v>
      </c>
      <c r="F15" s="18">
        <v>4.2</v>
      </c>
      <c r="G15" s="10">
        <v>4.2700000000000005</v>
      </c>
      <c r="H15" s="19">
        <f t="shared" ref="H15:H74" si="0">E15*G15/100</f>
        <v>10.675000000000002</v>
      </c>
    </row>
    <row r="16" spans="1:8" s="5" customFormat="1" x14ac:dyDescent="0.2">
      <c r="A16" s="10">
        <v>3</v>
      </c>
      <c r="C16" s="29">
        <v>50650</v>
      </c>
      <c r="E16" s="19">
        <v>300</v>
      </c>
      <c r="F16" s="18">
        <v>6.05</v>
      </c>
      <c r="G16" s="10">
        <v>6.1</v>
      </c>
      <c r="H16" s="19">
        <f t="shared" si="0"/>
        <v>18.3</v>
      </c>
    </row>
    <row r="17" spans="1:8" s="5" customFormat="1" x14ac:dyDescent="0.2">
      <c r="A17" s="10">
        <v>4</v>
      </c>
      <c r="C17" s="29">
        <v>51673</v>
      </c>
      <c r="E17" s="19">
        <v>300</v>
      </c>
      <c r="F17" s="18">
        <v>4.88</v>
      </c>
      <c r="G17" s="10">
        <v>4.92</v>
      </c>
      <c r="H17" s="19">
        <f t="shared" si="0"/>
        <v>14.76</v>
      </c>
    </row>
    <row r="18" spans="1:8" s="5" customFormat="1" x14ac:dyDescent="0.2">
      <c r="A18" s="10">
        <v>5</v>
      </c>
      <c r="C18" s="29">
        <v>51340</v>
      </c>
      <c r="E18" s="19">
        <v>250</v>
      </c>
      <c r="F18" s="18">
        <v>5.2</v>
      </c>
      <c r="G18" s="10">
        <v>5.27</v>
      </c>
      <c r="H18" s="19">
        <f t="shared" si="0"/>
        <v>13.175000000000001</v>
      </c>
    </row>
    <row r="19" spans="1:8" s="5" customFormat="1" x14ac:dyDescent="0.2">
      <c r="A19" s="10">
        <v>6</v>
      </c>
      <c r="C19" s="29">
        <v>45117</v>
      </c>
      <c r="E19" s="19">
        <v>0</v>
      </c>
      <c r="F19" s="18">
        <v>3.7900000000000005</v>
      </c>
      <c r="G19" s="10">
        <v>3.8699999999999997</v>
      </c>
      <c r="H19" s="19">
        <f t="shared" si="0"/>
        <v>0</v>
      </c>
    </row>
    <row r="20" spans="1:8" s="5" customFormat="1" x14ac:dyDescent="0.2">
      <c r="A20" s="10">
        <v>7</v>
      </c>
      <c r="C20" s="29">
        <v>46174</v>
      </c>
      <c r="E20" s="19">
        <v>250</v>
      </c>
      <c r="F20" s="18">
        <v>2.81</v>
      </c>
      <c r="G20" s="10">
        <v>2.87</v>
      </c>
      <c r="H20" s="19">
        <f t="shared" si="0"/>
        <v>7.1749999999999998</v>
      </c>
    </row>
    <row r="21" spans="1:8" s="5" customFormat="1" x14ac:dyDescent="0.2">
      <c r="A21" s="10">
        <v>8</v>
      </c>
      <c r="C21" s="29">
        <v>53479</v>
      </c>
      <c r="E21" s="19">
        <v>250</v>
      </c>
      <c r="F21" s="18">
        <v>3.8</v>
      </c>
      <c r="G21" s="10">
        <v>3.84</v>
      </c>
      <c r="H21" s="19">
        <f t="shared" si="0"/>
        <v>9.6</v>
      </c>
    </row>
    <row r="22" spans="1:8" s="5" customFormat="1" x14ac:dyDescent="0.2">
      <c r="A22" s="10">
        <v>9</v>
      </c>
      <c r="C22" s="29">
        <v>46713</v>
      </c>
      <c r="E22" s="19">
        <v>250</v>
      </c>
      <c r="F22" s="18">
        <v>2.88</v>
      </c>
      <c r="G22" s="10">
        <v>2.9499999999999997</v>
      </c>
      <c r="H22" s="19">
        <f t="shared" si="0"/>
        <v>7.3749999999999991</v>
      </c>
    </row>
    <row r="23" spans="1:8" s="5" customFormat="1" x14ac:dyDescent="0.2">
      <c r="A23" s="10">
        <v>10</v>
      </c>
      <c r="C23" s="29">
        <v>54018</v>
      </c>
      <c r="E23" s="19">
        <v>250</v>
      </c>
      <c r="F23" s="18">
        <v>3.5900000000000003</v>
      </c>
      <c r="G23" s="10">
        <v>3.64</v>
      </c>
      <c r="H23" s="19">
        <f t="shared" si="0"/>
        <v>9.1</v>
      </c>
    </row>
    <row r="24" spans="1:8" s="5" customFormat="1" x14ac:dyDescent="0.2">
      <c r="A24" s="10">
        <v>11</v>
      </c>
      <c r="C24" s="29">
        <v>45917</v>
      </c>
      <c r="E24" s="19">
        <v>200</v>
      </c>
      <c r="F24" s="18">
        <v>3.19</v>
      </c>
      <c r="G24" s="10">
        <v>3.26</v>
      </c>
      <c r="H24" s="19">
        <f t="shared" si="0"/>
        <v>6.52</v>
      </c>
    </row>
    <row r="25" spans="1:8" s="5" customFormat="1" x14ac:dyDescent="0.2">
      <c r="A25" s="10">
        <v>12</v>
      </c>
      <c r="C25" s="29">
        <v>49929</v>
      </c>
      <c r="E25" s="19">
        <v>165</v>
      </c>
      <c r="F25" s="18">
        <v>5.46</v>
      </c>
      <c r="G25" s="10">
        <v>5.4899999999999993</v>
      </c>
      <c r="H25" s="19">
        <f t="shared" si="0"/>
        <v>9.0584999999999987</v>
      </c>
    </row>
    <row r="26" spans="1:8" s="5" customFormat="1" x14ac:dyDescent="0.2">
      <c r="A26" s="10">
        <v>13</v>
      </c>
      <c r="C26" s="29">
        <v>45971</v>
      </c>
      <c r="E26" s="19">
        <v>125</v>
      </c>
      <c r="F26" s="18">
        <v>8.6499999999999986</v>
      </c>
      <c r="G26" s="10">
        <v>8.77</v>
      </c>
      <c r="H26" s="19">
        <f t="shared" si="0"/>
        <v>10.9625</v>
      </c>
    </row>
    <row r="27" spans="1:8" s="5" customFormat="1" x14ac:dyDescent="0.2">
      <c r="A27" s="10">
        <v>14</v>
      </c>
      <c r="C27" s="29">
        <v>44676</v>
      </c>
      <c r="E27" s="19">
        <v>0</v>
      </c>
      <c r="F27" s="18">
        <v>4.8500000000000005</v>
      </c>
      <c r="G27" s="10">
        <v>4.91</v>
      </c>
      <c r="H27" s="19">
        <f t="shared" si="0"/>
        <v>0</v>
      </c>
    </row>
    <row r="28" spans="1:8" s="5" customFormat="1" x14ac:dyDescent="0.2">
      <c r="A28" s="10">
        <v>15</v>
      </c>
      <c r="C28" s="29">
        <v>44349</v>
      </c>
      <c r="E28" s="19">
        <v>0</v>
      </c>
      <c r="F28" s="18">
        <v>2.76</v>
      </c>
      <c r="G28" s="10">
        <v>2.85</v>
      </c>
      <c r="H28" s="19">
        <f t="shared" si="0"/>
        <v>0</v>
      </c>
    </row>
    <row r="29" spans="1:8" s="5" customFormat="1" x14ac:dyDescent="0.2">
      <c r="A29" s="10">
        <v>16</v>
      </c>
      <c r="C29" s="29">
        <v>47027</v>
      </c>
      <c r="E29" s="19">
        <v>0</v>
      </c>
      <c r="F29" s="18">
        <v>3.65</v>
      </c>
      <c r="G29" s="10">
        <v>3.65</v>
      </c>
      <c r="H29" s="19">
        <f t="shared" si="0"/>
        <v>0</v>
      </c>
    </row>
    <row r="30" spans="1:8" s="5" customFormat="1" x14ac:dyDescent="0.2">
      <c r="A30" s="10">
        <v>17</v>
      </c>
      <c r="C30" s="29">
        <v>45932</v>
      </c>
      <c r="E30" s="19">
        <v>20</v>
      </c>
      <c r="F30" s="18">
        <v>8.85</v>
      </c>
      <c r="G30" s="10">
        <v>8.9700000000000006</v>
      </c>
      <c r="H30" s="19">
        <f t="shared" si="0"/>
        <v>1.794</v>
      </c>
    </row>
    <row r="31" spans="1:8" s="5" customFormat="1" x14ac:dyDescent="0.2">
      <c r="A31" s="10">
        <v>18</v>
      </c>
      <c r="C31" s="29">
        <v>46324</v>
      </c>
      <c r="E31" s="19">
        <v>100</v>
      </c>
      <c r="F31" s="18">
        <v>7.6</v>
      </c>
      <c r="G31" s="10">
        <v>8.0860000000000003</v>
      </c>
      <c r="H31" s="19">
        <f t="shared" si="0"/>
        <v>8.0860000000000003</v>
      </c>
    </row>
    <row r="32" spans="1:8" s="5" customFormat="1" x14ac:dyDescent="0.2">
      <c r="A32" s="10">
        <v>19</v>
      </c>
      <c r="C32" s="29">
        <v>46694</v>
      </c>
      <c r="E32" s="19">
        <v>100</v>
      </c>
      <c r="F32" s="18">
        <v>6.65</v>
      </c>
      <c r="G32" s="10">
        <v>6.7110000000000003</v>
      </c>
      <c r="H32" s="19">
        <f t="shared" si="0"/>
        <v>6.7110000000000003</v>
      </c>
    </row>
    <row r="33" spans="1:8" s="5" customFormat="1" x14ac:dyDescent="0.2">
      <c r="A33" s="10">
        <v>20</v>
      </c>
      <c r="C33" s="29">
        <v>46892</v>
      </c>
      <c r="E33" s="19">
        <v>100</v>
      </c>
      <c r="F33" s="18">
        <v>6.1</v>
      </c>
      <c r="G33" s="10">
        <v>6.1609999999999996</v>
      </c>
      <c r="H33" s="19">
        <f t="shared" si="0"/>
        <v>6.1609999999999987</v>
      </c>
    </row>
    <row r="34" spans="1:8" s="5" customFormat="1" x14ac:dyDescent="0.2">
      <c r="A34" s="10">
        <v>21</v>
      </c>
      <c r="C34" s="29">
        <v>45112</v>
      </c>
      <c r="E34" s="19">
        <v>0</v>
      </c>
      <c r="F34" s="18">
        <v>6.05</v>
      </c>
      <c r="G34" s="10">
        <v>6.383</v>
      </c>
      <c r="H34" s="19">
        <f t="shared" si="0"/>
        <v>0</v>
      </c>
    </row>
    <row r="35" spans="1:8" s="5" customFormat="1" x14ac:dyDescent="0.2">
      <c r="A35" s="10">
        <v>22</v>
      </c>
      <c r="C35" s="29">
        <v>48533</v>
      </c>
      <c r="E35" s="19">
        <v>150</v>
      </c>
      <c r="F35" s="18">
        <v>6.9</v>
      </c>
      <c r="G35" s="10">
        <v>6.9500000000000011</v>
      </c>
      <c r="H35" s="19">
        <f t="shared" si="0"/>
        <v>10.425000000000002</v>
      </c>
    </row>
    <row r="36" spans="1:8" s="5" customFormat="1" x14ac:dyDescent="0.2">
      <c r="A36" s="10">
        <v>23</v>
      </c>
      <c r="C36" s="29">
        <v>48929</v>
      </c>
      <c r="E36" s="19">
        <v>150</v>
      </c>
      <c r="F36" s="18">
        <v>6.16</v>
      </c>
      <c r="G36" s="10">
        <v>6.18</v>
      </c>
      <c r="H36" s="19">
        <f t="shared" si="0"/>
        <v>9.27</v>
      </c>
    </row>
    <row r="37" spans="1:8" s="5" customFormat="1" x14ac:dyDescent="0.2">
      <c r="A37" s="10">
        <v>24</v>
      </c>
      <c r="C37" s="29">
        <v>49730</v>
      </c>
      <c r="E37" s="19">
        <v>300</v>
      </c>
      <c r="F37" s="18">
        <v>5.21</v>
      </c>
      <c r="G37" s="10">
        <v>5.1829999999999998</v>
      </c>
      <c r="H37" s="19">
        <f t="shared" si="0"/>
        <v>15.548999999999999</v>
      </c>
    </row>
    <row r="38" spans="1:8" s="5" customFormat="1" x14ac:dyDescent="0.2">
      <c r="A38" s="10">
        <v>25</v>
      </c>
      <c r="C38" s="29">
        <v>44547</v>
      </c>
      <c r="E38" s="19">
        <v>0</v>
      </c>
      <c r="F38" s="18">
        <v>4.7699999999999996</v>
      </c>
      <c r="G38" s="10">
        <v>5.3100000000000005</v>
      </c>
      <c r="H38" s="19">
        <f t="shared" si="0"/>
        <v>0</v>
      </c>
    </row>
    <row r="39" spans="1:8" s="5" customFormat="1" x14ac:dyDescent="0.2">
      <c r="A39" s="10">
        <v>26</v>
      </c>
      <c r="C39" s="29">
        <v>44158</v>
      </c>
      <c r="E39" s="19">
        <v>0</v>
      </c>
      <c r="F39" s="18">
        <v>4.04</v>
      </c>
      <c r="G39" s="10">
        <v>5.2089999999999996</v>
      </c>
      <c r="H39" s="19">
        <f t="shared" si="0"/>
        <v>0</v>
      </c>
    </row>
    <row r="40" spans="1:8" s="5" customFormat="1" x14ac:dyDescent="0.2">
      <c r="A40" s="10">
        <v>27</v>
      </c>
      <c r="C40" s="29">
        <v>55114</v>
      </c>
      <c r="E40" s="19">
        <v>200</v>
      </c>
      <c r="F40" s="18">
        <v>4.95</v>
      </c>
      <c r="G40" s="10">
        <v>4.99</v>
      </c>
      <c r="H40" s="19">
        <f t="shared" si="0"/>
        <v>9.98</v>
      </c>
    </row>
    <row r="41" spans="1:8" s="5" customFormat="1" x14ac:dyDescent="0.2">
      <c r="A41" s="10">
        <v>28</v>
      </c>
      <c r="C41" s="29">
        <v>55114</v>
      </c>
      <c r="E41" s="19">
        <v>100</v>
      </c>
      <c r="F41" s="18">
        <v>4.95</v>
      </c>
      <c r="G41" s="10">
        <v>4.7309999999999999</v>
      </c>
      <c r="H41" s="19">
        <f t="shared" si="0"/>
        <v>4.7309999999999999</v>
      </c>
    </row>
    <row r="42" spans="1:8" s="5" customFormat="1" x14ac:dyDescent="0.2">
      <c r="A42" s="10">
        <v>29</v>
      </c>
      <c r="C42" s="29">
        <v>44158</v>
      </c>
      <c r="E42" s="19">
        <v>0</v>
      </c>
      <c r="F42" s="18">
        <v>4.04</v>
      </c>
      <c r="G42" s="10">
        <v>2.8010000000000002</v>
      </c>
      <c r="H42" s="19">
        <f t="shared" si="0"/>
        <v>0</v>
      </c>
    </row>
    <row r="43" spans="1:8" s="5" customFormat="1" x14ac:dyDescent="0.2">
      <c r="A43" s="10">
        <v>30</v>
      </c>
      <c r="C43" s="29">
        <v>52558</v>
      </c>
      <c r="E43" s="19">
        <v>200</v>
      </c>
      <c r="F43" s="18">
        <v>4.5</v>
      </c>
      <c r="G43" s="10">
        <v>4.1980000000000004</v>
      </c>
      <c r="H43" s="19">
        <f t="shared" si="0"/>
        <v>8.3960000000000008</v>
      </c>
    </row>
    <row r="44" spans="1:8" s="5" customFormat="1" x14ac:dyDescent="0.2">
      <c r="A44" s="10">
        <v>31</v>
      </c>
      <c r="C44" s="29">
        <v>45526</v>
      </c>
      <c r="E44" s="19">
        <v>152.30000000000001</v>
      </c>
      <c r="F44" s="18">
        <v>3.15</v>
      </c>
      <c r="G44" s="10">
        <v>3.2410000000000001</v>
      </c>
      <c r="H44" s="19">
        <f t="shared" si="0"/>
        <v>4.9360430000000006</v>
      </c>
    </row>
    <row r="45" spans="1:8" s="5" customFormat="1" x14ac:dyDescent="0.2">
      <c r="A45" s="10">
        <v>32</v>
      </c>
      <c r="C45" s="29">
        <v>52831</v>
      </c>
      <c r="E45" s="19">
        <v>215</v>
      </c>
      <c r="F45" s="18">
        <v>4</v>
      </c>
      <c r="G45" s="10">
        <v>3.8890000000000002</v>
      </c>
      <c r="H45" s="19">
        <f t="shared" si="0"/>
        <v>8.3613500000000016</v>
      </c>
    </row>
    <row r="46" spans="1:8" s="5" customFormat="1" x14ac:dyDescent="0.2">
      <c r="A46" s="10">
        <v>33</v>
      </c>
      <c r="C46" s="29">
        <v>52831</v>
      </c>
      <c r="E46" s="19">
        <v>170</v>
      </c>
      <c r="F46" s="18">
        <v>4</v>
      </c>
      <c r="G46" s="10">
        <v>4.4359999999999999</v>
      </c>
      <c r="H46" s="19">
        <f t="shared" si="0"/>
        <v>7.5411999999999999</v>
      </c>
    </row>
    <row r="47" spans="1:8" s="5" customFormat="1" x14ac:dyDescent="0.2">
      <c r="A47" s="10">
        <v>34</v>
      </c>
      <c r="C47" s="29">
        <v>45911</v>
      </c>
      <c r="E47" s="19">
        <v>400</v>
      </c>
      <c r="F47" s="18">
        <v>3.3099999999999996</v>
      </c>
      <c r="G47" s="10">
        <v>3.6189999999999998</v>
      </c>
      <c r="H47" s="19">
        <f t="shared" si="0"/>
        <v>14.475999999999999</v>
      </c>
    </row>
    <row r="48" spans="1:8" s="5" customFormat="1" x14ac:dyDescent="0.2">
      <c r="A48" s="10">
        <v>35</v>
      </c>
      <c r="C48" s="29">
        <v>46239</v>
      </c>
      <c r="E48" s="19">
        <v>300</v>
      </c>
      <c r="F48" s="18">
        <v>2.5</v>
      </c>
      <c r="G48" s="10">
        <v>3.4229999999999996</v>
      </c>
      <c r="H48" s="19">
        <f t="shared" si="0"/>
        <v>10.268999999999998</v>
      </c>
    </row>
    <row r="49" spans="1:8" s="5" customFormat="1" x14ac:dyDescent="0.2">
      <c r="A49" s="10">
        <v>36</v>
      </c>
      <c r="C49" s="29">
        <v>54025</v>
      </c>
      <c r="E49" s="19">
        <v>300</v>
      </c>
      <c r="F49" s="18">
        <v>3.51</v>
      </c>
      <c r="G49" s="10">
        <v>3.5270000000000001</v>
      </c>
      <c r="H49" s="19">
        <f t="shared" si="0"/>
        <v>10.581000000000001</v>
      </c>
    </row>
    <row r="50" spans="1:8" s="5" customFormat="1" x14ac:dyDescent="0.2">
      <c r="A50" s="10"/>
      <c r="C50" s="29"/>
      <c r="E50" s="19"/>
      <c r="F50" s="18"/>
      <c r="G50" s="10"/>
      <c r="H50" s="19"/>
    </row>
    <row r="51" spans="1:8" s="5" customFormat="1" x14ac:dyDescent="0.2">
      <c r="A51" s="10"/>
      <c r="C51" s="29"/>
      <c r="E51" s="19"/>
      <c r="F51" s="18"/>
      <c r="G51" s="10"/>
      <c r="H51" s="19"/>
    </row>
    <row r="52" spans="1:8" s="5" customFormat="1" x14ac:dyDescent="0.2">
      <c r="A52" s="10"/>
      <c r="C52" s="29"/>
      <c r="E52" s="19"/>
      <c r="F52" s="18"/>
      <c r="G52" s="10"/>
      <c r="H52" s="19"/>
    </row>
    <row r="53" spans="1:8" s="5" customFormat="1" x14ac:dyDescent="0.2">
      <c r="A53" s="10"/>
      <c r="C53" s="29"/>
      <c r="E53" s="19"/>
      <c r="F53" s="18"/>
      <c r="G53" s="10"/>
      <c r="H53" s="19"/>
    </row>
    <row r="54" spans="1:8" s="5" customFormat="1" x14ac:dyDescent="0.2">
      <c r="A54" s="10"/>
      <c r="C54" s="29"/>
      <c r="E54" s="19"/>
      <c r="F54" s="18"/>
      <c r="G54" s="10"/>
      <c r="H54" s="19"/>
    </row>
    <row r="55" spans="1:8" s="5" customFormat="1" ht="16.5" customHeight="1" x14ac:dyDescent="0.2">
      <c r="A55" s="10"/>
      <c r="C55" s="29"/>
      <c r="E55" s="19"/>
      <c r="F55" s="18"/>
      <c r="G55" s="10"/>
      <c r="H55" s="19"/>
    </row>
    <row r="56" spans="1:8" s="5" customFormat="1" x14ac:dyDescent="0.2">
      <c r="A56" s="60" t="s">
        <v>46</v>
      </c>
      <c r="B56" s="60"/>
      <c r="C56" s="60"/>
      <c r="D56" s="60"/>
      <c r="E56" s="60"/>
      <c r="F56" s="60"/>
      <c r="G56" s="60"/>
      <c r="H56" s="60"/>
    </row>
    <row r="57" spans="1:8" s="5" customFormat="1" x14ac:dyDescent="0.2">
      <c r="A57" s="2"/>
      <c r="B57" s="2"/>
      <c r="C57" s="2"/>
      <c r="D57" s="2"/>
      <c r="E57" s="2"/>
      <c r="F57" s="2"/>
      <c r="G57" s="3"/>
      <c r="H57" s="3"/>
    </row>
    <row r="58" spans="1:8" s="5" customFormat="1" ht="51" x14ac:dyDescent="0.2">
      <c r="A58" s="11"/>
      <c r="B58" s="11"/>
      <c r="C58" s="11"/>
      <c r="D58" s="11"/>
      <c r="E58" s="58" t="s">
        <v>56</v>
      </c>
      <c r="F58" s="58" t="s">
        <v>67</v>
      </c>
      <c r="G58" s="58" t="s">
        <v>68</v>
      </c>
      <c r="H58" s="58" t="s">
        <v>18</v>
      </c>
    </row>
    <row r="59" spans="1:8" s="5" customFormat="1" ht="25.5" x14ac:dyDescent="0.2">
      <c r="A59" s="6" t="s">
        <v>58</v>
      </c>
      <c r="C59" s="4" t="s">
        <v>66</v>
      </c>
      <c r="E59" s="6" t="s">
        <v>59</v>
      </c>
      <c r="F59" s="6" t="s">
        <v>60</v>
      </c>
      <c r="G59" s="6" t="s">
        <v>60</v>
      </c>
      <c r="H59" s="6" t="s">
        <v>59</v>
      </c>
    </row>
    <row r="60" spans="1:8" s="5" customFormat="1" x14ac:dyDescent="0.2">
      <c r="A60" s="10"/>
      <c r="E60" s="10" t="s">
        <v>0</v>
      </c>
      <c r="F60" s="10" t="s">
        <v>1</v>
      </c>
      <c r="G60" s="10" t="s">
        <v>2</v>
      </c>
      <c r="H60" s="10" t="s">
        <v>19</v>
      </c>
    </row>
    <row r="61" spans="1:8" s="5" customFormat="1" x14ac:dyDescent="0.2">
      <c r="A61" s="10"/>
      <c r="E61" s="10"/>
      <c r="F61" s="10"/>
      <c r="G61" s="10"/>
      <c r="H61" s="10"/>
    </row>
    <row r="62" spans="1:8" s="5" customFormat="1" x14ac:dyDescent="0.2">
      <c r="A62" s="10">
        <v>37</v>
      </c>
      <c r="C62" s="29">
        <v>47002</v>
      </c>
      <c r="E62" s="19">
        <v>0</v>
      </c>
      <c r="F62" s="18">
        <v>3.32</v>
      </c>
      <c r="G62" s="10">
        <v>3.37</v>
      </c>
      <c r="H62" s="19">
        <f t="shared" si="0"/>
        <v>0</v>
      </c>
    </row>
    <row r="63" spans="1:8" s="5" customFormat="1" x14ac:dyDescent="0.2">
      <c r="A63" s="10">
        <v>38</v>
      </c>
      <c r="C63" s="29">
        <v>47339</v>
      </c>
      <c r="E63" s="19">
        <v>400</v>
      </c>
      <c r="F63" s="18">
        <v>2.37</v>
      </c>
      <c r="G63" s="10">
        <v>3.2250000000000001</v>
      </c>
      <c r="H63" s="19">
        <f t="shared" si="0"/>
        <v>12.9</v>
      </c>
    </row>
    <row r="64" spans="1:8" s="5" customFormat="1" x14ac:dyDescent="0.2">
      <c r="A64" s="10">
        <v>39</v>
      </c>
      <c r="C64" s="29">
        <v>54644</v>
      </c>
      <c r="E64" s="19">
        <v>300</v>
      </c>
      <c r="F64" s="10">
        <v>3.01</v>
      </c>
      <c r="G64" s="10">
        <v>3.0269999999999997</v>
      </c>
      <c r="H64" s="19">
        <f t="shared" si="0"/>
        <v>9.0809999999999995</v>
      </c>
    </row>
    <row r="65" spans="1:8" s="5" customFormat="1" x14ac:dyDescent="0.2">
      <c r="A65" s="10">
        <v>40</v>
      </c>
      <c r="C65" s="29">
        <v>47574</v>
      </c>
      <c r="E65" s="19">
        <v>600</v>
      </c>
      <c r="F65" s="18">
        <v>2.9</v>
      </c>
      <c r="G65" s="10">
        <v>3.41</v>
      </c>
      <c r="H65" s="19">
        <f t="shared" si="0"/>
        <v>20.46</v>
      </c>
    </row>
    <row r="66" spans="1:8" s="5" customFormat="1" x14ac:dyDescent="0.2">
      <c r="A66" s="10">
        <v>41</v>
      </c>
      <c r="C66" s="29">
        <v>54879</v>
      </c>
      <c r="E66" s="19">
        <v>600</v>
      </c>
      <c r="F66" s="18">
        <v>3.65</v>
      </c>
      <c r="G66" s="10">
        <v>3.67</v>
      </c>
      <c r="H66" s="19">
        <f t="shared" si="0"/>
        <v>22.02</v>
      </c>
    </row>
    <row r="67" spans="1:8" s="5" customFormat="1" x14ac:dyDescent="0.2">
      <c r="A67" s="10">
        <v>42</v>
      </c>
      <c r="C67" s="29">
        <v>48092</v>
      </c>
      <c r="E67" s="19">
        <v>475</v>
      </c>
      <c r="F67" s="18">
        <v>2.6</v>
      </c>
      <c r="G67" s="10">
        <v>2.94</v>
      </c>
      <c r="H67" s="19">
        <f t="shared" si="0"/>
        <v>13.965</v>
      </c>
    </row>
    <row r="68" spans="1:8" s="5" customFormat="1" x14ac:dyDescent="0.2">
      <c r="A68" s="10">
        <v>43</v>
      </c>
      <c r="C68" s="29">
        <v>55397</v>
      </c>
      <c r="E68" s="19">
        <v>425</v>
      </c>
      <c r="F68" s="18">
        <v>3.5</v>
      </c>
      <c r="G68" s="10">
        <v>3.22</v>
      </c>
      <c r="H68" s="19">
        <f t="shared" si="0"/>
        <v>13.685</v>
      </c>
    </row>
    <row r="69" spans="1:8" s="5" customFormat="1" x14ac:dyDescent="0.2">
      <c r="A69" s="10">
        <v>44</v>
      </c>
      <c r="C69" s="29">
        <v>48396</v>
      </c>
      <c r="E69" s="19">
        <v>650</v>
      </c>
      <c r="F69" s="18">
        <v>4</v>
      </c>
      <c r="G69" s="10">
        <v>3.32</v>
      </c>
      <c r="H69" s="19">
        <f t="shared" si="0"/>
        <v>21.58</v>
      </c>
    </row>
    <row r="70" spans="1:8" s="5" customFormat="1" x14ac:dyDescent="0.2">
      <c r="A70" s="10">
        <v>45</v>
      </c>
      <c r="C70" s="29">
        <v>55701</v>
      </c>
      <c r="E70" s="19">
        <v>0</v>
      </c>
      <c r="F70" s="18">
        <v>3.7</v>
      </c>
      <c r="G70" s="10">
        <v>3.75</v>
      </c>
      <c r="H70" s="19">
        <f t="shared" si="0"/>
        <v>0</v>
      </c>
    </row>
    <row r="71" spans="1:8" s="5" customFormat="1" x14ac:dyDescent="0.2">
      <c r="A71" s="10">
        <v>46</v>
      </c>
      <c r="C71" s="29">
        <v>48761</v>
      </c>
      <c r="E71" s="19">
        <v>450</v>
      </c>
      <c r="F71" s="34">
        <v>4.2</v>
      </c>
      <c r="G71" s="10">
        <v>3.28</v>
      </c>
      <c r="H71" s="19">
        <f t="shared" si="0"/>
        <v>14.76</v>
      </c>
    </row>
    <row r="72" spans="1:8" s="5" customFormat="1" x14ac:dyDescent="0.2">
      <c r="A72" s="10">
        <v>47</v>
      </c>
      <c r="C72" s="29">
        <v>56066</v>
      </c>
      <c r="E72" s="19">
        <v>450</v>
      </c>
      <c r="F72" s="34">
        <v>4.5999999999999996</v>
      </c>
      <c r="G72" s="10">
        <v>4.62</v>
      </c>
      <c r="H72" s="19">
        <f t="shared" si="0"/>
        <v>20.79</v>
      </c>
    </row>
    <row r="73" spans="1:8" s="5" customFormat="1" x14ac:dyDescent="0.2">
      <c r="A73" s="10">
        <v>48</v>
      </c>
      <c r="C73" s="29">
        <v>49126</v>
      </c>
      <c r="E73" s="19">
        <v>91.7</v>
      </c>
      <c r="F73" s="34">
        <v>4</v>
      </c>
      <c r="G73" s="10">
        <v>4.05</v>
      </c>
      <c r="H73" s="19">
        <f t="shared" si="0"/>
        <v>3.7138499999999999</v>
      </c>
    </row>
    <row r="74" spans="1:8" s="5" customFormat="1" x14ac:dyDescent="0.2">
      <c r="A74" s="10">
        <v>49</v>
      </c>
      <c r="C74" s="29">
        <v>56431</v>
      </c>
      <c r="E74" s="19">
        <v>91.7</v>
      </c>
      <c r="F74" s="34">
        <v>4.5</v>
      </c>
      <c r="G74" s="10">
        <v>4.5199999999999996</v>
      </c>
      <c r="H74" s="19">
        <f t="shared" si="0"/>
        <v>4.1448399999999994</v>
      </c>
    </row>
    <row r="75" spans="1:8" s="5" customFormat="1" x14ac:dyDescent="0.2">
      <c r="A75" s="10"/>
      <c r="C75" s="29"/>
      <c r="E75" s="19"/>
      <c r="F75" s="10"/>
      <c r="G75" s="10"/>
      <c r="H75" s="19"/>
    </row>
    <row r="76" spans="1:8" s="5" customFormat="1" x14ac:dyDescent="0.2">
      <c r="A76" s="10">
        <v>50</v>
      </c>
      <c r="C76" s="5" t="s">
        <v>21</v>
      </c>
      <c r="E76" s="20">
        <f>SUM(E14:E74)</f>
        <v>10330.700000000001</v>
      </c>
      <c r="F76" s="10"/>
      <c r="G76" s="10"/>
      <c r="H76" s="20">
        <f>SUM(H14:H74)+0.2</f>
        <v>421.86828299999996</v>
      </c>
    </row>
    <row r="77" spans="1:8" s="5" customFormat="1" x14ac:dyDescent="0.2">
      <c r="A77" s="10"/>
      <c r="E77" s="19"/>
      <c r="F77" s="10"/>
      <c r="G77" s="10"/>
      <c r="H77" s="19"/>
    </row>
    <row r="78" spans="1:8" s="5" customFormat="1" x14ac:dyDescent="0.2">
      <c r="A78" s="10"/>
      <c r="C78" s="11" t="s">
        <v>22</v>
      </c>
      <c r="E78" s="19"/>
      <c r="F78" s="10"/>
      <c r="G78" s="10"/>
      <c r="H78" s="19"/>
    </row>
    <row r="79" spans="1:8" s="5" customFormat="1" x14ac:dyDescent="0.2">
      <c r="A79" s="10"/>
      <c r="E79" s="19"/>
      <c r="F79" s="10"/>
      <c r="G79" s="10"/>
      <c r="H79" s="19"/>
    </row>
    <row r="80" spans="1:8" x14ac:dyDescent="0.2">
      <c r="A80" s="10">
        <v>51</v>
      </c>
      <c r="B80" s="5"/>
      <c r="C80" s="17">
        <v>45628</v>
      </c>
      <c r="D80" s="5"/>
      <c r="E80" s="19">
        <v>85</v>
      </c>
      <c r="F80" s="18">
        <v>9.85</v>
      </c>
      <c r="G80" s="10">
        <v>9.91</v>
      </c>
      <c r="H80" s="19">
        <f>E80*G80/100</f>
        <v>8.4235000000000007</v>
      </c>
    </row>
    <row r="81" spans="1:8" x14ac:dyDescent="0.2">
      <c r="A81" s="10"/>
      <c r="B81" s="5"/>
      <c r="C81" s="5"/>
      <c r="D81" s="5"/>
      <c r="E81" s="19"/>
      <c r="F81" s="10"/>
      <c r="G81" s="10"/>
      <c r="H81" s="19"/>
    </row>
    <row r="82" spans="1:8" x14ac:dyDescent="0.2">
      <c r="A82" s="10">
        <v>52</v>
      </c>
      <c r="B82" s="5"/>
      <c r="C82" s="5" t="s">
        <v>23</v>
      </c>
      <c r="D82" s="5"/>
      <c r="E82" s="20">
        <f>SUM(E80:E80)</f>
        <v>85</v>
      </c>
      <c r="F82" s="10"/>
      <c r="G82" s="10"/>
      <c r="H82" s="20">
        <f>SUM(H80:H80)</f>
        <v>8.4235000000000007</v>
      </c>
    </row>
    <row r="83" spans="1:8" x14ac:dyDescent="0.2">
      <c r="A83" s="10"/>
      <c r="B83" s="5"/>
      <c r="C83" s="5"/>
      <c r="D83" s="5"/>
      <c r="E83" s="19"/>
      <c r="F83" s="10"/>
      <c r="G83" s="10"/>
      <c r="H83" s="19"/>
    </row>
    <row r="84" spans="1:8" ht="13.5" thickBot="1" x14ac:dyDescent="0.25">
      <c r="A84" s="10">
        <v>53</v>
      </c>
      <c r="B84" s="5"/>
      <c r="C84" s="5" t="s">
        <v>6</v>
      </c>
      <c r="D84" s="5"/>
      <c r="E84" s="21">
        <f>E76+E82</f>
        <v>10415.700000000001</v>
      </c>
      <c r="F84" s="10"/>
      <c r="G84" s="10"/>
      <c r="H84" s="21">
        <f>H76+H82</f>
        <v>430.29178299999995</v>
      </c>
    </row>
    <row r="85" spans="1:8" ht="13.5" thickTop="1" x14ac:dyDescent="0.2">
      <c r="E85" s="3"/>
    </row>
    <row r="86" spans="1:8" x14ac:dyDescent="0.2">
      <c r="A86" s="7"/>
    </row>
    <row r="87" spans="1:8" x14ac:dyDescent="0.2">
      <c r="A87" s="8"/>
    </row>
  </sheetData>
  <mergeCells count="2">
    <mergeCell ref="A6:H6"/>
    <mergeCell ref="A56:H56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6
Page &amp;P of 6</oddHeader>
    <firstHeader>&amp;R&amp;"Arial,Regular"&amp;10Filed: 2022-10-31
EB-2022-0200
Exhibit 5
Tab 2
Schedule 1
Attachment 6
Page 2 of 6</firstHeader>
  </headerFooter>
  <rowBreaks count="1" manualBreakCount="1">
    <brk id="50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C7ED-B571-4071-A445-95EC89FD4547}">
  <dimension ref="A6:E28"/>
  <sheetViews>
    <sheetView view="pageLayout" zoomScaleNormal="100" workbookViewId="0">
      <selection activeCell="C15" sqref="C15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60.28515625" style="2" customWidth="1"/>
    <col min="4" max="4" width="1.28515625" style="2" customWidth="1"/>
    <col min="5" max="5" width="12.28515625" style="3" customWidth="1"/>
    <col min="6" max="16384" width="101.28515625" style="2"/>
  </cols>
  <sheetData>
    <row r="6" spans="1:5" s="1" customFormat="1" x14ac:dyDescent="0.2">
      <c r="A6" s="60" t="s">
        <v>38</v>
      </c>
      <c r="B6" s="60"/>
      <c r="C6" s="60"/>
      <c r="D6" s="60"/>
      <c r="E6" s="60"/>
    </row>
    <row r="8" spans="1:5" s="11" customFormat="1" x14ac:dyDescent="0.2">
      <c r="E8" s="58" t="s">
        <v>18</v>
      </c>
    </row>
    <row r="9" spans="1:5" s="5" customFormat="1" ht="25.5" x14ac:dyDescent="0.2">
      <c r="A9" s="6" t="s">
        <v>58</v>
      </c>
      <c r="C9" s="4" t="s">
        <v>69</v>
      </c>
      <c r="E9" s="6" t="s">
        <v>59</v>
      </c>
    </row>
    <row r="10" spans="1:5" s="5" customFormat="1" x14ac:dyDescent="0.2">
      <c r="A10" s="10"/>
      <c r="E10" s="10"/>
    </row>
    <row r="11" spans="1:5" s="5" customFormat="1" x14ac:dyDescent="0.2">
      <c r="A11" s="10">
        <v>1</v>
      </c>
      <c r="C11" s="22" t="s">
        <v>24</v>
      </c>
      <c r="E11" s="19">
        <v>96.684338230000051</v>
      </c>
    </row>
    <row r="12" spans="1:5" s="5" customFormat="1" x14ac:dyDescent="0.2">
      <c r="A12" s="10">
        <v>2</v>
      </c>
      <c r="C12" s="22" t="s">
        <v>25</v>
      </c>
      <c r="E12" s="19">
        <v>95.432448770000036</v>
      </c>
    </row>
    <row r="13" spans="1:5" s="5" customFormat="1" x14ac:dyDescent="0.2">
      <c r="A13" s="10">
        <v>3</v>
      </c>
      <c r="C13" s="22" t="s">
        <v>26</v>
      </c>
      <c r="E13" s="19">
        <v>94.185159310000031</v>
      </c>
    </row>
    <row r="14" spans="1:5" s="5" customFormat="1" x14ac:dyDescent="0.2">
      <c r="A14" s="10">
        <v>4</v>
      </c>
      <c r="C14" s="22" t="s">
        <v>27</v>
      </c>
      <c r="E14" s="19">
        <v>92.931769850000052</v>
      </c>
    </row>
    <row r="15" spans="1:5" s="5" customFormat="1" x14ac:dyDescent="0.2">
      <c r="A15" s="10">
        <v>5</v>
      </c>
      <c r="C15" s="22" t="s">
        <v>28</v>
      </c>
      <c r="E15" s="19">
        <v>91.67998039000004</v>
      </c>
    </row>
    <row r="16" spans="1:5" s="5" customFormat="1" x14ac:dyDescent="0.2">
      <c r="A16" s="10">
        <v>6</v>
      </c>
      <c r="C16" s="23" t="s">
        <v>29</v>
      </c>
      <c r="E16" s="19">
        <v>90.426290930000036</v>
      </c>
    </row>
    <row r="17" spans="1:5" s="5" customFormat="1" x14ac:dyDescent="0.2">
      <c r="A17" s="10">
        <v>7</v>
      </c>
      <c r="C17" s="22" t="s">
        <v>30</v>
      </c>
      <c r="E17" s="19">
        <v>89.174101470000039</v>
      </c>
    </row>
    <row r="18" spans="1:5" s="5" customFormat="1" x14ac:dyDescent="0.2">
      <c r="A18" s="10">
        <v>8</v>
      </c>
      <c r="C18" s="22" t="s">
        <v>31</v>
      </c>
      <c r="E18" s="19">
        <v>92.960112010000046</v>
      </c>
    </row>
    <row r="19" spans="1:5" s="5" customFormat="1" x14ac:dyDescent="0.2">
      <c r="A19" s="10">
        <v>9</v>
      </c>
      <c r="C19" s="22" t="s">
        <v>32</v>
      </c>
      <c r="E19" s="19">
        <v>91.684922550000039</v>
      </c>
    </row>
    <row r="20" spans="1:5" s="5" customFormat="1" x14ac:dyDescent="0.2">
      <c r="A20" s="10">
        <v>10</v>
      </c>
      <c r="C20" s="22" t="s">
        <v>33</v>
      </c>
      <c r="E20" s="19">
        <v>90.41023309000002</v>
      </c>
    </row>
    <row r="21" spans="1:5" s="5" customFormat="1" x14ac:dyDescent="0.2">
      <c r="A21" s="10">
        <v>11</v>
      </c>
      <c r="C21" s="22" t="s">
        <v>34</v>
      </c>
      <c r="E21" s="19">
        <v>89.146743630000046</v>
      </c>
    </row>
    <row r="22" spans="1:5" s="5" customFormat="1" x14ac:dyDescent="0.2">
      <c r="A22" s="10">
        <v>12</v>
      </c>
      <c r="C22" s="22" t="s">
        <v>35</v>
      </c>
      <c r="E22" s="19">
        <v>87.890454170000041</v>
      </c>
    </row>
    <row r="23" spans="1:5" s="5" customFormat="1" x14ac:dyDescent="0.2">
      <c r="A23" s="10">
        <v>13</v>
      </c>
      <c r="C23" s="22" t="s">
        <v>36</v>
      </c>
      <c r="E23" s="31">
        <v>86.632464710000022</v>
      </c>
    </row>
    <row r="24" spans="1:5" s="5" customFormat="1" x14ac:dyDescent="0.2">
      <c r="A24" s="10"/>
      <c r="E24" s="19"/>
    </row>
    <row r="25" spans="1:5" s="5" customFormat="1" ht="13.5" thickBot="1" x14ac:dyDescent="0.25">
      <c r="A25" s="10">
        <v>14</v>
      </c>
      <c r="C25" s="5" t="s">
        <v>37</v>
      </c>
      <c r="E25" s="30">
        <f>ROUND((((SUM(E12:E22)*2)+(E11+E23)))/24,1)</f>
        <v>91.5</v>
      </c>
    </row>
    <row r="26" spans="1:5" ht="13.5" thickTop="1" x14ac:dyDescent="0.2"/>
    <row r="27" spans="1:5" x14ac:dyDescent="0.2">
      <c r="A27" s="7"/>
    </row>
    <row r="28" spans="1:5" x14ac:dyDescent="0.2">
      <c r="A28" s="8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6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67FB-6FD8-4029-8949-7B37E0BB9D05}">
  <dimension ref="A6:G32"/>
  <sheetViews>
    <sheetView tabSelected="1" view="pageLayout" zoomScaleNormal="100" workbookViewId="0">
      <selection activeCell="C7" sqref="C7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39.85546875" style="2" customWidth="1"/>
    <col min="4" max="4" width="7.5703125" style="2" customWidth="1"/>
    <col min="5" max="5" width="12.28515625" style="2" customWidth="1"/>
    <col min="6" max="6" width="12.28515625" style="3" customWidth="1"/>
    <col min="7" max="7" width="10.5703125" style="3" customWidth="1"/>
    <col min="8" max="16384" width="101.28515625" style="2"/>
  </cols>
  <sheetData>
    <row r="6" spans="1:7" s="1" customFormat="1" x14ac:dyDescent="0.2">
      <c r="A6" s="60" t="s">
        <v>45</v>
      </c>
      <c r="B6" s="60"/>
      <c r="C6" s="60"/>
      <c r="D6" s="60"/>
      <c r="E6" s="60"/>
      <c r="F6" s="60"/>
      <c r="G6" s="60"/>
    </row>
    <row r="8" spans="1:7" s="11" customFormat="1" ht="38.25" x14ac:dyDescent="0.2">
      <c r="E8" s="58" t="s">
        <v>37</v>
      </c>
      <c r="F8" s="58" t="s">
        <v>18</v>
      </c>
      <c r="G8" s="58" t="s">
        <v>39</v>
      </c>
    </row>
    <row r="9" spans="1:7" s="5" customFormat="1" ht="25.5" x14ac:dyDescent="0.2">
      <c r="A9" s="6" t="s">
        <v>58</v>
      </c>
      <c r="C9" s="4" t="s">
        <v>61</v>
      </c>
      <c r="E9" s="6" t="s">
        <v>59</v>
      </c>
      <c r="F9" s="6" t="s">
        <v>59</v>
      </c>
      <c r="G9" s="6" t="s">
        <v>60</v>
      </c>
    </row>
    <row r="10" spans="1:7" s="5" customFormat="1" ht="13.15" customHeight="1" x14ac:dyDescent="0.2">
      <c r="A10" s="10"/>
      <c r="E10" s="10" t="s">
        <v>0</v>
      </c>
      <c r="F10" s="10" t="s">
        <v>1</v>
      </c>
      <c r="G10" s="10" t="s">
        <v>40</v>
      </c>
    </row>
    <row r="11" spans="1:7" s="5" customFormat="1" x14ac:dyDescent="0.2">
      <c r="A11" s="10"/>
      <c r="E11" s="10"/>
      <c r="F11" s="10"/>
      <c r="G11" s="10"/>
    </row>
    <row r="12" spans="1:7" s="5" customFormat="1" x14ac:dyDescent="0.2">
      <c r="A12" s="10"/>
      <c r="C12" s="11" t="s">
        <v>7</v>
      </c>
      <c r="E12" s="10"/>
      <c r="F12" s="10"/>
      <c r="G12" s="10"/>
    </row>
    <row r="13" spans="1:7" s="5" customFormat="1" ht="13.15" customHeight="1" x14ac:dyDescent="0.2">
      <c r="A13" s="10"/>
      <c r="E13" s="10"/>
      <c r="F13" s="10"/>
      <c r="G13" s="24"/>
    </row>
    <row r="14" spans="1:7" s="5" customFormat="1" x14ac:dyDescent="0.2">
      <c r="A14" s="10">
        <v>1</v>
      </c>
      <c r="C14" s="17" t="s">
        <v>41</v>
      </c>
      <c r="E14" s="19">
        <v>10415.700000000001</v>
      </c>
      <c r="F14" s="19">
        <v>430.3</v>
      </c>
      <c r="G14" s="24"/>
    </row>
    <row r="15" spans="1:7" s="5" customFormat="1" x14ac:dyDescent="0.2">
      <c r="A15" s="10">
        <v>2</v>
      </c>
      <c r="C15" s="17" t="s">
        <v>42</v>
      </c>
      <c r="E15" s="19">
        <v>-91.5</v>
      </c>
      <c r="F15" s="19" t="s">
        <v>43</v>
      </c>
      <c r="G15" s="27"/>
    </row>
    <row r="16" spans="1:7" s="5" customFormat="1" x14ac:dyDescent="0.2">
      <c r="A16" s="33">
        <v>3</v>
      </c>
      <c r="C16" s="17" t="s">
        <v>44</v>
      </c>
      <c r="D16" s="32">
        <v>2.87E-2</v>
      </c>
      <c r="E16" s="19">
        <v>-296.10000000000002</v>
      </c>
      <c r="F16" s="19">
        <v>-12.3</v>
      </c>
      <c r="G16" s="27"/>
    </row>
    <row r="17" spans="1:7" s="5" customFormat="1" x14ac:dyDescent="0.2">
      <c r="A17" s="10">
        <v>4</v>
      </c>
      <c r="C17" s="5" t="s">
        <v>6</v>
      </c>
      <c r="E17" s="20">
        <f>SUM(E14:E16)</f>
        <v>10028.1</v>
      </c>
      <c r="F17" s="20">
        <f>SUM(F14:F16)</f>
        <v>418</v>
      </c>
      <c r="G17" s="27"/>
    </row>
    <row r="18" spans="1:7" s="5" customFormat="1" x14ac:dyDescent="0.2">
      <c r="A18" s="10"/>
      <c r="E18" s="19"/>
      <c r="F18" s="19"/>
      <c r="G18" s="27"/>
    </row>
    <row r="19" spans="1:7" s="5" customFormat="1" ht="13.5" thickBot="1" x14ac:dyDescent="0.25">
      <c r="A19" s="10">
        <v>5</v>
      </c>
      <c r="C19" s="5" t="s">
        <v>39</v>
      </c>
      <c r="E19" s="19"/>
      <c r="F19" s="19"/>
      <c r="G19" s="28">
        <f>100*F17/E17</f>
        <v>4.1682871132118748</v>
      </c>
    </row>
    <row r="20" spans="1:7" s="5" customFormat="1" ht="13.5" thickTop="1" x14ac:dyDescent="0.2">
      <c r="A20" s="10"/>
      <c r="E20" s="19"/>
      <c r="F20" s="19"/>
      <c r="G20" s="27"/>
    </row>
    <row r="21" spans="1:7" s="5" customFormat="1" x14ac:dyDescent="0.2">
      <c r="A21" s="10"/>
      <c r="C21" s="11" t="s">
        <v>4</v>
      </c>
      <c r="E21" s="19"/>
      <c r="F21" s="19"/>
      <c r="G21" s="27"/>
    </row>
    <row r="22" spans="1:7" s="5" customFormat="1" x14ac:dyDescent="0.2">
      <c r="A22" s="10"/>
      <c r="E22" s="19"/>
      <c r="F22" s="19"/>
      <c r="G22" s="27"/>
    </row>
    <row r="23" spans="1:7" s="5" customFormat="1" ht="13.5" thickBot="1" x14ac:dyDescent="0.25">
      <c r="A23" s="10">
        <v>6</v>
      </c>
      <c r="C23" s="17" t="s">
        <v>39</v>
      </c>
      <c r="E23" s="19"/>
      <c r="F23" s="19"/>
      <c r="G23" s="28">
        <v>3</v>
      </c>
    </row>
    <row r="24" spans="1:7" s="5" customFormat="1" ht="13.5" thickTop="1" x14ac:dyDescent="0.2">
      <c r="A24" s="10"/>
      <c r="C24" s="17"/>
      <c r="E24" s="19"/>
      <c r="F24" s="19"/>
      <c r="G24" s="27"/>
    </row>
    <row r="25" spans="1:7" s="5" customFormat="1" x14ac:dyDescent="0.2">
      <c r="A25" s="10"/>
      <c r="C25" s="26" t="s">
        <v>5</v>
      </c>
      <c r="E25" s="19"/>
      <c r="F25" s="19"/>
      <c r="G25" s="27"/>
    </row>
    <row r="26" spans="1:7" s="5" customFormat="1" x14ac:dyDescent="0.2">
      <c r="A26" s="10"/>
      <c r="C26" s="17"/>
      <c r="E26" s="19"/>
      <c r="F26" s="19"/>
      <c r="G26" s="27"/>
    </row>
    <row r="27" spans="1:7" s="5" customFormat="1" ht="13.5" thickBot="1" x14ac:dyDescent="0.25">
      <c r="A27" s="10">
        <v>7</v>
      </c>
      <c r="C27" s="17" t="s">
        <v>48</v>
      </c>
      <c r="E27" s="19"/>
      <c r="F27" s="19"/>
      <c r="G27" s="28">
        <v>8.66</v>
      </c>
    </row>
    <row r="28" spans="1:7" s="5" customFormat="1" ht="13.5" thickTop="1" x14ac:dyDescent="0.2">
      <c r="A28" s="10"/>
      <c r="E28" s="19"/>
      <c r="F28" s="19"/>
      <c r="G28" s="27"/>
    </row>
    <row r="29" spans="1:7" s="5" customFormat="1" x14ac:dyDescent="0.2">
      <c r="A29" s="10"/>
      <c r="E29" s="19"/>
      <c r="F29" s="19"/>
      <c r="G29" s="27"/>
    </row>
    <row r="30" spans="1:7" x14ac:dyDescent="0.2">
      <c r="E30" s="3"/>
      <c r="G30" s="25"/>
    </row>
    <row r="31" spans="1:7" x14ac:dyDescent="0.2">
      <c r="A31" s="7"/>
    </row>
    <row r="32" spans="1:7" x14ac:dyDescent="0.2">
      <c r="A32" s="8"/>
    </row>
  </sheetData>
  <mergeCells count="1"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6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 1</vt:lpstr>
      <vt:lpstr>Sheet 2</vt:lpstr>
      <vt:lpstr>Sheet 3</vt:lpstr>
      <vt:lpstr>Sheet 4</vt:lpstr>
      <vt:lpstr>Sheet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2022-11-01T21:26:09Z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2022-11-01T21:16:32Z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d90006c7-20ec-4f56-b78b-c6a1f17931bd</vt:lpwstr>
  </property>
  <property fmtid="{D5CDD505-2E9C-101B-9397-08002B2CF9AE}" pid="8" name="MSIP_Label_67694783-de61-499c-97f7-53d7c605e6e9_ContentBits">
    <vt:lpwstr>0</vt:lpwstr>
  </property>
</Properties>
</file>