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C04C3063-A761-44DB-93D6-4360142569C6}" xr6:coauthVersionLast="47" xr6:coauthVersionMax="47" xr10:uidLastSave="{70390EAA-FCE6-4A7E-B45F-5A8DF2098194}"/>
  <bookViews>
    <workbookView xWindow="-28920" yWindow="0" windowWidth="29040" windowHeight="15840" xr2:uid="{8E270941-C413-49C0-8635-B0AFC38B39A3}"/>
  </bookViews>
  <sheets>
    <sheet name="Sheet 1" sheetId="3" r:id="rId1"/>
  </sheets>
  <definedNames>
    <definedName name="_xlnm.Print_Area" localSheetId="0">'Sheet 1'!$A$1:$K$29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3" l="1"/>
  <c r="K15" i="3"/>
  <c r="K24" i="3" s="1"/>
  <c r="J13" i="3" l="1"/>
  <c r="I13" i="3"/>
  <c r="H13" i="3"/>
  <c r="G13" i="3"/>
  <c r="F13" i="3"/>
  <c r="E13" i="3"/>
  <c r="E15" i="3" s="1"/>
  <c r="F15" i="3" l="1"/>
  <c r="F24" i="3" s="1"/>
  <c r="F23" i="3"/>
  <c r="I15" i="3"/>
  <c r="I24" i="3" s="1"/>
  <c r="I23" i="3"/>
  <c r="G15" i="3"/>
  <c r="G24" i="3" s="1"/>
  <c r="G23" i="3"/>
  <c r="H15" i="3"/>
  <c r="H24" i="3" s="1"/>
  <c r="H23" i="3"/>
  <c r="J15" i="3"/>
  <c r="J24" i="3" s="1"/>
  <c r="J23" i="3"/>
</calcChain>
</file>

<file path=xl/sharedStrings.xml><?xml version="1.0" encoding="utf-8"?>
<sst xmlns="http://schemas.openxmlformats.org/spreadsheetml/2006/main" count="28" uniqueCount="21">
  <si>
    <t>2014 Actuals reflect the updated calculation that was filed as part of Union's 2015 ESM and Deferral Disposition proceeding (EB-2016-0118). 2018 Actuals reflect the updated calculation that was filed as part of the 2018 ESM and Deferrals Disposition Settlement Proposal (EB-2019-0105).</t>
  </si>
  <si>
    <t>(3)</t>
  </si>
  <si>
    <t>(2)</t>
  </si>
  <si>
    <t>(1)</t>
  </si>
  <si>
    <t>Notes:</t>
  </si>
  <si>
    <t>Revenue Requirement</t>
  </si>
  <si>
    <t>Gas Sales, Transportation, and Storage</t>
  </si>
  <si>
    <t>Revenue at Existing Rates</t>
  </si>
  <si>
    <t>Actual</t>
  </si>
  <si>
    <t>OEB- Approved</t>
  </si>
  <si>
    <t>Particulars ($ millions)</t>
  </si>
  <si>
    <t>Summary of Revenue (Deficiency)/Sufficiency - Union</t>
  </si>
  <si>
    <t>Impact of (colder)/warmer weather (1)</t>
  </si>
  <si>
    <t>Revenue, weather normalized</t>
  </si>
  <si>
    <t>(Deficiency)/Sufficiency</t>
  </si>
  <si>
    <t xml:space="preserve">(Deficiency)/Sufficiency, gross </t>
  </si>
  <si>
    <t xml:space="preserve">(Deficiency)/Sufficiency, weather normalized </t>
  </si>
  <si>
    <t xml:space="preserve">Financial impact of colder/warmer than normal weather. </t>
  </si>
  <si>
    <t>Total Revenue Requirement (2)</t>
  </si>
  <si>
    <t>Revenue Requirement and associated Cost of Capital reflect annual OEB-formula return on equity %'s, and/or are in comparison to the 2013 OEB-formula return on equity of 8.93% reflected in rates.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</si>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</sst>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quotePrefix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165" fontId="3" fillId="0" borderId="0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37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0" fontId="1" fillId="0" borderId="0" xfId="0" quotePrefix="1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BD94-F9D6-4BE6-860D-C6D4AEB1C750}">
  <sheetPr>
    <pageSetUpPr fitToPage="1"/>
  </sheetPr>
  <dimension ref="A1:L29"/>
  <sheetViews>
    <sheetView tabSelected="1" view="pageLayout" zoomScaleNormal="80" workbookViewId="0">
      <selection activeCell="C3" sqref="C3"/>
    </sheetView>
  </sheetViews>
  <sheetFormatPr defaultColWidth="101.140625" defaultRowHeight="12.75" x14ac:dyDescent="0.2"/>
  <cols>
    <col min="1" max="1" width="5.28515625" style="1" customWidth="1"/>
    <col min="2" max="2" width="1.140625" style="1" customWidth="1"/>
    <col min="3" max="3" width="33.140625" style="1" customWidth="1"/>
    <col min="4" max="4" width="1.140625" style="1" customWidth="1"/>
    <col min="5" max="11" width="10.5703125" style="1" customWidth="1"/>
    <col min="12" max="12" width="3.85546875" style="1" customWidth="1"/>
    <col min="13" max="16384" width="101.140625" style="1"/>
  </cols>
  <sheetData>
    <row r="1" spans="1:12" ht="12" customHeight="1" x14ac:dyDescent="0.2"/>
    <row r="4" spans="1:12" s="3" customForma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"/>
    </row>
    <row r="5" spans="1:12" s="3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2" s="3" customFormat="1" x14ac:dyDescent="0.2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2" s="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s="3" customFormat="1" x14ac:dyDescent="0.2">
      <c r="A8" s="5"/>
      <c r="B8" s="5"/>
      <c r="C8" s="5"/>
      <c r="D8" s="5"/>
      <c r="E8" s="6">
        <v>2013</v>
      </c>
      <c r="F8" s="6">
        <v>2013</v>
      </c>
      <c r="G8" s="6">
        <v>2014</v>
      </c>
      <c r="H8" s="6">
        <v>2015</v>
      </c>
      <c r="I8" s="6">
        <v>2016</v>
      </c>
      <c r="J8" s="6">
        <v>2017</v>
      </c>
      <c r="K8" s="6">
        <v>2018</v>
      </c>
    </row>
    <row r="9" spans="1:12" s="8" customFormat="1" ht="25.5" x14ac:dyDescent="0.2">
      <c r="A9" s="7" t="s">
        <v>20</v>
      </c>
      <c r="C9" s="9" t="s">
        <v>10</v>
      </c>
      <c r="E9" s="7" t="s">
        <v>9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  <c r="L9" s="10"/>
    </row>
    <row r="10" spans="1:12" x14ac:dyDescent="0.2">
      <c r="E10" s="11"/>
      <c r="F10" s="11"/>
      <c r="G10" s="12" t="s">
        <v>1</v>
      </c>
      <c r="H10" s="11"/>
      <c r="I10" s="11"/>
      <c r="J10" s="11"/>
      <c r="K10" s="12" t="s">
        <v>1</v>
      </c>
    </row>
    <row r="11" spans="1:12" ht="12.95" customHeight="1" x14ac:dyDescent="0.2">
      <c r="C11" s="13" t="s">
        <v>7</v>
      </c>
      <c r="D11" s="13"/>
      <c r="E11" s="11"/>
      <c r="F11" s="11"/>
      <c r="G11" s="11"/>
      <c r="H11" s="11"/>
      <c r="I11" s="11"/>
      <c r="J11" s="11"/>
      <c r="K11" s="11"/>
    </row>
    <row r="12" spans="1:12" ht="12.95" customHeight="1" x14ac:dyDescent="0.2">
      <c r="E12" s="14"/>
      <c r="F12" s="14"/>
      <c r="G12" s="14"/>
      <c r="H12" s="14"/>
      <c r="I12" s="14"/>
      <c r="J12" s="14"/>
      <c r="K12" s="14"/>
    </row>
    <row r="13" spans="1:12" ht="12.95" customHeight="1" x14ac:dyDescent="0.2">
      <c r="A13" s="11">
        <v>1</v>
      </c>
      <c r="C13" s="1" t="s">
        <v>6</v>
      </c>
      <c r="E13" s="15">
        <f>1448.762+156.997+10.383-1.998</f>
        <v>1614.144</v>
      </c>
      <c r="F13" s="15">
        <f>1774.24-2.6789</f>
        <v>1771.5610999999999</v>
      </c>
      <c r="G13" s="15">
        <f>1920.66-0.93469</f>
        <v>1919.72531</v>
      </c>
      <c r="H13" s="15">
        <f>1822.81-1.22</f>
        <v>1821.59</v>
      </c>
      <c r="I13" s="15">
        <f>1705.723-1.088</f>
        <v>1704.635</v>
      </c>
      <c r="J13" s="15">
        <f>2101.69-0.876</f>
        <v>2100.8139999999999</v>
      </c>
      <c r="K13" s="15">
        <v>2059.08</v>
      </c>
    </row>
    <row r="14" spans="1:12" ht="12.95" customHeight="1" x14ac:dyDescent="0.2">
      <c r="A14" s="11">
        <v>2</v>
      </c>
      <c r="C14" s="1" t="s">
        <v>12</v>
      </c>
      <c r="E14" s="16">
        <v>0</v>
      </c>
      <c r="F14" s="17">
        <v>-11.4</v>
      </c>
      <c r="G14" s="17">
        <v>-30.4</v>
      </c>
      <c r="H14" s="17">
        <v>-45.2</v>
      </c>
      <c r="I14" s="17">
        <v>46.3</v>
      </c>
      <c r="J14" s="17">
        <v>38.299999999999997</v>
      </c>
      <c r="K14" s="17">
        <v>-23.1</v>
      </c>
    </row>
    <row r="15" spans="1:12" ht="12.95" customHeight="1" x14ac:dyDescent="0.2">
      <c r="A15" s="11">
        <v>3</v>
      </c>
      <c r="C15" s="1" t="s">
        <v>13</v>
      </c>
      <c r="E15" s="18">
        <f>SUM(E13:E14)</f>
        <v>1614.144</v>
      </c>
      <c r="F15" s="18">
        <f t="shared" ref="F15:K15" si="0">SUM(F13:F14)</f>
        <v>1760.1610999999998</v>
      </c>
      <c r="G15" s="18">
        <f t="shared" si="0"/>
        <v>1889.3253099999999</v>
      </c>
      <c r="H15" s="18">
        <f t="shared" si="0"/>
        <v>1776.3899999999999</v>
      </c>
      <c r="I15" s="18">
        <f t="shared" si="0"/>
        <v>1750.9349999999999</v>
      </c>
      <c r="J15" s="18">
        <f t="shared" si="0"/>
        <v>2139.114</v>
      </c>
      <c r="K15" s="18">
        <f t="shared" si="0"/>
        <v>2035.98</v>
      </c>
    </row>
    <row r="16" spans="1:12" ht="12.95" customHeight="1" x14ac:dyDescent="0.2">
      <c r="A16" s="11"/>
      <c r="E16" s="19"/>
      <c r="F16" s="19"/>
      <c r="G16" s="19"/>
      <c r="H16" s="19"/>
      <c r="I16" s="19"/>
      <c r="J16" s="19"/>
      <c r="K16" s="19"/>
    </row>
    <row r="17" spans="1:11" ht="12.95" customHeight="1" x14ac:dyDescent="0.2">
      <c r="A17" s="11"/>
      <c r="C17" s="13" t="s">
        <v>5</v>
      </c>
      <c r="E17" s="19"/>
      <c r="F17" s="19"/>
      <c r="G17" s="19"/>
      <c r="H17" s="19"/>
      <c r="I17" s="19"/>
      <c r="J17" s="19"/>
      <c r="K17" s="19"/>
    </row>
    <row r="18" spans="1:11" ht="12.95" customHeight="1" x14ac:dyDescent="0.2">
      <c r="A18" s="11"/>
      <c r="E18" s="19"/>
      <c r="F18" s="19"/>
      <c r="G18" s="19"/>
      <c r="H18" s="19"/>
      <c r="I18" s="19"/>
      <c r="J18" s="19"/>
      <c r="K18" s="19"/>
    </row>
    <row r="19" spans="1:11" ht="12.95" customHeight="1" x14ac:dyDescent="0.2">
      <c r="A19" s="11">
        <v>4</v>
      </c>
      <c r="C19" s="1" t="s">
        <v>18</v>
      </c>
      <c r="E19" s="20">
        <v>1614.1440000000002</v>
      </c>
      <c r="F19" s="20">
        <v>1739.345</v>
      </c>
      <c r="G19" s="20">
        <v>1884.9359999999999</v>
      </c>
      <c r="H19" s="20">
        <v>1801.6979999999999</v>
      </c>
      <c r="I19" s="20">
        <v>1697.3099999999997</v>
      </c>
      <c r="J19" s="20">
        <v>2094.7599999999998</v>
      </c>
      <c r="K19" s="20">
        <v>2036.7399999999998</v>
      </c>
    </row>
    <row r="20" spans="1:11" ht="12.95" customHeight="1" x14ac:dyDescent="0.2">
      <c r="A20" s="11"/>
      <c r="C20" s="13"/>
      <c r="E20" s="21"/>
      <c r="F20" s="21"/>
      <c r="G20" s="21"/>
      <c r="H20" s="21"/>
      <c r="I20" s="21"/>
      <c r="J20" s="21"/>
      <c r="K20" s="21"/>
    </row>
    <row r="21" spans="1:11" ht="12.95" customHeight="1" x14ac:dyDescent="0.2">
      <c r="A21" s="11"/>
      <c r="C21" s="13" t="s">
        <v>14</v>
      </c>
      <c r="E21" s="21"/>
      <c r="F21" s="21"/>
      <c r="G21" s="21"/>
      <c r="H21" s="21"/>
      <c r="I21" s="21"/>
      <c r="J21" s="21"/>
    </row>
    <row r="22" spans="1:11" ht="12.95" customHeight="1" x14ac:dyDescent="0.2">
      <c r="A22" s="11"/>
      <c r="C22" s="13"/>
      <c r="E22" s="21"/>
      <c r="F22" s="21"/>
      <c r="G22" s="21"/>
      <c r="H22" s="21"/>
      <c r="I22" s="21"/>
      <c r="J22" s="21"/>
    </row>
    <row r="23" spans="1:11" ht="12.95" customHeight="1" x14ac:dyDescent="0.2">
      <c r="A23" s="11">
        <v>5</v>
      </c>
      <c r="C23" s="1" t="s">
        <v>15</v>
      </c>
      <c r="F23" s="21">
        <f>F13-F19</f>
        <v>32.216099999999869</v>
      </c>
      <c r="G23" s="21">
        <f t="shared" ref="G23:K23" si="1">G13-G19</f>
        <v>34.789310000000114</v>
      </c>
      <c r="H23" s="21">
        <f t="shared" si="1"/>
        <v>19.892000000000053</v>
      </c>
      <c r="I23" s="21">
        <f t="shared" si="1"/>
        <v>7.3250000000002728</v>
      </c>
      <c r="J23" s="21">
        <f t="shared" si="1"/>
        <v>6.0540000000000873</v>
      </c>
      <c r="K23" s="21">
        <f t="shared" si="1"/>
        <v>22.340000000000146</v>
      </c>
    </row>
    <row r="24" spans="1:11" ht="12.95" customHeight="1" x14ac:dyDescent="0.2">
      <c r="A24" s="22">
        <v>6</v>
      </c>
      <c r="C24" s="8" t="s">
        <v>16</v>
      </c>
      <c r="F24" s="23">
        <f>F15-F19</f>
        <v>20.816099999999778</v>
      </c>
      <c r="G24" s="23">
        <f t="shared" ref="G24:K24" si="2">G15-G19</f>
        <v>4.3893100000000231</v>
      </c>
      <c r="H24" s="23">
        <f t="shared" si="2"/>
        <v>-25.307999999999993</v>
      </c>
      <c r="I24" s="23">
        <f t="shared" si="2"/>
        <v>53.625000000000227</v>
      </c>
      <c r="J24" s="23">
        <f t="shared" si="2"/>
        <v>44.354000000000269</v>
      </c>
      <c r="K24" s="23">
        <f t="shared" si="2"/>
        <v>-0.75999999999976353</v>
      </c>
    </row>
    <row r="25" spans="1:11" ht="12.95" customHeight="1" x14ac:dyDescent="0.2">
      <c r="A25" s="22"/>
      <c r="C25" s="8"/>
      <c r="F25" s="23"/>
      <c r="G25" s="23"/>
      <c r="H25" s="23"/>
      <c r="I25" s="23"/>
      <c r="J25" s="23"/>
      <c r="K25" s="23"/>
    </row>
    <row r="26" spans="1:11" s="3" customFormat="1" x14ac:dyDescent="0.2">
      <c r="A26" s="13" t="s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s="3" customFormat="1" x14ac:dyDescent="0.2">
      <c r="A27" s="24" t="s">
        <v>3</v>
      </c>
      <c r="B27" s="1"/>
      <c r="C27" s="25" t="s">
        <v>17</v>
      </c>
      <c r="D27" s="25"/>
      <c r="E27" s="25"/>
      <c r="F27" s="25"/>
      <c r="G27" s="25"/>
      <c r="H27" s="25"/>
      <c r="I27" s="25"/>
      <c r="J27" s="25"/>
      <c r="K27" s="1"/>
    </row>
    <row r="28" spans="1:11" s="3" customFormat="1" ht="26.1" customHeight="1" x14ac:dyDescent="0.2">
      <c r="A28" s="24" t="s">
        <v>2</v>
      </c>
      <c r="B28" s="1"/>
      <c r="C28" s="25" t="s">
        <v>19</v>
      </c>
      <c r="D28" s="25"/>
      <c r="E28" s="25"/>
      <c r="F28" s="25"/>
      <c r="G28" s="25"/>
      <c r="H28" s="25"/>
      <c r="I28" s="25"/>
      <c r="J28" s="25"/>
      <c r="K28" s="25"/>
    </row>
    <row r="29" spans="1:11" s="3" customFormat="1" ht="39.950000000000003" customHeight="1" x14ac:dyDescent="0.2">
      <c r="A29" s="24" t="s">
        <v>1</v>
      </c>
      <c r="B29" s="1"/>
      <c r="C29" s="25" t="s">
        <v>0</v>
      </c>
      <c r="D29" s="25"/>
      <c r="E29" s="25"/>
      <c r="F29" s="25"/>
      <c r="G29" s="25"/>
      <c r="H29" s="25"/>
      <c r="I29" s="25"/>
      <c r="J29" s="25"/>
      <c r="K29" s="25"/>
    </row>
  </sheetData>
  <mergeCells count="5">
    <mergeCell ref="C27:J27"/>
    <mergeCell ref="A4:K4"/>
    <mergeCell ref="A6:K6"/>
    <mergeCell ref="C28:K28"/>
    <mergeCell ref="C29:K29"/>
  </mergeCells>
  <pageMargins left="0.7" right="0.7" top="0.75" bottom="0.75" header="0.3" footer="0.3"/>
  <pageSetup orientation="landscape" r:id="rId1"/>
  <headerFooter>
    <oddHeader>&amp;R&amp;"Arial,Regular"&amp;10Filed: 2022-10-31
EB-2022-0200
Exhibit 6
Tab 1
Schedule 1
Attachment 2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2022-11-01T21:11:17Z</dcterms:created>
  <dcterms:modified xsi:type="dcterms:W3CDTF">2022-11-01T21:25:48Z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2022-11-01T21:11:23Z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92f985dc-7996-41e4-95dd-e9da5fd26f99</vt:lpwstr>
  </property>
  <property fmtid="{D5CDD505-2E9C-101B-9397-08002B2CF9AE}" pid="8" name="MSIP_Label_67694783-de61-499c-97f7-53d7c605e6e9_ContentBits">
    <vt:lpwstr>0</vt:lpwstr>
  </property>
</Properties>
</file>