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5" documentId="6_{E0F1CBAD-D238-4351-863A-0F141664EB78}" xr6:coauthVersionLast="47" xr6:coauthVersionMax="47" xr10:uidLastSave="{D0514020-331B-4214-A2A2-F84F472B7338}"/>
  <bookViews>
    <workbookView xWindow="-28920" yWindow="0" windowWidth="29040" windowHeight="15840" xr2:uid="{D6172355-1D7C-450F-93C9-C3BCB3DDDA9D}"/>
  </bookViews>
  <sheets>
    <sheet name="Sheet 1" sheetId="1" r:id="rId1"/>
    <sheet name="Sheet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9" i="2" l="1"/>
  <c r="G19" i="1"/>
  <c r="E14" i="2" l="1"/>
  <c r="E21" i="2" s="1"/>
  <c r="G51" i="1"/>
  <c r="G12" i="2" l="1"/>
  <c r="G13" i="2"/>
  <c r="G17" i="2"/>
  <c r="G16" i="2"/>
  <c r="G23" i="1"/>
  <c r="G14" i="1" l="1"/>
  <c r="G29" i="1"/>
  <c r="G35" i="1"/>
  <c r="G41" i="1" l="1"/>
  <c r="G43" i="1" s="1"/>
  <c r="G53" i="1" s="1"/>
  <c r="G11" i="2" l="1"/>
  <c r="G14" i="2" s="1"/>
  <c r="G18" i="2"/>
  <c r="G19" i="2" s="1"/>
  <c r="G21" i="2" l="1"/>
</calcChain>
</file>

<file path=xl/sharedStrings.xml><?xml version="1.0" encoding="utf-8"?>
<sst xmlns="http://schemas.openxmlformats.org/spreadsheetml/2006/main" count="66" uniqueCount="58">
  <si>
    <t>Test Year</t>
  </si>
  <si>
    <t>Reference</t>
  </si>
  <si>
    <t>Particulars ($ millions)</t>
  </si>
  <si>
    <t>Transmission, Compression &amp; Storage</t>
  </si>
  <si>
    <t>Transportation Service</t>
  </si>
  <si>
    <t>Revenue At Existing Rates</t>
  </si>
  <si>
    <t>Revenue Requirement</t>
  </si>
  <si>
    <t>Total</t>
  </si>
  <si>
    <t>Tax Shield Provided by Interest Expense</t>
  </si>
  <si>
    <t>Excluding Tax Shield</t>
  </si>
  <si>
    <t>Income Taxes on Earnings</t>
  </si>
  <si>
    <t>Other Income</t>
  </si>
  <si>
    <t>Other Operating Revenue</t>
  </si>
  <si>
    <t>Miscellaneous Operating and Non-Operating Revenue</t>
  </si>
  <si>
    <t>Municipal and Other Taxes</t>
  </si>
  <si>
    <t>Fixed Financing Costs</t>
  </si>
  <si>
    <t>Depreciation and Amortization</t>
  </si>
  <si>
    <t>Operations and Maintenance</t>
  </si>
  <si>
    <t>Cost of Service</t>
  </si>
  <si>
    <t>Required Return</t>
  </si>
  <si>
    <t>Required Rate of Return</t>
  </si>
  <si>
    <t>Rate Base</t>
  </si>
  <si>
    <t>Cost of Capital</t>
  </si>
  <si>
    <t>Relative Contribution</t>
  </si>
  <si>
    <t>Increase equity thickness from 36% to 38% in 2024</t>
  </si>
  <si>
    <t>2024 Test Year - Drivers of Delivery Revenue Deficiency</t>
  </si>
  <si>
    <t>2024 Test Year - Calculation of Delivery Revenue Deficiency Net of Gas Cost Impacts</t>
  </si>
  <si>
    <t>Gas Costs</t>
  </si>
  <si>
    <t>Higher depreciation resulting from new depreciation study</t>
  </si>
  <si>
    <t>Taxes on (Deficiency)/Sufficiency</t>
  </si>
  <si>
    <t>Gross (Deficiency)/Sufficiency</t>
  </si>
  <si>
    <t>Net (Deficiency)/Sufficiency</t>
  </si>
  <si>
    <t>Gas Sales (Delivery Revenue not incl. Gas Supply)</t>
  </si>
  <si>
    <t>Gross Revenue (Deficiency)/Sufficiency</t>
  </si>
  <si>
    <t>Total Revenue at Existing Rates</t>
  </si>
  <si>
    <t>Gross (Deficiency)/
Sufficiency</t>
  </si>
  <si>
    <t>Total Gross 2024 Test Year Deficiency</t>
  </si>
  <si>
    <t>-</t>
  </si>
  <si>
    <t>Net sustainable synergies and productivity</t>
  </si>
  <si>
    <t>Cost pressures</t>
  </si>
  <si>
    <t>Cost of Service Impacts</t>
  </si>
  <si>
    <t>Deferred Rebasing Impact</t>
  </si>
  <si>
    <t>Changes in accounting policy and methodologies</t>
  </si>
  <si>
    <t>Impact related to ICM and Capital Pass Through</t>
  </si>
  <si>
    <t>Line No.</t>
  </si>
  <si>
    <t>Exhibit 2 Tab 1 Schedule 1</t>
  </si>
  <si>
    <t>Exhibit 5 Tab 2 Schedule 1 Attachment 6</t>
  </si>
  <si>
    <t>Exhibit 4 Tab 2 Schedule 1 Attachment 1</t>
  </si>
  <si>
    <t>Exhibit 4 Tab 4 Schedule 1</t>
  </si>
  <si>
    <t>Exhibit 4 Tab 5 Schedule 1 Attachment 2</t>
  </si>
  <si>
    <t>Exhibit 5 Tab 2 Schedule 1</t>
  </si>
  <si>
    <t>Exhibit 4 Tab 6 Schedule 2</t>
  </si>
  <si>
    <t>Exhibit 3 Tab 1 Schedule 1</t>
  </si>
  <si>
    <t>Exhibit 4 Tab 6 Schedule 1 Attachment 1</t>
  </si>
  <si>
    <t>Exhibit 3 Tab 2 Schedule 1 Attachment 3</t>
  </si>
  <si>
    <t>Exhibit 3 Tab 4 Schedule 1 Attachment 1</t>
  </si>
  <si>
    <t>Exhibit 6 Tab 1 Sschedule 2 Attachment 1</t>
  </si>
  <si>
    <t>Exhibit 6 Tab 1 Schedule 2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</si>
</sst>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###0%;\(###0%\)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3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164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top"/>
    </xf>
    <xf numFmtId="164" fontId="2" fillId="0" borderId="1" xfId="1" applyNumberFormat="1" applyFont="1" applyBorder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5" fontId="2" fillId="0" borderId="0" xfId="2" applyNumberFormat="1" applyFont="1" applyAlignment="1">
      <alignment horizontal="center"/>
    </xf>
    <xf numFmtId="165" fontId="2" fillId="0" borderId="3" xfId="2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4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32D4-9B76-4FE1-9107-9EDF9FA79013}">
  <sheetPr>
    <pageSetUpPr fitToPage="1"/>
  </sheetPr>
  <dimension ref="A6:H54"/>
  <sheetViews>
    <sheetView tabSelected="1" view="pageLayout" zoomScaleNormal="100" workbookViewId="0"/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3.85546875" style="1" customWidth="1"/>
    <col min="4" max="4" width="1.140625" style="1" customWidth="1"/>
    <col min="5" max="5" width="37.140625" style="1" customWidth="1"/>
    <col min="6" max="6" width="1.140625" style="1" customWidth="1"/>
    <col min="7" max="7" width="13.85546875" style="1" customWidth="1"/>
    <col min="8" max="16384" width="101.140625" style="1"/>
  </cols>
  <sheetData>
    <row r="6" spans="1:7" s="9" customFormat="1" x14ac:dyDescent="0.2">
      <c r="A6" s="10" t="s">
        <v>26</v>
      </c>
      <c r="B6" s="10"/>
      <c r="C6" s="10"/>
      <c r="D6" s="10"/>
      <c r="E6" s="10"/>
      <c r="F6" s="10"/>
      <c r="G6" s="10"/>
    </row>
    <row r="7" spans="1:7" s="9" customFormat="1" x14ac:dyDescent="0.2">
      <c r="A7" s="10"/>
      <c r="B7" s="10"/>
      <c r="C7" s="10"/>
      <c r="D7" s="10"/>
      <c r="E7" s="10"/>
      <c r="F7" s="10"/>
      <c r="G7" s="10"/>
    </row>
    <row r="8" spans="1:7" s="6" customFormat="1" ht="25.5" x14ac:dyDescent="0.2">
      <c r="A8" s="7" t="s">
        <v>44</v>
      </c>
      <c r="C8" s="8" t="s">
        <v>2</v>
      </c>
      <c r="E8" s="7" t="s">
        <v>1</v>
      </c>
      <c r="G8" s="7" t="s">
        <v>0</v>
      </c>
    </row>
    <row r="9" spans="1:7" x14ac:dyDescent="0.2">
      <c r="E9" s="9"/>
      <c r="G9" s="2"/>
    </row>
    <row r="10" spans="1:7" x14ac:dyDescent="0.2">
      <c r="C10" s="3" t="s">
        <v>22</v>
      </c>
      <c r="D10" s="3"/>
      <c r="E10" s="33"/>
      <c r="G10" s="2"/>
    </row>
    <row r="11" spans="1:7" x14ac:dyDescent="0.2">
      <c r="E11" s="9"/>
    </row>
    <row r="12" spans="1:7" x14ac:dyDescent="0.2">
      <c r="A12" s="2">
        <v>1</v>
      </c>
      <c r="C12" s="1" t="s">
        <v>21</v>
      </c>
      <c r="E12" s="9" t="s">
        <v>45</v>
      </c>
      <c r="G12" s="5">
        <v>16184.3</v>
      </c>
    </row>
    <row r="13" spans="1:7" x14ac:dyDescent="0.2">
      <c r="A13" s="2">
        <v>2</v>
      </c>
      <c r="C13" s="1" t="s">
        <v>20</v>
      </c>
      <c r="E13" s="9" t="s">
        <v>46</v>
      </c>
      <c r="G13" s="13">
        <v>5.8744389411492633E-2</v>
      </c>
    </row>
    <row r="14" spans="1:7" x14ac:dyDescent="0.2">
      <c r="A14" s="2">
        <v>3</v>
      </c>
      <c r="C14" s="1" t="s">
        <v>19</v>
      </c>
      <c r="E14" s="9"/>
      <c r="G14" s="12">
        <f>G12*G13</f>
        <v>950.73682155242022</v>
      </c>
    </row>
    <row r="15" spans="1:7" x14ac:dyDescent="0.2">
      <c r="A15" s="2"/>
      <c r="E15" s="9"/>
      <c r="G15" s="4"/>
    </row>
    <row r="16" spans="1:7" x14ac:dyDescent="0.2">
      <c r="A16" s="2"/>
      <c r="C16" s="3" t="s">
        <v>18</v>
      </c>
      <c r="E16" s="9"/>
      <c r="G16" s="4"/>
    </row>
    <row r="17" spans="1:7" x14ac:dyDescent="0.2">
      <c r="A17" s="2"/>
      <c r="E17" s="9"/>
      <c r="G17" s="4"/>
    </row>
    <row r="18" spans="1:7" x14ac:dyDescent="0.2">
      <c r="A18" s="2">
        <v>5</v>
      </c>
      <c r="C18" s="1" t="s">
        <v>27</v>
      </c>
      <c r="E18" s="9" t="s">
        <v>47</v>
      </c>
      <c r="G18" s="5">
        <v>17.612274764011602</v>
      </c>
    </row>
    <row r="19" spans="1:7" x14ac:dyDescent="0.2">
      <c r="A19" s="2">
        <v>6</v>
      </c>
      <c r="C19" s="1" t="s">
        <v>17</v>
      </c>
      <c r="E19" s="9" t="s">
        <v>48</v>
      </c>
      <c r="G19" s="5">
        <f>995.75763926-4+0.1</f>
        <v>991.85763926000004</v>
      </c>
    </row>
    <row r="20" spans="1:7" x14ac:dyDescent="0.2">
      <c r="A20" s="2">
        <v>7</v>
      </c>
      <c r="C20" s="1" t="s">
        <v>16</v>
      </c>
      <c r="E20" s="9" t="s">
        <v>49</v>
      </c>
      <c r="G20" s="5">
        <v>920.99459951126937</v>
      </c>
    </row>
    <row r="21" spans="1:7" x14ac:dyDescent="0.2">
      <c r="A21" s="2">
        <v>8</v>
      </c>
      <c r="C21" s="1" t="s">
        <v>15</v>
      </c>
      <c r="E21" s="9" t="s">
        <v>50</v>
      </c>
      <c r="G21" s="5">
        <v>4</v>
      </c>
    </row>
    <row r="22" spans="1:7" x14ac:dyDescent="0.2">
      <c r="A22" s="2">
        <v>9</v>
      </c>
      <c r="C22" s="1" t="s">
        <v>14</v>
      </c>
      <c r="E22" s="9" t="s">
        <v>51</v>
      </c>
      <c r="G22" s="5">
        <v>127.182502920392</v>
      </c>
    </row>
    <row r="23" spans="1:7" x14ac:dyDescent="0.2">
      <c r="A23" s="2">
        <v>10</v>
      </c>
      <c r="C23" s="1" t="s">
        <v>7</v>
      </c>
      <c r="E23" s="9"/>
      <c r="G23" s="12">
        <f>SUM(G18:G22)</f>
        <v>2061.6470164556731</v>
      </c>
    </row>
    <row r="24" spans="1:7" x14ac:dyDescent="0.2">
      <c r="A24" s="2"/>
      <c r="E24" s="9"/>
      <c r="G24" s="4"/>
    </row>
    <row r="25" spans="1:7" x14ac:dyDescent="0.2">
      <c r="A25" s="2"/>
      <c r="C25" s="3" t="s">
        <v>13</v>
      </c>
      <c r="E25" s="9"/>
      <c r="G25" s="4"/>
    </row>
    <row r="26" spans="1:7" x14ac:dyDescent="0.2">
      <c r="A26" s="2"/>
      <c r="E26" s="9"/>
      <c r="G26" s="4"/>
    </row>
    <row r="27" spans="1:7" x14ac:dyDescent="0.2">
      <c r="A27" s="2">
        <v>11</v>
      </c>
      <c r="C27" s="1" t="s">
        <v>12</v>
      </c>
      <c r="E27" s="9" t="s">
        <v>52</v>
      </c>
      <c r="G27" s="5">
        <v>-64.279665700703802</v>
      </c>
    </row>
    <row r="28" spans="1:7" x14ac:dyDescent="0.2">
      <c r="A28" s="2">
        <v>12</v>
      </c>
      <c r="C28" s="1" t="s">
        <v>11</v>
      </c>
      <c r="E28" s="9" t="s">
        <v>52</v>
      </c>
      <c r="G28" s="24" t="s">
        <v>37</v>
      </c>
    </row>
    <row r="29" spans="1:7" x14ac:dyDescent="0.2">
      <c r="A29" s="2">
        <v>13</v>
      </c>
      <c r="C29" s="1" t="s">
        <v>7</v>
      </c>
      <c r="E29" s="9"/>
      <c r="G29" s="12">
        <f>SUM(G27:G28)</f>
        <v>-64.279665700703802</v>
      </c>
    </row>
    <row r="30" spans="1:7" x14ac:dyDescent="0.2">
      <c r="A30" s="2"/>
      <c r="E30" s="9"/>
      <c r="G30" s="4"/>
    </row>
    <row r="31" spans="1:7" x14ac:dyDescent="0.2">
      <c r="A31" s="2"/>
      <c r="C31" s="3" t="s">
        <v>10</v>
      </c>
      <c r="E31" s="9"/>
      <c r="G31" s="4"/>
    </row>
    <row r="32" spans="1:7" x14ac:dyDescent="0.2">
      <c r="A32" s="2"/>
      <c r="C32" s="3"/>
      <c r="E32" s="9"/>
      <c r="G32" s="4"/>
    </row>
    <row r="33" spans="1:8" x14ac:dyDescent="0.2">
      <c r="A33" s="2">
        <v>14</v>
      </c>
      <c r="C33" s="1" t="s">
        <v>9</v>
      </c>
      <c r="E33" s="9" t="s">
        <v>53</v>
      </c>
      <c r="G33" s="5">
        <v>167.39222847576977</v>
      </c>
    </row>
    <row r="34" spans="1:8" x14ac:dyDescent="0.2">
      <c r="A34" s="2">
        <v>15</v>
      </c>
      <c r="C34" s="1" t="s">
        <v>8</v>
      </c>
      <c r="E34" s="9" t="s">
        <v>53</v>
      </c>
      <c r="G34" s="5">
        <v>-110.80790044428204</v>
      </c>
    </row>
    <row r="35" spans="1:8" x14ac:dyDescent="0.2">
      <c r="A35" s="2">
        <v>16</v>
      </c>
      <c r="C35" s="1" t="s">
        <v>7</v>
      </c>
      <c r="E35" s="34"/>
      <c r="G35" s="12">
        <f>SUM(G33:G34)</f>
        <v>56.584328031487729</v>
      </c>
    </row>
    <row r="36" spans="1:8" x14ac:dyDescent="0.2">
      <c r="A36" s="2"/>
      <c r="C36" s="3"/>
      <c r="E36" s="34"/>
      <c r="G36" s="4"/>
    </row>
    <row r="37" spans="1:8" x14ac:dyDescent="0.2">
      <c r="A37" s="2"/>
      <c r="C37" s="3" t="s">
        <v>29</v>
      </c>
      <c r="E37" s="34"/>
      <c r="G37" s="4"/>
      <c r="H37" s="16"/>
    </row>
    <row r="38" spans="1:8" x14ac:dyDescent="0.2">
      <c r="A38" s="2"/>
      <c r="C38" s="3"/>
      <c r="E38" s="34"/>
      <c r="G38" s="5"/>
    </row>
    <row r="39" spans="1:8" x14ac:dyDescent="0.2">
      <c r="A39" s="2">
        <v>17</v>
      </c>
      <c r="C39" s="1" t="s">
        <v>30</v>
      </c>
      <c r="E39" s="34" t="s">
        <v>56</v>
      </c>
      <c r="G39" s="21">
        <v>-241.94542763651927</v>
      </c>
    </row>
    <row r="40" spans="1:8" x14ac:dyDescent="0.2">
      <c r="A40" s="2">
        <v>18</v>
      </c>
      <c r="C40" s="1" t="s">
        <v>31</v>
      </c>
      <c r="E40" s="34" t="s">
        <v>57</v>
      </c>
      <c r="G40" s="21">
        <v>-177.82988931284166</v>
      </c>
    </row>
    <row r="41" spans="1:8" x14ac:dyDescent="0.2">
      <c r="A41" s="2">
        <v>19</v>
      </c>
      <c r="C41" s="1" t="s">
        <v>7</v>
      </c>
      <c r="E41" s="34"/>
      <c r="G41" s="12">
        <f>G40-G39</f>
        <v>64.115538323677612</v>
      </c>
    </row>
    <row r="42" spans="1:8" x14ac:dyDescent="0.2">
      <c r="A42" s="2"/>
      <c r="C42" s="3"/>
      <c r="E42" s="34"/>
      <c r="G42" s="5"/>
    </row>
    <row r="43" spans="1:8" ht="13.5" thickBot="1" x14ac:dyDescent="0.25">
      <c r="A43" s="2">
        <v>20</v>
      </c>
      <c r="C43" s="1" t="s">
        <v>6</v>
      </c>
      <c r="E43" s="34"/>
      <c r="G43" s="11">
        <f>G14+G23+G29+G35+G41</f>
        <v>3068.8040386625548</v>
      </c>
    </row>
    <row r="44" spans="1:8" ht="13.5" thickTop="1" x14ac:dyDescent="0.2">
      <c r="A44" s="2"/>
      <c r="C44" s="3"/>
      <c r="E44" s="34"/>
      <c r="G44" s="5"/>
    </row>
    <row r="45" spans="1:8" x14ac:dyDescent="0.2">
      <c r="A45" s="2">
        <v>21</v>
      </c>
      <c r="C45" s="3" t="s">
        <v>5</v>
      </c>
      <c r="E45" s="34"/>
      <c r="G45" s="5"/>
    </row>
    <row r="46" spans="1:8" x14ac:dyDescent="0.2">
      <c r="A46" s="2"/>
      <c r="E46" s="34"/>
      <c r="G46" s="5"/>
    </row>
    <row r="47" spans="1:8" x14ac:dyDescent="0.2">
      <c r="A47" s="2">
        <v>22</v>
      </c>
      <c r="C47" s="1" t="s">
        <v>32</v>
      </c>
      <c r="D47" s="3"/>
      <c r="E47" s="9" t="s">
        <v>54</v>
      </c>
      <c r="G47" s="5">
        <v>2666.91479110501</v>
      </c>
    </row>
    <row r="48" spans="1:8" x14ac:dyDescent="0.2">
      <c r="A48" s="2">
        <v>23</v>
      </c>
      <c r="C48" s="1" t="s">
        <v>4</v>
      </c>
      <c r="E48" s="9" t="s">
        <v>55</v>
      </c>
      <c r="G48" s="5">
        <v>159.84164009472099</v>
      </c>
    </row>
    <row r="49" spans="1:7" x14ac:dyDescent="0.2">
      <c r="A49" s="2">
        <v>24</v>
      </c>
      <c r="C49" s="1" t="s">
        <v>3</v>
      </c>
      <c r="E49" s="34"/>
      <c r="G49" s="24" t="s">
        <v>37</v>
      </c>
    </row>
    <row r="50" spans="1:7" x14ac:dyDescent="0.2">
      <c r="A50" s="2"/>
      <c r="E50" s="9"/>
      <c r="G50" s="5"/>
    </row>
    <row r="51" spans="1:7" ht="13.5" thickBot="1" x14ac:dyDescent="0.25">
      <c r="A51" s="2">
        <v>25</v>
      </c>
      <c r="C51" s="1" t="s">
        <v>34</v>
      </c>
      <c r="E51" s="9"/>
      <c r="G51" s="11">
        <f>SUM(G47:G49)-0.1</f>
        <v>2826.6564311997308</v>
      </c>
    </row>
    <row r="52" spans="1:7" ht="13.5" thickTop="1" x14ac:dyDescent="0.2">
      <c r="A52" s="2"/>
      <c r="E52" s="9"/>
      <c r="G52" s="4"/>
    </row>
    <row r="53" spans="1:7" ht="13.5" thickBot="1" x14ac:dyDescent="0.25">
      <c r="A53" s="2">
        <v>26</v>
      </c>
      <c r="C53" s="1" t="s">
        <v>33</v>
      </c>
      <c r="E53" s="9"/>
      <c r="G53" s="11">
        <f>G51-G43+0.1</f>
        <v>-242.047607462824</v>
      </c>
    </row>
    <row r="54" spans="1:7" ht="13.5" thickTop="1" x14ac:dyDescent="0.2">
      <c r="A54" s="2"/>
      <c r="E54" s="2"/>
      <c r="G54" s="4"/>
    </row>
  </sheetData>
  <pageMargins left="0.7" right="0.7" top="0.75" bottom="0.75" header="0.3" footer="0.3"/>
  <pageSetup scale="86" orientation="portrait" r:id="rId1"/>
  <headerFooter>
    <oddHeader>&amp;R&amp;"Arial,Regular"&amp;10Filed: 2022-10-31
EB-2022-0200
Exhibit 6
Tab 1
Schedule 2
Attachment 2
Page 1 of 2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CCE7-7FBC-44A4-A5D8-000831D6904C}">
  <sheetPr>
    <pageSetUpPr fitToPage="1"/>
  </sheetPr>
  <dimension ref="A6:H25"/>
  <sheetViews>
    <sheetView view="pageLayout" zoomScaleNormal="100" workbookViewId="0">
      <selection activeCell="C20" sqref="C20"/>
    </sheetView>
  </sheetViews>
  <sheetFormatPr defaultColWidth="77.85546875" defaultRowHeight="12.75" x14ac:dyDescent="0.2"/>
  <cols>
    <col min="1" max="1" width="5.85546875" style="1" bestFit="1" customWidth="1"/>
    <col min="2" max="2" width="1.140625" style="1" customWidth="1"/>
    <col min="3" max="3" width="68.85546875" style="1" customWidth="1"/>
    <col min="4" max="4" width="1.140625" style="1" customWidth="1"/>
    <col min="5" max="5" width="15.85546875" style="1" customWidth="1"/>
    <col min="6" max="6" width="1.140625" style="1" customWidth="1"/>
    <col min="7" max="7" width="13.85546875" style="1" customWidth="1"/>
    <col min="8" max="16384" width="77.85546875" style="1"/>
  </cols>
  <sheetData>
    <row r="6" spans="1:7" s="9" customFormat="1" x14ac:dyDescent="0.2">
      <c r="A6" s="35" t="s">
        <v>25</v>
      </c>
      <c r="B6" s="35"/>
      <c r="C6" s="35"/>
      <c r="D6" s="35"/>
      <c r="E6" s="35"/>
      <c r="F6" s="35"/>
      <c r="G6" s="35"/>
    </row>
    <row r="7" spans="1:7" s="9" customFormat="1" x14ac:dyDescent="0.2">
      <c r="A7" s="10"/>
      <c r="B7" s="10"/>
      <c r="C7" s="10"/>
      <c r="D7" s="10"/>
      <c r="E7" s="10"/>
    </row>
    <row r="8" spans="1:7" s="6" customFormat="1" ht="38.25" x14ac:dyDescent="0.2">
      <c r="A8" s="7" t="s">
        <v>44</v>
      </c>
      <c r="C8" s="8" t="s">
        <v>2</v>
      </c>
      <c r="E8" s="7" t="s">
        <v>35</v>
      </c>
      <c r="G8" s="7" t="s">
        <v>23</v>
      </c>
    </row>
    <row r="9" spans="1:7" x14ac:dyDescent="0.2">
      <c r="E9" s="2"/>
    </row>
    <row r="10" spans="1:7" x14ac:dyDescent="0.2">
      <c r="E10" s="14"/>
    </row>
    <row r="11" spans="1:7" x14ac:dyDescent="0.2">
      <c r="A11" s="22">
        <v>1</v>
      </c>
      <c r="C11" s="6" t="s">
        <v>38</v>
      </c>
      <c r="E11" s="15">
        <f>121.2-54</f>
        <v>67.2</v>
      </c>
      <c r="G11" s="28">
        <f t="shared" ref="G11:G18" si="0">E11/E$21</f>
        <v>-0.27768595041322314</v>
      </c>
    </row>
    <row r="12" spans="1:7" x14ac:dyDescent="0.2">
      <c r="A12" s="2">
        <v>2</v>
      </c>
      <c r="C12" s="1" t="s">
        <v>42</v>
      </c>
      <c r="E12" s="15">
        <v>25.6</v>
      </c>
      <c r="G12" s="28">
        <f t="shared" si="0"/>
        <v>-0.10578512396694216</v>
      </c>
    </row>
    <row r="13" spans="1:7" x14ac:dyDescent="0.2">
      <c r="A13" s="2">
        <v>3</v>
      </c>
      <c r="C13" s="1" t="s">
        <v>43</v>
      </c>
      <c r="E13" s="23">
        <v>-42</v>
      </c>
      <c r="G13" s="28">
        <f t="shared" si="0"/>
        <v>0.17355371900826447</v>
      </c>
    </row>
    <row r="14" spans="1:7" x14ac:dyDescent="0.2">
      <c r="A14" s="2"/>
      <c r="C14" s="1" t="s">
        <v>41</v>
      </c>
      <c r="E14" s="25">
        <f>SUM(E11+E12+E13)</f>
        <v>50.800000000000011</v>
      </c>
      <c r="G14" s="29">
        <f>SUM(G11:G13)</f>
        <v>-0.20991735537190084</v>
      </c>
    </row>
    <row r="15" spans="1:7" x14ac:dyDescent="0.2">
      <c r="A15" s="2"/>
      <c r="E15" s="26"/>
      <c r="G15" s="28"/>
    </row>
    <row r="16" spans="1:7" x14ac:dyDescent="0.2">
      <c r="A16" s="2">
        <v>4</v>
      </c>
      <c r="C16" s="9" t="s">
        <v>39</v>
      </c>
      <c r="E16" s="14">
        <v>-68.7</v>
      </c>
      <c r="G16" s="28">
        <f t="shared" si="0"/>
        <v>0.28388429752066119</v>
      </c>
    </row>
    <row r="17" spans="1:8" x14ac:dyDescent="0.2">
      <c r="A17" s="2">
        <v>5</v>
      </c>
      <c r="C17" s="19" t="s">
        <v>28</v>
      </c>
      <c r="E17" s="14">
        <v>-198</v>
      </c>
      <c r="G17" s="28">
        <f t="shared" si="0"/>
        <v>0.81818181818181823</v>
      </c>
    </row>
    <row r="18" spans="1:8" s="17" customFormat="1" x14ac:dyDescent="0.2">
      <c r="A18" s="18">
        <v>6</v>
      </c>
      <c r="C18" s="9" t="s">
        <v>24</v>
      </c>
      <c r="E18" s="23">
        <v>-26.1</v>
      </c>
      <c r="G18" s="30">
        <f t="shared" si="0"/>
        <v>0.10785123966942149</v>
      </c>
      <c r="H18" s="20"/>
    </row>
    <row r="19" spans="1:8" s="17" customFormat="1" x14ac:dyDescent="0.2">
      <c r="A19" s="18"/>
      <c r="C19" s="19" t="s">
        <v>40</v>
      </c>
      <c r="E19" s="25">
        <f>SUM(E16:E18)</f>
        <v>-292.8</v>
      </c>
      <c r="G19" s="29">
        <f>SUM(G16:G18)</f>
        <v>1.2099173553719009</v>
      </c>
      <c r="H19" s="20"/>
    </row>
    <row r="20" spans="1:8" s="17" customFormat="1" x14ac:dyDescent="0.2">
      <c r="A20" s="18"/>
      <c r="C20" s="19"/>
      <c r="E20" s="23"/>
      <c r="G20" s="31"/>
      <c r="H20" s="20"/>
    </row>
    <row r="21" spans="1:8" ht="13.5" thickBot="1" x14ac:dyDescent="0.25">
      <c r="A21" s="2">
        <v>7</v>
      </c>
      <c r="C21" s="9" t="s">
        <v>36</v>
      </c>
      <c r="E21" s="27">
        <f>E14+E19</f>
        <v>-242</v>
      </c>
      <c r="G21" s="32">
        <f>G14+G19</f>
        <v>1</v>
      </c>
    </row>
    <row r="22" spans="1:8" ht="13.5" thickTop="1" x14ac:dyDescent="0.2">
      <c r="A22" s="2"/>
      <c r="E22" s="14"/>
    </row>
    <row r="25" spans="1:8" x14ac:dyDescent="0.2">
      <c r="C25" s="19"/>
    </row>
  </sheetData>
  <mergeCells count="1">
    <mergeCell ref="A6:G6"/>
  </mergeCells>
  <pageMargins left="0.7" right="0.7" top="0.75" bottom="0.75" header="0.3" footer="0.3"/>
  <pageSetup scale="84" orientation="portrait" r:id="rId1"/>
  <headerFooter>
    <oddHeader>&amp;R&amp;"Arial,Regular"&amp;10Filed: 2022-10-31
EB-2022-0200
Exhibit 6
Tab 1
Schedule 2
Attachment 2
Page 2 of 2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2022-11-01T21:10:20Z</dcterms:created>
  <dcterms:modified xsi:type="dcterms:W3CDTF">2022-11-01T21:10:26Z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2022-11-01T21:10:25Z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14b69786-d524-4cc6-ac2d-c1ec76009bf6</vt:lpwstr>
  </property>
  <property fmtid="{D5CDD505-2E9C-101B-9397-08002B2CF9AE}" pid="8" name="MSIP_Label_b1a6f161-e42b-4c47-8f69-f6a81e023e2d_ContentBits">
    <vt:lpwstr>0</vt:lpwstr>
  </property>
</Properties>
</file>