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F1E5B2D3-32F1-4224-885B-27DFF07ADEA5}" xr6:coauthVersionLast="47" xr6:coauthVersionMax="47" xr10:uidLastSave="{AD806BC5-4E20-4B8D-8815-5644BE1637E9}"/>
  <bookViews>
    <workbookView xWindow="8805" yWindow="2940" windowWidth="19185" windowHeight="10380" xr2:uid="{66869E6F-A477-41D6-BC3A-90CC5F73E6A3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A25" i="1"/>
  <c r="F50" i="1"/>
  <c r="E60" i="1"/>
  <c r="F60" i="1"/>
  <c r="A28" i="1" l="1"/>
  <c r="A29" i="1" s="1"/>
  <c r="A30" i="1" s="1"/>
  <c r="A31" i="1" s="1"/>
  <c r="A32" i="1" s="1"/>
  <c r="A33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3" i="1" s="1"/>
  <c r="A54" i="1" s="1"/>
  <c r="A55" i="1" s="1"/>
  <c r="A56" i="1" s="1"/>
  <c r="A57" i="1" s="1"/>
  <c r="A58" i="1" s="1"/>
  <c r="A59" i="1" s="1"/>
  <c r="A60" i="1" s="1"/>
  <c r="A62" i="1" s="1"/>
  <c r="D33" i="1"/>
  <c r="G33" i="1"/>
  <c r="D25" i="1"/>
  <c r="G25" i="1"/>
  <c r="D60" i="1"/>
  <c r="E25" i="1"/>
  <c r="G60" i="1"/>
  <c r="F33" i="1"/>
  <c r="F62" i="1" s="1"/>
  <c r="K38" i="1" s="1"/>
  <c r="G50" i="1"/>
  <c r="E33" i="1"/>
  <c r="E50" i="1"/>
  <c r="D50" i="1"/>
  <c r="D62" i="1" l="1"/>
  <c r="I40" i="1" s="1"/>
  <c r="E62" i="1"/>
  <c r="J47" i="1" s="1"/>
  <c r="G62" i="1"/>
  <c r="L46" i="1" s="1"/>
  <c r="I22" i="1"/>
  <c r="L32" i="1"/>
  <c r="L38" i="1"/>
  <c r="L42" i="1"/>
  <c r="L41" i="1"/>
  <c r="L15" i="1"/>
  <c r="L45" i="1"/>
  <c r="L40" i="1"/>
  <c r="L56" i="1"/>
  <c r="L36" i="1"/>
  <c r="L22" i="1"/>
  <c r="L47" i="1"/>
  <c r="L30" i="1"/>
  <c r="L58" i="1"/>
  <c r="L55" i="1"/>
  <c r="L29" i="1"/>
  <c r="L59" i="1"/>
  <c r="L48" i="1"/>
  <c r="L19" i="1"/>
  <c r="L39" i="1"/>
  <c r="K54" i="1"/>
  <c r="K21" i="1"/>
  <c r="K56" i="1"/>
  <c r="K39" i="1"/>
  <c r="K43" i="1"/>
  <c r="K47" i="1"/>
  <c r="K19" i="1"/>
  <c r="K58" i="1"/>
  <c r="K16" i="1"/>
  <c r="K24" i="1"/>
  <c r="K30" i="1"/>
  <c r="K36" i="1"/>
  <c r="K40" i="1"/>
  <c r="K44" i="1"/>
  <c r="K48" i="1"/>
  <c r="K55" i="1"/>
  <c r="K14" i="1"/>
  <c r="K18" i="1"/>
  <c r="K31" i="1"/>
  <c r="K37" i="1"/>
  <c r="K41" i="1"/>
  <c r="K57" i="1"/>
  <c r="K53" i="1"/>
  <c r="K59" i="1"/>
  <c r="K28" i="1"/>
  <c r="K17" i="1"/>
  <c r="K32" i="1"/>
  <c r="K45" i="1"/>
  <c r="K49" i="1"/>
  <c r="K23" i="1"/>
  <c r="K20" i="1"/>
  <c r="K22" i="1"/>
  <c r="K42" i="1"/>
  <c r="K15" i="1"/>
  <c r="K29" i="1"/>
  <c r="K46" i="1"/>
  <c r="L28" i="1" l="1"/>
  <c r="L49" i="1"/>
  <c r="L18" i="1"/>
  <c r="L31" i="1"/>
  <c r="J16" i="1"/>
  <c r="J38" i="1"/>
  <c r="J24" i="1"/>
  <c r="J30" i="1"/>
  <c r="J49" i="1"/>
  <c r="J23" i="1"/>
  <c r="J29" i="1"/>
  <c r="J36" i="1"/>
  <c r="J41" i="1"/>
  <c r="J46" i="1"/>
  <c r="J19" i="1"/>
  <c r="M19" i="1" s="1"/>
  <c r="J22" i="1"/>
  <c r="M22" i="1" s="1"/>
  <c r="J48" i="1"/>
  <c r="J58" i="1"/>
  <c r="J37" i="1"/>
  <c r="J45" i="1"/>
  <c r="J56" i="1"/>
  <c r="J15" i="1"/>
  <c r="J43" i="1"/>
  <c r="I20" i="1"/>
  <c r="M20" i="1" s="1"/>
  <c r="J54" i="1"/>
  <c r="J53" i="1"/>
  <c r="J40" i="1"/>
  <c r="M40" i="1" s="1"/>
  <c r="J18" i="1"/>
  <c r="J20" i="1"/>
  <c r="J28" i="1"/>
  <c r="J32" i="1"/>
  <c r="J17" i="1"/>
  <c r="I24" i="1"/>
  <c r="J55" i="1"/>
  <c r="J31" i="1"/>
  <c r="J39" i="1"/>
  <c r="J44" i="1"/>
  <c r="J14" i="1"/>
  <c r="J21" i="1"/>
  <c r="J59" i="1"/>
  <c r="J57" i="1"/>
  <c r="I19" i="1"/>
  <c r="I47" i="1"/>
  <c r="I56" i="1"/>
  <c r="I31" i="1"/>
  <c r="I21" i="1"/>
  <c r="I17" i="1"/>
  <c r="I59" i="1"/>
  <c r="M59" i="1" s="1"/>
  <c r="I36" i="1"/>
  <c r="M36" i="1" s="1"/>
  <c r="I18" i="1"/>
  <c r="L21" i="1"/>
  <c r="L44" i="1"/>
  <c r="L14" i="1"/>
  <c r="L57" i="1"/>
  <c r="L20" i="1"/>
  <c r="I16" i="1"/>
  <c r="I42" i="1"/>
  <c r="I54" i="1"/>
  <c r="I14" i="1"/>
  <c r="I41" i="1"/>
  <c r="M41" i="1" s="1"/>
  <c r="I23" i="1"/>
  <c r="I53" i="1"/>
  <c r="I37" i="1"/>
  <c r="I15" i="1"/>
  <c r="M15" i="1" s="1"/>
  <c r="I39" i="1"/>
  <c r="I55" i="1"/>
  <c r="M55" i="1" s="1"/>
  <c r="L43" i="1"/>
  <c r="L54" i="1"/>
  <c r="L17" i="1"/>
  <c r="L37" i="1"/>
  <c r="L53" i="1"/>
  <c r="I46" i="1"/>
  <c r="M46" i="1" s="1"/>
  <c r="I38" i="1"/>
  <c r="I57" i="1"/>
  <c r="I48" i="1"/>
  <c r="I29" i="1"/>
  <c r="I43" i="1"/>
  <c r="I32" i="1"/>
  <c r="I49" i="1"/>
  <c r="M49" i="1" s="1"/>
  <c r="I44" i="1"/>
  <c r="L16" i="1"/>
  <c r="L24" i="1"/>
  <c r="L23" i="1"/>
  <c r="I30" i="1"/>
  <c r="I58" i="1"/>
  <c r="I28" i="1"/>
  <c r="I33" i="1" s="1"/>
  <c r="I45" i="1"/>
  <c r="J42" i="1"/>
  <c r="M38" i="1"/>
  <c r="M47" i="1"/>
  <c r="M31" i="1"/>
  <c r="L33" i="1"/>
  <c r="K50" i="1"/>
  <c r="K33" i="1"/>
  <c r="K25" i="1"/>
  <c r="M32" i="1"/>
  <c r="K60" i="1"/>
  <c r="M28" i="1" l="1"/>
  <c r="L50" i="1"/>
  <c r="M57" i="1"/>
  <c r="M53" i="1"/>
  <c r="M42" i="1"/>
  <c r="M17" i="1"/>
  <c r="M24" i="1"/>
  <c r="M30" i="1"/>
  <c r="L60" i="1"/>
  <c r="M48" i="1"/>
  <c r="I25" i="1"/>
  <c r="M21" i="1"/>
  <c r="J33" i="1"/>
  <c r="M37" i="1"/>
  <c r="M58" i="1"/>
  <c r="M43" i="1"/>
  <c r="M23" i="1"/>
  <c r="M14" i="1"/>
  <c r="M44" i="1"/>
  <c r="J60" i="1"/>
  <c r="M16" i="1"/>
  <c r="M29" i="1"/>
  <c r="M45" i="1"/>
  <c r="J50" i="1"/>
  <c r="M56" i="1"/>
  <c r="M39" i="1"/>
  <c r="J25" i="1"/>
  <c r="I50" i="1"/>
  <c r="I60" i="1"/>
  <c r="M54" i="1"/>
  <c r="M18" i="1"/>
  <c r="L25" i="1"/>
  <c r="M60" i="1"/>
  <c r="M33" i="1"/>
  <c r="M50" i="1" l="1"/>
  <c r="M25" i="1"/>
  <c r="M62" i="1" l="1"/>
</calcChain>
</file>

<file path=xl/sharedStrings.xml><?xml version="1.0" encoding="utf-8"?>
<sst xmlns="http://schemas.openxmlformats.org/spreadsheetml/2006/main" count="86" uniqueCount="77">
  <si>
    <t>(1)</t>
  </si>
  <si>
    <t>Notes:</t>
  </si>
  <si>
    <t>Total</t>
  </si>
  <si>
    <t>Total Ex-Franchise</t>
  </si>
  <si>
    <t>Rate C1</t>
  </si>
  <si>
    <t>Rate M17</t>
  </si>
  <si>
    <t>Rate M16</t>
  </si>
  <si>
    <t>Rate M13</t>
  </si>
  <si>
    <t>Rate M12</t>
  </si>
  <si>
    <t>Rate 332</t>
  </si>
  <si>
    <t>Rate 331</t>
  </si>
  <si>
    <t>Ex-Franchise</t>
  </si>
  <si>
    <t>Total Union South Rate Zone</t>
  </si>
  <si>
    <t>Rate T3</t>
  </si>
  <si>
    <t>Rate T2 (I)</t>
  </si>
  <si>
    <t>Rate T2 (F)</t>
  </si>
  <si>
    <t>Rate T1 (I)</t>
  </si>
  <si>
    <t>Rate T1 (F)</t>
  </si>
  <si>
    <t>Rate M9</t>
  </si>
  <si>
    <t>Rate M7 (I)</t>
  </si>
  <si>
    <t>Rate M7 (F)</t>
  </si>
  <si>
    <t>Rate M5 (I)</t>
  </si>
  <si>
    <t>Rate M5 (F)</t>
  </si>
  <si>
    <t>Rate M4 (I)</t>
  </si>
  <si>
    <t>Rate M4 (F)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</si>
  <si>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</si>
  <si>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</si>
  <si>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</si>
  <si>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</si>
  <si>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</si>
  <si>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</si>
  <si>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</si>
  <si>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</si>
  <si>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</si>
  <si>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</si>
  <si>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</si>
  <si>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</si>
  <si>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</si>
  <si>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</si>
  <si>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</si>
  <si>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</si>
  <si>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</si>
  <si>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</si>
  <si>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</si>
  <si>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</si>
  <si>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</si>
  <si>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</si>
  <si>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(i)</t>
  </si>
  <si>
    <t>(h)</t>
  </si>
  <si>
    <t>(g)</t>
  </si>
  <si>
    <t>(f)</t>
  </si>
  <si>
    <t>(e)</t>
  </si>
  <si>
    <t>(d)</t>
  </si>
  <si>
    <t>(c)</t>
  </si>
  <si>
    <t>(b)</t>
  </si>
  <si>
    <t>(a)</t>
  </si>
  <si>
    <t>Benefits</t>
  </si>
  <si>
    <t>Deliverability</t>
  </si>
  <si>
    <t>Pressure &gt;4"</t>
  </si>
  <si>
    <t>Base</t>
  </si>
  <si>
    <t xml:space="preserve">Particulars </t>
  </si>
  <si>
    <t>Employee</t>
  </si>
  <si>
    <t>Storage</t>
  </si>
  <si>
    <t>High</t>
  </si>
  <si>
    <t>Rate</t>
  </si>
  <si>
    <t>Allocator (1)</t>
  </si>
  <si>
    <t>Allocation of Deferral &amp; Variance Account Balances</t>
  </si>
  <si>
    <t xml:space="preserve">The allocator for distribution high pressure &gt;4" and storage deliverability used in the cost allocation study are provided at </t>
  </si>
  <si>
    <t>(2)</t>
  </si>
  <si>
    <t>The total balance in columns (e) to (h) from Exhibit 9, Tab 2, Schedule 2, Table 2.</t>
  </si>
  <si>
    <t>(3)</t>
  </si>
  <si>
    <t>Total (2)</t>
  </si>
  <si>
    <t xml:space="preserve">The allocator for rate base and employee benefits is from the cost allocation study provided at Exhibit 7, Tab 2, Schedule 1, Attachment 2. </t>
  </si>
  <si>
    <t>Exhibit 7, Tab 2, Schedule 1, Attachment 12.</t>
  </si>
  <si>
    <t>The allocation by rate class is derived from the total balance at line 42 multiplied by the applicable allocator in columns (a) to (d).</t>
  </si>
  <si>
    <t>Line
No.</t>
  </si>
  <si>
    <t>Allocation ($000s)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</si>
</sst>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7" fontId="2" fillId="0" borderId="0" xfId="1" applyNumberFormat="1" applyFont="1" applyAlignment="1">
      <alignment horizontal="center" vertical="center"/>
    </xf>
    <xf numFmtId="37" fontId="2" fillId="0" borderId="0" xfId="1" applyNumberFormat="1" applyFont="1" applyBorder="1" applyAlignment="1">
      <alignment horizontal="center" vertical="center"/>
    </xf>
    <xf numFmtId="37" fontId="2" fillId="0" borderId="1" xfId="1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quotePrefix="1" applyNumberFormat="1" applyFont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/>
    </xf>
    <xf numFmtId="37" fontId="2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7E8B-EB28-4D6B-9363-77EB4B15BCF8}">
  <sheetPr>
    <pageSetUpPr fitToPage="1"/>
  </sheetPr>
  <dimension ref="A1:AD69"/>
  <sheetViews>
    <sheetView tabSelected="1" view="pageLayout" zoomScaleNormal="100" workbookViewId="0"/>
  </sheetViews>
  <sheetFormatPr defaultRowHeight="12.75" x14ac:dyDescent="0.2"/>
  <cols>
    <col min="1" max="1" width="5.5703125" style="2" customWidth="1"/>
    <col min="2" max="2" width="1.7109375" style="2" customWidth="1"/>
    <col min="3" max="3" width="24.42578125" style="2" customWidth="1"/>
    <col min="4" max="7" width="11.85546875" style="2" customWidth="1"/>
    <col min="8" max="8" width="1.7109375" style="2" customWidth="1"/>
    <col min="9" max="13" width="11.85546875" style="1" customWidth="1"/>
    <col min="14" max="16384" width="9.140625" style="1"/>
  </cols>
  <sheetData>
    <row r="1" spans="1:29" x14ac:dyDescent="0.2">
      <c r="M1" s="17"/>
    </row>
    <row r="2" spans="1:29" x14ac:dyDescent="0.2">
      <c r="I2" s="2"/>
      <c r="M2" s="17"/>
    </row>
    <row r="3" spans="1:29" x14ac:dyDescent="0.2">
      <c r="I3" s="2"/>
      <c r="J3" s="2"/>
      <c r="M3" s="17"/>
    </row>
    <row r="4" spans="1:29" x14ac:dyDescent="0.2">
      <c r="I4" s="2"/>
      <c r="M4" s="17"/>
    </row>
    <row r="5" spans="1:29" x14ac:dyDescent="0.2">
      <c r="M5" s="16"/>
    </row>
    <row r="6" spans="1:29" ht="12.75" customHeight="1" x14ac:dyDescent="0.2">
      <c r="A6" s="28" t="s">
        <v>66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29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29" x14ac:dyDescent="0.2">
      <c r="A8" s="12"/>
      <c r="B8" s="12"/>
      <c r="C8" s="12"/>
      <c r="D8" s="29" t="s">
        <v>65</v>
      </c>
      <c r="E8" s="29"/>
      <c r="F8" s="29"/>
      <c r="G8" s="29"/>
      <c r="I8" s="29" t="s">
        <v>76</v>
      </c>
      <c r="J8" s="29"/>
      <c r="K8" s="29"/>
      <c r="L8" s="29"/>
      <c r="M8" s="29"/>
    </row>
    <row r="9" spans="1:29" ht="12.75" customHeight="1" x14ac:dyDescent="0.2">
      <c r="A9" s="30" t="s">
        <v>75</v>
      </c>
      <c r="D9" s="2" t="s">
        <v>64</v>
      </c>
      <c r="E9" s="14" t="s">
        <v>63</v>
      </c>
      <c r="F9" s="14" t="s">
        <v>62</v>
      </c>
      <c r="G9" s="14" t="s">
        <v>61</v>
      </c>
      <c r="H9" s="14"/>
      <c r="I9" s="2" t="s">
        <v>64</v>
      </c>
      <c r="J9" s="14" t="s">
        <v>63</v>
      </c>
      <c r="K9" s="14" t="s">
        <v>62</v>
      </c>
      <c r="L9" s="14" t="s">
        <v>61</v>
      </c>
      <c r="M9" s="14"/>
    </row>
    <row r="10" spans="1:29" x14ac:dyDescent="0.2">
      <c r="A10" s="31"/>
      <c r="B10" s="14"/>
      <c r="C10" s="15" t="s">
        <v>60</v>
      </c>
      <c r="D10" s="13" t="s">
        <v>59</v>
      </c>
      <c r="E10" s="13" t="s">
        <v>58</v>
      </c>
      <c r="F10" s="13" t="s">
        <v>57</v>
      </c>
      <c r="G10" s="13" t="s">
        <v>56</v>
      </c>
      <c r="H10" s="14"/>
      <c r="I10" s="13" t="s">
        <v>59</v>
      </c>
      <c r="J10" s="13" t="s">
        <v>58</v>
      </c>
      <c r="K10" s="13" t="s">
        <v>57</v>
      </c>
      <c r="L10" s="13" t="s">
        <v>56</v>
      </c>
      <c r="M10" s="13" t="s">
        <v>2</v>
      </c>
    </row>
    <row r="11" spans="1:29" ht="12.75" customHeight="1" x14ac:dyDescent="0.2">
      <c r="A11" s="12"/>
      <c r="B11" s="12"/>
      <c r="C11" s="12"/>
      <c r="D11" s="10" t="s">
        <v>55</v>
      </c>
      <c r="E11" s="10" t="s">
        <v>54</v>
      </c>
      <c r="F11" s="10" t="s">
        <v>53</v>
      </c>
      <c r="G11" s="10" t="s">
        <v>52</v>
      </c>
      <c r="H11" s="10"/>
      <c r="I11" s="10" t="s">
        <v>51</v>
      </c>
      <c r="J11" s="10" t="s">
        <v>50</v>
      </c>
      <c r="K11" s="10" t="s">
        <v>49</v>
      </c>
      <c r="L11" s="10" t="s">
        <v>48</v>
      </c>
      <c r="M11" s="4" t="s">
        <v>47</v>
      </c>
    </row>
    <row r="12" spans="1:29" ht="12.75" customHeight="1" x14ac:dyDescent="0.2">
      <c r="A12" s="12"/>
      <c r="B12" s="12"/>
      <c r="C12" s="12"/>
      <c r="D12" s="10"/>
      <c r="E12" s="10"/>
      <c r="F12" s="10"/>
      <c r="G12" s="10"/>
      <c r="H12" s="10"/>
      <c r="I12" s="10"/>
      <c r="J12" s="10"/>
      <c r="K12" s="10"/>
      <c r="L12" s="10"/>
      <c r="M12" s="4"/>
    </row>
    <row r="13" spans="1:29" ht="12.75" customHeight="1" x14ac:dyDescent="0.2">
      <c r="C13" s="5" t="s">
        <v>46</v>
      </c>
      <c r="F13" s="10"/>
      <c r="G13" s="10"/>
      <c r="H13" s="10"/>
      <c r="I13" s="11"/>
    </row>
    <row r="14" spans="1:29" ht="12.75" customHeight="1" x14ac:dyDescent="0.2">
      <c r="A14" s="2">
        <v>1</v>
      </c>
      <c r="C14" s="8" t="s">
        <v>45</v>
      </c>
      <c r="D14" s="21">
        <v>5932083.1851663152</v>
      </c>
      <c r="E14" s="21">
        <v>52737.375045420536</v>
      </c>
      <c r="F14" s="21">
        <v>1526.9872041520814</v>
      </c>
      <c r="G14" s="21">
        <v>58531.22855584605</v>
      </c>
      <c r="H14" s="22"/>
      <c r="I14" s="21">
        <f t="shared" ref="I14:I24" si="0">D14/$D$62*$I$62</f>
        <v>-29823.72619326186</v>
      </c>
      <c r="J14" s="21">
        <f t="shared" ref="J14:J24" si="1">E14/$E$62*$J$62</f>
        <v>-6010.5121841271311</v>
      </c>
      <c r="K14" s="21">
        <f t="shared" ref="K14:K24" si="2">F14/$F$62*$K$62</f>
        <v>19419.841559890283</v>
      </c>
      <c r="L14" s="21">
        <f t="shared" ref="L14:L24" si="3">G14/$G$62*$L$62</f>
        <v>-23459.278670258329</v>
      </c>
      <c r="M14" s="21">
        <f t="shared" ref="M14:M24" si="4">SUM(I14:L14)</f>
        <v>-39873.675487757035</v>
      </c>
    </row>
    <row r="15" spans="1:29" ht="12.75" customHeight="1" x14ac:dyDescent="0.2">
      <c r="A15" s="2">
        <v>2</v>
      </c>
      <c r="C15" s="8" t="s">
        <v>44</v>
      </c>
      <c r="D15" s="21">
        <v>2583976.4785500807</v>
      </c>
      <c r="E15" s="21">
        <v>47062.443835309445</v>
      </c>
      <c r="F15" s="21">
        <v>1327.1355611453978</v>
      </c>
      <c r="G15" s="21">
        <v>21723.258837411999</v>
      </c>
      <c r="H15" s="22"/>
      <c r="I15" s="21">
        <f t="shared" si="0"/>
        <v>-12991.019272759235</v>
      </c>
      <c r="J15" s="21">
        <f t="shared" si="1"/>
        <v>-5363.7366638613021</v>
      </c>
      <c r="K15" s="21">
        <f t="shared" si="2"/>
        <v>16878.178321246007</v>
      </c>
      <c r="L15" s="21">
        <f t="shared" si="3"/>
        <v>-8706.6681371084996</v>
      </c>
      <c r="M15" s="21">
        <f t="shared" si="4"/>
        <v>-10183.245752483032</v>
      </c>
      <c r="R15" s="6"/>
      <c r="AB15" s="6"/>
      <c r="AC15" s="6"/>
    </row>
    <row r="16" spans="1:29" ht="12.75" customHeight="1" x14ac:dyDescent="0.2">
      <c r="A16" s="2">
        <v>3</v>
      </c>
      <c r="C16" s="8" t="s">
        <v>29</v>
      </c>
      <c r="D16" s="21">
        <v>6883.9998413818385</v>
      </c>
      <c r="E16" s="21">
        <v>165.99611327872259</v>
      </c>
      <c r="F16" s="21">
        <v>3.5583544763805657</v>
      </c>
      <c r="G16" s="21">
        <v>121.05130063904529</v>
      </c>
      <c r="H16" s="22"/>
      <c r="I16" s="21">
        <f t="shared" si="0"/>
        <v>-34.609515742668059</v>
      </c>
      <c r="J16" s="21">
        <f t="shared" si="1"/>
        <v>-18.918682632956475</v>
      </c>
      <c r="K16" s="21">
        <f t="shared" si="2"/>
        <v>45.254262745187091</v>
      </c>
      <c r="L16" s="21">
        <f t="shared" si="3"/>
        <v>-48.517283254683178</v>
      </c>
      <c r="M16" s="21">
        <f t="shared" si="4"/>
        <v>-56.791218885120621</v>
      </c>
    </row>
    <row r="17" spans="1:22" ht="12.75" customHeight="1" x14ac:dyDescent="0.2">
      <c r="A17" s="2">
        <v>4</v>
      </c>
      <c r="C17" s="8" t="s">
        <v>43</v>
      </c>
      <c r="D17" s="21">
        <v>188470.31931401746</v>
      </c>
      <c r="E17" s="21">
        <v>5400.0966159119962</v>
      </c>
      <c r="F17" s="21">
        <v>96.969033783514035</v>
      </c>
      <c r="G17" s="21">
        <v>2698.2552504253563</v>
      </c>
      <c r="H17" s="22"/>
      <c r="I17" s="21">
        <f t="shared" si="0"/>
        <v>-947.5401850118019</v>
      </c>
      <c r="J17" s="21">
        <f t="shared" si="1"/>
        <v>-615.45244672205547</v>
      </c>
      <c r="K17" s="21">
        <f t="shared" si="2"/>
        <v>1233.2279322125478</v>
      </c>
      <c r="L17" s="21">
        <f t="shared" si="3"/>
        <v>-1081.4589648126196</v>
      </c>
      <c r="M17" s="21">
        <f t="shared" si="4"/>
        <v>-1411.223664333929</v>
      </c>
      <c r="U17" s="6"/>
      <c r="V17" s="6"/>
    </row>
    <row r="18" spans="1:22" ht="12.75" customHeight="1" x14ac:dyDescent="0.2">
      <c r="A18" s="2">
        <v>5</v>
      </c>
      <c r="C18" s="8" t="s">
        <v>42</v>
      </c>
      <c r="D18" s="21">
        <v>25992.101167589084</v>
      </c>
      <c r="E18" s="21">
        <v>1134.8817161030206</v>
      </c>
      <c r="F18" s="21">
        <v>3.5763279645847383</v>
      </c>
      <c r="G18" s="21">
        <v>333.74065628896511</v>
      </c>
      <c r="H18" s="22"/>
      <c r="I18" s="21">
        <f t="shared" si="0"/>
        <v>-130.67606845907798</v>
      </c>
      <c r="J18" s="21">
        <f t="shared" si="1"/>
        <v>-129.34319116765818</v>
      </c>
      <c r="K18" s="21">
        <f t="shared" si="2"/>
        <v>45.482845075316973</v>
      </c>
      <c r="L18" s="21">
        <f t="shared" si="3"/>
        <v>-133.76303987891862</v>
      </c>
      <c r="M18" s="21">
        <f t="shared" si="4"/>
        <v>-348.29945443033779</v>
      </c>
    </row>
    <row r="19" spans="1:22" ht="12.75" customHeight="1" x14ac:dyDescent="0.2">
      <c r="A19" s="2">
        <v>6</v>
      </c>
      <c r="C19" s="8" t="s">
        <v>41</v>
      </c>
      <c r="D19" s="21">
        <v>66429.540708707907</v>
      </c>
      <c r="E19" s="21">
        <v>9260.357</v>
      </c>
      <c r="F19" s="21">
        <v>0</v>
      </c>
      <c r="G19" s="21">
        <v>500.91399172672669</v>
      </c>
      <c r="H19" s="22"/>
      <c r="I19" s="21">
        <f t="shared" si="0"/>
        <v>-333.97650899345945</v>
      </c>
      <c r="J19" s="21">
        <f t="shared" si="1"/>
        <v>-1055.4087784977871</v>
      </c>
      <c r="K19" s="21">
        <f t="shared" si="2"/>
        <v>0</v>
      </c>
      <c r="L19" s="21">
        <f t="shared" si="3"/>
        <v>-200.76600494617617</v>
      </c>
      <c r="M19" s="21">
        <f t="shared" si="4"/>
        <v>-1590.1512924374229</v>
      </c>
    </row>
    <row r="20" spans="1:22" ht="12.75" customHeight="1" x14ac:dyDescent="0.2">
      <c r="A20" s="2">
        <v>7</v>
      </c>
      <c r="C20" s="8" t="s">
        <v>40</v>
      </c>
      <c r="D20" s="21">
        <v>3232.0502711561285</v>
      </c>
      <c r="E20" s="21">
        <v>18.816608186740794</v>
      </c>
      <c r="F20" s="21">
        <v>0</v>
      </c>
      <c r="G20" s="21">
        <v>274.95690581670431</v>
      </c>
      <c r="H20" s="22"/>
      <c r="I20" s="21">
        <f t="shared" si="0"/>
        <v>-16.249229709194587</v>
      </c>
      <c r="J20" s="21">
        <f t="shared" si="1"/>
        <v>-2.1445408056989126</v>
      </c>
      <c r="K20" s="21">
        <f t="shared" si="2"/>
        <v>0</v>
      </c>
      <c r="L20" s="21">
        <f t="shared" si="3"/>
        <v>-110.20255058736144</v>
      </c>
      <c r="M20" s="21">
        <f t="shared" si="4"/>
        <v>-128.59632110225493</v>
      </c>
    </row>
    <row r="21" spans="1:22" ht="12.75" customHeight="1" x14ac:dyDescent="0.2">
      <c r="A21" s="2">
        <v>8</v>
      </c>
      <c r="C21" s="8" t="s">
        <v>39</v>
      </c>
      <c r="D21" s="21">
        <v>1837.2165293543073</v>
      </c>
      <c r="E21" s="21">
        <v>0</v>
      </c>
      <c r="F21" s="21">
        <v>0</v>
      </c>
      <c r="G21" s="21">
        <v>60.324555044282832</v>
      </c>
      <c r="H21" s="22"/>
      <c r="I21" s="21">
        <f t="shared" si="0"/>
        <v>-9.2366612231958278</v>
      </c>
      <c r="J21" s="21">
        <f t="shared" si="1"/>
        <v>0</v>
      </c>
      <c r="K21" s="21">
        <f t="shared" si="2"/>
        <v>0</v>
      </c>
      <c r="L21" s="21">
        <f t="shared" si="3"/>
        <v>-24.178042770671052</v>
      </c>
      <c r="M21" s="21">
        <f t="shared" si="4"/>
        <v>-33.41470399386688</v>
      </c>
    </row>
    <row r="22" spans="1:22" ht="12.75" customHeight="1" x14ac:dyDescent="0.2">
      <c r="A22" s="2">
        <v>9</v>
      </c>
      <c r="C22" s="8" t="s">
        <v>38</v>
      </c>
      <c r="D22" s="21">
        <v>4413.1937662318496</v>
      </c>
      <c r="E22" s="21">
        <v>0</v>
      </c>
      <c r="F22" s="21">
        <v>0</v>
      </c>
      <c r="G22" s="21">
        <v>98.768192213663525</v>
      </c>
      <c r="H22" s="22"/>
      <c r="I22" s="21">
        <f t="shared" si="0"/>
        <v>-22.187464068445742</v>
      </c>
      <c r="J22" s="21">
        <f t="shared" si="1"/>
        <v>0</v>
      </c>
      <c r="K22" s="21">
        <f t="shared" si="2"/>
        <v>0</v>
      </c>
      <c r="L22" s="21">
        <f t="shared" si="3"/>
        <v>-39.586227763649909</v>
      </c>
      <c r="M22" s="21">
        <f t="shared" si="4"/>
        <v>-61.773691832095651</v>
      </c>
    </row>
    <row r="23" spans="1:22" ht="12.75" customHeight="1" x14ac:dyDescent="0.2">
      <c r="A23" s="2">
        <v>10</v>
      </c>
      <c r="C23" s="8" t="s">
        <v>37</v>
      </c>
      <c r="D23" s="21">
        <v>31569.776065771257</v>
      </c>
      <c r="E23" s="21">
        <v>1252.0999999999999</v>
      </c>
      <c r="F23" s="21">
        <v>28.767204426229505</v>
      </c>
      <c r="G23" s="21">
        <v>189.68102733104934</v>
      </c>
      <c r="H23" s="22"/>
      <c r="I23" s="21">
        <f t="shared" si="0"/>
        <v>-158.71799635624234</v>
      </c>
      <c r="J23" s="21">
        <f t="shared" si="1"/>
        <v>-142.70263355474086</v>
      </c>
      <c r="K23" s="21">
        <f t="shared" si="2"/>
        <v>365.85411492597672</v>
      </c>
      <c r="L23" s="21">
        <f t="shared" si="3"/>
        <v>-76.024033467439196</v>
      </c>
      <c r="M23" s="21">
        <f t="shared" si="4"/>
        <v>-11.590548452445645</v>
      </c>
    </row>
    <row r="24" spans="1:22" ht="12.75" customHeight="1" x14ac:dyDescent="0.2">
      <c r="A24" s="2">
        <v>11</v>
      </c>
      <c r="C24" s="8" t="s">
        <v>36</v>
      </c>
      <c r="D24" s="21">
        <v>0</v>
      </c>
      <c r="E24" s="21">
        <v>0</v>
      </c>
      <c r="F24" s="21">
        <v>0</v>
      </c>
      <c r="G24" s="21">
        <v>0</v>
      </c>
      <c r="H24" s="22"/>
      <c r="I24" s="21">
        <f t="shared" si="0"/>
        <v>0</v>
      </c>
      <c r="J24" s="21">
        <f t="shared" si="1"/>
        <v>0</v>
      </c>
      <c r="K24" s="21">
        <f t="shared" si="2"/>
        <v>0</v>
      </c>
      <c r="L24" s="21">
        <f t="shared" si="3"/>
        <v>0</v>
      </c>
      <c r="M24" s="21">
        <f t="shared" si="4"/>
        <v>0</v>
      </c>
    </row>
    <row r="25" spans="1:22" ht="12.75" customHeight="1" x14ac:dyDescent="0.2">
      <c r="A25" s="2">
        <f>A24+1</f>
        <v>12</v>
      </c>
      <c r="C25" s="3" t="s">
        <v>35</v>
      </c>
      <c r="D25" s="23">
        <f>SUM(D14:D24)</f>
        <v>8844887.8613806069</v>
      </c>
      <c r="E25" s="23">
        <f>SUM(E14:E24)</f>
        <v>117032.06693421048</v>
      </c>
      <c r="F25" s="23">
        <f>SUM(F14:F24)</f>
        <v>2986.9936859481882</v>
      </c>
      <c r="G25" s="23">
        <f>SUM(G14:G24)</f>
        <v>84532.179272743859</v>
      </c>
      <c r="H25" s="22"/>
      <c r="I25" s="23">
        <f>SUM(I14:I24)</f>
        <v>-44467.939095585178</v>
      </c>
      <c r="J25" s="23">
        <f>SUM(J14:J24)</f>
        <v>-13338.219121369333</v>
      </c>
      <c r="K25" s="23">
        <f>SUM(K14:K24)</f>
        <v>37987.83903609532</v>
      </c>
      <c r="L25" s="23">
        <f>SUM(L14:L24)</f>
        <v>-33880.442954848339</v>
      </c>
      <c r="M25" s="23">
        <f>SUM(M14:M24)</f>
        <v>-53698.76213570754</v>
      </c>
    </row>
    <row r="26" spans="1:22" ht="12.75" customHeight="1" x14ac:dyDescent="0.2">
      <c r="C26" s="5"/>
      <c r="D26" s="24"/>
      <c r="E26" s="24"/>
      <c r="F26" s="25"/>
      <c r="G26" s="25"/>
      <c r="H26" s="22"/>
      <c r="I26" s="24"/>
      <c r="J26" s="24"/>
      <c r="K26" s="24"/>
      <c r="L26" s="24"/>
      <c r="M26" s="24"/>
    </row>
    <row r="27" spans="1:22" ht="12.75" customHeight="1" x14ac:dyDescent="0.2">
      <c r="C27" s="5" t="s">
        <v>34</v>
      </c>
      <c r="D27" s="24"/>
      <c r="E27" s="24"/>
      <c r="F27" s="24"/>
      <c r="G27" s="24"/>
      <c r="H27" s="22"/>
      <c r="I27" s="24"/>
      <c r="J27" s="24"/>
      <c r="K27" s="24"/>
      <c r="L27" s="24"/>
      <c r="M27" s="24"/>
    </row>
    <row r="28" spans="1:22" ht="12.75" customHeight="1" x14ac:dyDescent="0.2">
      <c r="A28" s="2">
        <f>A25+1</f>
        <v>13</v>
      </c>
      <c r="C28" s="7" t="s">
        <v>33</v>
      </c>
      <c r="D28" s="21">
        <v>1068796.6151800752</v>
      </c>
      <c r="E28" s="21">
        <v>9708.1307092413463</v>
      </c>
      <c r="F28" s="21">
        <v>273.79183400310671</v>
      </c>
      <c r="G28" s="21">
        <v>10217.031973988775</v>
      </c>
      <c r="H28" s="22"/>
      <c r="I28" s="21">
        <f>D28/$D$62*$I$62</f>
        <v>-5373.4070498409483</v>
      </c>
      <c r="J28" s="21">
        <f>E28/$E$62*$J$62</f>
        <v>-1106.4418330024712</v>
      </c>
      <c r="K28" s="21">
        <f>F28/$F$62*$K$62</f>
        <v>3482.0161048334257</v>
      </c>
      <c r="L28" s="21">
        <f>G28/$G$62*$L$62</f>
        <v>-4094.979828281816</v>
      </c>
      <c r="M28" s="21">
        <f>SUM(I28:L28)</f>
        <v>-7092.8126062918091</v>
      </c>
      <c r="T28" s="6"/>
      <c r="U28" s="6"/>
    </row>
    <row r="29" spans="1:22" ht="12.75" customHeight="1" x14ac:dyDescent="0.2">
      <c r="A29" s="2">
        <f>A28+1</f>
        <v>14</v>
      </c>
      <c r="C29" s="7" t="s">
        <v>32</v>
      </c>
      <c r="D29" s="21">
        <v>150860.45220186326</v>
      </c>
      <c r="E29" s="21">
        <v>2896.350079144861</v>
      </c>
      <c r="F29" s="21">
        <v>77.398597093169471</v>
      </c>
      <c r="G29" s="21">
        <v>1179.133140269734</v>
      </c>
      <c r="H29" s="22"/>
      <c r="I29" s="21">
        <f>D29/$D$62*$I$62</f>
        <v>-758.45544969947957</v>
      </c>
      <c r="J29" s="21">
        <f>E29/$E$62*$J$62</f>
        <v>-330.09886110570545</v>
      </c>
      <c r="K29" s="21">
        <f>F29/$F$62*$K$62</f>
        <v>984.33601042634325</v>
      </c>
      <c r="L29" s="21">
        <f>G29/$G$62*$L$62</f>
        <v>-472.59580243616244</v>
      </c>
      <c r="M29" s="21">
        <f>SUM(I29:L29)</f>
        <v>-576.81410281500416</v>
      </c>
      <c r="O29" s="6"/>
      <c r="P29" s="6"/>
      <c r="Q29" s="6"/>
      <c r="R29" s="6"/>
      <c r="S29" s="6"/>
      <c r="T29" s="6"/>
      <c r="U29" s="6"/>
    </row>
    <row r="30" spans="1:22" ht="12.75" customHeight="1" x14ac:dyDescent="0.2">
      <c r="A30" s="2">
        <f>A29+1</f>
        <v>15</v>
      </c>
      <c r="C30" s="7" t="s">
        <v>31</v>
      </c>
      <c r="D30" s="21">
        <v>75425.935615771639</v>
      </c>
      <c r="E30" s="21">
        <v>7609.5255049746966</v>
      </c>
      <c r="F30" s="21">
        <v>22.737633211946218</v>
      </c>
      <c r="G30" s="21">
        <v>854.41744359940208</v>
      </c>
      <c r="H30" s="22"/>
      <c r="I30" s="21">
        <f>D30/$D$62*$I$62</f>
        <v>-379.20615430687081</v>
      </c>
      <c r="J30" s="21">
        <f>E30/$E$62*$J$62</f>
        <v>-867.26246279199609</v>
      </c>
      <c r="K30" s="21">
        <f>F30/$F$62*$K$62</f>
        <v>289.17153544065792</v>
      </c>
      <c r="L30" s="21">
        <f>G30/$G$62*$L$62</f>
        <v>-342.44996055402498</v>
      </c>
      <c r="M30" s="21">
        <f>SUM(I30:L30)</f>
        <v>-1299.747042212234</v>
      </c>
    </row>
    <row r="31" spans="1:22" ht="12.75" customHeight="1" x14ac:dyDescent="0.2">
      <c r="A31" s="2">
        <f>A30+1</f>
        <v>16</v>
      </c>
      <c r="C31" s="7" t="s">
        <v>30</v>
      </c>
      <c r="D31" s="21">
        <v>15778.57681366627</v>
      </c>
      <c r="E31" s="21">
        <v>0</v>
      </c>
      <c r="F31" s="21">
        <v>0</v>
      </c>
      <c r="G31" s="21">
        <v>131.64880261062848</v>
      </c>
      <c r="H31" s="22"/>
      <c r="I31" s="21">
        <f>D31/$D$62*$I$62</f>
        <v>-79.327268334140825</v>
      </c>
      <c r="J31" s="21">
        <f>E31/$E$62*$J$62</f>
        <v>0</v>
      </c>
      <c r="K31" s="21">
        <f>F31/$F$62*$K$62</f>
        <v>0</v>
      </c>
      <c r="L31" s="21">
        <f>G31/$G$62*$L$62</f>
        <v>-52.764755212712856</v>
      </c>
      <c r="M31" s="21">
        <f>SUM(I31:L31)</f>
        <v>-132.09202354685368</v>
      </c>
    </row>
    <row r="32" spans="1:22" ht="12.75" customHeight="1" x14ac:dyDescent="0.2">
      <c r="A32" s="2">
        <f>A31+1</f>
        <v>17</v>
      </c>
      <c r="C32" s="7" t="s">
        <v>29</v>
      </c>
      <c r="D32" s="21">
        <v>25991.911294101574</v>
      </c>
      <c r="E32" s="21">
        <v>3398.091341550748</v>
      </c>
      <c r="F32" s="21">
        <v>0</v>
      </c>
      <c r="G32" s="21">
        <v>293.54845838965235</v>
      </c>
      <c r="H32" s="22"/>
      <c r="I32" s="21">
        <f>D32/$D$62*$I$62</f>
        <v>-130.67511386442277</v>
      </c>
      <c r="J32" s="21">
        <f>E32/$E$62*$J$62</f>
        <v>-387.28263197736135</v>
      </c>
      <c r="K32" s="21">
        <f>F32/$F$62*$K$62</f>
        <v>0</v>
      </c>
      <c r="L32" s="21">
        <f>G32/$G$62*$L$62</f>
        <v>-117.65403287267536</v>
      </c>
      <c r="M32" s="21">
        <f>SUM(I32:L32)</f>
        <v>-635.61177871445943</v>
      </c>
    </row>
    <row r="33" spans="1:30" ht="12.75" customHeight="1" x14ac:dyDescent="0.2">
      <c r="A33" s="2">
        <f>A32+1</f>
        <v>18</v>
      </c>
      <c r="C33" s="9" t="s">
        <v>28</v>
      </c>
      <c r="D33" s="26">
        <f>SUM(D28:D32)</f>
        <v>1336853.491105478</v>
      </c>
      <c r="E33" s="26">
        <f>SUM(E28:E32)</f>
        <v>23612.097634911654</v>
      </c>
      <c r="F33" s="26">
        <f>SUM(F28:F32)</f>
        <v>373.92806430822242</v>
      </c>
      <c r="G33" s="26">
        <f>SUM(G28:G32)</f>
        <v>12675.779818858193</v>
      </c>
      <c r="H33" s="24"/>
      <c r="I33" s="26">
        <f>SUM(I28:I32)</f>
        <v>-6721.0710360458634</v>
      </c>
      <c r="J33" s="26">
        <f>SUM(J28:J32)</f>
        <v>-2691.085788877534</v>
      </c>
      <c r="K33" s="26">
        <f>SUM(K28:K32)</f>
        <v>4755.5236507004265</v>
      </c>
      <c r="L33" s="26">
        <f>SUM(L28:L32)</f>
        <v>-5080.444379357391</v>
      </c>
      <c r="M33" s="26">
        <f>SUM(M28:M32)</f>
        <v>-9737.0775535803587</v>
      </c>
    </row>
    <row r="34" spans="1:30" ht="12.75" customHeight="1" x14ac:dyDescent="0.2">
      <c r="C34" s="3"/>
      <c r="D34" s="24"/>
      <c r="E34" s="24"/>
      <c r="F34" s="24"/>
      <c r="G34" s="24"/>
      <c r="H34" s="24"/>
      <c r="I34" s="22"/>
      <c r="J34" s="24"/>
      <c r="K34" s="24"/>
      <c r="L34" s="24"/>
      <c r="M34" s="24"/>
    </row>
    <row r="35" spans="1:30" ht="12.75" customHeight="1" x14ac:dyDescent="0.2">
      <c r="C35" s="5" t="s">
        <v>27</v>
      </c>
      <c r="D35" s="24"/>
      <c r="E35" s="24"/>
      <c r="F35" s="24"/>
      <c r="G35" s="24"/>
      <c r="H35" s="24"/>
      <c r="I35" s="21"/>
      <c r="J35" s="24"/>
      <c r="K35" s="24"/>
      <c r="L35" s="24"/>
      <c r="M35" s="24"/>
    </row>
    <row r="36" spans="1:30" ht="12.75" customHeight="1" x14ac:dyDescent="0.2">
      <c r="A36" s="2">
        <f>A33+1</f>
        <v>19</v>
      </c>
      <c r="C36" s="7" t="s">
        <v>26</v>
      </c>
      <c r="D36" s="21">
        <v>3484524.3290565168</v>
      </c>
      <c r="E36" s="21">
        <v>31063.098284247117</v>
      </c>
      <c r="F36" s="21">
        <v>866.37603546033358</v>
      </c>
      <c r="G36" s="21">
        <v>34267.071600834082</v>
      </c>
      <c r="H36" s="22"/>
      <c r="I36" s="21">
        <f t="shared" ref="I36:I49" si="5">D36/$D$62*$I$62</f>
        <v>-17518.550610248643</v>
      </c>
      <c r="J36" s="21">
        <f t="shared" ref="J36:J49" si="6">E36/$E$62*$J$62</f>
        <v>-3540.2810730227739</v>
      </c>
      <c r="K36" s="21">
        <f t="shared" ref="K36:K49" si="7">F36/$F$62*$K$62</f>
        <v>11018.353850101994</v>
      </c>
      <c r="L36" s="21">
        <f t="shared" ref="L36:L49" si="8">G36/$G$62*$L$62</f>
        <v>-13734.220205725904</v>
      </c>
      <c r="M36" s="21">
        <f t="shared" ref="M36:M49" si="9">SUM(I36:L36)</f>
        <v>-23774.698038895331</v>
      </c>
      <c r="AD36" s="6"/>
    </row>
    <row r="37" spans="1:30" ht="12.75" customHeight="1" x14ac:dyDescent="0.2">
      <c r="A37" s="2">
        <f t="shared" ref="A37:A50" si="10">A36+1</f>
        <v>20</v>
      </c>
      <c r="C37" s="7" t="s">
        <v>25</v>
      </c>
      <c r="D37" s="21">
        <v>618587.43946523441</v>
      </c>
      <c r="E37" s="21">
        <v>11509.78467508778</v>
      </c>
      <c r="F37" s="21">
        <v>308.92470836749493</v>
      </c>
      <c r="G37" s="21">
        <v>4954.3082693689821</v>
      </c>
      <c r="H37" s="22"/>
      <c r="I37" s="21">
        <f t="shared" si="5"/>
        <v>-3109.9669113431123</v>
      </c>
      <c r="J37" s="21">
        <f t="shared" si="6"/>
        <v>-1311.7774816572346</v>
      </c>
      <c r="K37" s="21">
        <f t="shared" si="7"/>
        <v>3928.8272188000351</v>
      </c>
      <c r="L37" s="21">
        <f t="shared" si="8"/>
        <v>-1985.6835603339443</v>
      </c>
      <c r="M37" s="21">
        <f t="shared" si="9"/>
        <v>-2478.6007345342559</v>
      </c>
    </row>
    <row r="38" spans="1:30" ht="12.75" customHeight="1" x14ac:dyDescent="0.2">
      <c r="A38" s="2">
        <f t="shared" si="10"/>
        <v>21</v>
      </c>
      <c r="C38" s="7" t="s">
        <v>24</v>
      </c>
      <c r="D38" s="21">
        <v>150249.563302155</v>
      </c>
      <c r="E38" s="21">
        <v>4097.108159164427</v>
      </c>
      <c r="F38" s="21">
        <v>96.72622525789771</v>
      </c>
      <c r="G38" s="21">
        <v>2291.5710758599994</v>
      </c>
      <c r="H38" s="22"/>
      <c r="I38" s="21">
        <f t="shared" si="5"/>
        <v>-755.38418742774343</v>
      </c>
      <c r="J38" s="21">
        <f t="shared" si="6"/>
        <v>-466.95002337782927</v>
      </c>
      <c r="K38" s="21">
        <f t="shared" si="7"/>
        <v>1230.1399540788489</v>
      </c>
      <c r="L38" s="21">
        <f t="shared" si="8"/>
        <v>-918.46020983501194</v>
      </c>
      <c r="M38" s="21">
        <f t="shared" si="9"/>
        <v>-910.65446656173572</v>
      </c>
    </row>
    <row r="39" spans="1:30" ht="12.75" customHeight="1" x14ac:dyDescent="0.2">
      <c r="A39" s="2">
        <f t="shared" si="10"/>
        <v>22</v>
      </c>
      <c r="C39" s="7" t="s">
        <v>23</v>
      </c>
      <c r="D39" s="21">
        <v>38.092347808385313</v>
      </c>
      <c r="E39" s="21">
        <v>0</v>
      </c>
      <c r="F39" s="21">
        <v>0</v>
      </c>
      <c r="G39" s="21">
        <v>0.43921543161982002</v>
      </c>
      <c r="H39" s="22"/>
      <c r="I39" s="21">
        <f t="shared" si="5"/>
        <v>-0.19151042148845576</v>
      </c>
      <c r="J39" s="21">
        <f t="shared" si="6"/>
        <v>0</v>
      </c>
      <c r="K39" s="21">
        <f t="shared" si="7"/>
        <v>0</v>
      </c>
      <c r="L39" s="21">
        <f t="shared" si="8"/>
        <v>-0.17603726183222282</v>
      </c>
      <c r="M39" s="21">
        <f t="shared" si="9"/>
        <v>-0.36754768332067855</v>
      </c>
    </row>
    <row r="40" spans="1:30" ht="12.75" customHeight="1" x14ac:dyDescent="0.2">
      <c r="A40" s="2">
        <f t="shared" si="10"/>
        <v>23</v>
      </c>
      <c r="C40" s="7" t="s">
        <v>22</v>
      </c>
      <c r="D40" s="21">
        <v>1719.8502421718706</v>
      </c>
      <c r="E40" s="21">
        <v>35.991999999999997</v>
      </c>
      <c r="F40" s="21">
        <v>0.93612556598907082</v>
      </c>
      <c r="G40" s="21">
        <v>36.247334544875969</v>
      </c>
      <c r="H40" s="22"/>
      <c r="I40" s="21">
        <f t="shared" si="5"/>
        <v>-8.6465986930543881</v>
      </c>
      <c r="J40" s="21">
        <f t="shared" si="6"/>
        <v>-4.102031137211271</v>
      </c>
      <c r="K40" s="21">
        <f t="shared" si="7"/>
        <v>11.905410944006691</v>
      </c>
      <c r="L40" s="21">
        <f t="shared" si="8"/>
        <v>-14.527908317027729</v>
      </c>
      <c r="M40" s="21">
        <f t="shared" si="9"/>
        <v>-15.371127203286697</v>
      </c>
    </row>
    <row r="41" spans="1:30" ht="12.75" customHeight="1" x14ac:dyDescent="0.2">
      <c r="A41" s="2">
        <f t="shared" si="10"/>
        <v>24</v>
      </c>
      <c r="C41" s="7" t="s">
        <v>21</v>
      </c>
      <c r="D41" s="21">
        <v>2110.2448909184272</v>
      </c>
      <c r="E41" s="21">
        <v>0</v>
      </c>
      <c r="F41" s="21">
        <v>0</v>
      </c>
      <c r="G41" s="21">
        <v>147.47299935420278</v>
      </c>
      <c r="H41" s="22"/>
      <c r="I41" s="21">
        <f t="shared" si="5"/>
        <v>-10.609319502608496</v>
      </c>
      <c r="J41" s="21">
        <f t="shared" si="6"/>
        <v>0</v>
      </c>
      <c r="K41" s="21">
        <f t="shared" si="7"/>
        <v>0</v>
      </c>
      <c r="L41" s="21">
        <f t="shared" si="8"/>
        <v>-59.107083065720587</v>
      </c>
      <c r="M41" s="21">
        <f t="shared" si="9"/>
        <v>-69.716402568329087</v>
      </c>
    </row>
    <row r="42" spans="1:30" ht="12.75" customHeight="1" x14ac:dyDescent="0.2">
      <c r="A42" s="2">
        <f t="shared" si="10"/>
        <v>25</v>
      </c>
      <c r="C42" s="7" t="s">
        <v>20</v>
      </c>
      <c r="D42" s="21">
        <v>190344.2136232903</v>
      </c>
      <c r="E42" s="21">
        <v>6060.3452081553614</v>
      </c>
      <c r="F42" s="21">
        <v>160.62827093708202</v>
      </c>
      <c r="G42" s="21">
        <v>1801.988510219503</v>
      </c>
      <c r="H42" s="22"/>
      <c r="I42" s="21">
        <f t="shared" si="5"/>
        <v>-956.96124487397879</v>
      </c>
      <c r="J42" s="21">
        <f t="shared" si="6"/>
        <v>-690.70139881369244</v>
      </c>
      <c r="K42" s="21">
        <f t="shared" si="7"/>
        <v>2042.83019736856</v>
      </c>
      <c r="L42" s="21">
        <f t="shared" si="8"/>
        <v>-722.2358331588573</v>
      </c>
      <c r="M42" s="21">
        <f t="shared" si="9"/>
        <v>-327.06827947796864</v>
      </c>
    </row>
    <row r="43" spans="1:30" ht="12.75" customHeight="1" x14ac:dyDescent="0.2">
      <c r="A43" s="2">
        <f t="shared" si="10"/>
        <v>26</v>
      </c>
      <c r="C43" s="7" t="s">
        <v>19</v>
      </c>
      <c r="D43" s="21">
        <v>3094.7883504071979</v>
      </c>
      <c r="E43" s="21">
        <v>0</v>
      </c>
      <c r="F43" s="21">
        <v>0</v>
      </c>
      <c r="G43" s="21">
        <v>77.231670544834884</v>
      </c>
      <c r="H43" s="22"/>
      <c r="I43" s="21">
        <f t="shared" si="5"/>
        <v>-15.559141284370424</v>
      </c>
      <c r="J43" s="21">
        <f t="shared" si="6"/>
        <v>0</v>
      </c>
      <c r="K43" s="21">
        <f t="shared" si="7"/>
        <v>0</v>
      </c>
      <c r="L43" s="21">
        <f t="shared" si="8"/>
        <v>-30.954403763320673</v>
      </c>
      <c r="M43" s="21">
        <f t="shared" si="9"/>
        <v>-46.513545047691096</v>
      </c>
    </row>
    <row r="44" spans="1:30" ht="12.75" customHeight="1" x14ac:dyDescent="0.2">
      <c r="A44" s="2">
        <f t="shared" si="10"/>
        <v>27</v>
      </c>
      <c r="C44" s="7" t="s">
        <v>18</v>
      </c>
      <c r="D44" s="21">
        <v>11662.531460056634</v>
      </c>
      <c r="E44" s="21">
        <v>494.7475905824183</v>
      </c>
      <c r="F44" s="21">
        <v>9.7170596643762064</v>
      </c>
      <c r="G44" s="21">
        <v>80.52185640082638</v>
      </c>
      <c r="H44" s="22"/>
      <c r="I44" s="21">
        <f t="shared" si="5"/>
        <v>-58.633726825474355</v>
      </c>
      <c r="J44" s="21">
        <f t="shared" si="6"/>
        <v>-56.386697644735882</v>
      </c>
      <c r="K44" s="21">
        <f t="shared" si="7"/>
        <v>123.57913582843128</v>
      </c>
      <c r="L44" s="21">
        <f t="shared" si="8"/>
        <v>-32.273108133228142</v>
      </c>
      <c r="M44" s="21">
        <f t="shared" si="9"/>
        <v>-23.714396775007096</v>
      </c>
    </row>
    <row r="45" spans="1:30" ht="12.75" customHeight="1" x14ac:dyDescent="0.2">
      <c r="A45" s="2">
        <f t="shared" si="10"/>
        <v>28</v>
      </c>
      <c r="C45" s="7" t="s">
        <v>17</v>
      </c>
      <c r="D45" s="21">
        <v>66411.27378213151</v>
      </c>
      <c r="E45" s="21">
        <v>2076.5472265942708</v>
      </c>
      <c r="F45" s="21">
        <v>33.811684609040512</v>
      </c>
      <c r="G45" s="21">
        <v>644.62845037926138</v>
      </c>
      <c r="H45" s="22"/>
      <c r="I45" s="21">
        <f t="shared" si="5"/>
        <v>-333.88467147203534</v>
      </c>
      <c r="J45" s="21">
        <f t="shared" si="6"/>
        <v>-236.66540846241963</v>
      </c>
      <c r="K45" s="21">
        <f t="shared" si="7"/>
        <v>430.00855291721967</v>
      </c>
      <c r="L45" s="21">
        <f t="shared" si="8"/>
        <v>-258.36666732178924</v>
      </c>
      <c r="M45" s="21">
        <f t="shared" si="9"/>
        <v>-398.90819433902453</v>
      </c>
    </row>
    <row r="46" spans="1:30" ht="12.75" customHeight="1" x14ac:dyDescent="0.2">
      <c r="A46" s="2">
        <f t="shared" si="10"/>
        <v>29</v>
      </c>
      <c r="C46" s="7" t="s">
        <v>16</v>
      </c>
      <c r="D46" s="21">
        <v>116.93898627631729</v>
      </c>
      <c r="E46" s="21">
        <v>0</v>
      </c>
      <c r="F46" s="21">
        <v>0</v>
      </c>
      <c r="G46" s="21">
        <v>9.9933154399558823</v>
      </c>
      <c r="H46" s="22"/>
      <c r="I46" s="21">
        <f t="shared" si="5"/>
        <v>-0.58791426201564878</v>
      </c>
      <c r="J46" s="21">
        <f t="shared" si="6"/>
        <v>0</v>
      </c>
      <c r="K46" s="21">
        <f t="shared" si="7"/>
        <v>0</v>
      </c>
      <c r="L46" s="21">
        <f t="shared" si="8"/>
        <v>-4.0053143856708777</v>
      </c>
      <c r="M46" s="21">
        <f t="shared" si="9"/>
        <v>-4.5932286476865265</v>
      </c>
    </row>
    <row r="47" spans="1:30" ht="12.75" customHeight="1" x14ac:dyDescent="0.2">
      <c r="A47" s="2">
        <f t="shared" si="10"/>
        <v>30</v>
      </c>
      <c r="C47" s="7" t="s">
        <v>15</v>
      </c>
      <c r="D47" s="21">
        <v>562039.94991138519</v>
      </c>
      <c r="E47" s="21">
        <v>26228.585637287655</v>
      </c>
      <c r="F47" s="21">
        <v>210.92305779150618</v>
      </c>
      <c r="G47" s="21">
        <v>3388.4361695814828</v>
      </c>
      <c r="H47" s="22"/>
      <c r="I47" s="21">
        <f t="shared" si="5"/>
        <v>-2825.6727110211305</v>
      </c>
      <c r="J47" s="21">
        <f t="shared" si="6"/>
        <v>-2989.2885910526311</v>
      </c>
      <c r="K47" s="21">
        <f t="shared" si="7"/>
        <v>2682.4667243450449</v>
      </c>
      <c r="L47" s="21">
        <f t="shared" si="8"/>
        <v>-1358.0830322526228</v>
      </c>
      <c r="M47" s="21">
        <f t="shared" si="9"/>
        <v>-4490.5776099813393</v>
      </c>
    </row>
    <row r="48" spans="1:30" ht="12.75" customHeight="1" x14ac:dyDescent="0.2">
      <c r="A48" s="2">
        <f t="shared" si="10"/>
        <v>31</v>
      </c>
      <c r="C48" s="7" t="s">
        <v>14</v>
      </c>
      <c r="D48" s="21">
        <v>3246.9928980224586</v>
      </c>
      <c r="E48" s="21">
        <v>0</v>
      </c>
      <c r="F48" s="21">
        <v>0</v>
      </c>
      <c r="G48" s="21">
        <v>25.433325035481175</v>
      </c>
      <c r="H48" s="22"/>
      <c r="I48" s="21">
        <f t="shared" si="5"/>
        <v>-16.324354214087549</v>
      </c>
      <c r="J48" s="21">
        <f t="shared" si="6"/>
        <v>0</v>
      </c>
      <c r="K48" s="21">
        <f t="shared" si="7"/>
        <v>0</v>
      </c>
      <c r="L48" s="21">
        <f t="shared" si="8"/>
        <v>-10.193660277424982</v>
      </c>
      <c r="M48" s="21">
        <f t="shared" si="9"/>
        <v>-26.518014491512531</v>
      </c>
    </row>
    <row r="49" spans="1:13" ht="12.75" customHeight="1" x14ac:dyDescent="0.2">
      <c r="A49" s="2">
        <f t="shared" si="10"/>
        <v>32</v>
      </c>
      <c r="C49" s="7" t="s">
        <v>13</v>
      </c>
      <c r="D49" s="21">
        <v>60486.104824726695</v>
      </c>
      <c r="E49" s="21">
        <v>2601.29706252702</v>
      </c>
      <c r="F49" s="21">
        <v>54.139000000000003</v>
      </c>
      <c r="G49" s="21">
        <v>365.62899238605235</v>
      </c>
      <c r="H49" s="22"/>
      <c r="I49" s="21">
        <f t="shared" si="5"/>
        <v>-304.09570676629147</v>
      </c>
      <c r="J49" s="21">
        <f t="shared" si="6"/>
        <v>-296.47148109641171</v>
      </c>
      <c r="K49" s="21">
        <f t="shared" si="7"/>
        <v>688.52626882012044</v>
      </c>
      <c r="L49" s="21">
        <f t="shared" si="8"/>
        <v>-146.54386442830713</v>
      </c>
      <c r="M49" s="21">
        <f t="shared" si="9"/>
        <v>-58.584783470889818</v>
      </c>
    </row>
    <row r="50" spans="1:13" ht="12.75" customHeight="1" x14ac:dyDescent="0.2">
      <c r="A50" s="2">
        <f t="shared" si="10"/>
        <v>33</v>
      </c>
      <c r="C50" s="3" t="s">
        <v>12</v>
      </c>
      <c r="D50" s="26">
        <f>SUM(D36:D49)</f>
        <v>5154632.3131410992</v>
      </c>
      <c r="E50" s="26">
        <f>SUM(E36:E49)</f>
        <v>84167.505843646053</v>
      </c>
      <c r="F50" s="26">
        <f>SUM(F36:F49)</f>
        <v>1742.1821676537199</v>
      </c>
      <c r="G50" s="26">
        <f>SUM(G36:G49)</f>
        <v>48090.972785381156</v>
      </c>
      <c r="H50" s="24"/>
      <c r="I50" s="26">
        <f>SUM(I36:I49)</f>
        <v>-25915.068608356036</v>
      </c>
      <c r="J50" s="26">
        <f>SUM(J36:J49)</f>
        <v>-9592.6241862649404</v>
      </c>
      <c r="K50" s="26">
        <f>SUM(K36:K49)</f>
        <v>22156.637313204265</v>
      </c>
      <c r="L50" s="26">
        <f>SUM(L36:L49)</f>
        <v>-19274.830888260662</v>
      </c>
      <c r="M50" s="26">
        <f>SUM(M36:M49)</f>
        <v>-32625.886369677377</v>
      </c>
    </row>
    <row r="51" spans="1:13" ht="12.75" customHeight="1" x14ac:dyDescent="0.2"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12.75" customHeight="1" x14ac:dyDescent="0.2">
      <c r="C52" s="5" t="s">
        <v>11</v>
      </c>
      <c r="D52" s="24"/>
      <c r="E52" s="24"/>
      <c r="F52" s="24"/>
      <c r="G52" s="24"/>
      <c r="H52" s="24"/>
      <c r="I52" s="21"/>
      <c r="J52" s="21"/>
      <c r="K52" s="21"/>
      <c r="L52" s="21"/>
      <c r="M52" s="24"/>
    </row>
    <row r="53" spans="1:13" x14ac:dyDescent="0.2">
      <c r="A53" s="2">
        <f>A50+1</f>
        <v>34</v>
      </c>
      <c r="C53" s="8" t="s">
        <v>10</v>
      </c>
      <c r="D53" s="21">
        <v>60.149289184770971</v>
      </c>
      <c r="E53" s="21">
        <v>0</v>
      </c>
      <c r="F53" s="24">
        <v>0</v>
      </c>
      <c r="G53" s="24">
        <v>0.1607293021029966</v>
      </c>
      <c r="H53" s="24"/>
      <c r="I53" s="21">
        <f t="shared" ref="I53:I59" si="11">D53/$D$62*$I$62</f>
        <v>-0.30240235603096022</v>
      </c>
      <c r="J53" s="21">
        <f t="shared" ref="J53:J59" si="12">E53/$E$62*$J$62</f>
        <v>0</v>
      </c>
      <c r="K53" s="21">
        <f t="shared" ref="K53:K59" si="13">F53/$F$62*$K$62</f>
        <v>0</v>
      </c>
      <c r="L53" s="21">
        <f t="shared" ref="L53:L59" si="14">G53/$G$62*$L$62</f>
        <v>-6.442020066113463E-2</v>
      </c>
      <c r="M53" s="21">
        <f t="shared" ref="M53:M59" si="15">SUM(I53:L53)</f>
        <v>-0.36682255669209485</v>
      </c>
    </row>
    <row r="54" spans="1:13" x14ac:dyDescent="0.2">
      <c r="A54" s="2">
        <f t="shared" ref="A54:A60" si="16">A53+1</f>
        <v>35</v>
      </c>
      <c r="C54" s="8" t="s">
        <v>9</v>
      </c>
      <c r="D54" s="21">
        <v>205189.6525243397</v>
      </c>
      <c r="E54" s="21">
        <v>0</v>
      </c>
      <c r="F54" s="24">
        <v>0</v>
      </c>
      <c r="G54" s="21">
        <v>425.6888502924715</v>
      </c>
      <c r="H54" s="24"/>
      <c r="I54" s="21">
        <f t="shared" si="11"/>
        <v>-1031.5971343555727</v>
      </c>
      <c r="J54" s="21">
        <f t="shared" si="12"/>
        <v>0</v>
      </c>
      <c r="K54" s="21">
        <f t="shared" si="13"/>
        <v>0</v>
      </c>
      <c r="L54" s="21">
        <f t="shared" si="14"/>
        <v>-170.61581675677195</v>
      </c>
      <c r="M54" s="21">
        <f t="shared" si="15"/>
        <v>-1202.2129511123446</v>
      </c>
    </row>
    <row r="55" spans="1:13" x14ac:dyDescent="0.2">
      <c r="A55" s="2">
        <f t="shared" si="16"/>
        <v>36</v>
      </c>
      <c r="C55" s="7" t="s">
        <v>8</v>
      </c>
      <c r="D55" s="21">
        <v>628455.91396918788</v>
      </c>
      <c r="E55" s="21">
        <v>0</v>
      </c>
      <c r="F55" s="24">
        <v>0</v>
      </c>
      <c r="G55" s="21">
        <v>2605.8734483602238</v>
      </c>
      <c r="H55" s="24"/>
      <c r="I55" s="21">
        <f t="shared" si="11"/>
        <v>-3159.5809629948244</v>
      </c>
      <c r="J55" s="21">
        <f t="shared" si="12"/>
        <v>0</v>
      </c>
      <c r="K55" s="21">
        <f t="shared" si="13"/>
        <v>0</v>
      </c>
      <c r="L55" s="21">
        <f t="shared" si="14"/>
        <v>-1044.4323981032123</v>
      </c>
      <c r="M55" s="21">
        <f t="shared" si="15"/>
        <v>-4204.0133610980365</v>
      </c>
    </row>
    <row r="56" spans="1:13" x14ac:dyDescent="0.2">
      <c r="A56" s="2">
        <f t="shared" si="16"/>
        <v>37</v>
      </c>
      <c r="C56" s="7" t="s">
        <v>7</v>
      </c>
      <c r="D56" s="21">
        <v>23.69917691032137</v>
      </c>
      <c r="E56" s="21">
        <v>0</v>
      </c>
      <c r="F56" s="24">
        <v>0</v>
      </c>
      <c r="G56" s="21">
        <v>6.3328298918216203E-2</v>
      </c>
      <c r="H56" s="24"/>
      <c r="I56" s="21">
        <f t="shared" si="11"/>
        <v>-0.11914832296123339</v>
      </c>
      <c r="J56" s="21">
        <f t="shared" si="12"/>
        <v>0</v>
      </c>
      <c r="K56" s="21">
        <f t="shared" si="13"/>
        <v>0</v>
      </c>
      <c r="L56" s="21">
        <f t="shared" si="14"/>
        <v>-2.5381941378837994E-2</v>
      </c>
      <c r="M56" s="21">
        <f t="shared" si="15"/>
        <v>-0.14453026434007138</v>
      </c>
    </row>
    <row r="57" spans="1:13" x14ac:dyDescent="0.2">
      <c r="A57" s="2">
        <f t="shared" si="16"/>
        <v>38</v>
      </c>
      <c r="C57" s="7" t="s">
        <v>6</v>
      </c>
      <c r="D57" s="21">
        <v>53.86318712138754</v>
      </c>
      <c r="E57" s="21">
        <v>0</v>
      </c>
      <c r="F57" s="24">
        <v>0</v>
      </c>
      <c r="G57" s="24">
        <v>0.14393175035650585</v>
      </c>
      <c r="H57" s="24"/>
      <c r="I57" s="21">
        <f t="shared" si="11"/>
        <v>-0.27079878930586043</v>
      </c>
      <c r="J57" s="21">
        <f t="shared" si="12"/>
        <v>0</v>
      </c>
      <c r="K57" s="21">
        <f t="shared" si="13"/>
        <v>0</v>
      </c>
      <c r="L57" s="21">
        <f t="shared" si="14"/>
        <v>-5.7687752750477307E-2</v>
      </c>
      <c r="M57" s="21">
        <f t="shared" si="15"/>
        <v>-0.32848654205633776</v>
      </c>
    </row>
    <row r="58" spans="1:13" x14ac:dyDescent="0.2">
      <c r="A58" s="2">
        <f t="shared" si="16"/>
        <v>39</v>
      </c>
      <c r="C58" s="7" t="s">
        <v>5</v>
      </c>
      <c r="D58" s="21">
        <v>2949.1385627319005</v>
      </c>
      <c r="E58" s="21">
        <v>226.79119754350052</v>
      </c>
      <c r="F58" s="24">
        <v>0</v>
      </c>
      <c r="G58" s="21">
        <v>16.625856884261339</v>
      </c>
      <c r="H58" s="24"/>
      <c r="I58" s="21">
        <f t="shared" si="11"/>
        <v>-14.826882606913424</v>
      </c>
      <c r="J58" s="21">
        <f t="shared" si="12"/>
        <v>-25.847537062927078</v>
      </c>
      <c r="K58" s="21">
        <f t="shared" si="13"/>
        <v>0</v>
      </c>
      <c r="L58" s="21">
        <f t="shared" si="14"/>
        <v>-6.6636327205669712</v>
      </c>
      <c r="M58" s="21">
        <f t="shared" si="15"/>
        <v>-47.338052390407476</v>
      </c>
    </row>
    <row r="59" spans="1:13" x14ac:dyDescent="0.2">
      <c r="A59" s="2">
        <f t="shared" si="16"/>
        <v>40</v>
      </c>
      <c r="C59" s="7" t="s">
        <v>4</v>
      </c>
      <c r="D59" s="21">
        <v>11178.895125943734</v>
      </c>
      <c r="E59" s="21">
        <v>0</v>
      </c>
      <c r="F59" s="24">
        <v>0</v>
      </c>
      <c r="G59" s="21">
        <v>40.724516749590073</v>
      </c>
      <c r="H59" s="24"/>
      <c r="I59" s="21">
        <f t="shared" si="11"/>
        <v>-56.202230645217803</v>
      </c>
      <c r="J59" s="21">
        <f t="shared" si="12"/>
        <v>0</v>
      </c>
      <c r="K59" s="21">
        <f t="shared" si="13"/>
        <v>0</v>
      </c>
      <c r="L59" s="21">
        <f t="shared" si="14"/>
        <v>-16.322360058249881</v>
      </c>
      <c r="M59" s="21">
        <f t="shared" si="15"/>
        <v>-72.52459070346768</v>
      </c>
    </row>
    <row r="60" spans="1:13" x14ac:dyDescent="0.2">
      <c r="A60" s="2">
        <f t="shared" si="16"/>
        <v>41</v>
      </c>
      <c r="C60" s="3" t="s">
        <v>3</v>
      </c>
      <c r="D60" s="26">
        <f>SUM(D53:D59)</f>
        <v>847911.31183541962</v>
      </c>
      <c r="E60" s="26">
        <f>SUM(E53:E59)</f>
        <v>226.79119754350052</v>
      </c>
      <c r="F60" s="26">
        <f>SUM(F53:F59)</f>
        <v>0</v>
      </c>
      <c r="G60" s="26">
        <f>SUM(G53:G59)</f>
        <v>3089.2806616379248</v>
      </c>
      <c r="H60" s="24"/>
      <c r="I60" s="23">
        <f>SUM(I53:I59)</f>
        <v>-4262.8995600708267</v>
      </c>
      <c r="J60" s="23">
        <f>SUM(J53:J59)</f>
        <v>-25.847537062927078</v>
      </c>
      <c r="K60" s="23">
        <f>SUM(K53:K59)</f>
        <v>0</v>
      </c>
      <c r="L60" s="23">
        <f>SUM(L53:L59)</f>
        <v>-1238.1816975335917</v>
      </c>
      <c r="M60" s="23">
        <f>SUM(M53:M59)</f>
        <v>-5526.9287946673439</v>
      </c>
    </row>
    <row r="61" spans="1:13" x14ac:dyDescent="0.2">
      <c r="C61" s="3"/>
      <c r="D61" s="22"/>
      <c r="E61" s="22"/>
      <c r="F61" s="24"/>
      <c r="G61" s="24"/>
      <c r="H61" s="24"/>
      <c r="I61" s="22"/>
      <c r="J61" s="21"/>
      <c r="K61" s="21"/>
      <c r="L61" s="21"/>
      <c r="M61" s="24"/>
    </row>
    <row r="62" spans="1:13" ht="13.5" thickBot="1" x14ac:dyDescent="0.25">
      <c r="A62" s="2">
        <f>A60+1</f>
        <v>42</v>
      </c>
      <c r="C62" s="3" t="s">
        <v>71</v>
      </c>
      <c r="D62" s="27">
        <f>+D25+D33+D50+D60</f>
        <v>16184284.977462605</v>
      </c>
      <c r="E62" s="27">
        <f>+E25+E33+E50+E60</f>
        <v>225038.4616103117</v>
      </c>
      <c r="F62" s="27">
        <f>+F25+F33+F50+F60</f>
        <v>5103.1039179101308</v>
      </c>
      <c r="G62" s="27">
        <f>+G25+G33+G50+G60</f>
        <v>148388.21253862113</v>
      </c>
      <c r="H62" s="22"/>
      <c r="I62" s="27">
        <v>-81366.978300057905</v>
      </c>
      <c r="J62" s="27">
        <v>-25647.776633574736</v>
      </c>
      <c r="K62" s="27">
        <v>64900.000000000007</v>
      </c>
      <c r="L62" s="27">
        <v>-59473.899919999996</v>
      </c>
      <c r="M62" s="27">
        <f>M25+M33+M50+M60</f>
        <v>-101588.65485363262</v>
      </c>
    </row>
    <row r="63" spans="1:13" ht="13.5" thickTop="1" x14ac:dyDescent="0.2"/>
    <row r="64" spans="1:13" x14ac:dyDescent="0.2">
      <c r="A64" s="5" t="s">
        <v>1</v>
      </c>
    </row>
    <row r="65" spans="1:12" x14ac:dyDescent="0.2">
      <c r="A65" s="4" t="s">
        <v>0</v>
      </c>
      <c r="C65" s="1" t="s">
        <v>72</v>
      </c>
      <c r="D65" s="1"/>
      <c r="E65" s="1"/>
      <c r="F65" s="1"/>
      <c r="G65" s="18"/>
      <c r="H65" s="18"/>
      <c r="I65" s="18"/>
      <c r="J65" s="18"/>
      <c r="K65" s="18"/>
      <c r="L65" s="18"/>
    </row>
    <row r="66" spans="1:12" x14ac:dyDescent="0.2">
      <c r="C66" s="18" t="s">
        <v>67</v>
      </c>
      <c r="D66" s="18"/>
      <c r="E66" s="18"/>
      <c r="F66" s="18"/>
      <c r="G66" s="1"/>
      <c r="H66" s="1"/>
    </row>
    <row r="67" spans="1:12" x14ac:dyDescent="0.2">
      <c r="C67" s="19" t="s">
        <v>73</v>
      </c>
      <c r="D67" s="20"/>
      <c r="E67" s="20"/>
      <c r="F67" s="20"/>
    </row>
    <row r="68" spans="1:12" x14ac:dyDescent="0.2">
      <c r="A68" s="4" t="s">
        <v>68</v>
      </c>
      <c r="C68" s="3" t="s">
        <v>69</v>
      </c>
    </row>
    <row r="69" spans="1:12" x14ac:dyDescent="0.2">
      <c r="A69" s="4" t="s">
        <v>70</v>
      </c>
      <c r="C69" s="3" t="s">
        <v>74</v>
      </c>
    </row>
  </sheetData>
  <mergeCells count="4">
    <mergeCell ref="A6:M6"/>
    <mergeCell ref="I8:M8"/>
    <mergeCell ref="A9:A10"/>
    <mergeCell ref="D8:G8"/>
  </mergeCells>
  <printOptions horizontalCentered="1"/>
  <pageMargins left="0.45" right="0.45" top="0.75" bottom="0.75" header="0.3" footer="0.3"/>
  <pageSetup scale="69" orientation="portrait" r:id="rId1"/>
  <headerFooter>
    <oddHeader>&amp;R&amp;"Arial,Regular"&amp;10Filed: 2022-10-31
EB-2022-0200
Exhibit 9
Tab 2
Schedule 2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2022-11-01T20:58:23Z</dcterms:created>
  <dcterms:modified xsi:type="dcterms:W3CDTF">2022-11-01T20:58:30Z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2022-11-01T20:58:30Z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45524f77-e848-462d-a084-3fc7ebb44ffb</vt:lpwstr>
  </property>
  <property fmtid="{D5CDD505-2E9C-101B-9397-08002B2CF9AE}" pid="8" name="MSIP_Label_67694783-de61-499c-97f7-53d7c605e6e9_ContentBits">
    <vt:lpwstr>0</vt:lpwstr>
  </property>
</Properties>
</file>