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rader\Desktop\"/>
    </mc:Choice>
  </mc:AlternateContent>
  <xr:revisionPtr revIDLastSave="0" documentId="13_ncr:1_{26CCE41C-BE45-4BCD-B002-9EBDB2CF08FD}" xr6:coauthVersionLast="47" xr6:coauthVersionMax="47" xr10:uidLastSave="{00000000-0000-0000-0000-000000000000}"/>
  <bookViews>
    <workbookView xWindow="-120" yWindow="-120" windowWidth="29040" windowHeight="15840" xr2:uid="{145996AC-976D-495D-A478-DC16122C43A6}"/>
  </bookViews>
  <sheets>
    <sheet name="9.2.1 - Table 1" sheetId="1" r:id="rId1"/>
    <sheet name="9.2.1 - Table 2" sheetId="2" r:id="rId2"/>
    <sheet name="9.2.1 - Table 4" sheetId="3" r:id="rId3"/>
    <sheet name="9.2.1 - Table 6" sheetId="4" r:id="rId4"/>
    <sheet name="9.2.1 - Table 8" sheetId="5" r:id="rId5"/>
    <sheet name="9.2.1 - Table 9" sheetId="6" r:id="rId6"/>
    <sheet name="9.2.1 - Table 10" sheetId="7" r:id="rId7"/>
    <sheet name="9.2.2 - Table 1" sheetId="8" r:id="rId8"/>
    <sheet name="9.2.2 - Table 2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9" l="1"/>
  <c r="H16" i="9" s="1"/>
  <c r="G9" i="9"/>
  <c r="E9" i="9" s="1"/>
  <c r="H15" i="9"/>
  <c r="H14" i="9"/>
  <c r="E13" i="9"/>
  <c r="F11" i="9"/>
  <c r="I11" i="9" s="1"/>
  <c r="E10" i="9"/>
  <c r="E13" i="8"/>
  <c r="E12" i="8"/>
  <c r="E11" i="8"/>
  <c r="E9" i="8"/>
  <c r="E8" i="8"/>
  <c r="E7" i="8"/>
  <c r="I15" i="9"/>
  <c r="I14" i="9"/>
  <c r="I13" i="9"/>
  <c r="I12" i="9"/>
  <c r="A10" i="9"/>
  <c r="A11" i="9" s="1"/>
  <c r="A12" i="9" s="1"/>
  <c r="A13" i="9" s="1"/>
  <c r="A14" i="9" s="1"/>
  <c r="A15" i="9" s="1"/>
  <c r="A16" i="9" s="1"/>
  <c r="E15" i="8"/>
  <c r="A8" i="8"/>
  <c r="A9" i="8" s="1"/>
  <c r="A10" i="8" s="1"/>
  <c r="A11" i="8" s="1"/>
  <c r="A12" i="8" s="1"/>
  <c r="A13" i="8" s="1"/>
  <c r="A15" i="8" s="1"/>
  <c r="F10" i="7"/>
  <c r="E10" i="7"/>
  <c r="G10" i="7" s="1"/>
  <c r="F8" i="7"/>
  <c r="F12" i="7" s="1"/>
  <c r="E8" i="7"/>
  <c r="E12" i="7" s="1"/>
  <c r="G12" i="7" s="1"/>
  <c r="J7" i="6"/>
  <c r="J7" i="5"/>
  <c r="J7" i="4"/>
  <c r="J7" i="3"/>
  <c r="E15" i="2"/>
  <c r="E19" i="2" s="1"/>
  <c r="A9" i="2"/>
  <c r="A10" i="2" s="1"/>
  <c r="A11" i="2" s="1"/>
  <c r="A12" i="2" s="1"/>
  <c r="A13" i="2" s="1"/>
  <c r="E16" i="1"/>
  <c r="A9" i="1"/>
  <c r="A10" i="1" s="1"/>
  <c r="A11" i="1" s="1"/>
  <c r="A12" i="1" s="1"/>
  <c r="A13" i="1" s="1"/>
  <c r="A14" i="1" s="1"/>
  <c r="E16" i="9" l="1"/>
  <c r="I9" i="9"/>
  <c r="F16" i="9"/>
  <c r="G16" i="9"/>
  <c r="I10" i="9"/>
  <c r="I16" i="9" s="1"/>
  <c r="G8" i="7"/>
</calcChain>
</file>

<file path=xl/sharedStrings.xml><?xml version="1.0" encoding="utf-8"?>
<sst xmlns="http://schemas.openxmlformats.org/spreadsheetml/2006/main" count="161" uniqueCount="77">
  <si>
    <t>Table 1</t>
  </si>
  <si>
    <t>Total Deferral and Variance Account Balances Proposed for Clearance</t>
  </si>
  <si>
    <t>Forecast to 
December 31, 2023</t>
  </si>
  <si>
    <t>Line</t>
  </si>
  <si>
    <t xml:space="preserve">No. </t>
  </si>
  <si>
    <t>Particulars ($ millions)</t>
  </si>
  <si>
    <t>Total (1)</t>
  </si>
  <si>
    <t>APCDA</t>
  </si>
  <si>
    <t>TVDA</t>
  </si>
  <si>
    <t>ICMDA</t>
  </si>
  <si>
    <t>RNGISVA</t>
  </si>
  <si>
    <t>-</t>
  </si>
  <si>
    <t>COVID-19DA</t>
  </si>
  <si>
    <t>TIACDA</t>
  </si>
  <si>
    <t>Transitional Pension Balance</t>
  </si>
  <si>
    <t>Total Balance Proposed for Clearance (2)</t>
  </si>
  <si>
    <t>Note:</t>
  </si>
  <si>
    <t>(1)</t>
  </si>
  <si>
    <t>Where applicable, balances include forecast interest calculated using the OEB-prescribed Q3 2022 interest rate.</t>
  </si>
  <si>
    <t>(2)</t>
  </si>
  <si>
    <t xml:space="preserve">Balances proposed for disposition are consistent with the account balances reported in the reporting and record-keeping requirements (RRR) and the relevant year’s audited financial statements unless otherwise noted. </t>
  </si>
  <si>
    <t>Table 2</t>
  </si>
  <si>
    <t>Accounting Policy Changes Deferral Account</t>
  </si>
  <si>
    <t>Summary of Cumulative Revenue Requirement Impact</t>
  </si>
  <si>
    <t>Line No.</t>
  </si>
  <si>
    <t>Total</t>
  </si>
  <si>
    <t>Capitalization vs. Expense</t>
  </si>
  <si>
    <t>Interest During Construction</t>
  </si>
  <si>
    <t>Depreciation Expense</t>
  </si>
  <si>
    <t>Overhead Capitalization</t>
  </si>
  <si>
    <t>Amortized Gas Supply Storage and Transportation Costs</t>
  </si>
  <si>
    <t>Pension &amp; OPEB Expense</t>
  </si>
  <si>
    <t>Total Cumulative Revenue Requirement Impact</t>
  </si>
  <si>
    <t>Total Cumulative Interest</t>
  </si>
  <si>
    <t>Final Balance with Interest</t>
  </si>
  <si>
    <t>Table 4</t>
  </si>
  <si>
    <t>Capitalization vs. Expense - Annual Revenue Requirement Impact</t>
  </si>
  <si>
    <t>Line
No.</t>
  </si>
  <si>
    <t>2019 
Actual</t>
  </si>
  <si>
    <t>2020 
Actual</t>
  </si>
  <si>
    <t>2021 
Actual</t>
  </si>
  <si>
    <t>2022
Estimate</t>
  </si>
  <si>
    <t>2023 
Bridge Year</t>
  </si>
  <si>
    <t>Total 
Cumulative</t>
  </si>
  <si>
    <t>(a)</t>
  </si>
  <si>
    <t>(b)</t>
  </si>
  <si>
    <t>(c)</t>
  </si>
  <si>
    <t>(d)</t>
  </si>
  <si>
    <t>(e)</t>
  </si>
  <si>
    <t>(f)</t>
  </si>
  <si>
    <t>Table 6</t>
  </si>
  <si>
    <t>IDC - Annual Revenue Requirement Impact</t>
  </si>
  <si>
    <t>Table 8</t>
  </si>
  <si>
    <t>Depreciation Expense - Annual Revenue Requirement Impact</t>
  </si>
  <si>
    <t xml:space="preserve">Depreciation Expense </t>
  </si>
  <si>
    <t>Table 9</t>
  </si>
  <si>
    <t>OH Capitalization - Annual Revenue Requirement Impact</t>
  </si>
  <si>
    <t>Table 10</t>
  </si>
  <si>
    <t>Impacts Arising from the COVID-19 Emergency Deferral Account</t>
  </si>
  <si>
    <t>Continuity of Balances</t>
  </si>
  <si>
    <t>Total Balance at December 31, 2023</t>
  </si>
  <si>
    <t>COVID-19DA Balance</t>
  </si>
  <si>
    <t>Interest</t>
  </si>
  <si>
    <t>Total Balance with Interest</t>
  </si>
  <si>
    <t>No.</t>
  </si>
  <si>
    <t>1</t>
  </si>
  <si>
    <t>Total Balance Proposed for Clearance</t>
  </si>
  <si>
    <t>Deferral and Variance Account Balance Summary by Allocation Factor</t>
  </si>
  <si>
    <t>Balance by Allocation Factor</t>
  </si>
  <si>
    <t>Rate 
Base</t>
  </si>
  <si>
    <t>High Pressure 
&gt;4"</t>
  </si>
  <si>
    <t>Storage
Deliverability</t>
  </si>
  <si>
    <t>Employee
Benefits</t>
  </si>
  <si>
    <t>Total 
Balance</t>
  </si>
  <si>
    <t>Particulars ($000s)</t>
  </si>
  <si>
    <t xml:space="preserve">ICMDA </t>
  </si>
  <si>
    <t xml:space="preserve">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</si>
</sst>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.0_);_(* \(#,##0.0\);_(* &quot;-&quot;?_);_(@_)"/>
    <numFmt numFmtId="165" formatCode="0.0"/>
    <numFmt numFmtId="166" formatCode="0.0_);\(0.0\)"/>
    <numFmt numFmtId="167" formatCode="0."/>
    <numFmt numFmtId="168" formatCode="_(* #,##0.0_);_(* \(#,##0.0\);_(* &quot;-&quot;??_);_(@_)"/>
    <numFmt numFmtId="169" formatCode="#,##0.0_)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2" applyNumberForma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 vertic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43" fontId="3" fillId="0" borderId="0" xfId="1" applyFont="1" applyFill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/>
    </xf>
    <xf numFmtId="164" fontId="4" fillId="0" borderId="0" xfId="2" applyNumberFormat="1"/>
    <xf numFmtId="0" fontId="4" fillId="0" borderId="0" xfId="2"/>
    <xf numFmtId="0" fontId="4" fillId="0" borderId="1" xfId="2" applyBorder="1" applyAlignment="1">
      <alignment horizontal="center" wrapText="1"/>
    </xf>
    <xf numFmtId="0" fontId="4" fillId="0" borderId="0" xfId="2" applyAlignment="1">
      <alignment horizontal="center" wrapText="1"/>
    </xf>
    <xf numFmtId="0" fontId="4" fillId="0" borderId="1" xfId="2" applyBorder="1" applyAlignment="1">
      <alignment horizontal="left"/>
    </xf>
    <xf numFmtId="0" fontId="4" fillId="0" borderId="0" xfId="2" applyAlignment="1">
      <alignment horizontal="left"/>
    </xf>
    <xf numFmtId="164" fontId="4" fillId="0" borderId="1" xfId="2" applyNumberFormat="1" applyBorder="1" applyAlignment="1">
      <alignment horizontal="center"/>
    </xf>
    <xf numFmtId="0" fontId="4" fillId="0" borderId="0" xfId="2" applyAlignment="1">
      <alignment vertical="top"/>
    </xf>
    <xf numFmtId="164" fontId="4" fillId="0" borderId="0" xfId="2" applyNumberFormat="1" applyAlignment="1">
      <alignment horizontal="center"/>
    </xf>
    <xf numFmtId="0" fontId="4" fillId="0" borderId="0" xfId="2" applyAlignment="1">
      <alignment horizontal="center" vertical="top"/>
    </xf>
    <xf numFmtId="167" fontId="4" fillId="0" borderId="0" xfId="2" applyNumberFormat="1" applyAlignment="1">
      <alignment horizontal="center" vertical="top"/>
    </xf>
    <xf numFmtId="167" fontId="4" fillId="0" borderId="0" xfId="2" applyNumberFormat="1" applyAlignment="1">
      <alignment horizontal="left" vertical="top"/>
    </xf>
    <xf numFmtId="0" fontId="4" fillId="0" borderId="0" xfId="2" quotePrefix="1" applyAlignment="1">
      <alignment horizontal="center" vertical="top"/>
    </xf>
    <xf numFmtId="167" fontId="4" fillId="0" borderId="0" xfId="2" quotePrefix="1" applyNumberFormat="1" applyAlignment="1">
      <alignment horizontal="center" vertical="top"/>
    </xf>
    <xf numFmtId="165" fontId="3" fillId="0" borderId="1" xfId="0" applyNumberFormat="1" applyFont="1" applyBorder="1" applyAlignment="1">
      <alignment horizontal="center"/>
    </xf>
    <xf numFmtId="0" fontId="4" fillId="0" borderId="0" xfId="2" applyAlignment="1">
      <alignment horizontal="left" vertical="top"/>
    </xf>
    <xf numFmtId="0" fontId="3" fillId="0" borderId="0" xfId="0" quotePrefix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8" fontId="3" fillId="0" borderId="0" xfId="0" applyNumberFormat="1" applyFont="1" applyAlignment="1">
      <alignment wrapText="1"/>
    </xf>
    <xf numFmtId="164" fontId="4" fillId="0" borderId="1" xfId="2" applyNumberFormat="1" applyBorder="1" applyAlignment="1">
      <alignment horizontal="center" wrapText="1"/>
    </xf>
    <xf numFmtId="164" fontId="4" fillId="0" borderId="0" xfId="2" quotePrefix="1" applyNumberFormat="1" applyAlignment="1">
      <alignment horizontal="center"/>
    </xf>
    <xf numFmtId="169" fontId="3" fillId="0" borderId="0" xfId="1" applyNumberFormat="1" applyFont="1" applyFill="1" applyAlignment="1">
      <alignment horizontal="center"/>
    </xf>
    <xf numFmtId="169" fontId="3" fillId="0" borderId="0" xfId="1" applyNumberFormat="1" applyFont="1" applyFill="1"/>
    <xf numFmtId="164" fontId="4" fillId="0" borderId="0" xfId="2" quotePrefix="1" applyNumberFormat="1" applyAlignment="1">
      <alignment horizontal="center" wrapText="1"/>
    </xf>
    <xf numFmtId="164" fontId="4" fillId="0" borderId="0" xfId="2" quotePrefix="1" applyNumberFormat="1" applyAlignment="1">
      <alignment wrapText="1"/>
    </xf>
    <xf numFmtId="164" fontId="4" fillId="0" borderId="1" xfId="2" quotePrefix="1" applyNumberFormat="1" applyBorder="1" applyAlignment="1">
      <alignment horizontal="center" wrapText="1"/>
    </xf>
    <xf numFmtId="169" fontId="4" fillId="0" borderId="0" xfId="2" applyNumberFormat="1" applyAlignment="1">
      <alignment horizontal="center"/>
    </xf>
    <xf numFmtId="169" fontId="4" fillId="0" borderId="1" xfId="2" applyNumberFormat="1" applyBorder="1" applyAlignment="1">
      <alignment horizontal="center"/>
    </xf>
    <xf numFmtId="169" fontId="3" fillId="0" borderId="2" xfId="1" applyNumberFormat="1" applyFont="1" applyFill="1" applyBorder="1" applyAlignment="1">
      <alignment horizontal="center"/>
    </xf>
    <xf numFmtId="169" fontId="3" fillId="0" borderId="0" xfId="1" applyNumberFormat="1" applyFont="1" applyFill="1" applyBorder="1" applyAlignment="1">
      <alignment horizontal="center"/>
    </xf>
    <xf numFmtId="169" fontId="3" fillId="0" borderId="1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quotePrefix="1" applyFont="1" applyAlignment="1">
      <alignment horizontal="center" wrapText="1"/>
    </xf>
    <xf numFmtId="37" fontId="3" fillId="0" borderId="0" xfId="1" applyNumberFormat="1" applyFont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37" fontId="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7" xfId="2" xr:uid="{5F7B268F-DD52-4F90-9CB7-E84569FD2D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A910-EE44-4F77-8255-61EBBF81A8AD}">
  <dimension ref="A1:E20"/>
  <sheetViews>
    <sheetView tabSelected="1" workbookViewId="0">
      <selection sqref="A1:E1"/>
    </sheetView>
  </sheetViews>
  <sheetFormatPr defaultRowHeight="15" x14ac:dyDescent="0.25"/>
  <cols>
    <col min="1" max="1" width="6.28515625" style="5" customWidth="1"/>
    <col min="2" max="2" width="1.7109375" style="5" customWidth="1"/>
    <col min="3" max="3" width="59" style="5" customWidth="1"/>
    <col min="4" max="4" width="2" style="5" customWidth="1"/>
    <col min="5" max="5" width="15.5703125" style="2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2"/>
      <c r="B3" s="2"/>
      <c r="C3" s="2"/>
      <c r="D3" s="2"/>
    </row>
    <row r="4" spans="1:5" ht="39" x14ac:dyDescent="0.25">
      <c r="A4" s="2"/>
      <c r="B4" s="2"/>
      <c r="C4" s="2"/>
      <c r="D4" s="2"/>
      <c r="E4" s="3" t="s">
        <v>2</v>
      </c>
    </row>
    <row r="5" spans="1:5" x14ac:dyDescent="0.25">
      <c r="A5" s="4" t="s">
        <v>3</v>
      </c>
      <c r="B5" s="4"/>
    </row>
    <row r="6" spans="1:5" x14ac:dyDescent="0.25">
      <c r="A6" s="6" t="s">
        <v>4</v>
      </c>
      <c r="B6" s="4"/>
      <c r="C6" s="7" t="s">
        <v>5</v>
      </c>
      <c r="E6" s="8" t="s">
        <v>6</v>
      </c>
    </row>
    <row r="7" spans="1:5" x14ac:dyDescent="0.25">
      <c r="A7" s="4"/>
      <c r="B7" s="4"/>
    </row>
    <row r="8" spans="1:5" x14ac:dyDescent="0.25">
      <c r="A8" s="9">
        <v>1</v>
      </c>
      <c r="B8" s="4"/>
      <c r="C8" s="5" t="s">
        <v>7</v>
      </c>
      <c r="E8" s="10">
        <v>142.18375620999998</v>
      </c>
    </row>
    <row r="9" spans="1:5" x14ac:dyDescent="0.25">
      <c r="A9" s="9">
        <f>A8+1</f>
        <v>2</v>
      </c>
      <c r="B9" s="4"/>
      <c r="C9" s="5" t="s">
        <v>8</v>
      </c>
      <c r="E9" s="11">
        <v>-4.9582037000578776</v>
      </c>
    </row>
    <row r="10" spans="1:5" x14ac:dyDescent="0.25">
      <c r="A10" s="9">
        <f t="shared" ref="A10:A14" si="0">A9+1</f>
        <v>3</v>
      </c>
      <c r="B10" s="4"/>
      <c r="C10" s="5" t="s">
        <v>9</v>
      </c>
      <c r="E10" s="11">
        <v>-25.647776633574736</v>
      </c>
    </row>
    <row r="11" spans="1:5" x14ac:dyDescent="0.25">
      <c r="A11" s="9">
        <f t="shared" si="0"/>
        <v>4</v>
      </c>
      <c r="B11" s="4"/>
      <c r="C11" s="5" t="s">
        <v>10</v>
      </c>
      <c r="E11" s="12" t="s">
        <v>11</v>
      </c>
    </row>
    <row r="12" spans="1:5" x14ac:dyDescent="0.25">
      <c r="A12" s="9">
        <f t="shared" si="0"/>
        <v>5</v>
      </c>
      <c r="B12" s="4"/>
      <c r="C12" s="5" t="s">
        <v>12</v>
      </c>
      <c r="E12" s="10">
        <v>1.47186927</v>
      </c>
    </row>
    <row r="13" spans="1:5" x14ac:dyDescent="0.25">
      <c r="A13" s="9">
        <f t="shared" si="0"/>
        <v>6</v>
      </c>
      <c r="B13" s="4"/>
      <c r="C13" s="5" t="s">
        <v>13</v>
      </c>
      <c r="E13" s="10">
        <v>39.922199999999997</v>
      </c>
    </row>
    <row r="14" spans="1:5" x14ac:dyDescent="0.25">
      <c r="A14" s="9">
        <f t="shared" si="0"/>
        <v>7</v>
      </c>
      <c r="B14" s="4"/>
      <c r="C14" s="5" t="s">
        <v>14</v>
      </c>
      <c r="E14" s="13">
        <v>-254.56049999999999</v>
      </c>
    </row>
    <row r="15" spans="1:5" x14ac:dyDescent="0.25">
      <c r="A15" s="4"/>
      <c r="B15" s="4"/>
    </row>
    <row r="16" spans="1:5" ht="15.75" thickBot="1" x14ac:dyDescent="0.3">
      <c r="A16" s="9">
        <v>8</v>
      </c>
      <c r="B16" s="4"/>
      <c r="C16" s="5" t="s">
        <v>15</v>
      </c>
      <c r="E16" s="14">
        <f>SUM(E8:E14)</f>
        <v>-101.58865485363262</v>
      </c>
    </row>
    <row r="17" spans="1:5" ht="15.75" thickTop="1" x14ac:dyDescent="0.25">
      <c r="A17" s="4"/>
      <c r="B17" s="4"/>
    </row>
    <row r="18" spans="1:5" x14ac:dyDescent="0.25">
      <c r="A18" s="15" t="s">
        <v>16</v>
      </c>
      <c r="B18" s="4"/>
    </row>
    <row r="19" spans="1:5" x14ac:dyDescent="0.25">
      <c r="A19" s="16" t="s">
        <v>17</v>
      </c>
      <c r="B19" s="4"/>
      <c r="C19" s="17" t="s">
        <v>18</v>
      </c>
      <c r="D19" s="17"/>
      <c r="E19" s="17"/>
    </row>
    <row r="20" spans="1:5" x14ac:dyDescent="0.25">
      <c r="A20" s="16" t="s">
        <v>19</v>
      </c>
      <c r="B20" s="4"/>
      <c r="C20" s="17" t="s">
        <v>20</v>
      </c>
      <c r="D20" s="17"/>
      <c r="E20" s="17"/>
    </row>
  </sheetData>
  <mergeCells count="4">
    <mergeCell ref="A1:E1"/>
    <mergeCell ref="A2:E2"/>
    <mergeCell ref="C19:E19"/>
    <mergeCell ref="C20:E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79ED4-CCBF-4576-9876-761C667D09F2}">
  <dimension ref="A1:E24"/>
  <sheetViews>
    <sheetView workbookViewId="0">
      <selection activeCell="C31" sqref="C31"/>
    </sheetView>
  </sheetViews>
  <sheetFormatPr defaultRowHeight="15" x14ac:dyDescent="0.25"/>
  <cols>
    <col min="1" max="1" width="6.7109375" style="5" customWidth="1"/>
    <col min="2" max="2" width="1.7109375" style="5" customWidth="1"/>
    <col min="3" max="3" width="55.7109375" style="5" customWidth="1"/>
    <col min="4" max="4" width="2.28515625" style="5" customWidth="1"/>
    <col min="5" max="5" width="16.140625" style="5" customWidth="1"/>
  </cols>
  <sheetData>
    <row r="1" spans="1:5" x14ac:dyDescent="0.25">
      <c r="A1" s="18" t="s">
        <v>21</v>
      </c>
      <c r="B1" s="18"/>
      <c r="C1" s="18"/>
      <c r="D1" s="18"/>
      <c r="E1" s="18"/>
    </row>
    <row r="2" spans="1:5" x14ac:dyDescent="0.25">
      <c r="A2" s="18" t="s">
        <v>22</v>
      </c>
      <c r="B2" s="18"/>
      <c r="C2" s="18"/>
      <c r="D2" s="18"/>
      <c r="E2" s="18"/>
    </row>
    <row r="3" spans="1:5" x14ac:dyDescent="0.25">
      <c r="A3" s="18" t="s">
        <v>23</v>
      </c>
      <c r="B3" s="18"/>
      <c r="C3" s="18"/>
      <c r="D3" s="18"/>
      <c r="E3" s="18"/>
    </row>
    <row r="4" spans="1:5" x14ac:dyDescent="0.25">
      <c r="A4" s="19"/>
      <c r="B4" s="19"/>
      <c r="C4" s="19"/>
      <c r="D4" s="19"/>
      <c r="E4" s="20"/>
    </row>
    <row r="5" spans="1:5" ht="39" x14ac:dyDescent="0.25">
      <c r="A5" s="21"/>
      <c r="B5" s="21"/>
      <c r="C5" s="21"/>
      <c r="D5" s="21"/>
      <c r="E5" s="3" t="s">
        <v>2</v>
      </c>
    </row>
    <row r="6" spans="1:5" ht="26.25" x14ac:dyDescent="0.25">
      <c r="A6" s="22" t="s">
        <v>24</v>
      </c>
      <c r="B6" s="23"/>
      <c r="C6" s="24" t="s">
        <v>5</v>
      </c>
      <c r="D6" s="25"/>
      <c r="E6" s="26" t="s">
        <v>25</v>
      </c>
    </row>
    <row r="7" spans="1:5" x14ac:dyDescent="0.25">
      <c r="A7" s="27"/>
      <c r="B7" s="27"/>
      <c r="C7" s="21"/>
      <c r="D7" s="21"/>
      <c r="E7" s="28"/>
    </row>
    <row r="8" spans="1:5" x14ac:dyDescent="0.25">
      <c r="A8" s="29">
        <v>1</v>
      </c>
      <c r="B8" s="30"/>
      <c r="C8" s="31" t="s">
        <v>26</v>
      </c>
      <c r="D8" s="31"/>
      <c r="E8" s="11">
        <v>-11.665521961014154</v>
      </c>
    </row>
    <row r="9" spans="1:5" x14ac:dyDescent="0.25">
      <c r="A9" s="32">
        <f>A8+1</f>
        <v>2</v>
      </c>
      <c r="B9" s="33"/>
      <c r="C9" s="31" t="s">
        <v>27</v>
      </c>
      <c r="D9" s="31"/>
      <c r="E9" s="11">
        <v>1.5322999999999998</v>
      </c>
    </row>
    <row r="10" spans="1:5" x14ac:dyDescent="0.25">
      <c r="A10" s="32">
        <f t="shared" ref="A10:A13" si="0">A9+1</f>
        <v>3</v>
      </c>
      <c r="B10" s="33"/>
      <c r="C10" s="31" t="s">
        <v>28</v>
      </c>
      <c r="D10" s="31"/>
      <c r="E10" s="11">
        <v>-31.229451941496599</v>
      </c>
    </row>
    <row r="11" spans="1:5" x14ac:dyDescent="0.25">
      <c r="A11" s="32">
        <f t="shared" si="0"/>
        <v>4</v>
      </c>
      <c r="B11" s="33"/>
      <c r="C11" s="31" t="s">
        <v>29</v>
      </c>
      <c r="D11" s="31"/>
      <c r="E11" s="11">
        <v>-36.494613000000001</v>
      </c>
    </row>
    <row r="12" spans="1:5" x14ac:dyDescent="0.25">
      <c r="A12" s="32">
        <f t="shared" si="0"/>
        <v>5</v>
      </c>
      <c r="B12" s="33"/>
      <c r="C12" s="31" t="s">
        <v>30</v>
      </c>
      <c r="D12" s="31"/>
      <c r="E12" s="10">
        <v>64.900000000000006</v>
      </c>
    </row>
    <row r="13" spans="1:5" x14ac:dyDescent="0.25">
      <c r="A13" s="32">
        <f t="shared" si="0"/>
        <v>6</v>
      </c>
      <c r="B13" s="33"/>
      <c r="C13" s="31" t="s">
        <v>31</v>
      </c>
      <c r="D13" s="31"/>
      <c r="E13" s="34">
        <v>155.16440008000001</v>
      </c>
    </row>
    <row r="14" spans="1:5" x14ac:dyDescent="0.25">
      <c r="A14" s="29"/>
      <c r="B14" s="30"/>
      <c r="C14" s="30"/>
      <c r="D14" s="30"/>
      <c r="E14" s="11"/>
    </row>
    <row r="15" spans="1:5" x14ac:dyDescent="0.25">
      <c r="A15" s="32">
        <v>7</v>
      </c>
      <c r="B15" s="33"/>
      <c r="C15" s="35" t="s">
        <v>32</v>
      </c>
      <c r="D15" s="35"/>
      <c r="E15" s="10">
        <f>SUM(E8:E13)</f>
        <v>142.20711317748925</v>
      </c>
    </row>
    <row r="16" spans="1:5" x14ac:dyDescent="0.25">
      <c r="E16" s="4"/>
    </row>
    <row r="17" spans="1:5" x14ac:dyDescent="0.25">
      <c r="A17" s="36">
        <v>8</v>
      </c>
      <c r="B17" s="36"/>
      <c r="C17" s="5" t="s">
        <v>33</v>
      </c>
      <c r="E17" s="34">
        <v>-2.3343790000000069E-2</v>
      </c>
    </row>
    <row r="18" spans="1:5" x14ac:dyDescent="0.25">
      <c r="A18" s="36"/>
      <c r="B18" s="36"/>
      <c r="E18" s="4"/>
    </row>
    <row r="19" spans="1:5" ht="15.75" thickBot="1" x14ac:dyDescent="0.3">
      <c r="A19" s="36">
        <v>9</v>
      </c>
      <c r="B19" s="36"/>
      <c r="C19" s="5" t="s">
        <v>34</v>
      </c>
      <c r="E19" s="37">
        <f>SUM(E15:E17)</f>
        <v>142.18376938748924</v>
      </c>
    </row>
    <row r="20" spans="1:5" ht="15.75" thickTop="1" x14ac:dyDescent="0.25"/>
    <row r="24" spans="1:5" x14ac:dyDescent="0.25">
      <c r="E24" s="3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5907D-E373-41CF-A770-731C02379D0B}">
  <dimension ref="A1:J8"/>
  <sheetViews>
    <sheetView workbookViewId="0">
      <selection activeCell="F30" sqref="F30"/>
    </sheetView>
  </sheetViews>
  <sheetFormatPr defaultRowHeight="15" x14ac:dyDescent="0.25"/>
  <cols>
    <col min="1" max="1" width="6.42578125" style="5" customWidth="1"/>
    <col min="2" max="2" width="1.85546875" style="5" customWidth="1"/>
    <col min="3" max="3" width="31.140625" style="5" customWidth="1"/>
    <col min="4" max="4" width="2.42578125" style="5" customWidth="1"/>
    <col min="5" max="5" width="10.7109375" style="5" customWidth="1"/>
    <col min="6" max="6" width="13.42578125" style="5" customWidth="1"/>
    <col min="7" max="7" width="11.42578125" style="5" customWidth="1"/>
    <col min="8" max="8" width="12.28515625" style="5" customWidth="1"/>
    <col min="9" max="9" width="13" style="5" customWidth="1"/>
    <col min="10" max="10" width="12.28515625" style="5" customWidth="1"/>
  </cols>
  <sheetData>
    <row r="1" spans="1:10" x14ac:dyDescent="0.25">
      <c r="A1" s="18" t="s">
        <v>35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36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/>
      <c r="B3" s="19"/>
      <c r="C3" s="19"/>
      <c r="D3" s="19"/>
      <c r="E3" s="20"/>
      <c r="F3" s="20"/>
      <c r="G3" s="20"/>
      <c r="H3" s="20"/>
      <c r="I3" s="20"/>
    </row>
    <row r="4" spans="1:10" ht="26.25" x14ac:dyDescent="0.25">
      <c r="A4" s="22" t="s">
        <v>37</v>
      </c>
      <c r="B4" s="23"/>
      <c r="C4" s="24" t="s">
        <v>5</v>
      </c>
      <c r="D4" s="25"/>
      <c r="E4" s="39" t="s">
        <v>38</v>
      </c>
      <c r="F4" s="39" t="s">
        <v>39</v>
      </c>
      <c r="G4" s="39" t="s">
        <v>40</v>
      </c>
      <c r="H4" s="39" t="s">
        <v>41</v>
      </c>
      <c r="I4" s="39" t="s">
        <v>42</v>
      </c>
      <c r="J4" s="39" t="s">
        <v>43</v>
      </c>
    </row>
    <row r="5" spans="1:10" x14ac:dyDescent="0.25">
      <c r="A5" s="27"/>
      <c r="B5" s="27"/>
      <c r="C5" s="21"/>
      <c r="D5" s="21"/>
      <c r="E5" s="40" t="s">
        <v>44</v>
      </c>
      <c r="F5" s="40" t="s">
        <v>45</v>
      </c>
      <c r="G5" s="40" t="s">
        <v>46</v>
      </c>
      <c r="H5" s="40" t="s">
        <v>47</v>
      </c>
      <c r="I5" s="40" t="s">
        <v>48</v>
      </c>
      <c r="J5" s="40" t="s">
        <v>49</v>
      </c>
    </row>
    <row r="6" spans="1:10" x14ac:dyDescent="0.25">
      <c r="A6" s="27"/>
      <c r="B6" s="27"/>
      <c r="C6" s="21"/>
      <c r="D6" s="21"/>
      <c r="E6" s="40"/>
      <c r="F6" s="40"/>
      <c r="G6" s="40"/>
      <c r="H6" s="40"/>
      <c r="I6" s="40"/>
      <c r="J6" s="40"/>
    </row>
    <row r="7" spans="1:10" x14ac:dyDescent="0.25">
      <c r="A7" s="16">
        <v>1</v>
      </c>
      <c r="C7" s="5" t="s">
        <v>26</v>
      </c>
      <c r="E7" s="41">
        <v>4.4023500389858432</v>
      </c>
      <c r="F7" s="41">
        <v>-5.1878720000000005</v>
      </c>
      <c r="G7" s="41">
        <v>-3.6236999999999999</v>
      </c>
      <c r="H7" s="41">
        <v>-1.8672999999999997</v>
      </c>
      <c r="I7" s="41">
        <v>-5.3890000000000002</v>
      </c>
      <c r="J7" s="41">
        <f>SUM(E7:I7)</f>
        <v>-11.665521961014157</v>
      </c>
    </row>
    <row r="8" spans="1:10" x14ac:dyDescent="0.25">
      <c r="E8" s="2"/>
      <c r="F8" s="2"/>
      <c r="G8" s="2"/>
      <c r="H8" s="2"/>
      <c r="I8" s="2"/>
      <c r="J8" s="2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903D5-EA03-4DFF-B793-816C5FE92CE2}">
  <dimension ref="A1:J7"/>
  <sheetViews>
    <sheetView workbookViewId="0">
      <selection activeCell="C8" sqref="C8"/>
    </sheetView>
  </sheetViews>
  <sheetFormatPr defaultRowHeight="15" x14ac:dyDescent="0.25"/>
  <cols>
    <col min="1" max="1" width="6.42578125" style="5" customWidth="1"/>
    <col min="2" max="2" width="1.7109375" style="5" customWidth="1"/>
    <col min="3" max="3" width="31.140625" style="5" customWidth="1"/>
    <col min="4" max="4" width="1.7109375" style="5" customWidth="1"/>
    <col min="5" max="5" width="10.7109375" style="5" customWidth="1"/>
    <col min="6" max="6" width="13.42578125" style="5" customWidth="1"/>
    <col min="7" max="7" width="11.42578125" style="5" customWidth="1"/>
    <col min="8" max="8" width="12.28515625" style="5" customWidth="1"/>
    <col min="9" max="9" width="13" style="5" customWidth="1"/>
    <col min="10" max="10" width="12.28515625" style="5" customWidth="1"/>
  </cols>
  <sheetData>
    <row r="1" spans="1:10" x14ac:dyDescent="0.25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51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/>
      <c r="B3" s="19"/>
      <c r="C3" s="19"/>
      <c r="D3" s="19"/>
      <c r="E3" s="20"/>
      <c r="F3" s="20"/>
      <c r="G3" s="20"/>
      <c r="H3" s="20"/>
      <c r="I3" s="20"/>
    </row>
    <row r="4" spans="1:10" ht="26.25" x14ac:dyDescent="0.25">
      <c r="A4" s="22" t="s">
        <v>37</v>
      </c>
      <c r="B4" s="23"/>
      <c r="C4" s="24" t="s">
        <v>5</v>
      </c>
      <c r="D4" s="25"/>
      <c r="E4" s="39" t="s">
        <v>38</v>
      </c>
      <c r="F4" s="39" t="s">
        <v>39</v>
      </c>
      <c r="G4" s="39" t="s">
        <v>40</v>
      </c>
      <c r="H4" s="39" t="s">
        <v>41</v>
      </c>
      <c r="I4" s="39" t="s">
        <v>42</v>
      </c>
      <c r="J4" s="39" t="s">
        <v>43</v>
      </c>
    </row>
    <row r="5" spans="1:10" x14ac:dyDescent="0.25">
      <c r="A5" s="27"/>
      <c r="B5" s="27"/>
      <c r="C5" s="21"/>
      <c r="D5" s="21"/>
      <c r="E5" s="40" t="s">
        <v>44</v>
      </c>
      <c r="F5" s="40" t="s">
        <v>45</v>
      </c>
      <c r="G5" s="40" t="s">
        <v>46</v>
      </c>
      <c r="H5" s="40" t="s">
        <v>47</v>
      </c>
      <c r="I5" s="40" t="s">
        <v>48</v>
      </c>
      <c r="J5" s="40" t="s">
        <v>49</v>
      </c>
    </row>
    <row r="6" spans="1:10" x14ac:dyDescent="0.25">
      <c r="A6" s="27"/>
      <c r="B6" s="27"/>
      <c r="C6" s="21"/>
      <c r="D6" s="21"/>
      <c r="E6" s="40"/>
      <c r="F6" s="40"/>
      <c r="G6" s="40"/>
      <c r="H6" s="40"/>
      <c r="I6" s="40"/>
      <c r="J6" s="40"/>
    </row>
    <row r="7" spans="1:10" x14ac:dyDescent="0.25">
      <c r="A7" s="16">
        <v>1</v>
      </c>
      <c r="C7" s="5" t="s">
        <v>27</v>
      </c>
      <c r="E7" s="41">
        <v>-6.9500000000000006E-2</v>
      </c>
      <c r="F7" s="41">
        <v>0.95689999999999986</v>
      </c>
      <c r="G7" s="41">
        <v>0.46159999999999995</v>
      </c>
      <c r="H7" s="41">
        <v>0</v>
      </c>
      <c r="I7" s="41">
        <v>0.18330000000000002</v>
      </c>
      <c r="J7" s="42">
        <f>SUM(E7:I7)</f>
        <v>1.5322999999999998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E8834-A739-4633-B509-8DC858B62ABF}">
  <dimension ref="A1:J7"/>
  <sheetViews>
    <sheetView workbookViewId="0">
      <selection activeCell="D11" sqref="D11"/>
    </sheetView>
  </sheetViews>
  <sheetFormatPr defaultRowHeight="15" x14ac:dyDescent="0.25"/>
  <cols>
    <col min="1" max="1" width="6.42578125" style="5" customWidth="1"/>
    <col min="2" max="2" width="1.85546875" style="5" customWidth="1"/>
    <col min="3" max="3" width="31.140625" style="5" customWidth="1"/>
    <col min="4" max="4" width="2.42578125" style="5" customWidth="1"/>
    <col min="5" max="5" width="10.7109375" style="5" customWidth="1"/>
    <col min="6" max="6" width="13.42578125" style="5" customWidth="1"/>
    <col min="7" max="7" width="11.42578125" style="5" customWidth="1"/>
    <col min="8" max="8" width="12.28515625" style="5" customWidth="1"/>
    <col min="9" max="9" width="13" style="5" customWidth="1"/>
    <col min="10" max="10" width="12.28515625" style="5" customWidth="1"/>
  </cols>
  <sheetData>
    <row r="1" spans="1:10" x14ac:dyDescent="0.25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53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/>
      <c r="B3" s="19"/>
      <c r="C3" s="19"/>
      <c r="D3" s="19"/>
      <c r="E3" s="20"/>
      <c r="F3" s="20"/>
      <c r="G3" s="20"/>
      <c r="H3" s="20"/>
      <c r="I3" s="20"/>
    </row>
    <row r="4" spans="1:10" ht="26.25" x14ac:dyDescent="0.25">
      <c r="A4" s="22" t="s">
        <v>37</v>
      </c>
      <c r="B4" s="23"/>
      <c r="C4" s="24" t="s">
        <v>5</v>
      </c>
      <c r="D4" s="25"/>
      <c r="E4" s="39" t="s">
        <v>38</v>
      </c>
      <c r="F4" s="39" t="s">
        <v>39</v>
      </c>
      <c r="G4" s="39" t="s">
        <v>40</v>
      </c>
      <c r="H4" s="39" t="s">
        <v>41</v>
      </c>
      <c r="I4" s="39" t="s">
        <v>42</v>
      </c>
      <c r="J4" s="39" t="s">
        <v>43</v>
      </c>
    </row>
    <row r="5" spans="1:10" x14ac:dyDescent="0.25">
      <c r="A5" s="27"/>
      <c r="B5" s="27"/>
      <c r="C5" s="21"/>
      <c r="D5" s="21"/>
      <c r="E5" s="40" t="s">
        <v>44</v>
      </c>
      <c r="F5" s="40" t="s">
        <v>45</v>
      </c>
      <c r="G5" s="40" t="s">
        <v>46</v>
      </c>
      <c r="H5" s="40" t="s">
        <v>47</v>
      </c>
      <c r="I5" s="40" t="s">
        <v>48</v>
      </c>
      <c r="J5" s="40" t="s">
        <v>49</v>
      </c>
    </row>
    <row r="6" spans="1:10" x14ac:dyDescent="0.25">
      <c r="A6" s="27"/>
      <c r="B6" s="27"/>
      <c r="C6" s="21"/>
      <c r="D6" s="21"/>
      <c r="E6" s="40"/>
      <c r="F6" s="40"/>
      <c r="G6" s="40"/>
      <c r="H6" s="40"/>
      <c r="I6" s="40"/>
      <c r="J6" s="40"/>
    </row>
    <row r="7" spans="1:10" x14ac:dyDescent="0.25">
      <c r="A7" s="16">
        <v>1</v>
      </c>
      <c r="C7" s="5" t="s">
        <v>54</v>
      </c>
      <c r="E7" s="41">
        <v>-6.0824293999999997</v>
      </c>
      <c r="F7" s="41">
        <v>-4.1316225414965997</v>
      </c>
      <c r="G7" s="41">
        <v>-5.8419999999999996</v>
      </c>
      <c r="H7" s="41">
        <v>-4.3594999999999997</v>
      </c>
      <c r="I7" s="41">
        <v>-10.8139</v>
      </c>
      <c r="J7" s="41">
        <f>SUM(E7:I7)</f>
        <v>-31.229451941496599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79BE-8F2A-4A8A-8246-32342BC472A0}">
  <dimension ref="A1:J7"/>
  <sheetViews>
    <sheetView workbookViewId="0">
      <selection activeCell="E9" sqref="E9"/>
    </sheetView>
  </sheetViews>
  <sheetFormatPr defaultRowHeight="15" x14ac:dyDescent="0.25"/>
  <cols>
    <col min="1" max="1" width="6.42578125" style="5" customWidth="1"/>
    <col min="2" max="2" width="1.85546875" style="5" customWidth="1"/>
    <col min="3" max="3" width="31.140625" style="5" customWidth="1"/>
    <col min="4" max="4" width="2.42578125" style="5" customWidth="1"/>
    <col min="5" max="5" width="10.7109375" style="5" customWidth="1"/>
    <col min="6" max="6" width="13.42578125" style="5" customWidth="1"/>
    <col min="7" max="7" width="11.42578125" style="5" customWidth="1"/>
    <col min="8" max="8" width="12.28515625" style="5" customWidth="1"/>
    <col min="9" max="9" width="13" style="5" customWidth="1"/>
    <col min="10" max="10" width="12.28515625" style="5" customWidth="1"/>
  </cols>
  <sheetData>
    <row r="1" spans="1:10" x14ac:dyDescent="0.25">
      <c r="A1" s="18" t="s">
        <v>55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18" t="s">
        <v>56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19"/>
      <c r="B3" s="19"/>
      <c r="C3" s="19"/>
      <c r="D3" s="19"/>
      <c r="E3" s="20"/>
      <c r="F3" s="20"/>
      <c r="G3" s="20"/>
      <c r="H3" s="20"/>
      <c r="I3" s="20"/>
    </row>
    <row r="4" spans="1:10" ht="26.25" x14ac:dyDescent="0.25">
      <c r="A4" s="22" t="s">
        <v>37</v>
      </c>
      <c r="B4" s="23"/>
      <c r="C4" s="24" t="s">
        <v>5</v>
      </c>
      <c r="D4" s="25"/>
      <c r="E4" s="39" t="s">
        <v>38</v>
      </c>
      <c r="F4" s="39" t="s">
        <v>39</v>
      </c>
      <c r="G4" s="39" t="s">
        <v>40</v>
      </c>
      <c r="H4" s="39" t="s">
        <v>41</v>
      </c>
      <c r="I4" s="39" t="s">
        <v>42</v>
      </c>
      <c r="J4" s="39" t="s">
        <v>43</v>
      </c>
    </row>
    <row r="5" spans="1:10" x14ac:dyDescent="0.25">
      <c r="A5" s="27"/>
      <c r="B5" s="27"/>
      <c r="C5" s="21"/>
      <c r="D5" s="21"/>
      <c r="E5" s="40" t="s">
        <v>44</v>
      </c>
      <c r="F5" s="40" t="s">
        <v>45</v>
      </c>
      <c r="G5" s="40" t="s">
        <v>46</v>
      </c>
      <c r="H5" s="40" t="s">
        <v>47</v>
      </c>
      <c r="I5" s="40" t="s">
        <v>48</v>
      </c>
      <c r="J5" s="40" t="s">
        <v>49</v>
      </c>
    </row>
    <row r="6" spans="1:10" x14ac:dyDescent="0.25">
      <c r="A6" s="27"/>
      <c r="B6" s="27"/>
      <c r="C6" s="21"/>
      <c r="D6" s="21"/>
      <c r="E6" s="40"/>
      <c r="F6" s="40"/>
      <c r="G6" s="40"/>
      <c r="H6" s="40"/>
      <c r="I6" s="40"/>
      <c r="J6" s="40"/>
    </row>
    <row r="7" spans="1:10" x14ac:dyDescent="0.25">
      <c r="A7" s="16">
        <v>1</v>
      </c>
      <c r="C7" s="5" t="s">
        <v>29</v>
      </c>
      <c r="E7" s="41">
        <v>0</v>
      </c>
      <c r="F7" s="41">
        <v>-6.4267970000000005</v>
      </c>
      <c r="G7" s="41">
        <v>-4.8605159999999996</v>
      </c>
      <c r="H7" s="41">
        <v>-7.8342000000000001</v>
      </c>
      <c r="I7" s="41">
        <v>-17.373099999999997</v>
      </c>
      <c r="J7" s="41">
        <f>SUM(E7:I7)</f>
        <v>-36.494613000000001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19790-C140-4595-A7BB-2155BEEEE18F}">
  <dimension ref="A1:G13"/>
  <sheetViews>
    <sheetView workbookViewId="0">
      <selection activeCell="F13" sqref="F13"/>
    </sheetView>
  </sheetViews>
  <sheetFormatPr defaultRowHeight="15" x14ac:dyDescent="0.25"/>
  <cols>
    <col min="1" max="1" width="6" style="5" customWidth="1"/>
    <col min="2" max="2" width="1.7109375" style="5" customWidth="1"/>
    <col min="3" max="3" width="29" style="5" customWidth="1"/>
    <col min="4" max="4" width="1.7109375" style="5" customWidth="1"/>
    <col min="5" max="5" width="11.85546875" style="5" customWidth="1"/>
    <col min="6" max="6" width="10" style="5" customWidth="1"/>
    <col min="7" max="7" width="17.42578125" style="5" customWidth="1"/>
  </cols>
  <sheetData>
    <row r="1" spans="1:7" x14ac:dyDescent="0.25">
      <c r="A1" s="18" t="s">
        <v>57</v>
      </c>
      <c r="B1" s="18"/>
      <c r="C1" s="18"/>
      <c r="D1" s="18"/>
      <c r="E1" s="18"/>
      <c r="F1" s="18"/>
      <c r="G1" s="18"/>
    </row>
    <row r="2" spans="1:7" x14ac:dyDescent="0.25">
      <c r="A2" s="18" t="s">
        <v>58</v>
      </c>
      <c r="B2" s="18"/>
      <c r="C2" s="18"/>
      <c r="D2" s="18"/>
      <c r="E2" s="18"/>
      <c r="F2" s="18"/>
      <c r="G2" s="18"/>
    </row>
    <row r="3" spans="1:7" x14ac:dyDescent="0.25">
      <c r="A3" s="18" t="s">
        <v>59</v>
      </c>
      <c r="B3" s="18"/>
      <c r="C3" s="18"/>
      <c r="D3" s="18"/>
      <c r="E3" s="18"/>
      <c r="F3" s="18"/>
      <c r="G3" s="18"/>
    </row>
    <row r="4" spans="1:7" x14ac:dyDescent="0.25">
      <c r="A4" s="19"/>
      <c r="B4" s="21"/>
      <c r="C4" s="21"/>
      <c r="D4" s="21"/>
      <c r="E4" s="43"/>
      <c r="F4" s="43"/>
      <c r="G4" s="44"/>
    </row>
    <row r="5" spans="1:7" ht="26.25" x14ac:dyDescent="0.25">
      <c r="A5" s="22" t="s">
        <v>24</v>
      </c>
      <c r="B5" s="23"/>
      <c r="C5" s="24" t="s">
        <v>5</v>
      </c>
      <c r="D5" s="25"/>
      <c r="E5" s="39" t="s">
        <v>39</v>
      </c>
      <c r="F5" s="39" t="s">
        <v>40</v>
      </c>
      <c r="G5" s="45" t="s">
        <v>60</v>
      </c>
    </row>
    <row r="6" spans="1:7" x14ac:dyDescent="0.25">
      <c r="A6" s="27"/>
      <c r="B6" s="27"/>
      <c r="C6" s="21"/>
      <c r="D6" s="21"/>
      <c r="E6" s="40" t="s">
        <v>44</v>
      </c>
      <c r="F6" s="40" t="s">
        <v>45</v>
      </c>
      <c r="G6" s="40" t="s">
        <v>46</v>
      </c>
    </row>
    <row r="7" spans="1:7" x14ac:dyDescent="0.25">
      <c r="A7" s="27"/>
      <c r="B7" s="27"/>
      <c r="C7" s="21"/>
      <c r="D7" s="21"/>
      <c r="E7" s="28"/>
      <c r="F7" s="28"/>
    </row>
    <row r="8" spans="1:7" x14ac:dyDescent="0.25">
      <c r="A8" s="36">
        <v>1</v>
      </c>
      <c r="C8" s="5" t="s">
        <v>61</v>
      </c>
      <c r="E8" s="46">
        <f>1377.5/1000</f>
        <v>1.3774999999999999</v>
      </c>
      <c r="F8" s="46">
        <f>34.3/1000</f>
        <v>3.4299999999999997E-2</v>
      </c>
      <c r="G8" s="46">
        <f>SUM(E8:F8)</f>
        <v>1.4117999999999999</v>
      </c>
    </row>
    <row r="9" spans="1:7" x14ac:dyDescent="0.25">
      <c r="A9" s="36"/>
      <c r="E9" s="41"/>
      <c r="F9" s="41"/>
      <c r="G9" s="41"/>
    </row>
    <row r="10" spans="1:7" x14ac:dyDescent="0.25">
      <c r="A10" s="36">
        <v>2</v>
      </c>
      <c r="C10" s="5" t="s">
        <v>62</v>
      </c>
      <c r="E10" s="47">
        <f>58.78/1000</f>
        <v>5.8779999999999999E-2</v>
      </c>
      <c r="F10" s="47">
        <f>1.28/1000</f>
        <v>1.2800000000000001E-3</v>
      </c>
      <c r="G10" s="47">
        <f>SUM(E10:F10)</f>
        <v>6.0060000000000002E-2</v>
      </c>
    </row>
    <row r="11" spans="1:7" x14ac:dyDescent="0.25">
      <c r="A11" s="36"/>
      <c r="E11" s="41"/>
      <c r="F11" s="41"/>
      <c r="G11" s="41"/>
    </row>
    <row r="12" spans="1:7" ht="15.75" thickBot="1" x14ac:dyDescent="0.3">
      <c r="A12" s="36">
        <v>3</v>
      </c>
      <c r="C12" s="5" t="s">
        <v>63</v>
      </c>
      <c r="E12" s="48">
        <f>SUM(E8:E10)</f>
        <v>1.43628</v>
      </c>
      <c r="F12" s="48">
        <f>SUM(F8:F10)</f>
        <v>3.5580000000000001E-2</v>
      </c>
      <c r="G12" s="48">
        <f>SUM(E12:F12)</f>
        <v>1.4718599999999999</v>
      </c>
    </row>
    <row r="13" spans="1:7" ht="15.75" thickTop="1" x14ac:dyDescent="0.25"/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205ED-5ACC-4EEE-BE13-30CD81C7AEDE}">
  <dimension ref="A1:E19"/>
  <sheetViews>
    <sheetView workbookViewId="0">
      <selection activeCell="C6" sqref="C6"/>
    </sheetView>
  </sheetViews>
  <sheetFormatPr defaultRowHeight="15" x14ac:dyDescent="0.25"/>
  <cols>
    <col min="1" max="1" width="5.5703125" style="51" customWidth="1"/>
    <col min="2" max="2" width="1.85546875" style="51" customWidth="1"/>
    <col min="3" max="3" width="36" style="51" customWidth="1"/>
    <col min="4" max="4" width="2" style="51" customWidth="1"/>
    <col min="5" max="5" width="18.7109375" style="52" customWidth="1"/>
  </cols>
  <sheetData>
    <row r="1" spans="1:5" x14ac:dyDescent="0.25">
      <c r="A1" s="1" t="s">
        <v>0</v>
      </c>
      <c r="B1" s="1"/>
      <c r="C1" s="1"/>
      <c r="D1" s="1"/>
      <c r="E1" s="1"/>
    </row>
    <row r="2" spans="1:5" x14ac:dyDescent="0.25">
      <c r="A2" s="1" t="s">
        <v>1</v>
      </c>
      <c r="B2" s="1"/>
      <c r="C2" s="1"/>
      <c r="D2" s="1"/>
      <c r="E2" s="1"/>
    </row>
    <row r="3" spans="1:5" x14ac:dyDescent="0.25">
      <c r="A3" s="1"/>
      <c r="B3" s="1"/>
      <c r="C3" s="1"/>
      <c r="D3" s="1"/>
      <c r="E3" s="1"/>
    </row>
    <row r="4" spans="1:5" ht="26.25" x14ac:dyDescent="0.25">
      <c r="A4" s="2" t="s">
        <v>3</v>
      </c>
      <c r="B4" s="4"/>
      <c r="C4" s="5"/>
      <c r="D4" s="5"/>
      <c r="E4" s="3" t="s">
        <v>2</v>
      </c>
    </row>
    <row r="5" spans="1:5" x14ac:dyDescent="0.25">
      <c r="A5" s="6" t="s">
        <v>64</v>
      </c>
      <c r="B5" s="4"/>
      <c r="C5" s="7" t="s">
        <v>5</v>
      </c>
      <c r="D5" s="5"/>
      <c r="E5" s="8" t="s">
        <v>6</v>
      </c>
    </row>
    <row r="6" spans="1:5" x14ac:dyDescent="0.25">
      <c r="A6" s="4"/>
      <c r="B6" s="4"/>
      <c r="C6" s="5"/>
      <c r="D6" s="5"/>
      <c r="E6" s="5"/>
    </row>
    <row r="7" spans="1:5" x14ac:dyDescent="0.25">
      <c r="A7" s="9" t="s">
        <v>65</v>
      </c>
      <c r="B7" s="4"/>
      <c r="C7" s="5" t="s">
        <v>7</v>
      </c>
      <c r="D7" s="5"/>
      <c r="E7" s="41">
        <f>+'9.2.1 - Table 1'!$E$8</f>
        <v>142.18375620999998</v>
      </c>
    </row>
    <row r="8" spans="1:5" x14ac:dyDescent="0.25">
      <c r="A8" s="9">
        <f>A7+1</f>
        <v>2</v>
      </c>
      <c r="B8" s="4"/>
      <c r="C8" s="5" t="s">
        <v>8</v>
      </c>
      <c r="D8" s="5"/>
      <c r="E8" s="41">
        <f>+'9.2.1 - Table 1'!$E$9</f>
        <v>-4.9582037000578776</v>
      </c>
    </row>
    <row r="9" spans="1:5" x14ac:dyDescent="0.25">
      <c r="A9" s="9">
        <f t="shared" ref="A9:A13" si="0">A8+1</f>
        <v>3</v>
      </c>
      <c r="B9" s="4"/>
      <c r="C9" s="5" t="s">
        <v>9</v>
      </c>
      <c r="D9" s="5"/>
      <c r="E9" s="41">
        <f>+'9.2.1 - Table 1'!$E$10</f>
        <v>-25.647776633574736</v>
      </c>
    </row>
    <row r="10" spans="1:5" x14ac:dyDescent="0.25">
      <c r="A10" s="9">
        <f t="shared" si="0"/>
        <v>4</v>
      </c>
      <c r="B10" s="4"/>
      <c r="C10" s="5" t="s">
        <v>10</v>
      </c>
      <c r="D10" s="5"/>
      <c r="E10" s="41">
        <v>0</v>
      </c>
    </row>
    <row r="11" spans="1:5" x14ac:dyDescent="0.25">
      <c r="A11" s="9">
        <f t="shared" si="0"/>
        <v>5</v>
      </c>
      <c r="B11" s="4"/>
      <c r="C11" s="5" t="s">
        <v>12</v>
      </c>
      <c r="D11" s="5"/>
      <c r="E11" s="49">
        <f>+'9.2.1 - Table 1'!$E$12</f>
        <v>1.47186927</v>
      </c>
    </row>
    <row r="12" spans="1:5" x14ac:dyDescent="0.25">
      <c r="A12" s="9">
        <f t="shared" si="0"/>
        <v>6</v>
      </c>
      <c r="B12" s="4"/>
      <c r="C12" s="5" t="s">
        <v>13</v>
      </c>
      <c r="D12" s="5"/>
      <c r="E12" s="41">
        <f>+'9.2.1 - Table 1'!$E$13</f>
        <v>39.922199999999997</v>
      </c>
    </row>
    <row r="13" spans="1:5" x14ac:dyDescent="0.25">
      <c r="A13" s="9">
        <f t="shared" si="0"/>
        <v>7</v>
      </c>
      <c r="B13" s="4"/>
      <c r="C13" s="5" t="s">
        <v>14</v>
      </c>
      <c r="D13" s="5"/>
      <c r="E13" s="50">
        <f>+'9.2.1 - Table 1'!$E$14</f>
        <v>-254.56049999999999</v>
      </c>
    </row>
    <row r="14" spans="1:5" x14ac:dyDescent="0.25">
      <c r="A14" s="9"/>
      <c r="B14" s="4"/>
      <c r="C14" s="5"/>
      <c r="D14" s="5"/>
      <c r="E14" s="41"/>
    </row>
    <row r="15" spans="1:5" ht="15.75" thickBot="1" x14ac:dyDescent="0.3">
      <c r="A15" s="9">
        <f>A13+1</f>
        <v>8</v>
      </c>
      <c r="B15" s="4"/>
      <c r="C15" s="5" t="s">
        <v>66</v>
      </c>
      <c r="D15" s="5"/>
      <c r="E15" s="48">
        <f>SUM(E7:E13)</f>
        <v>-101.58865485363262</v>
      </c>
    </row>
    <row r="16" spans="1:5" ht="15.75" thickTop="1" x14ac:dyDescent="0.25">
      <c r="A16" s="4"/>
      <c r="B16" s="4"/>
      <c r="C16" s="5"/>
      <c r="D16" s="5"/>
      <c r="E16" s="5"/>
    </row>
    <row r="17" spans="1:5" x14ac:dyDescent="0.25">
      <c r="A17" s="15" t="s">
        <v>16</v>
      </c>
      <c r="B17" s="4"/>
      <c r="C17" s="5"/>
      <c r="D17" s="5"/>
      <c r="E17" s="2"/>
    </row>
    <row r="18" spans="1:5" x14ac:dyDescent="0.25">
      <c r="A18" s="9" t="s">
        <v>17</v>
      </c>
      <c r="B18" s="17" t="s">
        <v>18</v>
      </c>
      <c r="C18" s="17"/>
      <c r="D18" s="17"/>
      <c r="E18" s="17"/>
    </row>
    <row r="19" spans="1:5" x14ac:dyDescent="0.25">
      <c r="A19" s="5"/>
      <c r="B19" s="17"/>
      <c r="C19" s="17"/>
      <c r="D19" s="17"/>
      <c r="E19" s="17"/>
    </row>
  </sheetData>
  <mergeCells count="4">
    <mergeCell ref="A1:E1"/>
    <mergeCell ref="A2:E2"/>
    <mergeCell ref="A3:E3"/>
    <mergeCell ref="B18:E1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0D961-CFFA-48B9-8AE0-98A1E3D581A3}">
  <dimension ref="A1:I16"/>
  <sheetViews>
    <sheetView workbookViewId="0">
      <selection activeCell="M6" sqref="M6"/>
    </sheetView>
  </sheetViews>
  <sheetFormatPr defaultRowHeight="15" x14ac:dyDescent="0.25"/>
  <cols>
    <col min="1" max="1" width="5.5703125" style="52" customWidth="1"/>
    <col min="2" max="2" width="1.7109375" style="52" customWidth="1"/>
    <col min="3" max="3" width="24.85546875" style="52" customWidth="1"/>
    <col min="4" max="4" width="1.7109375" style="52" customWidth="1"/>
    <col min="5" max="5" width="11.140625" style="52" customWidth="1"/>
    <col min="6" max="6" width="11.85546875" style="52" customWidth="1"/>
    <col min="7" max="8" width="11.140625" style="52" customWidth="1"/>
    <col min="9" max="9" width="12.5703125" style="52" customWidth="1"/>
  </cols>
  <sheetData>
    <row r="1" spans="1:9" x14ac:dyDescent="0.25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67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53"/>
      <c r="B3" s="53"/>
      <c r="C3" s="53"/>
      <c r="D3" s="53"/>
      <c r="E3" s="53"/>
      <c r="F3" s="53"/>
      <c r="G3" s="53"/>
      <c r="H3" s="53"/>
      <c r="I3" s="53"/>
    </row>
    <row r="4" spans="1:9" x14ac:dyDescent="0.25">
      <c r="A4" s="2"/>
      <c r="B4" s="2"/>
      <c r="C4" s="2"/>
      <c r="D4" s="2"/>
      <c r="E4" s="54" t="s">
        <v>68</v>
      </c>
      <c r="F4" s="54"/>
      <c r="G4" s="54"/>
      <c r="H4" s="54"/>
      <c r="I4" s="5"/>
    </row>
    <row r="5" spans="1:9" x14ac:dyDescent="0.25">
      <c r="A5" s="55" t="s">
        <v>37</v>
      </c>
      <c r="B5" s="2"/>
      <c r="C5" s="2"/>
      <c r="D5" s="2"/>
      <c r="E5" s="56" t="s">
        <v>69</v>
      </c>
      <c r="F5" s="56" t="s">
        <v>70</v>
      </c>
      <c r="G5" s="56" t="s">
        <v>71</v>
      </c>
      <c r="H5" s="56" t="s">
        <v>72</v>
      </c>
      <c r="I5" s="55" t="s">
        <v>73</v>
      </c>
    </row>
    <row r="6" spans="1:9" ht="26.25" customHeight="1" x14ac:dyDescent="0.25">
      <c r="A6" s="57"/>
      <c r="B6" s="58"/>
      <c r="C6" s="59" t="s">
        <v>74</v>
      </c>
      <c r="D6" s="60"/>
      <c r="E6" s="57"/>
      <c r="F6" s="57"/>
      <c r="G6" s="57"/>
      <c r="H6" s="57"/>
      <c r="I6" s="57"/>
    </row>
    <row r="7" spans="1:9" x14ac:dyDescent="0.25">
      <c r="A7" s="58"/>
      <c r="B7" s="58"/>
      <c r="C7" s="60"/>
      <c r="D7" s="60"/>
      <c r="E7" s="61" t="s">
        <v>44</v>
      </c>
      <c r="F7" s="61" t="s">
        <v>45</v>
      </c>
      <c r="G7" s="61" t="s">
        <v>46</v>
      </c>
      <c r="H7" s="61" t="s">
        <v>47</v>
      </c>
      <c r="I7" s="61" t="s">
        <v>48</v>
      </c>
    </row>
    <row r="8" spans="1:9" x14ac:dyDescent="0.25">
      <c r="A8" s="2"/>
      <c r="B8" s="2"/>
      <c r="C8" s="2"/>
      <c r="D8" s="2"/>
      <c r="E8" s="2"/>
      <c r="F8" s="2"/>
      <c r="G8" s="2"/>
      <c r="H8" s="2"/>
      <c r="I8" s="2"/>
    </row>
    <row r="9" spans="1:9" x14ac:dyDescent="0.25">
      <c r="A9" s="4">
        <v>1</v>
      </c>
      <c r="B9" s="4"/>
      <c r="C9" s="5" t="s">
        <v>7</v>
      </c>
      <c r="D9" s="5"/>
      <c r="E9" s="62">
        <f>'9.2.1 - Table 1'!$E$8*1000-G9-H9</f>
        <v>-77880.643870000029</v>
      </c>
      <c r="F9" s="62">
        <v>0</v>
      </c>
      <c r="G9" s="62">
        <f>'9.2.1 - Table 2'!$E$12*1000</f>
        <v>64900.000000000007</v>
      </c>
      <c r="H9" s="62">
        <f>'9.2.1 - Table 2'!$E$13*1000</f>
        <v>155164.40008000002</v>
      </c>
      <c r="I9" s="62">
        <f>SUM(E9:H9)</f>
        <v>142183.75620999999</v>
      </c>
    </row>
    <row r="10" spans="1:9" x14ac:dyDescent="0.25">
      <c r="A10" s="4">
        <f>A9+1</f>
        <v>2</v>
      </c>
      <c r="B10" s="4"/>
      <c r="C10" s="5" t="s">
        <v>8</v>
      </c>
      <c r="D10" s="5"/>
      <c r="E10" s="62">
        <f>'9.2.1 - Table 1'!$E$9*1000</f>
        <v>-4958.2037000578775</v>
      </c>
      <c r="F10" s="62">
        <v>0</v>
      </c>
      <c r="G10" s="62">
        <v>0</v>
      </c>
      <c r="H10" s="62">
        <v>0</v>
      </c>
      <c r="I10" s="62">
        <f t="shared" ref="I10:I12" si="0">SUM(E10:H10)</f>
        <v>-4958.2037000578775</v>
      </c>
    </row>
    <row r="11" spans="1:9" x14ac:dyDescent="0.25">
      <c r="A11" s="4">
        <f t="shared" ref="A11:A16" si="1">A10+1</f>
        <v>3</v>
      </c>
      <c r="B11" s="4"/>
      <c r="C11" s="5" t="s">
        <v>75</v>
      </c>
      <c r="D11" s="5"/>
      <c r="E11" s="62">
        <v>0</v>
      </c>
      <c r="F11" s="62">
        <f>+'9.2.1 - Table 1'!$E$10*1000</f>
        <v>-25647.776633574736</v>
      </c>
      <c r="G11" s="62">
        <v>0</v>
      </c>
      <c r="H11" s="62">
        <v>0</v>
      </c>
      <c r="I11" s="62">
        <f t="shared" si="0"/>
        <v>-25647.776633574736</v>
      </c>
    </row>
    <row r="12" spans="1:9" x14ac:dyDescent="0.25">
      <c r="A12" s="4">
        <f t="shared" si="1"/>
        <v>4</v>
      </c>
      <c r="B12" s="4"/>
      <c r="C12" s="5" t="s">
        <v>10</v>
      </c>
      <c r="D12" s="5"/>
      <c r="E12" s="62">
        <v>0</v>
      </c>
      <c r="F12" s="62">
        <v>0</v>
      </c>
      <c r="G12" s="62">
        <v>0</v>
      </c>
      <c r="H12" s="62">
        <v>0</v>
      </c>
      <c r="I12" s="62">
        <f t="shared" si="0"/>
        <v>0</v>
      </c>
    </row>
    <row r="13" spans="1:9" x14ac:dyDescent="0.25">
      <c r="A13" s="4">
        <f t="shared" si="1"/>
        <v>5</v>
      </c>
      <c r="B13" s="4"/>
      <c r="C13" s="5" t="s">
        <v>76</v>
      </c>
      <c r="D13" s="5"/>
      <c r="E13" s="63">
        <f>'9.2.1 - Table 1'!$E$12*1000</f>
        <v>1471.8692699999999</v>
      </c>
      <c r="F13" s="62">
        <v>0</v>
      </c>
      <c r="G13" s="62">
        <v>0</v>
      </c>
      <c r="H13" s="63">
        <v>0</v>
      </c>
      <c r="I13" s="63">
        <f>SUM(E13:H13)</f>
        <v>1471.8692699999999</v>
      </c>
    </row>
    <row r="14" spans="1:9" x14ac:dyDescent="0.25">
      <c r="A14" s="4">
        <f t="shared" si="1"/>
        <v>6</v>
      </c>
      <c r="B14" s="4"/>
      <c r="C14" s="5" t="s">
        <v>13</v>
      </c>
      <c r="D14" s="5"/>
      <c r="E14" s="62">
        <v>0</v>
      </c>
      <c r="F14" s="62">
        <v>0</v>
      </c>
      <c r="G14" s="62">
        <v>0</v>
      </c>
      <c r="H14" s="63">
        <f>'9.2.1 - Table 1'!$E$13*1000</f>
        <v>39922.199999999997</v>
      </c>
      <c r="I14" s="62">
        <f>SUM(F14:H14)</f>
        <v>39922.199999999997</v>
      </c>
    </row>
    <row r="15" spans="1:9" x14ac:dyDescent="0.25">
      <c r="A15" s="4">
        <f t="shared" si="1"/>
        <v>7</v>
      </c>
      <c r="B15" s="4"/>
      <c r="C15" s="5" t="s">
        <v>14</v>
      </c>
      <c r="D15" s="5"/>
      <c r="E15" s="64">
        <v>0</v>
      </c>
      <c r="F15" s="64">
        <v>0</v>
      </c>
      <c r="G15" s="64">
        <v>0</v>
      </c>
      <c r="H15" s="64">
        <f>'9.2.1 - Table 1'!$E$14*1000</f>
        <v>-254560.5</v>
      </c>
      <c r="I15" s="64">
        <f>SUM(F15:H15)</f>
        <v>-254560.5</v>
      </c>
    </row>
    <row r="16" spans="1:9" x14ac:dyDescent="0.25">
      <c r="A16" s="4">
        <f t="shared" si="1"/>
        <v>8</v>
      </c>
      <c r="B16" s="2"/>
      <c r="C16" s="65" t="s">
        <v>25</v>
      </c>
      <c r="D16" s="65"/>
      <c r="E16" s="66">
        <f>SUM(E9:E15)</f>
        <v>-81366.978300057905</v>
      </c>
      <c r="F16" s="66">
        <f>SUM(F9:F15)</f>
        <v>-25647.776633574736</v>
      </c>
      <c r="G16" s="66">
        <f>SUM(G9:G15)</f>
        <v>64900.000000000007</v>
      </c>
      <c r="H16" s="66">
        <f>SUM(H9:H15)</f>
        <v>-59473.899919999996</v>
      </c>
      <c r="I16" s="66">
        <f>SUM(I9:I15)</f>
        <v>-101588.65485363262</v>
      </c>
    </row>
  </sheetData>
  <mergeCells count="10">
    <mergeCell ref="A1:I1"/>
    <mergeCell ref="A2:I2"/>
    <mergeCell ref="A3:I3"/>
    <mergeCell ref="E4:H4"/>
    <mergeCell ref="A5:A6"/>
    <mergeCell ref="E5:E6"/>
    <mergeCell ref="F5:F6"/>
    <mergeCell ref="G5:G6"/>
    <mergeCell ref="H5:H6"/>
    <mergeCell ref="I5:I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_x0020_Sign_x0020_Off xmlns="0e4c58a4-4156-4653-af30-d293e31e5ce5" xsi:nil="true"/>
    <Legal_x0020_Handoff_x0020_Date xmlns="0e4c58a4-4156-4653-af30-d293e31e5ce5" xsi:nil="true"/>
    <Finance_x0020_view xmlns="0e4c58a4-4156-4653-af30-d293e31e5ce5" xsi:nil="true"/>
    <Reg_x002f_Formatting_x0020_Sign_x0020_Off xmlns="0e4c58a4-4156-4653-af30-d293e31e5ce5" xsi:nil="true"/>
    <Legal_x0020_Team xmlns="0e4c58a4-4156-4653-af30-d293e31e5ce5">
      <UserInfo>
        <DisplayName/>
        <AccountId xsi:nil="true"/>
        <AccountType/>
      </UserInfo>
    </Legal_x0020_Team>
    <Binder xmlns="0e4c58a4-4156-4653-af30-d293e31e5ce5">9</Binder>
    <xewa xmlns="0e4c58a4-4156-4653-af30-d293e31e5ce5" xsi:nil="true"/>
    <Regulatory_x0020_Leads xmlns="0e4c58a4-4156-4653-af30-d293e31e5ce5">
      <UserInfo>
        <DisplayName/>
        <AccountId xsi:nil="true"/>
        <AccountType/>
      </UserInfo>
    </Regulatory_x0020_Leads>
    <_x0031_st_x0020_Draft_x0020_SL_x0020_Review_x0020_Complete xmlns="0e4c58a4-4156-4653-af30-d293e31e5ce5" xsi:nil="true"/>
    <Witness xmlns="0e4c58a4-4156-4653-af30-d293e31e5ce5">
      <UserInfo>
        <DisplayName/>
        <AccountId xsi:nil="true"/>
        <AccountType/>
      </UserInfo>
    </Witness>
    <Executive_x0020_Review xmlns="0e4c58a4-4156-4653-af30-d293e31e5ce5">false</Executive_x0020_Review>
    <Final_x0020_Draft_x0020_Due xmlns="0e4c58a4-4156-4653-af30-d293e31e5ce5" xsi:nil="true"/>
    <Status xmlns="0e4c58a4-4156-4653-af30-d293e31e5ce5" xsi:nil="true"/>
    <Attachment xmlns="0e4c58a4-4156-4653-af30-d293e31e5ce5" xsi:nil="true"/>
    <Version_x0020_Comments xmlns="0e4c58a4-4156-4653-af30-d293e31e5ce5" xsi:nil="true"/>
    <Final_x0020_Draft_x0020_Ready_x0020_for_x0020_SL_x0020_Review xmlns="0e4c58a4-4156-4653-af30-d293e31e5ce5">false</Final_x0020_Draft_x0020_Ready_x0020_for_x0020_SL_x0020_Review>
    <_x0031_st_x0020_draft_x0020_priority xmlns="0e4c58a4-4156-4653-af30-d293e31e5ce5" xsi:nil="true"/>
    <Legal_x0020_Session_x0020_Date xmlns="0e4c58a4-4156-4653-af30-d293e31e5ce5" xsi:nil="true"/>
    <Formatting_x0020_Reqd xmlns="0e4c58a4-4156-4653-af30-d293e31e5ce5">false</Formatting_x0020_Reqd>
    <Final_x0020_Draft_x0020_Reg_x002f_1st_x0020_Level_x0020_Review_x0020_Due_x0020_Date xmlns="0e4c58a4-4156-4653-af30-d293e31e5ce5" xsi:nil="true"/>
    <Customer_x0020_Care_x0020_View xmlns="0e4c58a4-4156-4653-af30-d293e31e5ce5" xsi:nil="true"/>
    <Energy_x0020_Services_x0020_View xmlns="0e4c58a4-4156-4653-af30-d293e31e5ce5" xsi:nil="true"/>
    <Exhibit_x002f_Tab_x002f_Schedule xmlns="0e4c58a4-4156-4653-af30-d293e31e5ce5" xsi:nil="true"/>
    <Cust_x0020_Eng xmlns="0e4c58a4-4156-4653-af30-d293e31e5ce5" xsi:nil="true"/>
    <Accountable_x0020_Area xmlns="0e4c58a4-4156-4653-af30-d293e31e5ce5" xsi:nil="true"/>
    <_x0031_st_x0020_draft_x0020_ready_x0020_for_x0020_Regulatory xmlns="0e4c58a4-4156-4653-af30-d293e31e5ce5" xsi:nil="true"/>
    <_x0031_st_x0020_Draft_x0020_Evidence_x0020_Due xmlns="0e4c58a4-4156-4653-af30-d293e31e5ce5" xsi:nil="true"/>
    <Phase xmlns="0e4c58a4-4156-4653-af30-d293e31e5ce5" xsi:nil="true"/>
    <Folder xmlns="0e4c58a4-4156-4653-af30-d293e31e5ce5" xsi:nil="true"/>
    <Reg_x002e__x0020_Review_x0020_Due_x0020_Date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6A313834-AB43-44D9-B4D7-E93E6DDA66F9}"/>
</file>

<file path=customXml/itemProps2.xml><?xml version="1.0" encoding="utf-8"?>
<ds:datastoreItem xmlns:ds="http://schemas.openxmlformats.org/officeDocument/2006/customXml" ds:itemID="{A56CDC1A-8F24-4D2C-80DA-6273244330EB}"/>
</file>

<file path=customXml/itemProps3.xml><?xml version="1.0" encoding="utf-8"?>
<ds:datastoreItem xmlns:ds="http://schemas.openxmlformats.org/officeDocument/2006/customXml" ds:itemID="{C24BB87C-01D0-462A-84E2-17DEE0D884F0}"/>
</file>

<file path=customXml/itemProps4.xml><?xml version="1.0" encoding="utf-8"?>
<ds:datastoreItem xmlns:ds="http://schemas.openxmlformats.org/officeDocument/2006/customXml" ds:itemID="{DE9A9157-7A6F-4DE0-8653-92A6FB03C9E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9.2.1 - Table 1</vt:lpstr>
      <vt:lpstr>9.2.1 - Table 2</vt:lpstr>
      <vt:lpstr>9.2.1 - Table 4</vt:lpstr>
      <vt:lpstr>9.2.1 - Table 6</vt:lpstr>
      <vt:lpstr>9.2.1 - Table 8</vt:lpstr>
      <vt:lpstr>9.2.1 - Table 9</vt:lpstr>
      <vt:lpstr>9.2.1 - Table 10</vt:lpstr>
      <vt:lpstr>9.2.2 - Table 1</vt:lpstr>
      <vt:lpstr>9.2.2 - Table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terms:created xsi:type="dcterms:W3CDTF">2022-10-31T13:49:53Z</dcterms:created>
  <dcterms:modified xsi:type="dcterms:W3CDTF">2022-10-31T15:57:59Z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2022-10-31T13:49:53Z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5d3882f2-c15a-4d7f-ac61-64e7169f4642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