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EB-2022-0040 - Orillia and Peterborough 2023 Rate Application/Working Folder/Reply Submission/PDF Folder - RRA/Excels - To be filed/"/>
    </mc:Choice>
  </mc:AlternateContent>
  <xr:revisionPtr revIDLastSave="63" documentId="8_{1BF909A1-5C2E-4E4E-B1B3-30CF5E6EC8D0}" xr6:coauthVersionLast="45" xr6:coauthVersionMax="47" xr10:uidLastSave="{81D11EFD-3496-439C-9EEA-58360CC751B6}"/>
  <bookViews>
    <workbookView xWindow="-108" yWindow="-108" windowWidth="23256" windowHeight="12720" xr2:uid="{72A3509D-98D9-4221-A99E-F999938AD10D}"/>
  </bookViews>
  <sheets>
    <sheet name="Orillia 23-29 LRAM" sheetId="2" r:id="rId1"/>
    <sheet name="PDI 23-29 LRAM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51" i="1" l="1"/>
  <c r="AD51" i="1"/>
  <c r="AE51" i="1"/>
  <c r="Y45" i="1"/>
  <c r="AC45" i="1" s="1"/>
  <c r="Z45" i="1"/>
  <c r="AD45" i="1" s="1"/>
  <c r="AA45" i="1"/>
  <c r="AE45" i="1" s="1"/>
  <c r="U39" i="1"/>
  <c r="V39" i="1"/>
  <c r="W39" i="1"/>
  <c r="Q33" i="1"/>
  <c r="R33" i="1"/>
  <c r="S33" i="1"/>
  <c r="M27" i="1"/>
  <c r="N27" i="1"/>
  <c r="O27" i="1"/>
  <c r="I21" i="1"/>
  <c r="J21" i="1"/>
  <c r="K21" i="1"/>
  <c r="E15" i="1"/>
  <c r="E16" i="1" s="1"/>
  <c r="F15" i="1"/>
  <c r="F16" i="1" s="1"/>
  <c r="G15" i="1"/>
  <c r="G16" i="1" s="1"/>
  <c r="W51" i="2" l="1"/>
  <c r="X51" i="2"/>
  <c r="T45" i="2"/>
  <c r="W45" i="2" s="1"/>
  <c r="U45" i="2"/>
  <c r="X45" i="2" s="1"/>
  <c r="Q39" i="2"/>
  <c r="R39" i="2"/>
  <c r="N33" i="2"/>
  <c r="O33" i="2"/>
  <c r="K27" i="2"/>
  <c r="L27" i="2"/>
  <c r="H21" i="2"/>
  <c r="I21" i="2"/>
  <c r="E15" i="2"/>
  <c r="E16" i="2" s="1"/>
  <c r="F15" i="2"/>
  <c r="F16" i="2" s="1"/>
  <c r="AB51" i="1" l="1"/>
  <c r="X45" i="1"/>
  <c r="AB45" i="1" s="1"/>
  <c r="T39" i="1"/>
  <c r="P33" i="1"/>
  <c r="L27" i="1"/>
  <c r="H21" i="1"/>
  <c r="D15" i="1"/>
  <c r="AB39" i="1" l="1"/>
  <c r="Y39" i="1"/>
  <c r="AE39" i="1"/>
  <c r="Z39" i="1"/>
  <c r="AA39" i="1"/>
  <c r="AC39" i="1"/>
  <c r="AD39" i="1"/>
  <c r="AB33" i="1"/>
  <c r="AD33" i="1"/>
  <c r="Y33" i="1"/>
  <c r="W33" i="1"/>
  <c r="AA33" i="1"/>
  <c r="AE33" i="1"/>
  <c r="Z33" i="1"/>
  <c r="AC33" i="1"/>
  <c r="V33" i="1"/>
  <c r="U33" i="1"/>
  <c r="X27" i="1"/>
  <c r="W27" i="1"/>
  <c r="AC27" i="1"/>
  <c r="AD27" i="1"/>
  <c r="AE27" i="1"/>
  <c r="V27" i="1"/>
  <c r="Q27" i="1"/>
  <c r="Y27" i="1"/>
  <c r="R27" i="1"/>
  <c r="Z27" i="1"/>
  <c r="U27" i="1"/>
  <c r="S27" i="1"/>
  <c r="AA27" i="1"/>
  <c r="P21" i="1"/>
  <c r="U21" i="1"/>
  <c r="N21" i="1"/>
  <c r="W21" i="1"/>
  <c r="V21" i="1"/>
  <c r="Q21" i="1"/>
  <c r="O21" i="1"/>
  <c r="R21" i="1"/>
  <c r="S21" i="1"/>
  <c r="Y21" i="1"/>
  <c r="AA21" i="1"/>
  <c r="AC21" i="1"/>
  <c r="Z21" i="1"/>
  <c r="AD21" i="1"/>
  <c r="AE21" i="1"/>
  <c r="M21" i="1"/>
  <c r="L15" i="1"/>
  <c r="Z15" i="1"/>
  <c r="V15" i="1"/>
  <c r="K15" i="1"/>
  <c r="K22" i="1" s="1"/>
  <c r="AA15" i="1"/>
  <c r="W15" i="1"/>
  <c r="M15" i="1"/>
  <c r="AC15" i="1"/>
  <c r="Q15" i="1"/>
  <c r="Q34" i="1" s="1"/>
  <c r="N15" i="1"/>
  <c r="N28" i="1" s="1"/>
  <c r="AD15" i="1"/>
  <c r="R15" i="1"/>
  <c r="O15" i="1"/>
  <c r="O28" i="1" s="1"/>
  <c r="J15" i="1"/>
  <c r="J22" i="1" s="1"/>
  <c r="AE15" i="1"/>
  <c r="S15" i="1"/>
  <c r="I15" i="1"/>
  <c r="I22" i="1" s="1"/>
  <c r="Y15" i="1"/>
  <c r="U15" i="1"/>
  <c r="U40" i="1" s="1"/>
  <c r="T21" i="1"/>
  <c r="T27" i="1"/>
  <c r="AB27" i="1"/>
  <c r="P15" i="1"/>
  <c r="T33" i="1"/>
  <c r="L21" i="1"/>
  <c r="L28" i="1" s="1"/>
  <c r="X39" i="1"/>
  <c r="T15" i="1"/>
  <c r="X21" i="1"/>
  <c r="X15" i="1"/>
  <c r="AB21" i="1"/>
  <c r="AB15" i="1"/>
  <c r="D16" i="1"/>
  <c r="X33" i="1"/>
  <c r="P27" i="1"/>
  <c r="H15" i="1"/>
  <c r="H22" i="1" s="1"/>
  <c r="AC52" i="1" l="1"/>
  <c r="AB52" i="1"/>
  <c r="AA46" i="1"/>
  <c r="AE52" i="1"/>
  <c r="Y46" i="1"/>
  <c r="W40" i="1"/>
  <c r="M28" i="1"/>
  <c r="R34" i="1"/>
  <c r="AD52" i="1"/>
  <c r="V40" i="1"/>
  <c r="S34" i="1"/>
  <c r="Z46" i="1"/>
  <c r="P34" i="1"/>
  <c r="T40" i="1"/>
  <c r="X46" i="1"/>
  <c r="V51" i="2" l="1"/>
  <c r="S45" i="2"/>
  <c r="V45" i="2" s="1"/>
  <c r="P39" i="2"/>
  <c r="M33" i="2"/>
  <c r="J27" i="2"/>
  <c r="G21" i="2"/>
  <c r="D15" i="2"/>
  <c r="V39" i="2" l="1"/>
  <c r="T39" i="2"/>
  <c r="U39" i="2"/>
  <c r="W39" i="2"/>
  <c r="X39" i="2"/>
  <c r="V33" i="2"/>
  <c r="T33" i="2"/>
  <c r="R33" i="2"/>
  <c r="U33" i="2"/>
  <c r="W33" i="2"/>
  <c r="X33" i="2"/>
  <c r="Q33" i="2"/>
  <c r="S27" i="2"/>
  <c r="W27" i="2"/>
  <c r="T27" i="2"/>
  <c r="X27" i="2"/>
  <c r="U27" i="2"/>
  <c r="N27" i="2"/>
  <c r="O27" i="2"/>
  <c r="Q27" i="2"/>
  <c r="R27" i="2"/>
  <c r="M21" i="2"/>
  <c r="X21" i="2"/>
  <c r="U21" i="2"/>
  <c r="O21" i="2"/>
  <c r="T21" i="2"/>
  <c r="Q21" i="2"/>
  <c r="R21" i="2"/>
  <c r="K21" i="2"/>
  <c r="L21" i="2"/>
  <c r="N21" i="2"/>
  <c r="W21" i="2"/>
  <c r="J15" i="2"/>
  <c r="D16" i="2"/>
  <c r="O15" i="2"/>
  <c r="O34" i="2" s="1"/>
  <c r="Q15" i="2"/>
  <c r="W15" i="2"/>
  <c r="L15" i="2"/>
  <c r="T15" i="2"/>
  <c r="T46" i="2" s="1"/>
  <c r="H15" i="2"/>
  <c r="H22" i="2" s="1"/>
  <c r="N15" i="2"/>
  <c r="I15" i="2"/>
  <c r="I22" i="2" s="1"/>
  <c r="R15" i="2"/>
  <c r="R40" i="2" s="1"/>
  <c r="X15" i="2"/>
  <c r="K15" i="2"/>
  <c r="K28" i="2" s="1"/>
  <c r="U15" i="2"/>
  <c r="J21" i="2"/>
  <c r="J28" i="2" s="1"/>
  <c r="V21" i="2"/>
  <c r="P33" i="2"/>
  <c r="G15" i="2"/>
  <c r="G22" i="2" s="1"/>
  <c r="S39" i="2"/>
  <c r="P21" i="2"/>
  <c r="M15" i="2"/>
  <c r="S15" i="2"/>
  <c r="V15" i="2"/>
  <c r="V27" i="2"/>
  <c r="P15" i="2"/>
  <c r="S21" i="2"/>
  <c r="S33" i="2"/>
  <c r="M27" i="2"/>
  <c r="P27" i="2"/>
  <c r="U46" i="2" l="1"/>
  <c r="W52" i="2"/>
  <c r="X52" i="2"/>
  <c r="Q40" i="2"/>
  <c r="L28" i="2"/>
  <c r="N34" i="2"/>
  <c r="S46" i="2"/>
  <c r="M34" i="2"/>
  <c r="P40" i="2"/>
  <c r="V52" i="2"/>
</calcChain>
</file>

<file path=xl/sharedStrings.xml><?xml version="1.0" encoding="utf-8"?>
<sst xmlns="http://schemas.openxmlformats.org/spreadsheetml/2006/main" count="225" uniqueCount="59">
  <si>
    <t>Escalation of 2023-2029 LRAMVA Eligible Amounts by Applicable I-X Factors</t>
  </si>
  <si>
    <t>LDC</t>
  </si>
  <si>
    <t>Orillia Power Distribution Corporation</t>
  </si>
  <si>
    <t>Application</t>
  </si>
  <si>
    <t>EB-2022-0040</t>
  </si>
  <si>
    <t>LRAMVA Workform</t>
  </si>
  <si>
    <t>Att. 1 to OEB Staff IR 9</t>
  </si>
  <si>
    <t>Inputs</t>
  </si>
  <si>
    <t>Year</t>
  </si>
  <si>
    <t>Calculation</t>
  </si>
  <si>
    <t>2023 LRAMVA</t>
  </si>
  <si>
    <t>GS&lt;50 kW</t>
  </si>
  <si>
    <t>GS&gt;50 kW</t>
  </si>
  <si>
    <t>2024 LRAMVA</t>
  </si>
  <si>
    <t>2025 LRAMVA</t>
  </si>
  <si>
    <t>2026 LRAMVA</t>
  </si>
  <si>
    <t>2027 LRAMVA</t>
  </si>
  <si>
    <t>2028 LRAMVA</t>
  </si>
  <si>
    <t>2029 LRAMVA</t>
  </si>
  <si>
    <t>Reference</t>
  </si>
  <si>
    <t>2022 Dollars</t>
  </si>
  <si>
    <t>[1]</t>
  </si>
  <si>
    <t>Table 1-c annual amounts</t>
  </si>
  <si>
    <t>2023 Inflation</t>
  </si>
  <si>
    <t>I</t>
  </si>
  <si>
    <t xml:space="preserve">Oct 20, 2022 OEB inflation letter </t>
  </si>
  <si>
    <t>Productivity</t>
  </si>
  <si>
    <t>X</t>
  </si>
  <si>
    <t>Stretch</t>
  </si>
  <si>
    <t>Z</t>
  </si>
  <si>
    <t>2023 Escalation</t>
  </si>
  <si>
    <t>[2] = I - (X+Z)</t>
  </si>
  <si>
    <t>2023 Dollars</t>
  </si>
  <si>
    <t>[1] * [2]</t>
  </si>
  <si>
    <t>2024 Inflation*</t>
  </si>
  <si>
    <t>2024 Escalation</t>
  </si>
  <si>
    <t>2024 Dollars</t>
  </si>
  <si>
    <t>2025 Inflation*</t>
  </si>
  <si>
    <t>2025 Escalation</t>
  </si>
  <si>
    <t>2025 Dollars</t>
  </si>
  <si>
    <t>2026 Inflation*</t>
  </si>
  <si>
    <t>2026 Escalation</t>
  </si>
  <si>
    <t>2026 Dollars</t>
  </si>
  <si>
    <t>2027 Inflation*</t>
  </si>
  <si>
    <t>2027 Escalation</t>
  </si>
  <si>
    <t>2027 Dollars</t>
  </si>
  <si>
    <t>2028 Inflation*</t>
  </si>
  <si>
    <t>2028 Escalation</t>
  </si>
  <si>
    <t>2028 Dollars</t>
  </si>
  <si>
    <t>2029 Inflation*</t>
  </si>
  <si>
    <t>2029 Escalation</t>
  </si>
  <si>
    <t>2029 Dollars</t>
  </si>
  <si>
    <t>Notes</t>
  </si>
  <si>
    <t xml:space="preserve">*to update based on the OEB's approved inflation factor, when available </t>
  </si>
  <si>
    <t>Peterborough Utilities</t>
  </si>
  <si>
    <t>Att. 2 to OEB Staff IR 9</t>
  </si>
  <si>
    <t>Large User</t>
  </si>
  <si>
    <t>2023 Inflation*</t>
  </si>
  <si>
    <t>Table 4 of PEG 2021 Benchmarking Update,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</si>
</sst>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0" fontId="0" fillId="0" borderId="1" xfId="0" applyNumberFormat="1" applyBorder="1"/>
    <xf numFmtId="0" fontId="3" fillId="2" borderId="0" xfId="0" applyFont="1" applyFill="1" applyAlignment="1">
      <alignment horizontal="center"/>
    </xf>
    <xf numFmtId="0" fontId="5" fillId="0" borderId="0" xfId="0" applyFont="1"/>
    <xf numFmtId="0" fontId="0" fillId="0" borderId="2" xfId="0" applyBorder="1"/>
    <xf numFmtId="0" fontId="3" fillId="0" borderId="2" xfId="0" applyFont="1" applyBorder="1" applyAlignment="1">
      <alignment horizontal="center"/>
    </xf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164" fontId="2" fillId="0" borderId="0" xfId="1" applyNumberFormat="1" applyFont="1" applyBorder="1"/>
    <xf numFmtId="0" fontId="0" fillId="0" borderId="7" xfId="0" applyBorder="1"/>
    <xf numFmtId="0" fontId="0" fillId="0" borderId="6" xfId="0" applyBorder="1"/>
    <xf numFmtId="0" fontId="0" fillId="2" borderId="7" xfId="0" applyFill="1" applyBorder="1"/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9" xfId="0" applyFont="1" applyBorder="1"/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0" fontId="0" fillId="0" borderId="0" xfId="0" applyNumberFormat="1"/>
    <xf numFmtId="0" fontId="2" fillId="0" borderId="5" xfId="0" applyFont="1" applyBorder="1" applyAlignment="1">
      <alignment horizontal="center"/>
    </xf>
    <xf numFmtId="164" fontId="2" fillId="0" borderId="6" xfId="1" applyNumberFormat="1" applyFont="1" applyBorder="1"/>
    <xf numFmtId="164" fontId="2" fillId="0" borderId="7" xfId="1" applyNumberFormat="1" applyFont="1" applyBorder="1"/>
    <xf numFmtId="10" fontId="0" fillId="2" borderId="6" xfId="0" applyNumberFormat="1" applyFill="1" applyBorder="1"/>
    <xf numFmtId="9" fontId="0" fillId="0" borderId="6" xfId="0" applyNumberFormat="1" applyBorder="1"/>
    <xf numFmtId="10" fontId="0" fillId="2" borderId="8" xfId="0" applyNumberFormat="1" applyFill="1" applyBorder="1"/>
    <xf numFmtId="10" fontId="0" fillId="0" borderId="8" xfId="0" applyNumberFormat="1" applyBorder="1"/>
    <xf numFmtId="10" fontId="0" fillId="0" borderId="9" xfId="0" applyNumberFormat="1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2" borderId="6" xfId="0" applyFill="1" applyBorder="1"/>
    <xf numFmtId="10" fontId="0" fillId="0" borderId="4" xfId="0" applyNumberFormat="1" applyBorder="1"/>
    <xf numFmtId="164" fontId="2" fillId="0" borderId="6" xfId="0" applyNumberFormat="1" applyFont="1" applyBorder="1"/>
    <xf numFmtId="10" fontId="0" fillId="0" borderId="4" xfId="2" applyNumberFormat="1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10" fontId="0" fillId="0" borderId="8" xfId="2" applyNumberFormat="1" applyFont="1" applyBorder="1"/>
    <xf numFmtId="10" fontId="0" fillId="0" borderId="7" xfId="0" applyNumberFormat="1" applyBorder="1"/>
    <xf numFmtId="164" fontId="2" fillId="0" borderId="8" xfId="0" applyNumberFormat="1" applyFont="1" applyBorder="1"/>
    <xf numFmtId="10" fontId="0" fillId="0" borderId="3" xfId="0" applyNumberFormat="1" applyBorder="1"/>
    <xf numFmtId="10" fontId="0" fillId="0" borderId="3" xfId="2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2" borderId="13" xfId="0" applyFill="1" applyBorder="1"/>
    <xf numFmtId="9" fontId="0" fillId="0" borderId="13" xfId="0" applyNumberFormat="1" applyBorder="1"/>
    <xf numFmtId="10" fontId="0" fillId="2" borderId="13" xfId="0" applyNumberFormat="1" applyFill="1" applyBorder="1"/>
    <xf numFmtId="164" fontId="2" fillId="0" borderId="14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4EFF6-56DB-4D46-B6B4-AC10B5B67294}">
  <dimension ref="B2:Y56"/>
  <sheetViews>
    <sheetView tabSelected="1" zoomScaleNormal="100" workbookViewId="0">
      <selection activeCell="Y14" sqref="Y14"/>
    </sheetView>
  </sheetViews>
  <sheetFormatPr defaultRowHeight="14.4" outlineLevelCol="1" x14ac:dyDescent="0.3"/>
  <cols>
    <col min="1" max="1" width="3.44140625" customWidth="1"/>
    <col min="2" max="2" width="18.21875" customWidth="1"/>
    <col min="3" max="3" width="21.21875" style="2" customWidth="1"/>
    <col min="4" max="7" width="15.21875" customWidth="1"/>
    <col min="8" max="9" width="15.21875" hidden="1" customWidth="1" outlineLevel="1"/>
    <col min="10" max="10" width="15.21875" customWidth="1" collapsed="1"/>
    <col min="11" max="12" width="15.21875" hidden="1" customWidth="1" outlineLevel="1"/>
    <col min="13" max="13" width="15.21875" customWidth="1" collapsed="1"/>
    <col min="14" max="15" width="15.21875" hidden="1" customWidth="1" outlineLevel="1"/>
    <col min="16" max="16" width="15.21875" customWidth="1" collapsed="1"/>
    <col min="17" max="18" width="15.21875" hidden="1" customWidth="1" outlineLevel="1"/>
    <col min="19" max="19" width="15.21875" customWidth="1" collapsed="1"/>
    <col min="20" max="21" width="15.21875" hidden="1" customWidth="1" outlineLevel="1"/>
    <col min="22" max="22" width="15.21875" customWidth="1" collapsed="1"/>
    <col min="23" max="24" width="15.21875" hidden="1" customWidth="1" outlineLevel="1"/>
    <col min="25" max="25" width="43.77734375" bestFit="1" customWidth="1" collapsed="1"/>
  </cols>
  <sheetData>
    <row r="2" spans="2:25" ht="15.6" x14ac:dyDescent="0.3">
      <c r="B2" s="8" t="s">
        <v>0</v>
      </c>
    </row>
    <row r="3" spans="2:25" x14ac:dyDescent="0.3">
      <c r="B3" t="s">
        <v>1</v>
      </c>
      <c r="C3" t="s">
        <v>2</v>
      </c>
    </row>
    <row r="4" spans="2:25" x14ac:dyDescent="0.3">
      <c r="B4" t="s">
        <v>3</v>
      </c>
      <c r="C4" t="s">
        <v>4</v>
      </c>
    </row>
    <row r="5" spans="2:25" x14ac:dyDescent="0.3">
      <c r="B5" t="s">
        <v>5</v>
      </c>
      <c r="C5" t="s">
        <v>6</v>
      </c>
    </row>
    <row r="6" spans="2:25" x14ac:dyDescent="0.3">
      <c r="B6" t="s">
        <v>7</v>
      </c>
      <c r="C6" s="7"/>
    </row>
    <row r="9" spans="2:25" s="5" customFormat="1" x14ac:dyDescent="0.3">
      <c r="B9" s="25" t="s">
        <v>8</v>
      </c>
      <c r="C9" s="26" t="s">
        <v>9</v>
      </c>
      <c r="D9" s="25" t="s">
        <v>10</v>
      </c>
      <c r="E9" s="12" t="s">
        <v>11</v>
      </c>
      <c r="F9" s="29" t="s">
        <v>12</v>
      </c>
      <c r="G9" s="25" t="s">
        <v>13</v>
      </c>
      <c r="H9" s="12" t="s">
        <v>11</v>
      </c>
      <c r="I9" s="29" t="s">
        <v>12</v>
      </c>
      <c r="J9" s="25" t="s">
        <v>14</v>
      </c>
      <c r="K9" s="12" t="s">
        <v>11</v>
      </c>
      <c r="L9" s="29" t="s">
        <v>12</v>
      </c>
      <c r="M9" s="12" t="s">
        <v>15</v>
      </c>
      <c r="N9" s="12" t="s">
        <v>11</v>
      </c>
      <c r="O9" s="12" t="s">
        <v>12</v>
      </c>
      <c r="P9" s="25" t="s">
        <v>16</v>
      </c>
      <c r="Q9" s="12" t="s">
        <v>11</v>
      </c>
      <c r="R9" s="29" t="s">
        <v>12</v>
      </c>
      <c r="S9" s="25" t="s">
        <v>17</v>
      </c>
      <c r="T9" s="12" t="s">
        <v>11</v>
      </c>
      <c r="U9" s="29" t="s">
        <v>12</v>
      </c>
      <c r="V9" s="25" t="s">
        <v>18</v>
      </c>
      <c r="W9" s="12" t="s">
        <v>11</v>
      </c>
      <c r="X9" s="29" t="s">
        <v>12</v>
      </c>
      <c r="Y9" s="27" t="s">
        <v>19</v>
      </c>
    </row>
    <row r="10" spans="2:25" s="3" customFormat="1" x14ac:dyDescent="0.3">
      <c r="B10" s="13" t="s">
        <v>20</v>
      </c>
      <c r="C10" s="4" t="s">
        <v>21</v>
      </c>
      <c r="D10" s="30">
        <v>53825.983148812695</v>
      </c>
      <c r="E10" s="14">
        <v>24754.203816273312</v>
      </c>
      <c r="F10" s="31">
        <v>29071.77933253938</v>
      </c>
      <c r="G10" s="30">
        <v>41903.477878596939</v>
      </c>
      <c r="H10" s="14">
        <v>19621.91872780626</v>
      </c>
      <c r="I10" s="31">
        <v>22281.559150790679</v>
      </c>
      <c r="J10" s="30">
        <v>31256.875876986654</v>
      </c>
      <c r="K10" s="14">
        <v>12116.008380755911</v>
      </c>
      <c r="L10" s="31">
        <v>19140.867496230741</v>
      </c>
      <c r="M10" s="44">
        <v>27038.451285065988</v>
      </c>
      <c r="N10" s="45">
        <v>8731.7483527471286</v>
      </c>
      <c r="O10" s="45">
        <v>18306.702932318862</v>
      </c>
      <c r="P10" s="30">
        <v>21428.673847334245</v>
      </c>
      <c r="Q10" s="14">
        <v>6042.8023729276765</v>
      </c>
      <c r="R10" s="31">
        <v>15385.871474406567</v>
      </c>
      <c r="S10" s="30">
        <v>17128.193303103188</v>
      </c>
      <c r="T10" s="14">
        <v>4229.405391641305</v>
      </c>
      <c r="U10" s="31">
        <v>12898.787911461883</v>
      </c>
      <c r="V10" s="30">
        <v>11558.646153463826</v>
      </c>
      <c r="W10" s="14">
        <v>3299.4816172058158</v>
      </c>
      <c r="X10" s="31">
        <v>8259.1645362580093</v>
      </c>
      <c r="Y10" s="15" t="s">
        <v>22</v>
      </c>
    </row>
    <row r="11" spans="2:25" x14ac:dyDescent="0.3">
      <c r="B11" s="16"/>
      <c r="D11" s="16"/>
      <c r="F11" s="15"/>
      <c r="G11" s="16"/>
      <c r="I11" s="15"/>
      <c r="J11" s="16"/>
      <c r="L11" s="15"/>
      <c r="M11" s="16"/>
      <c r="P11" s="16"/>
      <c r="R11" s="15"/>
      <c r="S11" s="16"/>
      <c r="U11" s="15"/>
      <c r="V11" s="16"/>
      <c r="X11" s="15"/>
      <c r="Y11" s="15"/>
    </row>
    <row r="12" spans="2:25" x14ac:dyDescent="0.3">
      <c r="B12" s="16" t="s">
        <v>23</v>
      </c>
      <c r="C12" s="2" t="s">
        <v>24</v>
      </c>
      <c r="D12" s="32">
        <v>3.6999999999999998E-2</v>
      </c>
      <c r="E12" s="32">
        <v>3.6999999999999998E-2</v>
      </c>
      <c r="F12" s="32">
        <v>3.6999999999999998E-2</v>
      </c>
      <c r="G12" s="16"/>
      <c r="I12" s="15"/>
      <c r="J12" s="16"/>
      <c r="L12" s="15"/>
      <c r="M12" s="16"/>
      <c r="P12" s="16"/>
      <c r="R12" s="15"/>
      <c r="S12" s="16"/>
      <c r="U12" s="15"/>
      <c r="V12" s="16"/>
      <c r="X12" s="15"/>
      <c r="Y12" s="17" t="s">
        <v>25</v>
      </c>
    </row>
    <row r="13" spans="2:25" x14ac:dyDescent="0.3">
      <c r="B13" s="16" t="s">
        <v>26</v>
      </c>
      <c r="C13" s="2" t="s">
        <v>27</v>
      </c>
      <c r="D13" s="33">
        <v>0</v>
      </c>
      <c r="E13" s="33">
        <v>0</v>
      </c>
      <c r="F13" s="33">
        <v>0</v>
      </c>
      <c r="G13" s="16"/>
      <c r="I13" s="15"/>
      <c r="J13" s="16"/>
      <c r="L13" s="15"/>
      <c r="M13" s="16"/>
      <c r="P13" s="16"/>
      <c r="R13" s="15"/>
      <c r="S13" s="16"/>
      <c r="U13" s="15"/>
      <c r="V13" s="16"/>
      <c r="X13" s="15"/>
      <c r="Y13" s="15"/>
    </row>
    <row r="14" spans="2:25" x14ac:dyDescent="0.3">
      <c r="B14" s="16" t="s">
        <v>28</v>
      </c>
      <c r="C14" s="2" t="s">
        <v>29</v>
      </c>
      <c r="D14" s="34">
        <v>4.4999999999999997E-3</v>
      </c>
      <c r="E14" s="34">
        <v>4.4999999999999997E-3</v>
      </c>
      <c r="F14" s="34">
        <v>4.4999999999999997E-3</v>
      </c>
      <c r="G14" s="38"/>
      <c r="H14" s="1"/>
      <c r="I14" s="39"/>
      <c r="J14" s="38"/>
      <c r="K14" s="1"/>
      <c r="L14" s="39"/>
      <c r="M14" s="38"/>
      <c r="N14" s="1"/>
      <c r="O14" s="1"/>
      <c r="P14" s="38"/>
      <c r="Q14" s="1"/>
      <c r="R14" s="39"/>
      <c r="S14" s="38"/>
      <c r="T14" s="1"/>
      <c r="U14" s="39"/>
      <c r="V14" s="38"/>
      <c r="X14" s="15"/>
      <c r="Y14" s="17" t="s">
        <v>58</v>
      </c>
    </row>
    <row r="15" spans="2:25" x14ac:dyDescent="0.3">
      <c r="B15" s="18" t="s">
        <v>30</v>
      </c>
      <c r="C15" s="10" t="s">
        <v>31</v>
      </c>
      <c r="D15" s="35">
        <f>D12-(D13+D14)</f>
        <v>3.2500000000000001E-2</v>
      </c>
      <c r="E15" s="35">
        <f t="shared" ref="E15:F15" si="0">E12-(E13+E14)</f>
        <v>3.2500000000000001E-2</v>
      </c>
      <c r="F15" s="35">
        <f t="shared" si="0"/>
        <v>3.2500000000000001E-2</v>
      </c>
      <c r="G15" s="35">
        <f>$D$15</f>
        <v>3.2500000000000001E-2</v>
      </c>
      <c r="H15" s="35">
        <f t="shared" ref="H15:I15" si="1">$D$15</f>
        <v>3.2500000000000001E-2</v>
      </c>
      <c r="I15" s="35">
        <f t="shared" si="1"/>
        <v>3.2500000000000001E-2</v>
      </c>
      <c r="J15" s="35">
        <f>$D$15</f>
        <v>3.2500000000000001E-2</v>
      </c>
      <c r="K15" s="35">
        <f t="shared" ref="K15:L15" si="2">$D$15</f>
        <v>3.2500000000000001E-2</v>
      </c>
      <c r="L15" s="35">
        <f t="shared" si="2"/>
        <v>3.2500000000000001E-2</v>
      </c>
      <c r="M15" s="35">
        <f t="shared" ref="M15:X15" si="3">$D$15</f>
        <v>3.2500000000000001E-2</v>
      </c>
      <c r="N15" s="35">
        <f t="shared" si="3"/>
        <v>3.2500000000000001E-2</v>
      </c>
      <c r="O15" s="35">
        <f t="shared" si="3"/>
        <v>3.2500000000000001E-2</v>
      </c>
      <c r="P15" s="35">
        <f t="shared" si="3"/>
        <v>3.2500000000000001E-2</v>
      </c>
      <c r="Q15" s="35">
        <f t="shared" si="3"/>
        <v>3.2500000000000001E-2</v>
      </c>
      <c r="R15" s="35">
        <f t="shared" si="3"/>
        <v>3.2500000000000001E-2</v>
      </c>
      <c r="S15" s="35">
        <f t="shared" si="3"/>
        <v>3.2500000000000001E-2</v>
      </c>
      <c r="T15" s="35">
        <f t="shared" si="3"/>
        <v>3.2500000000000001E-2</v>
      </c>
      <c r="U15" s="35">
        <f t="shared" si="3"/>
        <v>3.2500000000000001E-2</v>
      </c>
      <c r="V15" s="35">
        <f t="shared" si="3"/>
        <v>3.2500000000000001E-2</v>
      </c>
      <c r="W15" s="41">
        <f t="shared" si="3"/>
        <v>3.2500000000000001E-2</v>
      </c>
      <c r="X15" s="49">
        <f t="shared" si="3"/>
        <v>3.2500000000000001E-2</v>
      </c>
      <c r="Y15" s="15"/>
    </row>
    <row r="16" spans="2:25" s="3" customFormat="1" x14ac:dyDescent="0.3">
      <c r="B16" s="19" t="s">
        <v>32</v>
      </c>
      <c r="C16" s="4" t="s">
        <v>33</v>
      </c>
      <c r="D16" s="30">
        <f>D10*(1+D15)</f>
        <v>55575.327601149103</v>
      </c>
      <c r="E16" s="30">
        <f>E10*(1+E15)</f>
        <v>25558.715440302192</v>
      </c>
      <c r="F16" s="30">
        <f t="shared" ref="F16" si="4">F10*(1+F15)</f>
        <v>30016.612160846907</v>
      </c>
      <c r="G16" s="19"/>
      <c r="I16" s="20"/>
      <c r="J16" s="19"/>
      <c r="L16" s="20"/>
      <c r="M16" s="19"/>
      <c r="O16" s="20"/>
      <c r="P16" s="19"/>
      <c r="R16" s="20"/>
      <c r="S16" s="19"/>
      <c r="U16" s="20"/>
      <c r="V16" s="19"/>
      <c r="X16" s="20"/>
      <c r="Y16" s="20"/>
    </row>
    <row r="17" spans="2:25" x14ac:dyDescent="0.3">
      <c r="B17" s="16"/>
      <c r="D17" s="16"/>
      <c r="F17" s="15"/>
      <c r="G17" s="16"/>
      <c r="I17" s="15"/>
      <c r="J17" s="16"/>
      <c r="L17" s="15"/>
      <c r="M17" s="16"/>
      <c r="O17" s="15"/>
      <c r="P17" s="16"/>
      <c r="R17" s="15"/>
      <c r="S17" s="16"/>
      <c r="U17" s="15"/>
      <c r="V17" s="16"/>
      <c r="X17" s="15"/>
      <c r="Y17" s="15"/>
    </row>
    <row r="18" spans="2:25" x14ac:dyDescent="0.3">
      <c r="B18" s="16" t="s">
        <v>34</v>
      </c>
      <c r="C18" s="2" t="s">
        <v>24</v>
      </c>
      <c r="D18" s="16"/>
      <c r="F18" s="15"/>
      <c r="G18" s="40"/>
      <c r="H18" s="40"/>
      <c r="I18" s="40"/>
      <c r="J18" s="16"/>
      <c r="L18" s="15"/>
      <c r="M18" s="16"/>
      <c r="O18" s="15"/>
      <c r="P18" s="16"/>
      <c r="R18" s="15"/>
      <c r="S18" s="16"/>
      <c r="U18" s="15"/>
      <c r="V18" s="16"/>
      <c r="X18" s="15"/>
      <c r="Y18" s="17"/>
    </row>
    <row r="19" spans="2:25" x14ac:dyDescent="0.3">
      <c r="B19" s="16" t="s">
        <v>26</v>
      </c>
      <c r="C19" s="2" t="s">
        <v>27</v>
      </c>
      <c r="D19" s="16"/>
      <c r="F19" s="15"/>
      <c r="G19" s="33">
        <v>0</v>
      </c>
      <c r="H19" s="33">
        <v>0</v>
      </c>
      <c r="I19" s="33">
        <v>0</v>
      </c>
      <c r="J19" s="16"/>
      <c r="L19" s="15"/>
      <c r="M19" s="16"/>
      <c r="O19" s="15"/>
      <c r="P19" s="16"/>
      <c r="R19" s="15"/>
      <c r="S19" s="16"/>
      <c r="U19" s="15"/>
      <c r="V19" s="16"/>
      <c r="X19" s="15"/>
      <c r="Y19" s="15"/>
    </row>
    <row r="20" spans="2:25" x14ac:dyDescent="0.3">
      <c r="B20" s="16" t="s">
        <v>28</v>
      </c>
      <c r="C20" s="2" t="s">
        <v>29</v>
      </c>
      <c r="D20" s="16"/>
      <c r="F20" s="15"/>
      <c r="G20" s="34">
        <v>4.4999999999999997E-3</v>
      </c>
      <c r="H20" s="32">
        <v>4.4999999999999997E-3</v>
      </c>
      <c r="I20" s="32">
        <v>4.4999999999999997E-3</v>
      </c>
      <c r="J20" s="38"/>
      <c r="K20" s="1"/>
      <c r="L20" s="39"/>
      <c r="M20" s="38"/>
      <c r="N20" s="1"/>
      <c r="O20" s="39"/>
      <c r="P20" s="38"/>
      <c r="Q20" s="1"/>
      <c r="R20" s="39"/>
      <c r="S20" s="38"/>
      <c r="T20" s="1"/>
      <c r="U20" s="39"/>
      <c r="V20" s="38"/>
      <c r="X20" s="15"/>
      <c r="Y20" s="17"/>
    </row>
    <row r="21" spans="2:25" x14ac:dyDescent="0.3">
      <c r="B21" s="18" t="s">
        <v>35</v>
      </c>
      <c r="C21" s="10" t="s">
        <v>31</v>
      </c>
      <c r="D21" s="18"/>
      <c r="E21" s="9"/>
      <c r="F21" s="37"/>
      <c r="G21" s="41">
        <f>G18-(G19+G20)</f>
        <v>-4.4999999999999997E-3</v>
      </c>
      <c r="H21" s="41">
        <f t="shared" ref="H21:I21" si="5">H18-(H19+H20)</f>
        <v>-4.4999999999999997E-3</v>
      </c>
      <c r="I21" s="41">
        <f t="shared" si="5"/>
        <v>-4.4999999999999997E-3</v>
      </c>
      <c r="J21" s="35">
        <f>$G$21</f>
        <v>-4.4999999999999997E-3</v>
      </c>
      <c r="K21" s="35">
        <f t="shared" ref="K21:L21" si="6">$G$21</f>
        <v>-4.4999999999999997E-3</v>
      </c>
      <c r="L21" s="35">
        <f t="shared" si="6"/>
        <v>-4.4999999999999997E-3</v>
      </c>
      <c r="M21" s="35">
        <f t="shared" ref="M21:X21" si="7">$G$21</f>
        <v>-4.4999999999999997E-3</v>
      </c>
      <c r="N21" s="35">
        <f t="shared" si="7"/>
        <v>-4.4999999999999997E-3</v>
      </c>
      <c r="O21" s="35">
        <f t="shared" si="7"/>
        <v>-4.4999999999999997E-3</v>
      </c>
      <c r="P21" s="35">
        <f t="shared" si="7"/>
        <v>-4.4999999999999997E-3</v>
      </c>
      <c r="Q21" s="35">
        <f t="shared" si="7"/>
        <v>-4.4999999999999997E-3</v>
      </c>
      <c r="R21" s="35">
        <f t="shared" si="7"/>
        <v>-4.4999999999999997E-3</v>
      </c>
      <c r="S21" s="35">
        <f t="shared" si="7"/>
        <v>-4.4999999999999997E-3</v>
      </c>
      <c r="T21" s="35">
        <f t="shared" si="7"/>
        <v>-4.4999999999999997E-3</v>
      </c>
      <c r="U21" s="35">
        <f t="shared" si="7"/>
        <v>-4.4999999999999997E-3</v>
      </c>
      <c r="V21" s="35">
        <f t="shared" si="7"/>
        <v>-4.4999999999999997E-3</v>
      </c>
      <c r="W21" s="41">
        <f t="shared" si="7"/>
        <v>-4.4999999999999997E-3</v>
      </c>
      <c r="X21" s="49">
        <f t="shared" si="7"/>
        <v>-4.4999999999999997E-3</v>
      </c>
      <c r="Y21" s="15"/>
    </row>
    <row r="22" spans="2:25" s="3" customFormat="1" x14ac:dyDescent="0.3">
      <c r="B22" s="19" t="s">
        <v>36</v>
      </c>
      <c r="C22" s="4" t="s">
        <v>33</v>
      </c>
      <c r="D22" s="19"/>
      <c r="F22" s="20"/>
      <c r="G22" s="42">
        <f>G10*(1+G15)*(1+G21)</f>
        <v>43070.646875557904</v>
      </c>
      <c r="H22" s="42">
        <f>H10*(1+H15)*(1+H21)</f>
        <v>20168.462746570895</v>
      </c>
      <c r="I22" s="42">
        <f t="shared" ref="I22" si="8">I10*(1+I15)*(1+I21)</f>
        <v>22902.184128987017</v>
      </c>
      <c r="J22" s="19"/>
      <c r="L22" s="20"/>
      <c r="M22" s="19"/>
      <c r="O22" s="20"/>
      <c r="P22" s="19"/>
      <c r="R22" s="20"/>
      <c r="S22" s="19"/>
      <c r="U22" s="20"/>
      <c r="V22" s="19"/>
      <c r="X22" s="20"/>
      <c r="Y22" s="20"/>
    </row>
    <row r="23" spans="2:25" x14ac:dyDescent="0.3">
      <c r="B23" s="16"/>
      <c r="D23" s="16"/>
      <c r="F23" s="15"/>
      <c r="G23" s="16"/>
      <c r="I23" s="15"/>
      <c r="J23" s="16"/>
      <c r="L23" s="15"/>
      <c r="M23" s="16"/>
      <c r="O23" s="15"/>
      <c r="P23" s="16"/>
      <c r="R23" s="15"/>
      <c r="S23" s="16"/>
      <c r="U23" s="15"/>
      <c r="V23" s="16"/>
      <c r="X23" s="15"/>
      <c r="Y23" s="15"/>
    </row>
    <row r="24" spans="2:25" x14ac:dyDescent="0.3">
      <c r="B24" s="16" t="s">
        <v>37</v>
      </c>
      <c r="C24" s="2" t="s">
        <v>24</v>
      </c>
      <c r="D24" s="16"/>
      <c r="F24" s="15"/>
      <c r="G24" s="16"/>
      <c r="I24" s="15"/>
      <c r="J24" s="40"/>
      <c r="K24" s="40"/>
      <c r="L24" s="40"/>
      <c r="M24" s="16"/>
      <c r="O24" s="15"/>
      <c r="P24" s="16"/>
      <c r="R24" s="15"/>
      <c r="S24" s="16"/>
      <c r="U24" s="15"/>
      <c r="V24" s="16"/>
      <c r="X24" s="15"/>
      <c r="Y24" s="17"/>
    </row>
    <row r="25" spans="2:25" x14ac:dyDescent="0.3">
      <c r="B25" s="16" t="s">
        <v>26</v>
      </c>
      <c r="C25" s="2" t="s">
        <v>27</v>
      </c>
      <c r="D25" s="16"/>
      <c r="F25" s="15"/>
      <c r="G25" s="16"/>
      <c r="I25" s="15"/>
      <c r="J25" s="33">
        <v>0</v>
      </c>
      <c r="K25" s="33">
        <v>0</v>
      </c>
      <c r="L25" s="33">
        <v>0</v>
      </c>
      <c r="M25" s="16"/>
      <c r="O25" s="15"/>
      <c r="P25" s="16"/>
      <c r="R25" s="15"/>
      <c r="S25" s="16"/>
      <c r="U25" s="15"/>
      <c r="V25" s="16"/>
      <c r="X25" s="15"/>
      <c r="Y25" s="15"/>
    </row>
    <row r="26" spans="2:25" x14ac:dyDescent="0.3">
      <c r="B26" s="16" t="s">
        <v>28</v>
      </c>
      <c r="C26" s="2" t="s">
        <v>29</v>
      </c>
      <c r="D26" s="16"/>
      <c r="F26" s="15"/>
      <c r="G26" s="16"/>
      <c r="I26" s="15"/>
      <c r="J26" s="34">
        <v>4.4999999999999997E-3</v>
      </c>
      <c r="K26" s="32">
        <v>4.4999999999999997E-3</v>
      </c>
      <c r="L26" s="32">
        <v>4.4999999999999997E-3</v>
      </c>
      <c r="M26" s="38"/>
      <c r="N26" s="1"/>
      <c r="O26" s="39"/>
      <c r="P26" s="38"/>
      <c r="Q26" s="1"/>
      <c r="R26" s="39"/>
      <c r="S26" s="38"/>
      <c r="T26" s="1"/>
      <c r="U26" s="39"/>
      <c r="V26" s="38"/>
      <c r="X26" s="15"/>
      <c r="Y26" s="17"/>
    </row>
    <row r="27" spans="2:25" x14ac:dyDescent="0.3">
      <c r="B27" s="18" t="s">
        <v>38</v>
      </c>
      <c r="C27" s="10" t="s">
        <v>31</v>
      </c>
      <c r="D27" s="18"/>
      <c r="E27" s="9"/>
      <c r="F27" s="37"/>
      <c r="G27" s="18"/>
      <c r="H27" s="9"/>
      <c r="I27" s="37"/>
      <c r="J27" s="43">
        <f>J24-(J25+J26)</f>
        <v>-4.4999999999999997E-3</v>
      </c>
      <c r="K27" s="43">
        <f t="shared" ref="K27:L27" si="9">K24-(K25+K26)</f>
        <v>-4.4999999999999997E-3</v>
      </c>
      <c r="L27" s="43">
        <f t="shared" si="9"/>
        <v>-4.4999999999999997E-3</v>
      </c>
      <c r="M27" s="46">
        <f>$J$27</f>
        <v>-4.4999999999999997E-3</v>
      </c>
      <c r="N27" s="46">
        <f t="shared" ref="N27:O27" si="10">$J$27</f>
        <v>-4.4999999999999997E-3</v>
      </c>
      <c r="O27" s="46">
        <f t="shared" si="10"/>
        <v>-4.4999999999999997E-3</v>
      </c>
      <c r="P27" s="46">
        <f t="shared" ref="P27:X27" si="11">$J$27</f>
        <v>-4.4999999999999997E-3</v>
      </c>
      <c r="Q27" s="46">
        <f t="shared" si="11"/>
        <v>-4.4999999999999997E-3</v>
      </c>
      <c r="R27" s="46">
        <f t="shared" si="11"/>
        <v>-4.4999999999999997E-3</v>
      </c>
      <c r="S27" s="46">
        <f t="shared" si="11"/>
        <v>-4.4999999999999997E-3</v>
      </c>
      <c r="T27" s="46">
        <f t="shared" si="11"/>
        <v>-4.4999999999999997E-3</v>
      </c>
      <c r="U27" s="46">
        <f t="shared" si="11"/>
        <v>-4.4999999999999997E-3</v>
      </c>
      <c r="V27" s="46">
        <f t="shared" si="11"/>
        <v>-4.4999999999999997E-3</v>
      </c>
      <c r="W27" s="43">
        <f t="shared" si="11"/>
        <v>-4.4999999999999997E-3</v>
      </c>
      <c r="X27" s="50">
        <f t="shared" si="11"/>
        <v>-4.4999999999999997E-3</v>
      </c>
      <c r="Y27" s="15"/>
    </row>
    <row r="28" spans="2:25" s="3" customFormat="1" x14ac:dyDescent="0.3">
      <c r="B28" s="19" t="s">
        <v>39</v>
      </c>
      <c r="C28" s="4" t="s">
        <v>33</v>
      </c>
      <c r="D28" s="19"/>
      <c r="F28" s="20"/>
      <c r="G28" s="19"/>
      <c r="I28" s="20"/>
      <c r="J28" s="42">
        <f>J10*(1+J15)*(1+J21)*(1+J27)</f>
        <v>31982.923346569769</v>
      </c>
      <c r="K28" s="42">
        <f t="shared" ref="K28:L28" si="12">K10*(1+K15)*(1+K21)*(1+K27)</f>
        <v>12397.44396827003</v>
      </c>
      <c r="L28" s="42">
        <f t="shared" si="12"/>
        <v>19585.479378299737</v>
      </c>
      <c r="M28" s="19"/>
      <c r="P28" s="19"/>
      <c r="R28" s="20"/>
      <c r="S28" s="19"/>
      <c r="U28" s="20"/>
      <c r="V28" s="19"/>
      <c r="X28" s="20"/>
      <c r="Y28" s="20"/>
    </row>
    <row r="29" spans="2:25" x14ac:dyDescent="0.3">
      <c r="B29" s="16"/>
      <c r="D29" s="16"/>
      <c r="F29" s="15"/>
      <c r="G29" s="16"/>
      <c r="I29" s="15"/>
      <c r="J29" s="16"/>
      <c r="L29" s="15"/>
      <c r="M29" s="16"/>
      <c r="P29" s="16"/>
      <c r="R29" s="15"/>
      <c r="S29" s="16"/>
      <c r="U29" s="15"/>
      <c r="V29" s="16"/>
      <c r="X29" s="15"/>
      <c r="Y29" s="15"/>
    </row>
    <row r="30" spans="2:25" x14ac:dyDescent="0.3">
      <c r="B30" s="16" t="s">
        <v>40</v>
      </c>
      <c r="C30" s="2" t="s">
        <v>24</v>
      </c>
      <c r="D30" s="16"/>
      <c r="F30" s="15"/>
      <c r="G30" s="16"/>
      <c r="I30" s="15"/>
      <c r="J30" s="16"/>
      <c r="L30" s="15"/>
      <c r="M30" s="40"/>
      <c r="N30" s="40"/>
      <c r="O30" s="40"/>
      <c r="P30" s="16"/>
      <c r="R30" s="15"/>
      <c r="S30" s="16"/>
      <c r="U30" s="15"/>
      <c r="V30" s="16"/>
      <c r="X30" s="15"/>
      <c r="Y30" s="17"/>
    </row>
    <row r="31" spans="2:25" x14ac:dyDescent="0.3">
      <c r="B31" s="16" t="s">
        <v>26</v>
      </c>
      <c r="C31" s="2" t="s">
        <v>27</v>
      </c>
      <c r="D31" s="16"/>
      <c r="F31" s="15"/>
      <c r="G31" s="16"/>
      <c r="I31" s="15"/>
      <c r="J31" s="16"/>
      <c r="L31" s="15"/>
      <c r="M31" s="33">
        <v>0</v>
      </c>
      <c r="N31" s="33">
        <v>0</v>
      </c>
      <c r="O31" s="33">
        <v>0</v>
      </c>
      <c r="P31" s="16"/>
      <c r="R31" s="15"/>
      <c r="S31" s="16"/>
      <c r="U31" s="15"/>
      <c r="V31" s="16"/>
      <c r="X31" s="15"/>
      <c r="Y31" s="15"/>
    </row>
    <row r="32" spans="2:25" x14ac:dyDescent="0.3">
      <c r="B32" s="16" t="s">
        <v>28</v>
      </c>
      <c r="C32" s="2" t="s">
        <v>29</v>
      </c>
      <c r="D32" s="16"/>
      <c r="F32" s="15"/>
      <c r="G32" s="16"/>
      <c r="I32" s="15"/>
      <c r="J32" s="16"/>
      <c r="L32" s="15"/>
      <c r="M32" s="34">
        <v>4.4999999999999997E-3</v>
      </c>
      <c r="N32" s="32">
        <v>4.4999999999999997E-3</v>
      </c>
      <c r="O32" s="32">
        <v>4.4999999999999997E-3</v>
      </c>
      <c r="P32" s="35"/>
      <c r="Q32" s="6"/>
      <c r="R32" s="36"/>
      <c r="S32" s="35"/>
      <c r="T32" s="6"/>
      <c r="U32" s="36"/>
      <c r="V32" s="35"/>
      <c r="W32" s="28"/>
      <c r="X32" s="47"/>
      <c r="Y32" s="17"/>
    </row>
    <row r="33" spans="2:25" x14ac:dyDescent="0.3">
      <c r="B33" s="18" t="s">
        <v>41</v>
      </c>
      <c r="C33" s="10" t="s">
        <v>31</v>
      </c>
      <c r="D33" s="18"/>
      <c r="E33" s="9"/>
      <c r="F33" s="37"/>
      <c r="G33" s="18"/>
      <c r="H33" s="9"/>
      <c r="I33" s="37"/>
      <c r="J33" s="18"/>
      <c r="K33" s="9"/>
      <c r="L33" s="37"/>
      <c r="M33" s="43">
        <f>M30-(M31+M32)</f>
        <v>-4.4999999999999997E-3</v>
      </c>
      <c r="N33" s="43">
        <f t="shared" ref="N33:O33" si="13">N30-(N31+N32)</f>
        <v>-4.4999999999999997E-3</v>
      </c>
      <c r="O33" s="43">
        <f t="shared" si="13"/>
        <v>-4.4999999999999997E-3</v>
      </c>
      <c r="P33" s="46">
        <f>$M$33</f>
        <v>-4.4999999999999997E-3</v>
      </c>
      <c r="Q33" s="46">
        <f t="shared" ref="Q33:R33" si="14">$M$33</f>
        <v>-4.4999999999999997E-3</v>
      </c>
      <c r="R33" s="46">
        <f t="shared" si="14"/>
        <v>-4.4999999999999997E-3</v>
      </c>
      <c r="S33" s="46">
        <f t="shared" ref="S33:X33" si="15">$M$33</f>
        <v>-4.4999999999999997E-3</v>
      </c>
      <c r="T33" s="46">
        <f t="shared" si="15"/>
        <v>-4.4999999999999997E-3</v>
      </c>
      <c r="U33" s="46">
        <f t="shared" si="15"/>
        <v>-4.4999999999999997E-3</v>
      </c>
      <c r="V33" s="46">
        <f t="shared" si="15"/>
        <v>-4.4999999999999997E-3</v>
      </c>
      <c r="W33" s="43">
        <f t="shared" si="15"/>
        <v>-4.4999999999999997E-3</v>
      </c>
      <c r="X33" s="50">
        <f t="shared" si="15"/>
        <v>-4.4999999999999997E-3</v>
      </c>
      <c r="Y33" s="15"/>
    </row>
    <row r="34" spans="2:25" s="3" customFormat="1" x14ac:dyDescent="0.3">
      <c r="B34" s="19" t="s">
        <v>42</v>
      </c>
      <c r="C34" s="4" t="s">
        <v>33</v>
      </c>
      <c r="D34" s="19"/>
      <c r="F34" s="20"/>
      <c r="G34" s="19"/>
      <c r="I34" s="20"/>
      <c r="J34" s="19"/>
      <c r="L34" s="20"/>
      <c r="M34" s="42">
        <f>M10*(1+M15)*(1+M21)*(1+M27)*(1+M33)</f>
        <v>27542.012164983811</v>
      </c>
      <c r="N34" s="42">
        <f>N10*(1+N15)*(1+N21)*(1+N27)*(1+N33)</f>
        <v>8894.367388777453</v>
      </c>
      <c r="O34" s="42">
        <f>O10*(1+O15)*(1+O21)*(1+O27)*(1+O33)</f>
        <v>18647.644776206358</v>
      </c>
      <c r="P34" s="19"/>
      <c r="R34" s="20"/>
      <c r="S34" s="19"/>
      <c r="U34" s="20"/>
      <c r="V34" s="19"/>
      <c r="X34" s="20"/>
      <c r="Y34" s="20"/>
    </row>
    <row r="35" spans="2:25" x14ac:dyDescent="0.3">
      <c r="B35" s="16"/>
      <c r="D35" s="16"/>
      <c r="F35" s="15"/>
      <c r="G35" s="16"/>
      <c r="I35" s="15"/>
      <c r="J35" s="16"/>
      <c r="L35" s="15"/>
      <c r="M35" s="16"/>
      <c r="P35" s="16"/>
      <c r="R35" s="15"/>
      <c r="S35" s="16"/>
      <c r="U35" s="15"/>
      <c r="V35" s="16"/>
      <c r="X35" s="15"/>
      <c r="Y35" s="15"/>
    </row>
    <row r="36" spans="2:25" x14ac:dyDescent="0.3">
      <c r="B36" s="16" t="s">
        <v>43</v>
      </c>
      <c r="C36" s="2" t="s">
        <v>24</v>
      </c>
      <c r="D36" s="16"/>
      <c r="F36" s="15"/>
      <c r="G36" s="16"/>
      <c r="I36" s="15"/>
      <c r="J36" s="16"/>
      <c r="L36" s="15"/>
      <c r="M36" s="16"/>
      <c r="P36" s="40"/>
      <c r="Q36" s="40"/>
      <c r="R36" s="40"/>
      <c r="S36" s="16"/>
      <c r="U36" s="15"/>
      <c r="V36" s="16"/>
      <c r="X36" s="15"/>
      <c r="Y36" s="17"/>
    </row>
    <row r="37" spans="2:25" x14ac:dyDescent="0.3">
      <c r="B37" s="16" t="s">
        <v>26</v>
      </c>
      <c r="C37" s="2" t="s">
        <v>27</v>
      </c>
      <c r="D37" s="16"/>
      <c r="F37" s="15"/>
      <c r="G37" s="16"/>
      <c r="I37" s="15"/>
      <c r="J37" s="16"/>
      <c r="L37" s="15"/>
      <c r="M37" s="16"/>
      <c r="P37" s="33">
        <v>0</v>
      </c>
      <c r="Q37" s="33">
        <v>0</v>
      </c>
      <c r="R37" s="33">
        <v>0</v>
      </c>
      <c r="S37" s="16"/>
      <c r="U37" s="15"/>
      <c r="V37" s="16"/>
      <c r="X37" s="15"/>
      <c r="Y37" s="15"/>
    </row>
    <row r="38" spans="2:25" x14ac:dyDescent="0.3">
      <c r="B38" s="16" t="s">
        <v>28</v>
      </c>
      <c r="C38" s="2" t="s">
        <v>29</v>
      </c>
      <c r="D38" s="16"/>
      <c r="F38" s="15"/>
      <c r="G38" s="16"/>
      <c r="I38" s="15"/>
      <c r="J38" s="16"/>
      <c r="L38" s="15"/>
      <c r="M38" s="16"/>
      <c r="P38" s="34">
        <v>4.4999999999999997E-3</v>
      </c>
      <c r="Q38" s="32">
        <v>4.4999999999999997E-3</v>
      </c>
      <c r="R38" s="32">
        <v>4.4999999999999997E-3</v>
      </c>
      <c r="S38" s="35"/>
      <c r="T38" s="6"/>
      <c r="U38" s="36"/>
      <c r="V38" s="35"/>
      <c r="W38" s="28"/>
      <c r="X38" s="47"/>
      <c r="Y38" s="17"/>
    </row>
    <row r="39" spans="2:25" x14ac:dyDescent="0.3">
      <c r="B39" s="18" t="s">
        <v>44</v>
      </c>
      <c r="C39" s="10" t="s">
        <v>31</v>
      </c>
      <c r="D39" s="18"/>
      <c r="E39" s="9"/>
      <c r="F39" s="37"/>
      <c r="G39" s="18"/>
      <c r="H39" s="9"/>
      <c r="I39" s="37"/>
      <c r="J39" s="18"/>
      <c r="K39" s="9"/>
      <c r="L39" s="37"/>
      <c r="M39" s="18"/>
      <c r="N39" s="9"/>
      <c r="O39" s="9"/>
      <c r="P39" s="43">
        <f>P36-(P37+P38)</f>
        <v>-4.4999999999999997E-3</v>
      </c>
      <c r="Q39" s="43">
        <f t="shared" ref="Q39:R39" si="16">Q36-(Q37+Q38)</f>
        <v>-4.4999999999999997E-3</v>
      </c>
      <c r="R39" s="43">
        <f t="shared" si="16"/>
        <v>-4.4999999999999997E-3</v>
      </c>
      <c r="S39" s="46">
        <f>$P$39</f>
        <v>-4.4999999999999997E-3</v>
      </c>
      <c r="T39" s="46">
        <f t="shared" ref="T39:U39" si="17">$P$39</f>
        <v>-4.4999999999999997E-3</v>
      </c>
      <c r="U39" s="46">
        <f t="shared" si="17"/>
        <v>-4.4999999999999997E-3</v>
      </c>
      <c r="V39" s="46">
        <f>$P$39</f>
        <v>-4.4999999999999997E-3</v>
      </c>
      <c r="W39" s="43">
        <f t="shared" ref="W39:X39" si="18">$P$39</f>
        <v>-4.4999999999999997E-3</v>
      </c>
      <c r="X39" s="50">
        <f t="shared" si="18"/>
        <v>-4.4999999999999997E-3</v>
      </c>
      <c r="Y39" s="15"/>
    </row>
    <row r="40" spans="2:25" s="3" customFormat="1" x14ac:dyDescent="0.3">
      <c r="B40" s="19" t="s">
        <v>45</v>
      </c>
      <c r="C40" s="4" t="s">
        <v>33</v>
      </c>
      <c r="D40" s="19"/>
      <c r="F40" s="20"/>
      <c r="G40" s="19"/>
      <c r="I40" s="20"/>
      <c r="J40" s="19"/>
      <c r="L40" s="20"/>
      <c r="M40" s="19"/>
      <c r="P40" s="42">
        <f>P10*(1+P15)*(1+P21)*(1+P27)*(1+P33)*(1+P39)</f>
        <v>21729.53398873984</v>
      </c>
      <c r="Q40" s="42">
        <f t="shared" ref="Q40" si="19">Q10*(1+Q15)*(1+Q21)*(1+Q27)*(1+Q33)*(1+Q39)</f>
        <v>6127.6437583235938</v>
      </c>
      <c r="R40" s="42">
        <f>R10*(1+R15)*(1+R21)*(1+R27)*(1+R33)*(1+R39)</f>
        <v>15601.890230416248</v>
      </c>
      <c r="S40" s="19"/>
      <c r="U40" s="20"/>
      <c r="V40" s="19"/>
      <c r="X40" s="20"/>
      <c r="Y40" s="20"/>
    </row>
    <row r="41" spans="2:25" x14ac:dyDescent="0.3">
      <c r="B41" s="16"/>
      <c r="D41" s="16"/>
      <c r="F41" s="15"/>
      <c r="G41" s="16"/>
      <c r="I41" s="15"/>
      <c r="J41" s="16"/>
      <c r="L41" s="15"/>
      <c r="M41" s="16"/>
      <c r="P41" s="16"/>
      <c r="R41" s="15"/>
      <c r="S41" s="16"/>
      <c r="U41" s="15"/>
      <c r="V41" s="16"/>
      <c r="X41" s="15"/>
      <c r="Y41" s="15"/>
    </row>
    <row r="42" spans="2:25" x14ac:dyDescent="0.3">
      <c r="B42" s="16" t="s">
        <v>46</v>
      </c>
      <c r="C42" s="2" t="s">
        <v>24</v>
      </c>
      <c r="D42" s="16"/>
      <c r="F42" s="15"/>
      <c r="G42" s="16"/>
      <c r="I42" s="15"/>
      <c r="J42" s="16"/>
      <c r="L42" s="15"/>
      <c r="M42" s="16"/>
      <c r="P42" s="16"/>
      <c r="R42" s="15"/>
      <c r="S42" s="40"/>
      <c r="T42" s="40"/>
      <c r="U42" s="40"/>
      <c r="V42" s="16"/>
      <c r="X42" s="15"/>
      <c r="Y42" s="17"/>
    </row>
    <row r="43" spans="2:25" x14ac:dyDescent="0.3">
      <c r="B43" s="16" t="s">
        <v>26</v>
      </c>
      <c r="C43" s="2" t="s">
        <v>27</v>
      </c>
      <c r="D43" s="16"/>
      <c r="F43" s="15"/>
      <c r="G43" s="16"/>
      <c r="I43" s="15"/>
      <c r="J43" s="16"/>
      <c r="L43" s="15"/>
      <c r="M43" s="16"/>
      <c r="P43" s="16"/>
      <c r="R43" s="15"/>
      <c r="S43" s="33">
        <v>0</v>
      </c>
      <c r="T43" s="33">
        <v>0</v>
      </c>
      <c r="U43" s="33">
        <v>0</v>
      </c>
      <c r="V43" s="16"/>
      <c r="X43" s="15"/>
      <c r="Y43" s="15"/>
    </row>
    <row r="44" spans="2:25" x14ac:dyDescent="0.3">
      <c r="B44" s="16" t="s">
        <v>28</v>
      </c>
      <c r="C44" s="2" t="s">
        <v>29</v>
      </c>
      <c r="D44" s="16"/>
      <c r="F44" s="15"/>
      <c r="G44" s="16"/>
      <c r="I44" s="15"/>
      <c r="J44" s="16"/>
      <c r="L44" s="15"/>
      <c r="M44" s="16"/>
      <c r="P44" s="16"/>
      <c r="R44" s="15"/>
      <c r="S44" s="34">
        <v>4.4999999999999997E-3</v>
      </c>
      <c r="T44" s="32">
        <v>4.4999999999999997E-3</v>
      </c>
      <c r="U44" s="32">
        <v>4.4999999999999997E-3</v>
      </c>
      <c r="V44" s="35"/>
      <c r="W44" s="28"/>
      <c r="X44" s="47"/>
      <c r="Y44" s="17"/>
    </row>
    <row r="45" spans="2:25" x14ac:dyDescent="0.3">
      <c r="B45" s="18" t="s">
        <v>47</v>
      </c>
      <c r="C45" s="10" t="s">
        <v>31</v>
      </c>
      <c r="D45" s="18"/>
      <c r="E45" s="9"/>
      <c r="F45" s="37"/>
      <c r="G45" s="18"/>
      <c r="H45" s="9"/>
      <c r="I45" s="37"/>
      <c r="J45" s="18"/>
      <c r="K45" s="9"/>
      <c r="L45" s="37"/>
      <c r="M45" s="18"/>
      <c r="N45" s="9"/>
      <c r="O45" s="9"/>
      <c r="P45" s="18"/>
      <c r="Q45" s="9"/>
      <c r="R45" s="37"/>
      <c r="S45" s="43">
        <f>S42-(S43+S44)</f>
        <v>-4.4999999999999997E-3</v>
      </c>
      <c r="T45" s="43">
        <f t="shared" ref="T45:U45" si="20">T42-(T43+T44)</f>
        <v>-4.4999999999999997E-3</v>
      </c>
      <c r="U45" s="43">
        <f t="shared" si="20"/>
        <v>-4.4999999999999997E-3</v>
      </c>
      <c r="V45" s="35">
        <f>S45</f>
        <v>-4.4999999999999997E-3</v>
      </c>
      <c r="W45" s="41">
        <f t="shared" ref="W45:X45" si="21">T45</f>
        <v>-4.4999999999999997E-3</v>
      </c>
      <c r="X45" s="49">
        <f t="shared" si="21"/>
        <v>-4.4999999999999997E-3</v>
      </c>
      <c r="Y45" s="15"/>
    </row>
    <row r="46" spans="2:25" s="3" customFormat="1" x14ac:dyDescent="0.3">
      <c r="B46" s="19" t="s">
        <v>48</v>
      </c>
      <c r="C46" s="4" t="s">
        <v>33</v>
      </c>
      <c r="D46" s="19"/>
      <c r="F46" s="20"/>
      <c r="G46" s="19"/>
      <c r="I46" s="20"/>
      <c r="J46" s="19"/>
      <c r="L46" s="20"/>
      <c r="M46" s="19"/>
      <c r="P46" s="16"/>
      <c r="Q46"/>
      <c r="R46" s="15"/>
      <c r="S46" s="42">
        <f>S10*(1+S15)*(1+S21)*(1+S27)*(1+S33)*(1+S39)*(1+S45)</f>
        <v>17290.51534974594</v>
      </c>
      <c r="T46" s="42">
        <f>T10*(1+T15)*(1+T21)*(1+T27)*(1+T33)*(1+T39)*(1+T45)</f>
        <v>4269.4870118743474</v>
      </c>
      <c r="U46" s="42">
        <f t="shared" ref="U46" si="22">U10*(1+U15)*(1+U21)*(1+U27)*(1+U33)*(1+U39)*(1+U45)</f>
        <v>13021.028337871594</v>
      </c>
      <c r="V46" s="51"/>
      <c r="W46" s="52"/>
      <c r="X46" s="53"/>
      <c r="Y46" s="20"/>
    </row>
    <row r="47" spans="2:25" x14ac:dyDescent="0.3">
      <c r="B47" s="16"/>
      <c r="D47" s="16"/>
      <c r="F47" s="15"/>
      <c r="G47" s="16"/>
      <c r="I47" s="15"/>
      <c r="J47" s="16"/>
      <c r="L47" s="15"/>
      <c r="M47" s="16"/>
      <c r="P47" s="16"/>
      <c r="R47" s="15"/>
      <c r="S47" s="16"/>
      <c r="U47" s="15"/>
      <c r="V47" s="16"/>
      <c r="X47" s="15"/>
      <c r="Y47" s="15"/>
    </row>
    <row r="48" spans="2:25" x14ac:dyDescent="0.3">
      <c r="B48" s="16" t="s">
        <v>49</v>
      </c>
      <c r="C48" s="2" t="s">
        <v>24</v>
      </c>
      <c r="D48" s="16"/>
      <c r="F48" s="15"/>
      <c r="G48" s="16"/>
      <c r="I48" s="15"/>
      <c r="J48" s="16"/>
      <c r="L48" s="15"/>
      <c r="M48" s="16"/>
      <c r="P48" s="16"/>
      <c r="R48" s="15"/>
      <c r="S48" s="16"/>
      <c r="U48" s="15"/>
      <c r="V48" s="40"/>
      <c r="W48" s="40"/>
      <c r="X48" s="54"/>
      <c r="Y48" s="17"/>
    </row>
    <row r="49" spans="2:25" x14ac:dyDescent="0.3">
      <c r="B49" s="16" t="s">
        <v>26</v>
      </c>
      <c r="C49" s="2" t="s">
        <v>27</v>
      </c>
      <c r="D49" s="16"/>
      <c r="F49" s="15"/>
      <c r="G49" s="16"/>
      <c r="I49" s="15"/>
      <c r="J49" s="16"/>
      <c r="L49" s="15"/>
      <c r="M49" s="16"/>
      <c r="P49" s="16"/>
      <c r="R49" s="15"/>
      <c r="S49" s="16"/>
      <c r="U49" s="15"/>
      <c r="V49" s="33">
        <v>0</v>
      </c>
      <c r="W49" s="33">
        <v>0</v>
      </c>
      <c r="X49" s="55">
        <v>0</v>
      </c>
      <c r="Y49" s="15"/>
    </row>
    <row r="50" spans="2:25" x14ac:dyDescent="0.3">
      <c r="B50" s="16" t="s">
        <v>28</v>
      </c>
      <c r="C50" s="2" t="s">
        <v>29</v>
      </c>
      <c r="D50" s="16"/>
      <c r="F50" s="15"/>
      <c r="G50" s="16"/>
      <c r="I50" s="15"/>
      <c r="J50" s="16"/>
      <c r="L50" s="15"/>
      <c r="M50" s="16"/>
      <c r="P50" s="16"/>
      <c r="R50" s="15"/>
      <c r="S50" s="16"/>
      <c r="U50" s="15"/>
      <c r="V50" s="34">
        <v>4.4999999999999997E-3</v>
      </c>
      <c r="W50" s="32">
        <v>4.4999999999999997E-3</v>
      </c>
      <c r="X50" s="56">
        <v>4.4999999999999997E-3</v>
      </c>
      <c r="Y50" s="17"/>
    </row>
    <row r="51" spans="2:25" x14ac:dyDescent="0.3">
      <c r="B51" s="18" t="s">
        <v>50</v>
      </c>
      <c r="C51" s="10" t="s">
        <v>31</v>
      </c>
      <c r="D51" s="18"/>
      <c r="E51" s="9"/>
      <c r="F51" s="37"/>
      <c r="G51" s="18"/>
      <c r="H51" s="9"/>
      <c r="I51" s="37"/>
      <c r="J51" s="18"/>
      <c r="K51" s="9"/>
      <c r="L51" s="37"/>
      <c r="M51" s="18"/>
      <c r="N51" s="9"/>
      <c r="O51" s="9"/>
      <c r="P51" s="18"/>
      <c r="Q51" s="9"/>
      <c r="R51" s="37"/>
      <c r="S51" s="18"/>
      <c r="T51" s="9"/>
      <c r="U51" s="37"/>
      <c r="V51" s="43">
        <f>V48-(V49+V50)</f>
        <v>-4.4999999999999997E-3</v>
      </c>
      <c r="W51" s="43">
        <f t="shared" ref="W51:X51" si="23">W48-(W49+W50)</f>
        <v>-4.4999999999999997E-3</v>
      </c>
      <c r="X51" s="50">
        <f t="shared" si="23"/>
        <v>-4.4999999999999997E-3</v>
      </c>
      <c r="Y51" s="15"/>
    </row>
    <row r="52" spans="2:25" s="3" customFormat="1" x14ac:dyDescent="0.3">
      <c r="B52" s="21" t="s">
        <v>51</v>
      </c>
      <c r="C52" s="22" t="s">
        <v>33</v>
      </c>
      <c r="D52" s="21"/>
      <c r="E52" s="23"/>
      <c r="F52" s="24"/>
      <c r="G52" s="21"/>
      <c r="H52" s="23"/>
      <c r="I52" s="24"/>
      <c r="J52" s="21"/>
      <c r="K52" s="23"/>
      <c r="L52" s="24"/>
      <c r="M52" s="21"/>
      <c r="N52" s="23"/>
      <c r="O52" s="23"/>
      <c r="P52" s="38"/>
      <c r="Q52" s="1"/>
      <c r="R52" s="39"/>
      <c r="S52" s="38"/>
      <c r="T52" s="1"/>
      <c r="U52" s="39"/>
      <c r="V52" s="48">
        <f>V10*(1+V15)*(1+V21)*(1+V27)*(1+V33)*(1+V39)*(1+V45)*(1+V51)</f>
        <v>11615.679362596764</v>
      </c>
      <c r="W52" s="48">
        <f t="shared" ref="W52:X52" si="24">W10*(1+W15)*(1+W21)*(1+W27)*(1+W33)*(1+W39)*(1+W45)*(1+W51)</f>
        <v>3315.7620727717986</v>
      </c>
      <c r="X52" s="57">
        <f t="shared" si="24"/>
        <v>8299.9172898249635</v>
      </c>
      <c r="Y52" s="24"/>
    </row>
    <row r="54" spans="2:25" s="3" customFormat="1" x14ac:dyDescent="0.3">
      <c r="C54" s="4"/>
    </row>
    <row r="55" spans="2:25" x14ac:dyDescent="0.3">
      <c r="B55" s="11" t="s">
        <v>52</v>
      </c>
    </row>
    <row r="56" spans="2:25" x14ac:dyDescent="0.3">
      <c r="B56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0D54-762C-4E37-8A89-C700E80BF174}">
  <dimension ref="B2:AH56"/>
  <sheetViews>
    <sheetView zoomScaleNormal="100" workbookViewId="0">
      <pane ySplit="9" topLeftCell="A10" activePane="bottomLeft" state="frozen"/>
      <selection pane="bottomLeft" activeCell="AF14" sqref="AF14"/>
    </sheetView>
  </sheetViews>
  <sheetFormatPr defaultRowHeight="14.4" outlineLevelCol="1" x14ac:dyDescent="0.3"/>
  <cols>
    <col min="1" max="1" width="3.44140625" customWidth="1"/>
    <col min="2" max="2" width="18.21875" customWidth="1"/>
    <col min="3" max="3" width="21.21875" style="2" customWidth="1"/>
    <col min="4" max="8" width="15.21875" customWidth="1"/>
    <col min="9" max="11" width="15.21875" hidden="1" customWidth="1" outlineLevel="1"/>
    <col min="12" max="12" width="15.21875" customWidth="1" collapsed="1"/>
    <col min="13" max="15" width="15.21875" hidden="1" customWidth="1" outlineLevel="1"/>
    <col min="16" max="16" width="15.21875" customWidth="1" collapsed="1"/>
    <col min="17" max="19" width="15.21875" hidden="1" customWidth="1" outlineLevel="1"/>
    <col min="20" max="20" width="15.21875" customWidth="1" collapsed="1"/>
    <col min="21" max="23" width="15.21875" hidden="1" customWidth="1" outlineLevel="1"/>
    <col min="24" max="24" width="15.21875" customWidth="1" collapsed="1"/>
    <col min="25" max="27" width="15.21875" hidden="1" customWidth="1" outlineLevel="1"/>
    <col min="28" max="28" width="15.21875" customWidth="1" collapsed="1"/>
    <col min="29" max="31" width="15.21875" hidden="1" customWidth="1" outlineLevel="1"/>
    <col min="32" max="32" width="43.77734375" bestFit="1" customWidth="1" collapsed="1"/>
  </cols>
  <sheetData>
    <row r="2" spans="2:32" ht="15.6" x14ac:dyDescent="0.3">
      <c r="B2" s="8" t="s">
        <v>0</v>
      </c>
    </row>
    <row r="3" spans="2:32" x14ac:dyDescent="0.3">
      <c r="B3" t="s">
        <v>1</v>
      </c>
      <c r="C3" t="s">
        <v>54</v>
      </c>
    </row>
    <row r="4" spans="2:32" x14ac:dyDescent="0.3">
      <c r="B4" t="s">
        <v>3</v>
      </c>
      <c r="C4" t="s">
        <v>4</v>
      </c>
    </row>
    <row r="5" spans="2:32" x14ac:dyDescent="0.3">
      <c r="B5" t="s">
        <v>5</v>
      </c>
      <c r="C5" t="s">
        <v>55</v>
      </c>
    </row>
    <row r="6" spans="2:32" x14ac:dyDescent="0.3">
      <c r="B6" t="s">
        <v>7</v>
      </c>
      <c r="C6" s="7"/>
    </row>
    <row r="9" spans="2:32" s="5" customFormat="1" x14ac:dyDescent="0.3">
      <c r="B9" s="25" t="s">
        <v>8</v>
      </c>
      <c r="C9" s="26" t="s">
        <v>9</v>
      </c>
      <c r="D9" s="25" t="s">
        <v>10</v>
      </c>
      <c r="E9" s="12" t="s">
        <v>11</v>
      </c>
      <c r="F9" s="12" t="s">
        <v>12</v>
      </c>
      <c r="G9" s="29" t="s">
        <v>56</v>
      </c>
      <c r="H9" s="25" t="s">
        <v>13</v>
      </c>
      <c r="I9" s="12" t="s">
        <v>11</v>
      </c>
      <c r="J9" s="12" t="s">
        <v>12</v>
      </c>
      <c r="K9" s="29" t="s">
        <v>56</v>
      </c>
      <c r="L9" s="25" t="s">
        <v>14</v>
      </c>
      <c r="M9" s="12" t="s">
        <v>11</v>
      </c>
      <c r="N9" s="12" t="s">
        <v>12</v>
      </c>
      <c r="O9" s="29" t="s">
        <v>56</v>
      </c>
      <c r="P9" s="25" t="s">
        <v>15</v>
      </c>
      <c r="Q9" s="12" t="s">
        <v>11</v>
      </c>
      <c r="R9" s="12" t="s">
        <v>12</v>
      </c>
      <c r="S9" s="29" t="s">
        <v>56</v>
      </c>
      <c r="T9" s="25" t="s">
        <v>16</v>
      </c>
      <c r="U9" s="12" t="s">
        <v>11</v>
      </c>
      <c r="V9" s="12" t="s">
        <v>12</v>
      </c>
      <c r="W9" s="29" t="s">
        <v>56</v>
      </c>
      <c r="X9" s="25" t="s">
        <v>17</v>
      </c>
      <c r="Y9" s="12" t="s">
        <v>11</v>
      </c>
      <c r="Z9" s="12" t="s">
        <v>12</v>
      </c>
      <c r="AA9" s="29" t="s">
        <v>56</v>
      </c>
      <c r="AB9" s="25" t="s">
        <v>18</v>
      </c>
      <c r="AC9" s="12" t="s">
        <v>11</v>
      </c>
      <c r="AD9" s="12" t="s">
        <v>12</v>
      </c>
      <c r="AE9" s="29" t="s">
        <v>56</v>
      </c>
      <c r="AF9" s="27" t="s">
        <v>19</v>
      </c>
    </row>
    <row r="10" spans="2:32" s="3" customFormat="1" x14ac:dyDescent="0.3">
      <c r="B10" s="13" t="s">
        <v>20</v>
      </c>
      <c r="C10" s="4" t="s">
        <v>21</v>
      </c>
      <c r="D10" s="30">
        <v>68003.133103986867</v>
      </c>
      <c r="E10" s="14">
        <v>26992.940863952928</v>
      </c>
      <c r="F10" s="14">
        <v>41338.341929864837</v>
      </c>
      <c r="G10" s="31">
        <v>-328.14968983089693</v>
      </c>
      <c r="H10" s="30">
        <v>53212.80261539435</v>
      </c>
      <c r="I10" s="14">
        <v>21404.248348104295</v>
      </c>
      <c r="J10" s="14">
        <v>32247.896305978153</v>
      </c>
      <c r="K10" s="31">
        <v>-439.34203868809391</v>
      </c>
      <c r="L10" s="30">
        <v>38812.306466433365</v>
      </c>
      <c r="M10" s="14">
        <v>16729.445508412879</v>
      </c>
      <c r="N10" s="14">
        <v>22639.728016332883</v>
      </c>
      <c r="O10" s="31">
        <v>-556.86705831239203</v>
      </c>
      <c r="P10" s="30">
        <v>29573.630729225086</v>
      </c>
      <c r="Q10" s="14">
        <v>13715.550937933376</v>
      </c>
      <c r="R10" s="14">
        <v>16490.166939885952</v>
      </c>
      <c r="S10" s="31">
        <v>-632.08714859423344</v>
      </c>
      <c r="T10" s="30">
        <v>6050.0034710742548</v>
      </c>
      <c r="U10" s="14">
        <v>5276.609353683898</v>
      </c>
      <c r="V10" s="14">
        <v>1587.7642070024813</v>
      </c>
      <c r="W10" s="31">
        <v>-814.37008961211836</v>
      </c>
      <c r="X10" s="30">
        <v>-11338.836963040063</v>
      </c>
      <c r="Y10" s="14">
        <v>-1485.4158812212736</v>
      </c>
      <c r="Z10" s="14">
        <v>-8910.6368395991085</v>
      </c>
      <c r="AA10" s="31">
        <v>-942.78424221967578</v>
      </c>
      <c r="AB10" s="30">
        <v>-30909.489382913111</v>
      </c>
      <c r="AC10" s="14">
        <v>-8284.6753356419304</v>
      </c>
      <c r="AD10" s="14">
        <v>-21527.146169072676</v>
      </c>
      <c r="AE10" s="31">
        <v>-1097.6678781985011</v>
      </c>
      <c r="AF10" s="15" t="s">
        <v>22</v>
      </c>
    </row>
    <row r="11" spans="2:32" x14ac:dyDescent="0.3">
      <c r="B11" s="16"/>
      <c r="D11" s="16"/>
      <c r="G11" s="15"/>
      <c r="H11" s="16"/>
      <c r="K11" s="15"/>
      <c r="L11" s="16"/>
      <c r="O11" s="15"/>
      <c r="P11" s="16"/>
      <c r="S11" s="15"/>
      <c r="T11" s="16"/>
      <c r="W11" s="15"/>
      <c r="X11" s="16"/>
      <c r="AA11" s="15"/>
      <c r="AB11" s="16"/>
      <c r="AE11" s="15"/>
      <c r="AF11" s="15"/>
    </row>
    <row r="12" spans="2:32" x14ac:dyDescent="0.3">
      <c r="B12" s="16" t="s">
        <v>57</v>
      </c>
      <c r="C12" s="2" t="s">
        <v>24</v>
      </c>
      <c r="D12" s="32">
        <v>3.6999999999999998E-2</v>
      </c>
      <c r="E12" s="32">
        <v>3.6999999999999998E-2</v>
      </c>
      <c r="F12" s="32">
        <v>3.6999999999999998E-2</v>
      </c>
      <c r="G12" s="32">
        <v>3.6999999999999998E-2</v>
      </c>
      <c r="H12" s="16"/>
      <c r="K12" s="15"/>
      <c r="L12" s="16"/>
      <c r="O12" s="15"/>
      <c r="P12" s="16"/>
      <c r="S12" s="15"/>
      <c r="T12" s="16"/>
      <c r="W12" s="15"/>
      <c r="X12" s="16"/>
      <c r="AA12" s="15"/>
      <c r="AB12" s="16"/>
      <c r="AE12" s="15"/>
      <c r="AF12" s="17" t="s">
        <v>25</v>
      </c>
    </row>
    <row r="13" spans="2:32" x14ac:dyDescent="0.3">
      <c r="B13" s="16" t="s">
        <v>26</v>
      </c>
      <c r="C13" s="2" t="s">
        <v>27</v>
      </c>
      <c r="D13" s="33">
        <v>0</v>
      </c>
      <c r="E13" s="33">
        <v>0</v>
      </c>
      <c r="F13" s="33">
        <v>0</v>
      </c>
      <c r="G13" s="33">
        <v>0</v>
      </c>
      <c r="H13" s="16"/>
      <c r="K13" s="15"/>
      <c r="L13" s="16"/>
      <c r="O13" s="15"/>
      <c r="P13" s="16"/>
      <c r="S13" s="15"/>
      <c r="T13" s="16"/>
      <c r="W13" s="15"/>
      <c r="X13" s="16"/>
      <c r="AA13" s="15"/>
      <c r="AB13" s="16"/>
      <c r="AE13" s="15"/>
      <c r="AF13" s="15"/>
    </row>
    <row r="14" spans="2:32" x14ac:dyDescent="0.3">
      <c r="B14" s="16" t="s">
        <v>28</v>
      </c>
      <c r="C14" s="2" t="s">
        <v>29</v>
      </c>
      <c r="D14" s="34">
        <v>4.4999999999999997E-3</v>
      </c>
      <c r="E14" s="34">
        <v>4.4999999999999997E-3</v>
      </c>
      <c r="F14" s="34">
        <v>4.4999999999999997E-3</v>
      </c>
      <c r="G14" s="34">
        <v>4.4999999999999997E-3</v>
      </c>
      <c r="H14" s="38"/>
      <c r="I14" s="1"/>
      <c r="J14" s="1"/>
      <c r="K14" s="39"/>
      <c r="L14" s="38"/>
      <c r="M14" s="1"/>
      <c r="N14" s="1"/>
      <c r="O14" s="39"/>
      <c r="P14" s="38"/>
      <c r="Q14" s="1"/>
      <c r="R14" s="1"/>
      <c r="S14" s="39"/>
      <c r="T14" s="38"/>
      <c r="U14" s="1"/>
      <c r="V14" s="1"/>
      <c r="W14" s="39"/>
      <c r="X14" s="38"/>
      <c r="Y14" s="1"/>
      <c r="Z14" s="1"/>
      <c r="AA14" s="39"/>
      <c r="AB14" s="38"/>
      <c r="AE14" s="15"/>
      <c r="AF14" s="17" t="s">
        <v>58</v>
      </c>
    </row>
    <row r="15" spans="2:32" x14ac:dyDescent="0.3">
      <c r="B15" s="18" t="s">
        <v>30</v>
      </c>
      <c r="C15" s="10" t="s">
        <v>31</v>
      </c>
      <c r="D15" s="35">
        <f>D12-(D13+D14)</f>
        <v>3.2500000000000001E-2</v>
      </c>
      <c r="E15" s="35">
        <f t="shared" ref="E15:G15" si="0">E12-(E13+E14)</f>
        <v>3.2500000000000001E-2</v>
      </c>
      <c r="F15" s="35">
        <f t="shared" si="0"/>
        <v>3.2500000000000001E-2</v>
      </c>
      <c r="G15" s="35">
        <f t="shared" si="0"/>
        <v>3.2500000000000001E-2</v>
      </c>
      <c r="H15" s="35">
        <f>$D$15</f>
        <v>3.2500000000000001E-2</v>
      </c>
      <c r="I15" s="35">
        <f t="shared" ref="I15:K15" si="1">$D$15</f>
        <v>3.2500000000000001E-2</v>
      </c>
      <c r="J15" s="35">
        <f t="shared" si="1"/>
        <v>3.2500000000000001E-2</v>
      </c>
      <c r="K15" s="35">
        <f t="shared" si="1"/>
        <v>3.2500000000000001E-2</v>
      </c>
      <c r="L15" s="35">
        <f t="shared" ref="L15:AE15" si="2">$D$15</f>
        <v>3.2500000000000001E-2</v>
      </c>
      <c r="M15" s="35">
        <f t="shared" si="2"/>
        <v>3.2500000000000001E-2</v>
      </c>
      <c r="N15" s="35">
        <f t="shared" si="2"/>
        <v>3.2500000000000001E-2</v>
      </c>
      <c r="O15" s="35">
        <f t="shared" si="2"/>
        <v>3.2500000000000001E-2</v>
      </c>
      <c r="P15" s="35">
        <f t="shared" si="2"/>
        <v>3.2500000000000001E-2</v>
      </c>
      <c r="Q15" s="35">
        <f t="shared" si="2"/>
        <v>3.2500000000000001E-2</v>
      </c>
      <c r="R15" s="35">
        <f t="shared" si="2"/>
        <v>3.2500000000000001E-2</v>
      </c>
      <c r="S15" s="35">
        <f t="shared" si="2"/>
        <v>3.2500000000000001E-2</v>
      </c>
      <c r="T15" s="35">
        <f t="shared" si="2"/>
        <v>3.2500000000000001E-2</v>
      </c>
      <c r="U15" s="35">
        <f t="shared" si="2"/>
        <v>3.2500000000000001E-2</v>
      </c>
      <c r="V15" s="35">
        <f t="shared" si="2"/>
        <v>3.2500000000000001E-2</v>
      </c>
      <c r="W15" s="35">
        <f t="shared" si="2"/>
        <v>3.2500000000000001E-2</v>
      </c>
      <c r="X15" s="35">
        <f t="shared" si="2"/>
        <v>3.2500000000000001E-2</v>
      </c>
      <c r="Y15" s="35">
        <f t="shared" si="2"/>
        <v>3.2500000000000001E-2</v>
      </c>
      <c r="Z15" s="35">
        <f t="shared" si="2"/>
        <v>3.2500000000000001E-2</v>
      </c>
      <c r="AA15" s="35">
        <f t="shared" si="2"/>
        <v>3.2500000000000001E-2</v>
      </c>
      <c r="AB15" s="35">
        <f t="shared" si="2"/>
        <v>3.2500000000000001E-2</v>
      </c>
      <c r="AC15" s="41">
        <f t="shared" si="2"/>
        <v>3.2500000000000001E-2</v>
      </c>
      <c r="AD15" s="41">
        <f t="shared" si="2"/>
        <v>3.2500000000000001E-2</v>
      </c>
      <c r="AE15" s="49">
        <f t="shared" si="2"/>
        <v>3.2500000000000001E-2</v>
      </c>
      <c r="AF15" s="15"/>
    </row>
    <row r="16" spans="2:32" s="3" customFormat="1" x14ac:dyDescent="0.3">
      <c r="B16" s="19" t="s">
        <v>32</v>
      </c>
      <c r="C16" s="4" t="s">
        <v>33</v>
      </c>
      <c r="D16" s="30">
        <f>D10*(1+D15)</f>
        <v>70213.234929866434</v>
      </c>
      <c r="E16" s="30">
        <f t="shared" ref="E16:G16" si="3">E10*(1+E15)</f>
        <v>27870.211442031399</v>
      </c>
      <c r="F16" s="30">
        <f t="shared" si="3"/>
        <v>42681.838042585441</v>
      </c>
      <c r="G16" s="30">
        <f t="shared" si="3"/>
        <v>-338.8145547504011</v>
      </c>
      <c r="H16" s="19"/>
      <c r="K16" s="20"/>
      <c r="L16" s="19"/>
      <c r="O16" s="20"/>
      <c r="P16" s="19"/>
      <c r="S16" s="20"/>
      <c r="T16" s="19"/>
      <c r="W16" s="20"/>
      <c r="X16" s="19"/>
      <c r="AA16" s="20"/>
      <c r="AB16" s="19"/>
      <c r="AE16" s="20"/>
      <c r="AF16" s="20"/>
    </row>
    <row r="17" spans="2:34" x14ac:dyDescent="0.3">
      <c r="B17" s="16"/>
      <c r="D17" s="16"/>
      <c r="G17" s="15"/>
      <c r="H17" s="16"/>
      <c r="K17" s="15"/>
      <c r="L17" s="16"/>
      <c r="O17" s="15"/>
      <c r="P17" s="16"/>
      <c r="S17" s="15"/>
      <c r="T17" s="16"/>
      <c r="W17" s="15"/>
      <c r="X17" s="16"/>
      <c r="AA17" s="15"/>
      <c r="AB17" s="16"/>
      <c r="AE17" s="15"/>
      <c r="AF17" s="15"/>
    </row>
    <row r="18" spans="2:34" x14ac:dyDescent="0.3">
      <c r="B18" s="16" t="s">
        <v>34</v>
      </c>
      <c r="C18" s="2" t="s">
        <v>24</v>
      </c>
      <c r="D18" s="16"/>
      <c r="G18" s="15"/>
      <c r="H18" s="40"/>
      <c r="I18" s="40"/>
      <c r="J18" s="40"/>
      <c r="K18" s="40"/>
      <c r="L18" s="16"/>
      <c r="O18" s="15"/>
      <c r="P18" s="16"/>
      <c r="S18" s="15"/>
      <c r="T18" s="16"/>
      <c r="W18" s="15"/>
      <c r="X18" s="16"/>
      <c r="AA18" s="15"/>
      <c r="AB18" s="16"/>
      <c r="AE18" s="15"/>
      <c r="AF18" s="17"/>
    </row>
    <row r="19" spans="2:34" x14ac:dyDescent="0.3">
      <c r="B19" s="16" t="s">
        <v>26</v>
      </c>
      <c r="C19" s="2" t="s">
        <v>27</v>
      </c>
      <c r="D19" s="16"/>
      <c r="G19" s="15"/>
      <c r="H19" s="33">
        <v>0</v>
      </c>
      <c r="I19" s="33">
        <v>0</v>
      </c>
      <c r="J19" s="33">
        <v>0</v>
      </c>
      <c r="K19" s="33">
        <v>0</v>
      </c>
      <c r="L19" s="16"/>
      <c r="O19" s="15"/>
      <c r="P19" s="16"/>
      <c r="S19" s="15"/>
      <c r="T19" s="16"/>
      <c r="W19" s="15"/>
      <c r="X19" s="16"/>
      <c r="AA19" s="15"/>
      <c r="AB19" s="16"/>
      <c r="AE19" s="15"/>
      <c r="AF19" s="15"/>
    </row>
    <row r="20" spans="2:34" x14ac:dyDescent="0.3">
      <c r="B20" s="16" t="s">
        <v>28</v>
      </c>
      <c r="C20" s="2" t="s">
        <v>29</v>
      </c>
      <c r="D20" s="16"/>
      <c r="G20" s="15"/>
      <c r="H20" s="32">
        <v>4.4999999999999997E-3</v>
      </c>
      <c r="I20" s="34">
        <v>4.4999999999999997E-3</v>
      </c>
      <c r="J20" s="34">
        <v>4.4999999999999997E-3</v>
      </c>
      <c r="K20" s="34">
        <v>4.4999999999999997E-3</v>
      </c>
      <c r="L20" s="38"/>
      <c r="M20" s="1"/>
      <c r="N20" s="1"/>
      <c r="O20" s="39"/>
      <c r="P20" s="38"/>
      <c r="Q20" s="1"/>
      <c r="R20" s="1"/>
      <c r="S20" s="39"/>
      <c r="T20" s="38"/>
      <c r="U20" s="1"/>
      <c r="V20" s="1"/>
      <c r="W20" s="39"/>
      <c r="X20" s="38"/>
      <c r="Y20" s="1"/>
      <c r="Z20" s="1"/>
      <c r="AA20" s="39"/>
      <c r="AB20" s="38"/>
      <c r="AE20" s="15"/>
      <c r="AF20" s="17"/>
    </row>
    <row r="21" spans="2:34" x14ac:dyDescent="0.3">
      <c r="B21" s="18" t="s">
        <v>35</v>
      </c>
      <c r="C21" s="10" t="s">
        <v>31</v>
      </c>
      <c r="D21" s="18"/>
      <c r="E21" s="9"/>
      <c r="F21" s="9"/>
      <c r="G21" s="37"/>
      <c r="H21" s="41">
        <f>H18-(H19+H20)</f>
        <v>-4.4999999999999997E-3</v>
      </c>
      <c r="I21" s="41">
        <f t="shared" ref="I21:K21" si="4">I18-(I19+I20)</f>
        <v>-4.4999999999999997E-3</v>
      </c>
      <c r="J21" s="41">
        <f t="shared" si="4"/>
        <v>-4.4999999999999997E-3</v>
      </c>
      <c r="K21" s="41">
        <f t="shared" si="4"/>
        <v>-4.4999999999999997E-3</v>
      </c>
      <c r="L21" s="35">
        <f>$H$21</f>
        <v>-4.4999999999999997E-3</v>
      </c>
      <c r="M21" s="35">
        <f t="shared" ref="M21:O21" si="5">$H$21</f>
        <v>-4.4999999999999997E-3</v>
      </c>
      <c r="N21" s="35">
        <f t="shared" si="5"/>
        <v>-4.4999999999999997E-3</v>
      </c>
      <c r="O21" s="35">
        <f t="shared" si="5"/>
        <v>-4.4999999999999997E-3</v>
      </c>
      <c r="P21" s="35">
        <f t="shared" ref="P21:AE21" si="6">$H$21</f>
        <v>-4.4999999999999997E-3</v>
      </c>
      <c r="Q21" s="35">
        <f t="shared" si="6"/>
        <v>-4.4999999999999997E-3</v>
      </c>
      <c r="R21" s="35">
        <f t="shared" si="6"/>
        <v>-4.4999999999999997E-3</v>
      </c>
      <c r="S21" s="35">
        <f t="shared" si="6"/>
        <v>-4.4999999999999997E-3</v>
      </c>
      <c r="T21" s="35">
        <f t="shared" si="6"/>
        <v>-4.4999999999999997E-3</v>
      </c>
      <c r="U21" s="35">
        <f t="shared" si="6"/>
        <v>-4.4999999999999997E-3</v>
      </c>
      <c r="V21" s="35">
        <f t="shared" si="6"/>
        <v>-4.4999999999999997E-3</v>
      </c>
      <c r="W21" s="35">
        <f t="shared" si="6"/>
        <v>-4.4999999999999997E-3</v>
      </c>
      <c r="X21" s="35">
        <f t="shared" si="6"/>
        <v>-4.4999999999999997E-3</v>
      </c>
      <c r="Y21" s="35">
        <f t="shared" si="6"/>
        <v>-4.4999999999999997E-3</v>
      </c>
      <c r="Z21" s="35">
        <f t="shared" si="6"/>
        <v>-4.4999999999999997E-3</v>
      </c>
      <c r="AA21" s="35">
        <f t="shared" si="6"/>
        <v>-4.4999999999999997E-3</v>
      </c>
      <c r="AB21" s="35">
        <f t="shared" si="6"/>
        <v>-4.4999999999999997E-3</v>
      </c>
      <c r="AC21" s="41">
        <f t="shared" si="6"/>
        <v>-4.4999999999999997E-3</v>
      </c>
      <c r="AD21" s="41">
        <f t="shared" si="6"/>
        <v>-4.4999999999999997E-3</v>
      </c>
      <c r="AE21" s="49">
        <f t="shared" si="6"/>
        <v>-4.4999999999999997E-3</v>
      </c>
      <c r="AF21" s="15"/>
    </row>
    <row r="22" spans="2:34" s="3" customFormat="1" x14ac:dyDescent="0.3">
      <c r="B22" s="19" t="s">
        <v>36</v>
      </c>
      <c r="C22" s="4" t="s">
        <v>33</v>
      </c>
      <c r="D22" s="19"/>
      <c r="G22" s="20"/>
      <c r="H22" s="42">
        <f>H10*(1+H15)*(1+H21)</f>
        <v>54694.978716242891</v>
      </c>
      <c r="I22" s="42">
        <f t="shared" ref="I22:K22" si="7">I10*(1+I15)*(1+I21)</f>
        <v>22000.436930530304</v>
      </c>
      <c r="J22" s="42">
        <f t="shared" si="7"/>
        <v>33146.121147710794</v>
      </c>
      <c r="K22" s="42">
        <f t="shared" si="7"/>
        <v>-451.57936199820239</v>
      </c>
      <c r="L22" s="19"/>
      <c r="O22" s="20"/>
      <c r="P22" s="19"/>
      <c r="S22" s="20"/>
      <c r="T22" s="19"/>
      <c r="W22" s="20"/>
      <c r="X22" s="19"/>
      <c r="AA22" s="20"/>
      <c r="AB22" s="19"/>
      <c r="AE22" s="20"/>
      <c r="AF22" s="20"/>
    </row>
    <row r="23" spans="2:34" x14ac:dyDescent="0.3">
      <c r="B23" s="16"/>
      <c r="D23" s="16"/>
      <c r="G23" s="15"/>
      <c r="H23" s="16"/>
      <c r="K23" s="15"/>
      <c r="L23" s="16"/>
      <c r="O23" s="15"/>
      <c r="P23" s="16"/>
      <c r="S23" s="15"/>
      <c r="T23" s="16"/>
      <c r="W23" s="15"/>
      <c r="X23" s="16"/>
      <c r="AA23" s="15"/>
      <c r="AB23" s="16"/>
      <c r="AE23" s="15"/>
      <c r="AF23" s="15"/>
    </row>
    <row r="24" spans="2:34" x14ac:dyDescent="0.3">
      <c r="B24" s="16" t="s">
        <v>37</v>
      </c>
      <c r="C24" s="2" t="s">
        <v>24</v>
      </c>
      <c r="D24" s="16"/>
      <c r="G24" s="15"/>
      <c r="H24" s="16"/>
      <c r="K24" s="15"/>
      <c r="L24" s="40"/>
      <c r="M24" s="40"/>
      <c r="N24" s="40"/>
      <c r="O24" s="40"/>
      <c r="P24" s="16"/>
      <c r="S24" s="15"/>
      <c r="T24" s="16"/>
      <c r="W24" s="15"/>
      <c r="X24" s="16"/>
      <c r="AA24" s="15"/>
      <c r="AB24" s="16"/>
      <c r="AE24" s="15"/>
      <c r="AF24" s="17"/>
    </row>
    <row r="25" spans="2:34" x14ac:dyDescent="0.3">
      <c r="B25" s="16" t="s">
        <v>26</v>
      </c>
      <c r="C25" s="2" t="s">
        <v>27</v>
      </c>
      <c r="D25" s="16"/>
      <c r="G25" s="15"/>
      <c r="H25" s="16"/>
      <c r="K25" s="15"/>
      <c r="L25" s="33">
        <v>0</v>
      </c>
      <c r="M25" s="33">
        <v>0</v>
      </c>
      <c r="N25" s="33">
        <v>0</v>
      </c>
      <c r="O25" s="33">
        <v>0</v>
      </c>
      <c r="P25" s="16"/>
      <c r="S25" s="15"/>
      <c r="T25" s="16"/>
      <c r="W25" s="15"/>
      <c r="X25" s="16"/>
      <c r="AA25" s="15"/>
      <c r="AB25" s="16"/>
      <c r="AE25" s="15"/>
      <c r="AF25" s="15"/>
    </row>
    <row r="26" spans="2:34" x14ac:dyDescent="0.3">
      <c r="B26" s="16" t="s">
        <v>28</v>
      </c>
      <c r="C26" s="2" t="s">
        <v>29</v>
      </c>
      <c r="D26" s="16"/>
      <c r="G26" s="15"/>
      <c r="H26" s="16"/>
      <c r="K26" s="15"/>
      <c r="L26" s="32">
        <v>4.4999999999999997E-3</v>
      </c>
      <c r="M26" s="34">
        <v>4.4999999999999997E-3</v>
      </c>
      <c r="N26" s="34">
        <v>4.4999999999999997E-3</v>
      </c>
      <c r="O26" s="34">
        <v>4.4999999999999997E-3</v>
      </c>
      <c r="P26" s="38"/>
      <c r="Q26" s="1"/>
      <c r="R26" s="1"/>
      <c r="S26" s="39"/>
      <c r="T26" s="38"/>
      <c r="U26" s="1"/>
      <c r="V26" s="1"/>
      <c r="W26" s="39"/>
      <c r="X26" s="38"/>
      <c r="Y26" s="1"/>
      <c r="Z26" s="1"/>
      <c r="AA26" s="39"/>
      <c r="AB26" s="38"/>
      <c r="AE26" s="15"/>
      <c r="AF26" s="17"/>
    </row>
    <row r="27" spans="2:34" x14ac:dyDescent="0.3">
      <c r="B27" s="18" t="s">
        <v>38</v>
      </c>
      <c r="C27" s="10" t="s">
        <v>31</v>
      </c>
      <c r="D27" s="18"/>
      <c r="E27" s="9"/>
      <c r="F27" s="9"/>
      <c r="G27" s="37"/>
      <c r="H27" s="18"/>
      <c r="I27" s="9"/>
      <c r="J27" s="9"/>
      <c r="K27" s="37"/>
      <c r="L27" s="43">
        <f>L24-(L25+L26)</f>
        <v>-4.4999999999999997E-3</v>
      </c>
      <c r="M27" s="43">
        <f t="shared" ref="M27:O27" si="8">M24-(M25+M26)</f>
        <v>-4.4999999999999997E-3</v>
      </c>
      <c r="N27" s="43">
        <f t="shared" si="8"/>
        <v>-4.4999999999999997E-3</v>
      </c>
      <c r="O27" s="43">
        <f t="shared" si="8"/>
        <v>-4.4999999999999997E-3</v>
      </c>
      <c r="P27" s="46">
        <f>$L$27</f>
        <v>-4.4999999999999997E-3</v>
      </c>
      <c r="Q27" s="46">
        <f t="shared" ref="Q27:S27" si="9">$L$27</f>
        <v>-4.4999999999999997E-3</v>
      </c>
      <c r="R27" s="46">
        <f t="shared" si="9"/>
        <v>-4.4999999999999997E-3</v>
      </c>
      <c r="S27" s="46">
        <f t="shared" si="9"/>
        <v>-4.4999999999999997E-3</v>
      </c>
      <c r="T27" s="46">
        <f t="shared" ref="T27:AE27" si="10">$L$27</f>
        <v>-4.4999999999999997E-3</v>
      </c>
      <c r="U27" s="46">
        <f t="shared" si="10"/>
        <v>-4.4999999999999997E-3</v>
      </c>
      <c r="V27" s="46">
        <f t="shared" si="10"/>
        <v>-4.4999999999999997E-3</v>
      </c>
      <c r="W27" s="46">
        <f t="shared" si="10"/>
        <v>-4.4999999999999997E-3</v>
      </c>
      <c r="X27" s="46">
        <f t="shared" si="10"/>
        <v>-4.4999999999999997E-3</v>
      </c>
      <c r="Y27" s="46">
        <f t="shared" si="10"/>
        <v>-4.4999999999999997E-3</v>
      </c>
      <c r="Z27" s="46">
        <f t="shared" si="10"/>
        <v>-4.4999999999999997E-3</v>
      </c>
      <c r="AA27" s="46">
        <f t="shared" si="10"/>
        <v>-4.4999999999999997E-3</v>
      </c>
      <c r="AB27" s="46">
        <f t="shared" si="10"/>
        <v>-4.4999999999999997E-3</v>
      </c>
      <c r="AC27" s="43">
        <f t="shared" si="10"/>
        <v>-4.4999999999999997E-3</v>
      </c>
      <c r="AD27" s="43">
        <f t="shared" si="10"/>
        <v>-4.4999999999999997E-3</v>
      </c>
      <c r="AE27" s="50">
        <f t="shared" si="10"/>
        <v>-4.4999999999999997E-3</v>
      </c>
      <c r="AF27" s="15"/>
    </row>
    <row r="28" spans="2:34" s="3" customFormat="1" x14ac:dyDescent="0.3">
      <c r="B28" s="19" t="s">
        <v>39</v>
      </c>
      <c r="C28" s="4" t="s">
        <v>33</v>
      </c>
      <c r="D28" s="19"/>
      <c r="G28" s="20"/>
      <c r="H28" s="19"/>
      <c r="K28" s="20"/>
      <c r="L28" s="42">
        <f>L10*(1+L15)*(1+L21)*(1+L27)</f>
        <v>39713.854561308261</v>
      </c>
      <c r="M28" s="42">
        <f t="shared" ref="M28:O28" si="11">M10*(1+M15)*(1+M21)*(1+M27)</f>
        <v>17118.043896387244</v>
      </c>
      <c r="N28" s="42">
        <f t="shared" si="11"/>
        <v>23165.612858535264</v>
      </c>
      <c r="O28" s="42">
        <f t="shared" si="11"/>
        <v>-569.80219361424054</v>
      </c>
      <c r="P28" s="19"/>
      <c r="S28" s="20"/>
      <c r="T28" s="19"/>
      <c r="W28" s="20"/>
      <c r="X28" s="19"/>
      <c r="AA28" s="20"/>
      <c r="AB28" s="19"/>
      <c r="AE28" s="20"/>
      <c r="AF28" s="20"/>
      <c r="AH28"/>
    </row>
    <row r="29" spans="2:34" x14ac:dyDescent="0.3">
      <c r="B29" s="16"/>
      <c r="D29" s="16"/>
      <c r="G29" s="15"/>
      <c r="H29" s="16"/>
      <c r="K29" s="15"/>
      <c r="L29" s="16"/>
      <c r="O29" s="15"/>
      <c r="P29" s="16"/>
      <c r="S29" s="15"/>
      <c r="T29" s="16"/>
      <c r="W29" s="15"/>
      <c r="X29" s="16"/>
      <c r="AA29" s="15"/>
      <c r="AB29" s="16"/>
      <c r="AE29" s="15"/>
      <c r="AF29" s="15"/>
    </row>
    <row r="30" spans="2:34" x14ac:dyDescent="0.3">
      <c r="B30" s="16" t="s">
        <v>40</v>
      </c>
      <c r="C30" s="2" t="s">
        <v>24</v>
      </c>
      <c r="D30" s="16"/>
      <c r="G30" s="15"/>
      <c r="H30" s="16"/>
      <c r="K30" s="15"/>
      <c r="L30" s="16"/>
      <c r="O30" s="15"/>
      <c r="P30" s="40"/>
      <c r="Q30" s="40"/>
      <c r="R30" s="40"/>
      <c r="S30" s="40"/>
      <c r="T30" s="16"/>
      <c r="W30" s="15"/>
      <c r="X30" s="16"/>
      <c r="AA30" s="15"/>
      <c r="AB30" s="16"/>
      <c r="AE30" s="15"/>
      <c r="AF30" s="17"/>
    </row>
    <row r="31" spans="2:34" x14ac:dyDescent="0.3">
      <c r="B31" s="16" t="s">
        <v>26</v>
      </c>
      <c r="C31" s="2" t="s">
        <v>27</v>
      </c>
      <c r="D31" s="16"/>
      <c r="G31" s="15"/>
      <c r="H31" s="16"/>
      <c r="K31" s="15"/>
      <c r="L31" s="16"/>
      <c r="O31" s="15"/>
      <c r="P31" s="33">
        <v>0</v>
      </c>
      <c r="Q31" s="33">
        <v>0</v>
      </c>
      <c r="R31" s="33">
        <v>0</v>
      </c>
      <c r="S31" s="33">
        <v>0</v>
      </c>
      <c r="T31" s="16"/>
      <c r="W31" s="15"/>
      <c r="X31" s="16"/>
      <c r="AA31" s="15"/>
      <c r="AB31" s="16"/>
      <c r="AE31" s="15"/>
      <c r="AF31" s="15"/>
    </row>
    <row r="32" spans="2:34" x14ac:dyDescent="0.3">
      <c r="B32" s="16" t="s">
        <v>28</v>
      </c>
      <c r="C32" s="2" t="s">
        <v>29</v>
      </c>
      <c r="D32" s="16"/>
      <c r="G32" s="15"/>
      <c r="H32" s="16"/>
      <c r="K32" s="15"/>
      <c r="L32" s="16"/>
      <c r="O32" s="15"/>
      <c r="P32" s="32">
        <v>4.4999999999999997E-3</v>
      </c>
      <c r="Q32" s="34">
        <v>4.4999999999999997E-3</v>
      </c>
      <c r="R32" s="34">
        <v>4.4999999999999997E-3</v>
      </c>
      <c r="S32" s="34">
        <v>4.4999999999999997E-3</v>
      </c>
      <c r="T32" s="35"/>
      <c r="U32" s="6"/>
      <c r="V32" s="6"/>
      <c r="W32" s="36"/>
      <c r="X32" s="35"/>
      <c r="Y32" s="6"/>
      <c r="Z32" s="6"/>
      <c r="AA32" s="36"/>
      <c r="AB32" s="35"/>
      <c r="AC32" s="28"/>
      <c r="AD32" s="28"/>
      <c r="AE32" s="47"/>
      <c r="AF32" s="17"/>
    </row>
    <row r="33" spans="2:32" x14ac:dyDescent="0.3">
      <c r="B33" s="18" t="s">
        <v>41</v>
      </c>
      <c r="C33" s="10" t="s">
        <v>31</v>
      </c>
      <c r="D33" s="18"/>
      <c r="E33" s="9"/>
      <c r="F33" s="9"/>
      <c r="G33" s="37"/>
      <c r="H33" s="18"/>
      <c r="I33" s="9"/>
      <c r="J33" s="9"/>
      <c r="K33" s="37"/>
      <c r="L33" s="18"/>
      <c r="M33" s="9"/>
      <c r="N33" s="9"/>
      <c r="O33" s="37"/>
      <c r="P33" s="43">
        <f>P30-(P31+P32)</f>
        <v>-4.4999999999999997E-3</v>
      </c>
      <c r="Q33" s="43">
        <f t="shared" ref="Q33:S33" si="12">Q30-(Q31+Q32)</f>
        <v>-4.4999999999999997E-3</v>
      </c>
      <c r="R33" s="43">
        <f t="shared" si="12"/>
        <v>-4.4999999999999997E-3</v>
      </c>
      <c r="S33" s="43">
        <f t="shared" si="12"/>
        <v>-4.4999999999999997E-3</v>
      </c>
      <c r="T33" s="46">
        <f>$P$33</f>
        <v>-4.4999999999999997E-3</v>
      </c>
      <c r="U33" s="46">
        <f t="shared" ref="U33:W33" si="13">$P$33</f>
        <v>-4.4999999999999997E-3</v>
      </c>
      <c r="V33" s="46">
        <f t="shared" si="13"/>
        <v>-4.4999999999999997E-3</v>
      </c>
      <c r="W33" s="46">
        <f t="shared" si="13"/>
        <v>-4.4999999999999997E-3</v>
      </c>
      <c r="X33" s="46">
        <f t="shared" ref="X33:AE33" si="14">$P$33</f>
        <v>-4.4999999999999997E-3</v>
      </c>
      <c r="Y33" s="46">
        <f t="shared" si="14"/>
        <v>-4.4999999999999997E-3</v>
      </c>
      <c r="Z33" s="46">
        <f t="shared" si="14"/>
        <v>-4.4999999999999997E-3</v>
      </c>
      <c r="AA33" s="46">
        <f t="shared" si="14"/>
        <v>-4.4999999999999997E-3</v>
      </c>
      <c r="AB33" s="46">
        <f t="shared" si="14"/>
        <v>-4.4999999999999997E-3</v>
      </c>
      <c r="AC33" s="43">
        <f t="shared" si="14"/>
        <v>-4.4999999999999997E-3</v>
      </c>
      <c r="AD33" s="43">
        <f t="shared" si="14"/>
        <v>-4.4999999999999997E-3</v>
      </c>
      <c r="AE33" s="50">
        <f t="shared" si="14"/>
        <v>-4.4999999999999997E-3</v>
      </c>
      <c r="AF33" s="15"/>
    </row>
    <row r="34" spans="2:32" s="3" customFormat="1" x14ac:dyDescent="0.3">
      <c r="B34" s="19" t="s">
        <v>42</v>
      </c>
      <c r="C34" s="4" t="s">
        <v>33</v>
      </c>
      <c r="D34" s="19"/>
      <c r="G34" s="20"/>
      <c r="H34" s="19"/>
      <c r="K34" s="20"/>
      <c r="L34" s="19"/>
      <c r="O34" s="20"/>
      <c r="P34" s="42">
        <f>P10*(1+P15)*(1+P21)*(1+P27)*(1+P33)</f>
        <v>30124.406487620636</v>
      </c>
      <c r="Q34" s="42">
        <f t="shared" ref="Q34:S34" si="15">Q10*(1+Q15)*(1+Q21)*(1+Q27)*(1+Q33)</f>
        <v>13970.987716691416</v>
      </c>
      <c r="R34" s="42">
        <f t="shared" si="15"/>
        <v>16797.277834910739</v>
      </c>
      <c r="S34" s="42">
        <f t="shared" si="15"/>
        <v>-643.85906398151224</v>
      </c>
      <c r="T34" s="19"/>
      <c r="W34" s="20"/>
      <c r="X34" s="19"/>
      <c r="AA34" s="20"/>
      <c r="AB34" s="19"/>
      <c r="AE34" s="20"/>
      <c r="AF34" s="20"/>
    </row>
    <row r="35" spans="2:32" x14ac:dyDescent="0.3">
      <c r="B35" s="16"/>
      <c r="D35" s="16"/>
      <c r="G35" s="15"/>
      <c r="H35" s="16"/>
      <c r="K35" s="15"/>
      <c r="L35" s="16"/>
      <c r="O35" s="15"/>
      <c r="P35" s="16"/>
      <c r="S35" s="15"/>
      <c r="T35" s="16"/>
      <c r="W35" s="15"/>
      <c r="X35" s="16"/>
      <c r="AA35" s="15"/>
      <c r="AB35" s="16"/>
      <c r="AE35" s="15"/>
      <c r="AF35" s="15"/>
    </row>
    <row r="36" spans="2:32" x14ac:dyDescent="0.3">
      <c r="B36" s="16" t="s">
        <v>43</v>
      </c>
      <c r="C36" s="2" t="s">
        <v>24</v>
      </c>
      <c r="D36" s="16"/>
      <c r="G36" s="15"/>
      <c r="H36" s="16"/>
      <c r="K36" s="15"/>
      <c r="L36" s="16"/>
      <c r="O36" s="15"/>
      <c r="P36" s="16"/>
      <c r="S36" s="15"/>
      <c r="T36" s="40"/>
      <c r="U36" s="40"/>
      <c r="V36" s="40"/>
      <c r="W36" s="40"/>
      <c r="X36" s="16"/>
      <c r="AA36" s="15"/>
      <c r="AB36" s="16"/>
      <c r="AE36" s="15"/>
      <c r="AF36" s="17"/>
    </row>
    <row r="37" spans="2:32" x14ac:dyDescent="0.3">
      <c r="B37" s="16" t="s">
        <v>26</v>
      </c>
      <c r="C37" s="2" t="s">
        <v>27</v>
      </c>
      <c r="D37" s="16"/>
      <c r="G37" s="15"/>
      <c r="H37" s="16"/>
      <c r="K37" s="15"/>
      <c r="L37" s="16"/>
      <c r="O37" s="15"/>
      <c r="P37" s="16"/>
      <c r="S37" s="15"/>
      <c r="T37" s="33">
        <v>0</v>
      </c>
      <c r="U37" s="33">
        <v>0</v>
      </c>
      <c r="V37" s="33">
        <v>0</v>
      </c>
      <c r="W37" s="33">
        <v>0</v>
      </c>
      <c r="X37" s="16"/>
      <c r="AA37" s="15"/>
      <c r="AB37" s="16"/>
      <c r="AE37" s="15"/>
      <c r="AF37" s="15"/>
    </row>
    <row r="38" spans="2:32" x14ac:dyDescent="0.3">
      <c r="B38" s="16" t="s">
        <v>28</v>
      </c>
      <c r="C38" s="2" t="s">
        <v>29</v>
      </c>
      <c r="D38" s="16"/>
      <c r="G38" s="15"/>
      <c r="H38" s="16"/>
      <c r="K38" s="15"/>
      <c r="L38" s="16"/>
      <c r="O38" s="15"/>
      <c r="P38" s="16"/>
      <c r="S38" s="15"/>
      <c r="T38" s="32">
        <v>4.4999999999999997E-3</v>
      </c>
      <c r="U38" s="34">
        <v>4.4999999999999997E-3</v>
      </c>
      <c r="V38" s="34">
        <v>4.4999999999999997E-3</v>
      </c>
      <c r="W38" s="34">
        <v>4.4999999999999997E-3</v>
      </c>
      <c r="X38" s="35"/>
      <c r="Y38" s="6"/>
      <c r="Z38" s="6"/>
      <c r="AA38" s="36"/>
      <c r="AB38" s="35"/>
      <c r="AC38" s="28"/>
      <c r="AD38" s="28"/>
      <c r="AE38" s="47"/>
      <c r="AF38" s="17"/>
    </row>
    <row r="39" spans="2:32" x14ac:dyDescent="0.3">
      <c r="B39" s="18" t="s">
        <v>44</v>
      </c>
      <c r="C39" s="10" t="s">
        <v>31</v>
      </c>
      <c r="D39" s="18"/>
      <c r="E39" s="9"/>
      <c r="F39" s="9"/>
      <c r="G39" s="37"/>
      <c r="H39" s="18"/>
      <c r="I39" s="9"/>
      <c r="J39" s="9"/>
      <c r="K39" s="37"/>
      <c r="L39" s="18"/>
      <c r="M39" s="9"/>
      <c r="N39" s="9"/>
      <c r="O39" s="37"/>
      <c r="P39" s="18"/>
      <c r="Q39" s="9"/>
      <c r="R39" s="9"/>
      <c r="S39" s="37"/>
      <c r="T39" s="43">
        <f>T36-(T37+T38)</f>
        <v>-4.4999999999999997E-3</v>
      </c>
      <c r="U39" s="43">
        <f t="shared" ref="U39:W39" si="16">U36-(U37+U38)</f>
        <v>-4.4999999999999997E-3</v>
      </c>
      <c r="V39" s="43">
        <f t="shared" si="16"/>
        <v>-4.4999999999999997E-3</v>
      </c>
      <c r="W39" s="43">
        <f t="shared" si="16"/>
        <v>-4.4999999999999997E-3</v>
      </c>
      <c r="X39" s="46">
        <f>$T$39</f>
        <v>-4.4999999999999997E-3</v>
      </c>
      <c r="Y39" s="46">
        <f t="shared" ref="Y39:AA39" si="17">$T$39</f>
        <v>-4.4999999999999997E-3</v>
      </c>
      <c r="Z39" s="46">
        <f t="shared" si="17"/>
        <v>-4.4999999999999997E-3</v>
      </c>
      <c r="AA39" s="46">
        <f t="shared" si="17"/>
        <v>-4.4999999999999997E-3</v>
      </c>
      <c r="AB39" s="46">
        <f>$T$39</f>
        <v>-4.4999999999999997E-3</v>
      </c>
      <c r="AC39" s="43">
        <f t="shared" ref="AC39:AE39" si="18">$T$39</f>
        <v>-4.4999999999999997E-3</v>
      </c>
      <c r="AD39" s="43">
        <f t="shared" si="18"/>
        <v>-4.4999999999999997E-3</v>
      </c>
      <c r="AE39" s="50">
        <f t="shared" si="18"/>
        <v>-4.4999999999999997E-3</v>
      </c>
      <c r="AF39" s="15"/>
    </row>
    <row r="40" spans="2:32" s="3" customFormat="1" x14ac:dyDescent="0.3">
      <c r="B40" s="19" t="s">
        <v>45</v>
      </c>
      <c r="C40" s="4" t="s">
        <v>33</v>
      </c>
      <c r="D40" s="19"/>
      <c r="G40" s="20"/>
      <c r="H40" s="19"/>
      <c r="K40" s="20"/>
      <c r="L40" s="19"/>
      <c r="O40" s="20"/>
      <c r="P40" s="19"/>
      <c r="S40" s="20"/>
      <c r="T40" s="42">
        <f>T10*(1+T15)*(1+T21)*(1+T27)*(1+T33)*(1+T39)</f>
        <v>6134.9459604125859</v>
      </c>
      <c r="U40" s="42">
        <f t="shared" ref="U40:W40" si="19">U10*(1+U15)*(1+U21)*(1+U27)*(1+U33)*(1+U39)</f>
        <v>5350.6933332899862</v>
      </c>
      <c r="V40" s="42">
        <f t="shared" si="19"/>
        <v>1610.056532101122</v>
      </c>
      <c r="W40" s="42">
        <f t="shared" si="19"/>
        <v>-825.80390497851693</v>
      </c>
      <c r="X40" s="19"/>
      <c r="AA40" s="20"/>
      <c r="AB40" s="19"/>
      <c r="AE40" s="20"/>
      <c r="AF40" s="20"/>
    </row>
    <row r="41" spans="2:32" x14ac:dyDescent="0.3">
      <c r="B41" s="16"/>
      <c r="D41" s="16"/>
      <c r="G41" s="15"/>
      <c r="H41" s="16"/>
      <c r="K41" s="15"/>
      <c r="L41" s="16"/>
      <c r="O41" s="15"/>
      <c r="P41" s="16"/>
      <c r="S41" s="15"/>
      <c r="T41" s="16"/>
      <c r="W41" s="15"/>
      <c r="X41" s="16"/>
      <c r="AA41" s="15"/>
      <c r="AB41" s="16"/>
      <c r="AE41" s="15"/>
      <c r="AF41" s="15"/>
    </row>
    <row r="42" spans="2:32" x14ac:dyDescent="0.3">
      <c r="B42" s="16" t="s">
        <v>46</v>
      </c>
      <c r="C42" s="2" t="s">
        <v>24</v>
      </c>
      <c r="D42" s="16"/>
      <c r="G42" s="15"/>
      <c r="H42" s="16"/>
      <c r="K42" s="15"/>
      <c r="L42" s="16"/>
      <c r="O42" s="15"/>
      <c r="P42" s="16"/>
      <c r="S42" s="15"/>
      <c r="T42" s="16"/>
      <c r="W42" s="15"/>
      <c r="X42" s="40"/>
      <c r="Y42" s="40"/>
      <c r="Z42" s="40"/>
      <c r="AA42" s="40"/>
      <c r="AB42" s="16"/>
      <c r="AE42" s="15"/>
      <c r="AF42" s="17"/>
    </row>
    <row r="43" spans="2:32" x14ac:dyDescent="0.3">
      <c r="B43" s="16" t="s">
        <v>26</v>
      </c>
      <c r="C43" s="2" t="s">
        <v>27</v>
      </c>
      <c r="D43" s="16"/>
      <c r="G43" s="15"/>
      <c r="H43" s="16"/>
      <c r="K43" s="15"/>
      <c r="L43" s="16"/>
      <c r="O43" s="15"/>
      <c r="P43" s="16"/>
      <c r="S43" s="15"/>
      <c r="T43" s="16"/>
      <c r="W43" s="15"/>
      <c r="X43" s="33">
        <v>0</v>
      </c>
      <c r="Y43" s="33">
        <v>0</v>
      </c>
      <c r="Z43" s="33">
        <v>0</v>
      </c>
      <c r="AA43" s="33">
        <v>0</v>
      </c>
      <c r="AB43" s="16"/>
      <c r="AE43" s="15"/>
      <c r="AF43" s="15"/>
    </row>
    <row r="44" spans="2:32" x14ac:dyDescent="0.3">
      <c r="B44" s="16" t="s">
        <v>28</v>
      </c>
      <c r="C44" s="2" t="s">
        <v>29</v>
      </c>
      <c r="D44" s="16"/>
      <c r="G44" s="15"/>
      <c r="H44" s="16"/>
      <c r="K44" s="15"/>
      <c r="L44" s="16"/>
      <c r="O44" s="15"/>
      <c r="P44" s="16"/>
      <c r="S44" s="15"/>
      <c r="T44" s="16"/>
      <c r="W44" s="15"/>
      <c r="X44" s="32">
        <v>4.4999999999999997E-3</v>
      </c>
      <c r="Y44" s="34">
        <v>4.4999999999999997E-3</v>
      </c>
      <c r="Z44" s="34">
        <v>4.4999999999999997E-3</v>
      </c>
      <c r="AA44" s="34">
        <v>4.4999999999999997E-3</v>
      </c>
      <c r="AB44" s="35"/>
      <c r="AC44" s="28"/>
      <c r="AD44" s="28"/>
      <c r="AE44" s="47"/>
      <c r="AF44" s="17"/>
    </row>
    <row r="45" spans="2:32" x14ac:dyDescent="0.3">
      <c r="B45" s="18" t="s">
        <v>47</v>
      </c>
      <c r="C45" s="10" t="s">
        <v>31</v>
      </c>
      <c r="D45" s="18"/>
      <c r="E45" s="9"/>
      <c r="F45" s="9"/>
      <c r="G45" s="37"/>
      <c r="H45" s="18"/>
      <c r="I45" s="9"/>
      <c r="J45" s="9"/>
      <c r="K45" s="37"/>
      <c r="L45" s="18"/>
      <c r="M45" s="9"/>
      <c r="N45" s="9"/>
      <c r="O45" s="37"/>
      <c r="P45" s="18"/>
      <c r="Q45" s="9"/>
      <c r="R45" s="9"/>
      <c r="S45" s="37"/>
      <c r="T45" s="18"/>
      <c r="U45" s="9"/>
      <c r="V45" s="9"/>
      <c r="W45" s="37"/>
      <c r="X45" s="43">
        <f>X42-(X43+X44)</f>
        <v>-4.4999999999999997E-3</v>
      </c>
      <c r="Y45" s="43">
        <f t="shared" ref="Y45:AA45" si="20">Y42-(Y43+Y44)</f>
        <v>-4.4999999999999997E-3</v>
      </c>
      <c r="Z45" s="43">
        <f t="shared" si="20"/>
        <v>-4.4999999999999997E-3</v>
      </c>
      <c r="AA45" s="43">
        <f t="shared" si="20"/>
        <v>-4.4999999999999997E-3</v>
      </c>
      <c r="AB45" s="35">
        <f>X45</f>
        <v>-4.4999999999999997E-3</v>
      </c>
      <c r="AC45" s="41">
        <f t="shared" ref="AC45:AE45" si="21">Y45</f>
        <v>-4.4999999999999997E-3</v>
      </c>
      <c r="AD45" s="41">
        <f t="shared" si="21"/>
        <v>-4.4999999999999997E-3</v>
      </c>
      <c r="AE45" s="49">
        <f t="shared" si="21"/>
        <v>-4.4999999999999997E-3</v>
      </c>
      <c r="AF45" s="15"/>
    </row>
    <row r="46" spans="2:32" s="3" customFormat="1" x14ac:dyDescent="0.3">
      <c r="B46" s="19" t="s">
        <v>48</v>
      </c>
      <c r="C46" s="4" t="s">
        <v>33</v>
      </c>
      <c r="D46" s="19"/>
      <c r="G46" s="20"/>
      <c r="H46" s="19"/>
      <c r="K46" s="20"/>
      <c r="L46" s="19"/>
      <c r="O46" s="20"/>
      <c r="P46" s="19"/>
      <c r="S46" s="20"/>
      <c r="T46" s="16"/>
      <c r="U46"/>
      <c r="V46"/>
      <c r="W46" s="15"/>
      <c r="X46" s="42">
        <f>X10*(1+X15)*(1+X21)*(1+X27)*(1+X33)*(1+X39)*(1+X45)</f>
        <v>-11446.293902007215</v>
      </c>
      <c r="Y46" s="42">
        <f t="shared" ref="Y46:AA46" si="22">Y10*(1+Y15)*(1+Y21)*(1+Y27)*(1+Y33)*(1+Y39)*(1+Y45)</f>
        <v>-1499.4930078445352</v>
      </c>
      <c r="Z46" s="42">
        <f t="shared" si="22"/>
        <v>-8995.0819870293381</v>
      </c>
      <c r="AA46" s="42">
        <f t="shared" si="22"/>
        <v>-951.71890713333664</v>
      </c>
      <c r="AB46" s="51"/>
      <c r="AC46" s="52"/>
      <c r="AD46" s="52"/>
      <c r="AE46" s="53"/>
      <c r="AF46" s="20"/>
    </row>
    <row r="47" spans="2:32" x14ac:dyDescent="0.3">
      <c r="B47" s="16"/>
      <c r="D47" s="16"/>
      <c r="G47" s="15"/>
      <c r="H47" s="16"/>
      <c r="K47" s="15"/>
      <c r="L47" s="16"/>
      <c r="O47" s="15"/>
      <c r="P47" s="16"/>
      <c r="S47" s="15"/>
      <c r="T47" s="16"/>
      <c r="W47" s="15"/>
      <c r="X47" s="16"/>
      <c r="AA47" s="15"/>
      <c r="AB47" s="16"/>
      <c r="AE47" s="15"/>
      <c r="AF47" s="15"/>
    </row>
    <row r="48" spans="2:32" x14ac:dyDescent="0.3">
      <c r="B48" s="16" t="s">
        <v>49</v>
      </c>
      <c r="C48" s="2" t="s">
        <v>24</v>
      </c>
      <c r="D48" s="16"/>
      <c r="G48" s="15"/>
      <c r="H48" s="16"/>
      <c r="K48" s="15"/>
      <c r="L48" s="16"/>
      <c r="O48" s="15"/>
      <c r="P48" s="16"/>
      <c r="S48" s="15"/>
      <c r="T48" s="16"/>
      <c r="W48" s="15"/>
      <c r="X48" s="16"/>
      <c r="AA48" s="15"/>
      <c r="AB48" s="40"/>
      <c r="AC48" s="40"/>
      <c r="AD48" s="40"/>
      <c r="AE48" s="54"/>
      <c r="AF48" s="17"/>
    </row>
    <row r="49" spans="2:32" x14ac:dyDescent="0.3">
      <c r="B49" s="16" t="s">
        <v>26</v>
      </c>
      <c r="C49" s="2" t="s">
        <v>27</v>
      </c>
      <c r="D49" s="16"/>
      <c r="G49" s="15"/>
      <c r="H49" s="16"/>
      <c r="K49" s="15"/>
      <c r="L49" s="16"/>
      <c r="O49" s="15"/>
      <c r="P49" s="16"/>
      <c r="S49" s="15"/>
      <c r="T49" s="16"/>
      <c r="W49" s="15"/>
      <c r="X49" s="16"/>
      <c r="AA49" s="15"/>
      <c r="AB49" s="33">
        <v>0</v>
      </c>
      <c r="AC49" s="33">
        <v>0</v>
      </c>
      <c r="AD49" s="33">
        <v>0</v>
      </c>
      <c r="AE49" s="55">
        <v>0</v>
      </c>
      <c r="AF49" s="15"/>
    </row>
    <row r="50" spans="2:32" x14ac:dyDescent="0.3">
      <c r="B50" s="16" t="s">
        <v>28</v>
      </c>
      <c r="C50" s="2" t="s">
        <v>29</v>
      </c>
      <c r="D50" s="16"/>
      <c r="G50" s="15"/>
      <c r="H50" s="16"/>
      <c r="K50" s="15"/>
      <c r="L50" s="16"/>
      <c r="O50" s="15"/>
      <c r="P50" s="16"/>
      <c r="S50" s="15"/>
      <c r="T50" s="16"/>
      <c r="W50" s="15"/>
      <c r="X50" s="16"/>
      <c r="AA50" s="15"/>
      <c r="AB50" s="32">
        <v>4.4999999999999997E-3</v>
      </c>
      <c r="AC50" s="34">
        <v>4.4999999999999997E-3</v>
      </c>
      <c r="AD50" s="34">
        <v>4.4999999999999997E-3</v>
      </c>
      <c r="AE50" s="34">
        <v>4.4999999999999997E-3</v>
      </c>
      <c r="AF50" s="17"/>
    </row>
    <row r="51" spans="2:32" x14ac:dyDescent="0.3">
      <c r="B51" s="18" t="s">
        <v>50</v>
      </c>
      <c r="C51" s="10" t="s">
        <v>31</v>
      </c>
      <c r="D51" s="18"/>
      <c r="E51" s="9"/>
      <c r="F51" s="9"/>
      <c r="G51" s="37"/>
      <c r="H51" s="18"/>
      <c r="I51" s="9"/>
      <c r="J51" s="9"/>
      <c r="K51" s="37"/>
      <c r="L51" s="18"/>
      <c r="M51" s="9"/>
      <c r="N51" s="9"/>
      <c r="O51" s="37"/>
      <c r="P51" s="18"/>
      <c r="Q51" s="9"/>
      <c r="R51" s="9"/>
      <c r="S51" s="37"/>
      <c r="T51" s="18"/>
      <c r="U51" s="9"/>
      <c r="V51" s="9"/>
      <c r="W51" s="37"/>
      <c r="X51" s="18"/>
      <c r="Y51" s="9"/>
      <c r="Z51" s="9"/>
      <c r="AA51" s="37"/>
      <c r="AB51" s="43">
        <f>AB48-(AB49+AB50)</f>
        <v>-4.4999999999999997E-3</v>
      </c>
      <c r="AC51" s="43">
        <f t="shared" ref="AC51:AE51" si="23">AC48-(AC49+AC50)</f>
        <v>-4.4999999999999997E-3</v>
      </c>
      <c r="AD51" s="43">
        <f t="shared" si="23"/>
        <v>-4.4999999999999997E-3</v>
      </c>
      <c r="AE51" s="50">
        <f t="shared" si="23"/>
        <v>-4.4999999999999997E-3</v>
      </c>
      <c r="AF51" s="15"/>
    </row>
    <row r="52" spans="2:32" s="3" customFormat="1" x14ac:dyDescent="0.3">
      <c r="B52" s="21" t="s">
        <v>51</v>
      </c>
      <c r="C52" s="22" t="s">
        <v>33</v>
      </c>
      <c r="D52" s="21"/>
      <c r="E52" s="23"/>
      <c r="F52" s="23"/>
      <c r="G52" s="24"/>
      <c r="H52" s="21"/>
      <c r="I52" s="23"/>
      <c r="J52" s="23"/>
      <c r="K52" s="24"/>
      <c r="L52" s="21"/>
      <c r="M52" s="23"/>
      <c r="N52" s="23"/>
      <c r="O52" s="24"/>
      <c r="P52" s="21"/>
      <c r="Q52" s="23"/>
      <c r="R52" s="23"/>
      <c r="S52" s="24"/>
      <c r="T52" s="38"/>
      <c r="U52" s="1"/>
      <c r="V52" s="1"/>
      <c r="W52" s="39"/>
      <c r="X52" s="38"/>
      <c r="Y52" s="1"/>
      <c r="Z52" s="1"/>
      <c r="AA52" s="39"/>
      <c r="AB52" s="48">
        <f>AB10*(1+AB15)*(1+AB21)*(1+AB27)*(1+AB33)*(1+AB39)*(1+AB45)*(1+AB51)</f>
        <v>-31062.004422197344</v>
      </c>
      <c r="AC52" s="48">
        <f>AC10*(1+AC15)*(1+AC21)*(1+AC27)*(1+AC33)*(1+AC39)*(1+AC45)*(1+AC51)</f>
        <v>-8325.5539657810314</v>
      </c>
      <c r="AD52" s="48">
        <f t="shared" ref="AD52:AE52" si="24">AD10*(1+AD15)*(1+AD21)*(1+AD27)*(1+AD33)*(1+AD39)*(1+AD45)*(1+AD51)</f>
        <v>-21633.366414350119</v>
      </c>
      <c r="AE52" s="57">
        <f t="shared" si="24"/>
        <v>-1103.0840420661912</v>
      </c>
      <c r="AF52" s="24"/>
    </row>
    <row r="55" spans="2:32" s="3" customFormat="1" x14ac:dyDescent="0.3">
      <c r="B55" s="11" t="s">
        <v>52</v>
      </c>
      <c r="C55" s="4"/>
    </row>
    <row r="56" spans="2:32" x14ac:dyDescent="0.3">
      <c r="B56" t="s">
        <v>53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6" ma:contentTypeDescription="Create a new document." ma:contentTypeScope="" ma:versionID="2a2968ee0d8d046761c7059ec0ca2475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3dfe4faf17d3a98bab2329feedb1385e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Witness_x0020_Internal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RA_x0020_Director_x0020_Approved" minOccurs="0"/>
                <xsd:element ref="ns2:Legal_x0020_Review" minOccurs="0"/>
                <xsd:element ref="ns2:Formatted" minOccurs="0"/>
                <xsd:element ref="ns2:P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itness_x0020_Internal" ma:index="21" nillable="true" ma:displayName="Witness Internal" ma:list="UserInfo" ma:SharePointGroup="0" ma:internalName="Witness_x0020_Internal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22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3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4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5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6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7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8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Applicant0" ma:index="29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B2M Limited Partnership"/>
              <xsd:enumeration value="Canadian Niagara Power Inc."/>
              <xsd:enumeration value="Enersource"/>
              <xsd:enumeration value="Entegrus Powerlines Inc."/>
              <xsd:enumeration value="Great Lakes Power"/>
              <xsd:enumeration value="Hydro One Brampton"/>
              <xsd:enumeration value="Hydro One Remote Communities - HORCI"/>
              <xsd:enumeration value="Hydro One Sault Ste Marie Inc."/>
              <xsd:enumeration value="Hydro Ottawa"/>
              <xsd:enumeration value="Independent Electricity System Operator"/>
              <xsd:enumeration value="Niagara Peninsula Energy Inc. - NPEI"/>
              <xsd:enumeration value="Niagara Reinforcement Limited Partnership"/>
              <xsd:enumeration value="Ontario Power Authority - OPG"/>
              <xsd:enumeration value="Powerstream"/>
              <xsd:enumeration value="Toronto Hydro Electric System"/>
              <xsd:enumeration value="UCT, Inc. - NextBridge"/>
              <xsd:enumeration value="Veridian Connections"/>
              <xsd:enumeration value="Wataynikaneyap Power LP - WPLP"/>
              <xsd:enumeration value="Waterloo North Hydro Inc."/>
            </xsd:restriction>
          </xsd:simpleType>
        </xsd:union>
      </xsd:simpleType>
    </xsd:element>
    <xsd:element name="IssueDate" ma:index="30" nillable="true" ma:displayName="Issue Date" ma:format="DateOnly" ma:internalName="IssueDate">
      <xsd:simpleType>
        <xsd:restriction base="dms:DateTime"/>
      </xsd:simpleType>
    </xsd:element>
    <xsd:element name="DocumentType" ma:index="31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rgument-in-Chief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Docket" ma:index="32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3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4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5" nillable="true" ma:displayName="RA Approved" ma:default="0" ma:format="Dropdown" ma:internalName="RAApproved">
      <xsd:simpleType>
        <xsd:restriction base="dms:Boolean"/>
      </xsd:simpleType>
    </xsd:element>
    <xsd:element name="Strategic" ma:index="36" nillable="true" ma:displayName="Strategic" ma:default="0" ma:format="Dropdown" ma:internalName="Strategic">
      <xsd:simpleType>
        <xsd:restriction base="dms:Boolean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RA_x0020_Director_x0020_Approved" ma:index="38" nillable="true" ma:displayName="RA Director Approved" ma:default="0" ma:format="Dropdown" ma:internalName="RA_x0020_Director_x0020_Approved">
      <xsd:simpleType>
        <xsd:restriction base="dms:Boolean"/>
      </xsd:simpleType>
    </xsd:element>
    <xsd:element name="Legal_x0020_Review" ma:index="39" nillable="true" ma:displayName="Legal Review" ma:default="1" ma:internalName="Legal_x0020_Review">
      <xsd:simpleType>
        <xsd:restriction base="dms:Boolean"/>
      </xsd:simpleType>
    </xsd:element>
    <xsd:element name="Formatted" ma:index="40" nillable="true" ma:displayName="Formatted" ma:default="0" ma:format="Dropdown" ma:internalName="Formatted">
      <xsd:simpleType>
        <xsd:restriction base="dms:Boolean"/>
      </xsd:simpleType>
    </xsd:element>
    <xsd:element name="PDF" ma:index="41" nillable="true" ma:displayName="PDF" ma:default="0" ma:format="Dropdown" ma:internalName="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BURKE Kathleen</RAContact>
    <DraftReady xmlns="7e651a3a-8d05-4ee0-9344-b668032e30e0" xsi:nil="true"/>
    <DocumentType xmlns="7e651a3a-8d05-4ee0-9344-b668032e30e0">Reply Submission</DocumentType>
    <RAApproved xmlns="7e651a3a-8d05-4ee0-9344-b668032e30e0">false</RAApproved>
    <Author0 xmlns="7e651a3a-8d05-4ee0-9344-b668032e30e0">
      <UserInfo>
        <DisplayName/>
        <AccountId xsi:nil="true"/>
        <AccountType/>
      </UserInfo>
    </Author0>
    <CaseNumber_x002f_DocketNumber xmlns="7e651a3a-8d05-4ee0-9344-b668032e30e0">EB-2022-0040</CaseNumber_x002f_DocketNumber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>2022-11-07T05:00:00+00:00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Docket xmlns="7e651a3a-8d05-4ee0-9344-b668032e30e0" xsi:nil="true"/>
    <Applicant0 xmlns="7e651a3a-8d05-4ee0-9344-b668032e30e0">Hydro One Networks Inc. - HONI</Applicant0>
    <RA_x0020_Director_x0020_Approved xmlns="7e651a3a-8d05-4ee0-9344-b668032e30e0">false</RA_x0020_Director_x0020_Approved>
    <lcf76f155ced4ddcb4097134ff3c332f xmlns="7e651a3a-8d05-4ee0-9344-b668032e30e0">
      <Terms xmlns="http://schemas.microsoft.com/office/infopath/2007/PartnerControls"/>
    </lcf76f155ced4ddcb4097134ff3c332f>
    <Witness_x0020_Internal xmlns="7e651a3a-8d05-4ee0-9344-b668032e30e0">
      <UserInfo>
        <DisplayName/>
        <AccountId xsi:nil="true"/>
        <AccountType/>
      </UserInfo>
    </Witness_x0020_Internal>
    <TitleofExhibit xmlns="7e651a3a-8d05-4ee0-9344-b668032e30e0" xsi:nil="true"/>
    <TypeofDocument xmlns="7e651a3a-8d05-4ee0-9344-b668032e30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D62326-02C0-456C-8CE5-23EB3DC65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ECEC1F-F2D2-424D-90F2-BCBBAF76399B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7e651a3a-8d05-4ee0-9344-b668032e30e0"/>
    <ds:schemaRef ds:uri="http://schemas.microsoft.com/office/infopath/2007/PartnerControls"/>
    <ds:schemaRef ds:uri="1f5e108a-442b-424d-88d6-fdac133e65d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4796CD-F341-4632-9A50-50652302B6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Orillia 23-29 LRAM</vt:lpstr>
      <vt:lpstr>PDI 23-29 LRAM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Reply Submission - Attachment 5</dc:title>
  <dc:subject/>
  <dc:creator>BUT Judy</dc:creator>
  <cp:keywords/>
  <dc:description/>
  <cp:lastModifiedBy>ANDREY Elise</cp:lastModifiedBy>
  <cp:revision/>
  <dcterms:created xsi:type="dcterms:W3CDTF">2022-10-30T00:07:42Z</dcterms:created>
  <dcterms:modified xsi:type="dcterms:W3CDTF">2022-11-07T19:45:10Z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