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DX\Evidence\Pre-filed_Exhibits\Excels for SharePoint\DRO _Nov UPDATE\"/>
    </mc:Choice>
  </mc:AlternateContent>
  <xr:revisionPtr revIDLastSave="4" documentId="13_ncr:1_{DC9E45F8-B39F-40C7-BC6F-023125AEE311}" xr6:coauthVersionLast="47" xr6:coauthVersionMax="47" xr10:uidLastSave="{B4B9D6BA-892A-4F9F-86A8-7E42423B36C4}"/>
  <bookViews>
    <workbookView xWindow="-120" yWindow="-120" windowWidth="29040" windowHeight="15840" xr2:uid="{62E3E58B-39B2-4DA0-A4B4-4A58365F3B20}"/>
  </bookViews>
  <sheets>
    <sheet name="Norfolk_1595" sheetId="1" r:id="rId1"/>
    <sheet name="Woodstock_159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3" i="1"/>
  <c r="E8" i="1" s="1"/>
  <c r="F8" i="1" s="1"/>
  <c r="J8" i="1" s="1"/>
  <c r="E8" i="2" l="1"/>
  <c r="F8" i="2" s="1"/>
  <c r="E7" i="2"/>
  <c r="F7" i="2" s="1"/>
  <c r="E11" i="2"/>
  <c r="F11" i="2" s="1"/>
  <c r="E11" i="1"/>
  <c r="F11" i="1" s="1"/>
  <c r="J11" i="1" s="1"/>
  <c r="E12" i="2"/>
  <c r="F12" i="2" s="1"/>
  <c r="E12" i="1"/>
  <c r="F12" i="1" s="1"/>
  <c r="J12" i="1" s="1"/>
  <c r="E9" i="1"/>
  <c r="F9" i="1" s="1"/>
  <c r="J9" i="1" s="1"/>
  <c r="E10" i="1"/>
  <c r="F10" i="1" s="1"/>
  <c r="J10" i="1" s="1"/>
  <c r="E9" i="2"/>
  <c r="F9" i="2" s="1"/>
  <c r="E10" i="2"/>
  <c r="F10" i="2" s="1"/>
  <c r="E7" i="1"/>
  <c r="F7" i="1" s="1"/>
  <c r="J7" i="1" s="1"/>
  <c r="J11" i="2" l="1"/>
  <c r="J10" i="2"/>
  <c r="J7" i="2"/>
  <c r="J9" i="2"/>
  <c r="J12" i="2"/>
  <c r="J8" i="2"/>
</calcChain>
</file>

<file path=xl/sharedStrings.xml><?xml version="1.0" encoding="utf-8"?>
<sst xmlns="http://schemas.openxmlformats.org/spreadsheetml/2006/main" count="50" uniqueCount="24">
  <si>
    <t>Derivation of Rate Rider for Disposition of Account 1595 (2018) - Norfolk</t>
  </si>
  <si>
    <t>Disposition Period (years)</t>
  </si>
  <si>
    <t>Rate Class</t>
  </si>
  <si>
    <t>Unit</t>
  </si>
  <si>
    <t>Approved DVA Balances in 2018</t>
  </si>
  <si>
    <t>% Share by Rate Class</t>
  </si>
  <si>
    <t>1595 (2018) Balance</t>
  </si>
  <si>
    <t>3-year average load forecast (2023-2025)</t>
  </si>
  <si>
    <t>Rate Rider ($/kWh or $/kW) - Recovery/Refund over 3 years</t>
  </si>
  <si>
    <t>Number of Customers</t>
  </si>
  <si>
    <t>kWh</t>
  </si>
  <si>
    <t>kW</t>
  </si>
  <si>
    <t>Residential</t>
  </si>
  <si>
    <t>GS &lt; 50kW</t>
  </si>
  <si>
    <t>GS 50-4,999 kW</t>
  </si>
  <si>
    <t>Unmetered Scattered Load</t>
  </si>
  <si>
    <t>Street Light</t>
  </si>
  <si>
    <t>Sentinel Light</t>
  </si>
  <si>
    <t>TOTAL</t>
  </si>
  <si>
    <t>Derivation of Rate Rider for Disposition of Account 1595 (2018) - Woodstock</t>
  </si>
  <si>
    <t>% Share</t>
  </si>
  <si>
    <t>GS&lt; 50kW</t>
  </si>
  <si>
    <t>GS 50-999kW</t>
  </si>
  <si>
    <t>GS &gt;1,000kW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</si>
</sst>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00_);[Red]\(&quot;$&quot;#,##0.0000\)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6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6" fontId="1" fillId="0" borderId="0" xfId="0" applyNumberFormat="1" applyFont="1"/>
    <xf numFmtId="38" fontId="0" fillId="0" borderId="0" xfId="0" applyNumberFormat="1" applyAlignment="1">
      <alignment horizontal="center"/>
    </xf>
    <xf numFmtId="164" fontId="0" fillId="0" borderId="0" xfId="0" applyNumberFormat="1"/>
    <xf numFmtId="8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6EE9-6752-4BA6-A281-26AB496AB7B8}">
  <dimension ref="B1:L22"/>
  <sheetViews>
    <sheetView tabSelected="1" zoomScaleNormal="100" workbookViewId="0">
      <selection activeCell="K10" sqref="K10"/>
    </sheetView>
  </sheetViews>
  <sheetFormatPr defaultRowHeight="12.75"/>
  <cols>
    <col min="2" max="2" width="23.42578125" customWidth="1"/>
    <col min="3" max="3" width="10.28515625" customWidth="1"/>
    <col min="4" max="5" width="12.42578125" customWidth="1"/>
    <col min="6" max="6" width="14.42578125" bestFit="1" customWidth="1"/>
    <col min="7" max="7" width="10.140625" bestFit="1" customWidth="1"/>
    <col min="8" max="8" width="11.5703125" bestFit="1" customWidth="1"/>
    <col min="9" max="9" width="9" customWidth="1"/>
    <col min="10" max="10" width="16.7109375" customWidth="1"/>
    <col min="11" max="11" width="11.42578125" bestFit="1" customWidth="1"/>
    <col min="12" max="12" width="14" customWidth="1"/>
  </cols>
  <sheetData>
    <row r="1" spans="2:12" ht="15.75" thickBot="1">
      <c r="B1" s="23" t="s">
        <v>0</v>
      </c>
      <c r="C1" s="24"/>
      <c r="D1" s="24"/>
      <c r="E1" s="24"/>
      <c r="F1" s="24"/>
      <c r="G1" s="24"/>
      <c r="H1" s="24"/>
      <c r="I1" s="24"/>
      <c r="J1" s="25"/>
    </row>
    <row r="3" spans="2:12">
      <c r="B3" s="1" t="s">
        <v>1</v>
      </c>
      <c r="C3" s="1">
        <v>3</v>
      </c>
    </row>
    <row r="5" spans="2:12" s="4" customFormat="1" ht="28.5" customHeight="1">
      <c r="B5" s="26" t="s">
        <v>2</v>
      </c>
      <c r="C5" s="26" t="s">
        <v>3</v>
      </c>
      <c r="D5" s="27" t="s">
        <v>4</v>
      </c>
      <c r="E5" s="27" t="s">
        <v>5</v>
      </c>
      <c r="F5" s="21" t="s">
        <v>6</v>
      </c>
      <c r="G5" s="27" t="s">
        <v>7</v>
      </c>
      <c r="H5" s="27"/>
      <c r="I5" s="27"/>
      <c r="J5" s="21" t="s">
        <v>8</v>
      </c>
    </row>
    <row r="6" spans="2:12" s="5" customFormat="1" ht="26.1" customHeight="1">
      <c r="B6" s="26"/>
      <c r="C6" s="26"/>
      <c r="D6" s="27"/>
      <c r="E6" s="27"/>
      <c r="F6" s="22"/>
      <c r="G6" s="3" t="s">
        <v>9</v>
      </c>
      <c r="H6" s="2" t="s">
        <v>10</v>
      </c>
      <c r="I6" s="2" t="s">
        <v>11</v>
      </c>
      <c r="J6" s="22"/>
    </row>
    <row r="7" spans="2:12">
      <c r="B7" s="6" t="s">
        <v>12</v>
      </c>
      <c r="C7" s="7" t="s">
        <v>10</v>
      </c>
      <c r="D7" s="8">
        <v>460630.42090810381</v>
      </c>
      <c r="E7" s="9">
        <f t="shared" ref="E7:E12" si="0">D7/$D$13</f>
        <v>1.0922964445220811</v>
      </c>
      <c r="F7" s="8">
        <f t="shared" ref="F7:F12" si="1">F$13*E7</f>
        <v>-60015.246569542622</v>
      </c>
      <c r="G7" s="10">
        <v>18376.56445872983</v>
      </c>
      <c r="H7" s="10">
        <v>151530180.77835718</v>
      </c>
      <c r="I7" s="10"/>
      <c r="J7" s="11">
        <f>ROUND(F7/H7/$C$3,4)</f>
        <v>-1E-4</v>
      </c>
      <c r="L7" s="12"/>
    </row>
    <row r="8" spans="2:12">
      <c r="B8" s="6" t="s">
        <v>13</v>
      </c>
      <c r="C8" s="7" t="s">
        <v>10</v>
      </c>
      <c r="D8" s="8">
        <v>179853.58257885918</v>
      </c>
      <c r="E8" s="9">
        <f t="shared" si="0"/>
        <v>0.42648817765476893</v>
      </c>
      <c r="F8" s="8">
        <f t="shared" si="1"/>
        <v>-23433.00966446424</v>
      </c>
      <c r="G8" s="10">
        <v>1997.2975848395806</v>
      </c>
      <c r="H8" s="10">
        <v>56305881.344959825</v>
      </c>
      <c r="I8" s="10"/>
      <c r="J8" s="11">
        <f>ROUND(F8/H8/$C$3,4)</f>
        <v>-1E-4</v>
      </c>
      <c r="L8" s="12"/>
    </row>
    <row r="9" spans="2:12">
      <c r="B9" s="6" t="s">
        <v>14</v>
      </c>
      <c r="C9" s="7" t="s">
        <v>11</v>
      </c>
      <c r="D9" s="8">
        <v>-236446.43776171794</v>
      </c>
      <c r="E9" s="9">
        <f t="shared" si="0"/>
        <v>-0.56068724852751539</v>
      </c>
      <c r="F9" s="8">
        <f t="shared" si="1"/>
        <v>30806.45701771944</v>
      </c>
      <c r="G9" s="10">
        <v>145.76131836800701</v>
      </c>
      <c r="H9" s="10">
        <v>122115938.53539631</v>
      </c>
      <c r="I9" s="10">
        <v>314402.2333045436</v>
      </c>
      <c r="J9" s="11">
        <f>ROUND(F9/I9/C3,4)</f>
        <v>3.27E-2</v>
      </c>
      <c r="L9" s="12"/>
    </row>
    <row r="10" spans="2:12">
      <c r="B10" s="6" t="s">
        <v>15</v>
      </c>
      <c r="C10" s="7" t="s">
        <v>10</v>
      </c>
      <c r="D10" s="8">
        <v>1981.0694829744416</v>
      </c>
      <c r="E10" s="9">
        <f t="shared" si="0"/>
        <v>4.6977252356415313E-3</v>
      </c>
      <c r="F10" s="8">
        <f t="shared" si="1"/>
        <v>-258.11229153670456</v>
      </c>
      <c r="G10" s="10">
        <v>38.400000000000006</v>
      </c>
      <c r="H10" s="10">
        <v>116588.85219524057</v>
      </c>
      <c r="I10" s="10"/>
      <c r="J10" s="11">
        <f>ROUND(F10/H10/$C$3,4)</f>
        <v>-6.9999999999999999E-4</v>
      </c>
      <c r="L10" s="12"/>
    </row>
    <row r="11" spans="2:12">
      <c r="B11" s="6" t="s">
        <v>16</v>
      </c>
      <c r="C11" s="7" t="s">
        <v>10</v>
      </c>
      <c r="D11" s="8">
        <v>14203.529959437103</v>
      </c>
      <c r="E11" s="9">
        <f t="shared" si="0"/>
        <v>3.3680939360822532E-2</v>
      </c>
      <c r="F11" s="8">
        <f t="shared" si="1"/>
        <v>-1850.5689463431324</v>
      </c>
      <c r="G11" s="10">
        <v>2</v>
      </c>
      <c r="H11" s="10">
        <v>1527414.3758574554</v>
      </c>
      <c r="I11" s="10"/>
      <c r="J11" s="11">
        <f>ROUND(F11/H11/$C$3,4)</f>
        <v>-4.0000000000000002E-4</v>
      </c>
      <c r="L11" s="12"/>
    </row>
    <row r="12" spans="2:12">
      <c r="B12" s="6" t="s">
        <v>17</v>
      </c>
      <c r="C12" s="7" t="s">
        <v>10</v>
      </c>
      <c r="D12" s="8">
        <v>1486.0837405839172</v>
      </c>
      <c r="E12" s="9">
        <f t="shared" si="0"/>
        <v>3.5239617542014794E-3</v>
      </c>
      <c r="F12" s="8">
        <f t="shared" si="1"/>
        <v>-193.62091183275328</v>
      </c>
      <c r="G12" s="10">
        <v>141.77286971621257</v>
      </c>
      <c r="H12" s="10">
        <v>121630.52595724737</v>
      </c>
      <c r="I12" s="10"/>
      <c r="J12" s="11">
        <f>ROUND(F12/H12/$C$3,4)</f>
        <v>-5.0000000000000001E-4</v>
      </c>
      <c r="L12" s="12"/>
    </row>
    <row r="13" spans="2:12" s="16" customFormat="1">
      <c r="B13" s="13" t="s">
        <v>18</v>
      </c>
      <c r="C13" s="14"/>
      <c r="D13" s="15">
        <f>SUM(D7:D12)</f>
        <v>421708.24890824046</v>
      </c>
      <c r="E13" s="14"/>
      <c r="F13" s="8">
        <v>-54944.101366000003</v>
      </c>
      <c r="G13" s="15"/>
      <c r="H13" s="15"/>
      <c r="I13" s="15"/>
      <c r="J13" s="14"/>
      <c r="L13" s="17"/>
    </row>
    <row r="14" spans="2:12">
      <c r="J14" s="12"/>
      <c r="L14" s="12"/>
    </row>
    <row r="15" spans="2:12">
      <c r="J15" s="12"/>
      <c r="L15" s="12"/>
    </row>
    <row r="16" spans="2:12">
      <c r="J16" s="12"/>
      <c r="L16" s="12"/>
    </row>
    <row r="17" spans="7:12">
      <c r="G17" s="18"/>
      <c r="H17" s="18"/>
      <c r="I17" s="18"/>
      <c r="J17" s="12"/>
      <c r="L17" s="12"/>
    </row>
    <row r="18" spans="7:12">
      <c r="G18" s="18"/>
      <c r="H18" s="18"/>
      <c r="I18" s="18"/>
      <c r="J18" s="12"/>
      <c r="L18" s="12"/>
    </row>
    <row r="19" spans="7:12">
      <c r="G19" s="18"/>
      <c r="H19" s="18"/>
      <c r="I19" s="18"/>
      <c r="J19" s="12"/>
      <c r="L19" s="12"/>
    </row>
    <row r="20" spans="7:12">
      <c r="G20" s="18"/>
      <c r="H20" s="18"/>
      <c r="I20" s="18"/>
    </row>
    <row r="21" spans="7:12">
      <c r="G21" s="18"/>
      <c r="H21" s="18"/>
      <c r="I21" s="18"/>
    </row>
    <row r="22" spans="7:12">
      <c r="G22" s="18"/>
      <c r="H22" s="18"/>
      <c r="I22" s="18"/>
    </row>
  </sheetData>
  <mergeCells count="8">
    <mergeCell ref="J5:J6"/>
    <mergeCell ref="B1:J1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  <ignoredErrors>
    <ignoredError sqref="J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AC56-D377-44D6-A03F-11800FA56B83}">
  <dimension ref="B1:P21"/>
  <sheetViews>
    <sheetView zoomScaleNormal="100" workbookViewId="0">
      <selection activeCell="M6" sqref="M6"/>
    </sheetView>
  </sheetViews>
  <sheetFormatPr defaultRowHeight="12.75"/>
  <cols>
    <col min="2" max="2" width="25.28515625" customWidth="1"/>
    <col min="3" max="3" width="10.28515625" customWidth="1"/>
    <col min="4" max="4" width="12.42578125" customWidth="1"/>
    <col min="5" max="5" width="10.28515625" bestFit="1" customWidth="1"/>
    <col min="6" max="6" width="12.140625" bestFit="1" customWidth="1"/>
    <col min="7" max="7" width="10.140625" bestFit="1" customWidth="1"/>
    <col min="8" max="8" width="11.5703125" bestFit="1" customWidth="1"/>
    <col min="9" max="9" width="8" bestFit="1" customWidth="1"/>
    <col min="10" max="10" width="16.5703125" customWidth="1"/>
    <col min="11" max="11" width="10.140625" bestFit="1" customWidth="1"/>
    <col min="12" max="12" width="12.85546875" bestFit="1" customWidth="1"/>
    <col min="13" max="13" width="12.28515625" customWidth="1"/>
    <col min="14" max="14" width="10.7109375" bestFit="1" customWidth="1"/>
    <col min="16" max="16" width="11.28515625" bestFit="1" customWidth="1"/>
  </cols>
  <sheetData>
    <row r="1" spans="2:16" ht="15.75" thickBot="1">
      <c r="B1" s="23" t="s">
        <v>19</v>
      </c>
      <c r="C1" s="24"/>
      <c r="D1" s="24"/>
      <c r="E1" s="24"/>
      <c r="F1" s="24"/>
      <c r="G1" s="24"/>
      <c r="H1" s="24"/>
      <c r="I1" s="24"/>
      <c r="J1" s="25"/>
    </row>
    <row r="3" spans="2:16">
      <c r="B3" s="1" t="s">
        <v>1</v>
      </c>
      <c r="C3" s="1">
        <v>3</v>
      </c>
    </row>
    <row r="5" spans="2:16" ht="29.45" customHeight="1">
      <c r="B5" s="28" t="s">
        <v>2</v>
      </c>
      <c r="C5" s="28" t="s">
        <v>3</v>
      </c>
      <c r="D5" s="21" t="s">
        <v>4</v>
      </c>
      <c r="E5" s="28" t="s">
        <v>20</v>
      </c>
      <c r="F5" s="21" t="s">
        <v>6</v>
      </c>
      <c r="G5" s="27" t="s">
        <v>7</v>
      </c>
      <c r="H5" s="27"/>
      <c r="I5" s="27"/>
      <c r="J5" s="21" t="s">
        <v>8</v>
      </c>
      <c r="K5" s="1"/>
    </row>
    <row r="6" spans="2:16" s="5" customFormat="1" ht="51">
      <c r="B6" s="29"/>
      <c r="C6" s="29"/>
      <c r="D6" s="22"/>
      <c r="E6" s="29"/>
      <c r="F6" s="22"/>
      <c r="G6" s="3" t="s">
        <v>9</v>
      </c>
      <c r="H6" s="2" t="s">
        <v>10</v>
      </c>
      <c r="I6" s="2" t="s">
        <v>11</v>
      </c>
      <c r="J6" s="22"/>
    </row>
    <row r="7" spans="2:16">
      <c r="B7" s="6" t="s">
        <v>12</v>
      </c>
      <c r="C7" s="7" t="s">
        <v>10</v>
      </c>
      <c r="D7" s="8">
        <v>-219852.30714331605</v>
      </c>
      <c r="E7" s="9">
        <f t="shared" ref="E7:E12" si="0">D7/D$13</f>
        <v>2.2022936815178453</v>
      </c>
      <c r="F7" s="8">
        <f t="shared" ref="F7:F12" si="1">F$13*E7</f>
        <v>-58083.159022635235</v>
      </c>
      <c r="G7" s="10">
        <v>15549.344248650188</v>
      </c>
      <c r="H7" s="10">
        <v>118746839.88739161</v>
      </c>
      <c r="I7" s="10"/>
      <c r="J7" s="11">
        <f>ROUND(F7/H7/$C$3,4)</f>
        <v>-2.0000000000000001E-4</v>
      </c>
      <c r="K7" s="19"/>
      <c r="L7" s="12"/>
      <c r="M7" s="20"/>
      <c r="N7" s="19"/>
      <c r="P7" s="20"/>
    </row>
    <row r="8" spans="2:16">
      <c r="B8" s="6" t="s">
        <v>21</v>
      </c>
      <c r="C8" s="7" t="s">
        <v>10</v>
      </c>
      <c r="D8" s="8">
        <v>-80800.393685277028</v>
      </c>
      <c r="E8" s="9">
        <f t="shared" si="0"/>
        <v>0.80938971616632371</v>
      </c>
      <c r="F8" s="8">
        <f t="shared" si="1"/>
        <v>-21346.79493017164</v>
      </c>
      <c r="G8" s="10">
        <v>1392.0029852300659</v>
      </c>
      <c r="H8" s="10">
        <v>41370686.80789458</v>
      </c>
      <c r="I8" s="10"/>
      <c r="J8" s="11">
        <f>ROUND(F8/H8/$C$3,4)</f>
        <v>-2.0000000000000001E-4</v>
      </c>
      <c r="K8" s="19"/>
      <c r="L8" s="12"/>
      <c r="M8" s="20"/>
      <c r="N8" s="19"/>
      <c r="P8" s="20"/>
    </row>
    <row r="9" spans="2:16">
      <c r="B9" s="6" t="s">
        <v>22</v>
      </c>
      <c r="C9" s="7" t="s">
        <v>11</v>
      </c>
      <c r="D9" s="8">
        <v>124188.19970137987</v>
      </c>
      <c r="E9" s="9">
        <f t="shared" si="0"/>
        <v>-1.2440119054249377</v>
      </c>
      <c r="F9" s="8">
        <f t="shared" si="1"/>
        <v>32809.493999478022</v>
      </c>
      <c r="G9" s="10">
        <v>207.39999999999998</v>
      </c>
      <c r="H9" s="10">
        <v>118596878.89013965</v>
      </c>
      <c r="I9" s="10">
        <v>334316.9445638365</v>
      </c>
      <c r="J9" s="11">
        <f>ROUND(F9/I9/$C$3,4)</f>
        <v>3.27E-2</v>
      </c>
      <c r="K9" s="19"/>
      <c r="L9" s="12"/>
      <c r="M9" s="20"/>
      <c r="N9" s="19"/>
      <c r="P9" s="20"/>
    </row>
    <row r="10" spans="2:16">
      <c r="B10" s="6" t="s">
        <v>23</v>
      </c>
      <c r="C10" s="7" t="s">
        <v>11</v>
      </c>
      <c r="D10" s="8">
        <v>74912.201464039128</v>
      </c>
      <c r="E10" s="9">
        <f t="shared" si="0"/>
        <v>-0.75040680762699441</v>
      </c>
      <c r="F10" s="8">
        <f t="shared" si="1"/>
        <v>19791.183303503283</v>
      </c>
      <c r="G10" s="10">
        <v>6</v>
      </c>
      <c r="H10" s="10">
        <v>64555132.435480595</v>
      </c>
      <c r="I10" s="10">
        <v>237892.27023789319</v>
      </c>
      <c r="J10" s="11">
        <f>ROUND(F10/I10/$C$3,4)</f>
        <v>2.7699999999999999E-2</v>
      </c>
      <c r="K10" s="19"/>
      <c r="L10" s="12"/>
      <c r="M10" s="20"/>
      <c r="N10" s="19"/>
      <c r="P10" s="20"/>
    </row>
    <row r="11" spans="2:16">
      <c r="B11" s="6" t="s">
        <v>15</v>
      </c>
      <c r="C11" s="7" t="s">
        <v>10</v>
      </c>
      <c r="D11" s="8">
        <v>-1361.8736741858941</v>
      </c>
      <c r="E11" s="9">
        <f t="shared" si="0"/>
        <v>1.3642093761290193E-2</v>
      </c>
      <c r="F11" s="8">
        <f t="shared" si="1"/>
        <v>-359.79574749204386</v>
      </c>
      <c r="G11" s="10">
        <v>34</v>
      </c>
      <c r="H11" s="10">
        <v>580718.95494957233</v>
      </c>
      <c r="I11" s="10"/>
      <c r="J11" s="11">
        <f>ROUND(F11/H11/$C$3,4)</f>
        <v>-2.0000000000000001E-4</v>
      </c>
      <c r="K11" s="19"/>
      <c r="L11" s="12"/>
      <c r="M11" s="20"/>
      <c r="N11" s="19"/>
      <c r="P11" s="20"/>
    </row>
    <row r="12" spans="2:16">
      <c r="B12" s="6" t="s">
        <v>16</v>
      </c>
      <c r="C12" s="7" t="s">
        <v>10</v>
      </c>
      <c r="D12" s="8">
        <v>3085.3862013085577</v>
      </c>
      <c r="E12" s="9">
        <f t="shared" si="0"/>
        <v>-3.090677839352737E-2</v>
      </c>
      <c r="F12" s="8">
        <f t="shared" si="1"/>
        <v>815.13348531761233</v>
      </c>
      <c r="G12" s="10">
        <v>3</v>
      </c>
      <c r="H12" s="10">
        <v>2761919.4628367149</v>
      </c>
      <c r="I12" s="10"/>
      <c r="J12" s="11">
        <f>ROUND(F12/H12/$C$3,4)</f>
        <v>1E-4</v>
      </c>
      <c r="K12" s="19"/>
      <c r="L12" s="12"/>
      <c r="M12" s="20"/>
      <c r="N12" s="19"/>
      <c r="P12" s="20"/>
    </row>
    <row r="13" spans="2:16" s="16" customFormat="1">
      <c r="B13" s="13" t="s">
        <v>18</v>
      </c>
      <c r="C13" s="14"/>
      <c r="D13" s="15">
        <f>SUM(D7:D12)</f>
        <v>-99828.78713605144</v>
      </c>
      <c r="E13" s="14"/>
      <c r="F13" s="8">
        <v>-26373.938911999998</v>
      </c>
      <c r="G13" s="15"/>
      <c r="H13" s="15"/>
      <c r="I13" s="15"/>
      <c r="J13" s="14"/>
      <c r="L13" s="17"/>
    </row>
    <row r="16" spans="2:16">
      <c r="J16" s="12"/>
      <c r="M16" s="12"/>
    </row>
    <row r="17" spans="10:13">
      <c r="J17" s="12"/>
      <c r="M17" s="12"/>
    </row>
    <row r="18" spans="10:13">
      <c r="J18" s="12"/>
      <c r="M18" s="12"/>
    </row>
    <row r="19" spans="10:13">
      <c r="J19" s="12"/>
      <c r="M19" s="12"/>
    </row>
    <row r="20" spans="10:13">
      <c r="J20" s="12"/>
      <c r="M20" s="12"/>
    </row>
    <row r="21" spans="10:13">
      <c r="J21" s="12"/>
      <c r="M21" s="12"/>
    </row>
  </sheetData>
  <mergeCells count="8">
    <mergeCell ref="J5:J6"/>
    <mergeCell ref="B1:J1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A09F8-EE65-4204-89DB-FB7AB050EC9D}"/>
</file>

<file path=customXml/itemProps2.xml><?xml version="1.0" encoding="utf-8"?>
<ds:datastoreItem xmlns:ds="http://schemas.openxmlformats.org/officeDocument/2006/customXml" ds:itemID="{36BBB951-B897-4EE9-B14B-D64B9E479DF2}"/>
</file>

<file path=customXml/itemProps3.xml><?xml version="1.0" encoding="utf-8"?>
<ds:datastoreItem xmlns:ds="http://schemas.openxmlformats.org/officeDocument/2006/customXml" ds:itemID="{731706F9-5039-44EE-B802-41DDF2614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2022-11-10T13:05:49Z</dcterms:created>
  <dcterms:modified xsi:type="dcterms:W3CDTF">2022-11-11T18:49:37Z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