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24226"/>
  <mc:AlternateContent xmlns:mc="http://schemas.openxmlformats.org/markup-compatibility/2006">
    <mc:Choice Requires="x15">
      <x15ac:absPath xmlns:x15ac="http://schemas.microsoft.com/office/spreadsheetml/2010/11/ac" url="\\HERCULES\Finance\Accounting\Terry Debbie (FINANCE MGT)\1 regulatory affairs\2 Rate Applications\2023 PUC COS Application\Interrogatories\Models\Models for Filing\"/>
    </mc:Choice>
  </mc:AlternateContent>
  <xr:revisionPtr revIDLastSave="0" documentId="13_ncr:1_{9534E6AA-1412-4B59-B511-B6B00234FBF9}" xr6:coauthVersionLast="47" xr6:coauthVersionMax="47" xr10:uidLastSave="{00000000-0000-0000-0000-000000000000}"/>
  <bookViews>
    <workbookView xWindow="1800" yWindow="930" windowWidth="21600" windowHeight="11385" tabRatio="874" firstSheet="1" activeTab="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 sheetId="88" r:id="rId9"/>
    <sheet name="4.  2011-2014 LRAM" sheetId="46" r:id="rId10"/>
    <sheet name="5.  2015-2027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Summary'!$A$1:$R$137</definedName>
    <definedName name="_xlnm.Print_Area" localSheetId="6">'2. LRAMVA Threshold'!$A$1:$R$69</definedName>
    <definedName name="_xlnm.Print_Area" localSheetId="7">'3.  Distribution Rates'!$A$1:$P$136</definedName>
    <definedName name="_xlnm.Print_Area" localSheetId="9">'4.  2011-2014 LRAM'!$A$1:$BA$564</definedName>
    <definedName name="_xlnm.Print_Area" localSheetId="10">'5.  2015-2027 LRAM'!$A:$AT</definedName>
    <definedName name="_xlnm.Print_Area" localSheetId="11">'6.  Carrying Charges'!$A$1:$X$164</definedName>
    <definedName name="_xlnm.Print_Area" localSheetId="12">'7.  Persistence Report'!$A$1:$BT$54</definedName>
    <definedName name="_xlnm.Print_Area" localSheetId="0">Contents!$A$1:$D$26</definedName>
    <definedName name="_xlnm.Print_Area" localSheetId="2">'LRAMVA Checklist Schematic'!$A$1:$H$30</definedName>
    <definedName name="_xlnm.Print_Titles" localSheetId="9">'4.  2011-2014 LRAM'!$B:$B</definedName>
    <definedName name="Table_1_b.__Annual_LRAMVA_Breakdown_by_Year_and_Rate_Class">'1.  LRAMVA Summary'!$B$39</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LRAM'!$B$156</definedName>
    <definedName name="Table_4_c.__2013_Lost_Revenues_Work_Form">'4.  2011-2014 LRAM'!$B$292</definedName>
    <definedName name="Table_4_d.__2014_Lost_Revenues_Work_Form">'4.  2011-2014 LRAM'!$B$428</definedName>
    <definedName name="Table_5_a.__2015_Lost_Revenues_Work_Form">'5.  2015-2027 LRAM'!$B$33</definedName>
    <definedName name="Table_5_b.__2016_Lost_Revenues_Work_Form">'5.  2015-2027 LRAM'!$B$223</definedName>
    <definedName name="Table_5_c.__2017_Lost_Revenues_Work_Form">'5.  2015-2027 LRAM'!$B$413</definedName>
    <definedName name="Table_5_d.__2018_Lost_Revenues_Work_Form">'5.  2015-2027 LRAM'!$B$604</definedName>
    <definedName name="Table_5_e.__2019_Lost_Revenues_Work_Form">'5.  2015-2027 LRAM'!$B$794</definedName>
    <definedName name="Table_5_f.__2020_Lost_Revenues_Work_Form">'5.  2015-2027 LRAM'!$B$989</definedName>
    <definedName name="Table_5_g.__2021_Lost_Revenues_Work_Form">'5.  2015-2027 LRAM'!$B$1184</definedName>
    <definedName name="Table_5_h.__2022_Lost_Revenues_Work_Form">'5.  2015-2027 LRAM'!$B$1378</definedName>
    <definedName name="Table_5_i.__2023_Lost_Revenues_Work_Form">'5.  2015-2027 LRAM'!$B$1575</definedName>
    <definedName name="Table_5_j.__2024_Lost_Revenues_Work_Form">'5.  2015-2027 LRAM'!$B$1601</definedName>
    <definedName name="Table_5_k.__2025_Lost_Revenues_Work_Form">'5.  2015-2027 LRAM'!$B$1627</definedName>
    <definedName name="Table_5_l.__2026_Lost_Revenues_Work_Form">'5.  2015-2027 LRAM'!$B$1654</definedName>
    <definedName name="Table_5_m.__2027_Lost_Revenues_Work_Form">'5.  2015-2027 LRAM'!$B$1681</definedName>
    <definedName name="Targets">'[1]LDC Targets'!$A$3:$D$83</definedName>
  </definedNames>
  <calcPr calcId="191029"/>
  <pivotCaches>
    <pivotCache cacheId="0" r:id="rId1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8" i="43" l="1"/>
  <c r="R86" i="43"/>
  <c r="H682" i="79"/>
  <c r="G682" i="79"/>
  <c r="H679" i="79"/>
  <c r="G679" i="79"/>
  <c r="AG882" i="79"/>
  <c r="AF882" i="79"/>
  <c r="AG502" i="79"/>
  <c r="AF502" i="79"/>
  <c r="H161" i="47"/>
  <c r="H160" i="47"/>
  <c r="H159" i="47"/>
  <c r="H158" i="47"/>
  <c r="H157" i="47"/>
  <c r="H156" i="47"/>
  <c r="AR503" i="79"/>
  <c r="AQ503" i="79"/>
  <c r="AP503" i="79"/>
  <c r="AO503" i="79"/>
  <c r="AN503" i="79"/>
  <c r="AM503" i="79"/>
  <c r="AL503" i="79"/>
  <c r="AK503" i="79"/>
  <c r="AJ503" i="79"/>
  <c r="AI503" i="79"/>
  <c r="AH503" i="79"/>
  <c r="AG503" i="79"/>
  <c r="AF503" i="79"/>
  <c r="AE503" i="79"/>
  <c r="Q503" i="79"/>
  <c r="Q9" i="88"/>
  <c r="D502" i="79"/>
  <c r="P7" i="88"/>
  <c r="O7" i="88"/>
  <c r="O6" i="88"/>
  <c r="P12" i="88"/>
  <c r="P10" i="88"/>
  <c r="P8" i="88"/>
  <c r="O12" i="88"/>
  <c r="O10" i="88"/>
  <c r="O8" i="88"/>
  <c r="R9" i="88" l="1"/>
  <c r="D503" i="79" s="1"/>
  <c r="P13" i="88"/>
  <c r="P11" i="88"/>
  <c r="P9" i="88"/>
  <c r="O13" i="88"/>
  <c r="O11" i="88"/>
  <c r="O9" i="88"/>
  <c r="R11" i="88"/>
  <c r="D693" i="79" s="1"/>
  <c r="R13" i="88"/>
  <c r="AJ1684" i="79"/>
  <c r="AJ1657" i="79"/>
  <c r="AJ1630" i="79"/>
  <c r="L6" i="88"/>
  <c r="AR819" i="79"/>
  <c r="AQ819" i="79"/>
  <c r="AP819" i="79"/>
  <c r="AO819" i="79"/>
  <c r="AN819" i="79"/>
  <c r="AM819" i="79"/>
  <c r="AL819" i="79"/>
  <c r="AK819" i="79"/>
  <c r="AJ819" i="79"/>
  <c r="AI819" i="79"/>
  <c r="AH819" i="79"/>
  <c r="AG819" i="79"/>
  <c r="AF819" i="79"/>
  <c r="AE819" i="79"/>
  <c r="Q819" i="79"/>
  <c r="AS818" i="79"/>
  <c r="H184" i="47"/>
  <c r="H185" i="47" s="1"/>
  <c r="H181" i="47"/>
  <c r="H182" i="47" s="1"/>
  <c r="H175" i="47"/>
  <c r="H176" i="47" s="1"/>
  <c r="H172" i="47"/>
  <c r="H173" i="47" s="1"/>
  <c r="H169" i="47"/>
  <c r="H170" i="47" s="1"/>
  <c r="H166" i="47"/>
  <c r="H167" i="47" s="1"/>
  <c r="H186" i="47"/>
  <c r="H187" i="47" s="1"/>
  <c r="H188" i="47" s="1"/>
  <c r="H183" i="47"/>
  <c r="H180" i="47"/>
  <c r="H174" i="47"/>
  <c r="H171" i="47"/>
  <c r="H168" i="47"/>
  <c r="H165" i="47"/>
  <c r="S9" i="88" l="1"/>
  <c r="R503" i="79" s="1"/>
  <c r="S8" i="88"/>
  <c r="R502" i="79" s="1"/>
  <c r="S13" i="88"/>
  <c r="R883" i="79" s="1"/>
  <c r="D883" i="79"/>
  <c r="AG501" i="79"/>
  <c r="Q7" i="88"/>
  <c r="S12" i="88"/>
  <c r="R882" i="79" s="1"/>
  <c r="R7" i="88"/>
  <c r="S7" i="88"/>
  <c r="Q6" i="88"/>
  <c r="AF498" i="79"/>
  <c r="P6" i="88"/>
  <c r="AG498" i="79" s="1"/>
  <c r="S6" i="88"/>
  <c r="R6" i="88"/>
  <c r="Q12" i="88"/>
  <c r="Q13" i="88" s="1"/>
  <c r="AF501" i="79"/>
  <c r="AF692" i="79"/>
  <c r="C62" i="47"/>
  <c r="H189" i="47" s="1"/>
  <c r="H190" i="47" s="1"/>
  <c r="H191" i="47" s="1"/>
  <c r="R499" i="79" l="1"/>
  <c r="U492" i="79"/>
  <c r="V499" i="79"/>
  <c r="F882" i="79"/>
  <c r="F869" i="79"/>
  <c r="G869" i="79" s="1"/>
  <c r="E883" i="79"/>
  <c r="F883" i="79" s="1"/>
  <c r="G883" i="79" s="1"/>
  <c r="H502" i="79"/>
  <c r="I502" i="79"/>
  <c r="S502" i="79"/>
  <c r="S882" i="79"/>
  <c r="T882" i="79" s="1"/>
  <c r="U882" i="79" s="1"/>
  <c r="S503" i="79"/>
  <c r="T503" i="79" s="1"/>
  <c r="U503" i="79" s="1"/>
  <c r="V503" i="79" s="1"/>
  <c r="W503" i="79" s="1"/>
  <c r="G692" i="79"/>
  <c r="H692" i="79" s="1"/>
  <c r="S499" i="79"/>
  <c r="H486" i="79"/>
  <c r="V486" i="79" s="1"/>
  <c r="E693" i="79"/>
  <c r="F693" i="79" s="1"/>
  <c r="G693" i="79" s="1"/>
  <c r="H693" i="79" s="1"/>
  <c r="E503" i="79"/>
  <c r="F503" i="79" s="1"/>
  <c r="G503" i="79" s="1"/>
  <c r="H503" i="79" s="1"/>
  <c r="I503" i="79" s="1"/>
  <c r="T492" i="79"/>
  <c r="E486" i="79"/>
  <c r="F486" i="79" s="1"/>
  <c r="T486" i="79" s="1"/>
  <c r="S492" i="79"/>
  <c r="E682" i="79"/>
  <c r="W492" i="79"/>
  <c r="U499" i="79"/>
  <c r="E502" i="79"/>
  <c r="F502" i="79" s="1"/>
  <c r="U489" i="79"/>
  <c r="R486" i="79"/>
  <c r="E692" i="79"/>
  <c r="H489" i="79"/>
  <c r="I489" i="79" s="1"/>
  <c r="W489" i="79" s="1"/>
  <c r="V492" i="79"/>
  <c r="T499" i="79"/>
  <c r="R489" i="79"/>
  <c r="U486" i="79"/>
  <c r="W499" i="79"/>
  <c r="E489" i="79"/>
  <c r="F489" i="79" s="1"/>
  <c r="T489" i="79" s="1"/>
  <c r="E679" i="79"/>
  <c r="R492" i="79"/>
  <c r="G882" i="79"/>
  <c r="T869" i="79"/>
  <c r="R869" i="79"/>
  <c r="S869" i="79"/>
  <c r="Q1412" i="79"/>
  <c r="Q1409" i="79"/>
  <c r="Q1406" i="79"/>
  <c r="Q1403" i="79"/>
  <c r="Q1400" i="79"/>
  <c r="Q1218" i="79"/>
  <c r="Q1215" i="79"/>
  <c r="Q1212" i="79"/>
  <c r="Q1209" i="79"/>
  <c r="Q1206" i="79"/>
  <c r="Q1023" i="79"/>
  <c r="Q1020" i="79"/>
  <c r="Q1017" i="79"/>
  <c r="Q1014" i="79"/>
  <c r="Q1011" i="79"/>
  <c r="Q828" i="79"/>
  <c r="Q825" i="79"/>
  <c r="Q822" i="79"/>
  <c r="Q816" i="79"/>
  <c r="Q638" i="79"/>
  <c r="Q635" i="79"/>
  <c r="Q632" i="79"/>
  <c r="Q629" i="79"/>
  <c r="Q626" i="79"/>
  <c r="Q447" i="79"/>
  <c r="Q444" i="79"/>
  <c r="Q441" i="79"/>
  <c r="Q438" i="79"/>
  <c r="Q435" i="79"/>
  <c r="Q257" i="79"/>
  <c r="Q254" i="79"/>
  <c r="Q251" i="79"/>
  <c r="Q248" i="79"/>
  <c r="Q245" i="79"/>
  <c r="U473" i="46"/>
  <c r="U470" i="46"/>
  <c r="U467" i="46"/>
  <c r="U464" i="46"/>
  <c r="U461" i="46"/>
  <c r="U337" i="46"/>
  <c r="U334" i="46"/>
  <c r="U331" i="46"/>
  <c r="U328" i="46"/>
  <c r="U325" i="46"/>
  <c r="U201" i="46"/>
  <c r="U198" i="46"/>
  <c r="U195" i="46"/>
  <c r="U192" i="46"/>
  <c r="U189" i="46"/>
  <c r="S883" i="79" l="1"/>
  <c r="V489" i="79"/>
  <c r="T502" i="79"/>
  <c r="I486" i="79"/>
  <c r="W486" i="79" s="1"/>
  <c r="S486" i="79"/>
  <c r="S489" i="79"/>
  <c r="U869" i="79"/>
  <c r="AS1603" i="79"/>
  <c r="AS1380" i="79"/>
  <c r="AS1186" i="79"/>
  <c r="AS991" i="79"/>
  <c r="AS796" i="79"/>
  <c r="AS606" i="79"/>
  <c r="AS415" i="79"/>
  <c r="AS225" i="79"/>
  <c r="AS35" i="79"/>
  <c r="I94" i="43"/>
  <c r="H94" i="43"/>
  <c r="G94" i="43"/>
  <c r="F94" i="43"/>
  <c r="E94" i="43"/>
  <c r="D94" i="43"/>
  <c r="AP606" i="79"/>
  <c r="AO1656" i="79"/>
  <c r="AN225" i="79"/>
  <c r="AL1380" i="79"/>
  <c r="AK1656" i="79"/>
  <c r="I45" i="43"/>
  <c r="H45" i="43"/>
  <c r="G45" i="43"/>
  <c r="AH1629" i="79" s="1"/>
  <c r="F45" i="43"/>
  <c r="AG1656" i="79" s="1"/>
  <c r="E45" i="43"/>
  <c r="AF1629" i="79" s="1"/>
  <c r="D45" i="43"/>
  <c r="AE796" i="79" s="1"/>
  <c r="AS1683" i="79"/>
  <c r="AS1656" i="79"/>
  <c r="AS1629" i="79"/>
  <c r="AS1577" i="79"/>
  <c r="E29" i="45"/>
  <c r="E30" i="45" s="1"/>
  <c r="D124" i="45" s="1"/>
  <c r="F29" i="45"/>
  <c r="G29" i="45"/>
  <c r="H29" i="45"/>
  <c r="I29" i="45"/>
  <c r="J29" i="45"/>
  <c r="K29" i="45"/>
  <c r="L29" i="45"/>
  <c r="M29" i="45"/>
  <c r="N29" i="45"/>
  <c r="O29" i="45"/>
  <c r="P29" i="45"/>
  <c r="D29" i="45"/>
  <c r="E22" i="45"/>
  <c r="F22" i="45"/>
  <c r="G22" i="45"/>
  <c r="H22" i="45"/>
  <c r="I22" i="45"/>
  <c r="J22" i="45"/>
  <c r="K22" i="45"/>
  <c r="L22" i="45"/>
  <c r="M22" i="45"/>
  <c r="N22" i="45"/>
  <c r="O22" i="45"/>
  <c r="P22" i="45"/>
  <c r="D22" i="45"/>
  <c r="I60" i="44"/>
  <c r="H59" i="44"/>
  <c r="AM72" i="46"/>
  <c r="AM23" i="46"/>
  <c r="H57" i="44"/>
  <c r="I57" i="44"/>
  <c r="J57" i="44"/>
  <c r="K57" i="44"/>
  <c r="L57" i="44"/>
  <c r="M57" i="44"/>
  <c r="N57" i="44"/>
  <c r="O57" i="44"/>
  <c r="P57" i="44"/>
  <c r="Q57" i="44"/>
  <c r="H58" i="44"/>
  <c r="I58" i="44"/>
  <c r="J58" i="44"/>
  <c r="K58" i="44"/>
  <c r="L58" i="44"/>
  <c r="M58" i="44"/>
  <c r="N58" i="44"/>
  <c r="O58" i="44"/>
  <c r="P58" i="44"/>
  <c r="Q58" i="44"/>
  <c r="I59" i="44"/>
  <c r="J59" i="44"/>
  <c r="K59" i="44"/>
  <c r="L59" i="44"/>
  <c r="M59" i="44"/>
  <c r="N59" i="44"/>
  <c r="O59" i="44"/>
  <c r="P59" i="44"/>
  <c r="Q59" i="44"/>
  <c r="H60" i="44"/>
  <c r="J60" i="44"/>
  <c r="K60" i="44"/>
  <c r="L60" i="44"/>
  <c r="M60" i="44"/>
  <c r="N60" i="44"/>
  <c r="O60" i="44"/>
  <c r="P60" i="44"/>
  <c r="Q60" i="44"/>
  <c r="AR1684" i="79"/>
  <c r="AQ1684" i="79"/>
  <c r="AP1684" i="79"/>
  <c r="AO1684" i="79"/>
  <c r="AN1684" i="79"/>
  <c r="AM1684" i="79"/>
  <c r="AL1684" i="79"/>
  <c r="AK1684" i="79"/>
  <c r="AI1684" i="79"/>
  <c r="AH1684" i="79"/>
  <c r="AG1684" i="79"/>
  <c r="AF1684" i="79"/>
  <c r="AE1684" i="79"/>
  <c r="AR1657" i="79"/>
  <c r="AQ1657" i="79"/>
  <c r="AP1657" i="79"/>
  <c r="AO1657" i="79"/>
  <c r="AN1657" i="79"/>
  <c r="AM1657" i="79"/>
  <c r="AL1657" i="79"/>
  <c r="AK1657" i="79"/>
  <c r="AI1657" i="79"/>
  <c r="AH1657" i="79"/>
  <c r="AG1657" i="79"/>
  <c r="AF1657" i="79"/>
  <c r="AE1657" i="79"/>
  <c r="AR1630" i="79"/>
  <c r="AQ1630" i="79"/>
  <c r="AP1630" i="79"/>
  <c r="AO1630" i="79"/>
  <c r="AN1630" i="79"/>
  <c r="AM1630" i="79"/>
  <c r="AL1630" i="79"/>
  <c r="AK1630" i="79"/>
  <c r="AI1630" i="79"/>
  <c r="AH1630" i="79"/>
  <c r="AG1630" i="79"/>
  <c r="AF1630" i="79"/>
  <c r="AE1630" i="79"/>
  <c r="AR20" i="46" l="1"/>
  <c r="I42" i="44"/>
  <c r="AR430" i="46"/>
  <c r="AR158" i="46"/>
  <c r="H122" i="45"/>
  <c r="I28" i="44"/>
  <c r="AR294" i="46"/>
  <c r="N14" i="47"/>
  <c r="I13" i="44"/>
  <c r="T883" i="79"/>
  <c r="U502" i="79"/>
  <c r="AK1629" i="79"/>
  <c r="AL796" i="79"/>
  <c r="AK606" i="79"/>
  <c r="AP1380" i="79"/>
  <c r="AL1656" i="79"/>
  <c r="AL606" i="79"/>
  <c r="AO991" i="79"/>
  <c r="AP1656" i="79"/>
  <c r="AK415" i="79"/>
  <c r="AO415" i="79"/>
  <c r="AO606" i="79"/>
  <c r="AK1186" i="79"/>
  <c r="AP1603" i="79"/>
  <c r="AK225" i="79"/>
  <c r="AK1380" i="79"/>
  <c r="AP35" i="79"/>
  <c r="AO225" i="79"/>
  <c r="AK991" i="79"/>
  <c r="AO1186" i="79"/>
  <c r="AO1380" i="79"/>
  <c r="AI1186" i="79"/>
  <c r="AI415" i="79"/>
  <c r="AI1380" i="79"/>
  <c r="AI606" i="79"/>
  <c r="AM1629" i="79"/>
  <c r="AM1186" i="79"/>
  <c r="AM415" i="79"/>
  <c r="AM1380" i="79"/>
  <c r="AM606" i="79"/>
  <c r="AQ1629" i="79"/>
  <c r="AQ1186" i="79"/>
  <c r="AQ415" i="79"/>
  <c r="AQ1577" i="79"/>
  <c r="AQ1380" i="79"/>
  <c r="AQ606" i="79"/>
  <c r="AM35" i="79"/>
  <c r="AI225" i="79"/>
  <c r="AI796" i="79"/>
  <c r="AQ796" i="79"/>
  <c r="AQ991" i="79"/>
  <c r="AM1603" i="79"/>
  <c r="AI1629" i="79"/>
  <c r="AJ1656" i="79"/>
  <c r="AJ1380" i="79"/>
  <c r="AJ606" i="79"/>
  <c r="AJ1603" i="79"/>
  <c r="AJ796" i="79"/>
  <c r="AJ35" i="79"/>
  <c r="AN1380" i="79"/>
  <c r="AN606" i="79"/>
  <c r="AN1603" i="79"/>
  <c r="AN796" i="79"/>
  <c r="AN35" i="79"/>
  <c r="AR1577" i="79"/>
  <c r="AR1380" i="79"/>
  <c r="AR606" i="79"/>
  <c r="AR1629" i="79"/>
  <c r="AR1603" i="79"/>
  <c r="AR796" i="79"/>
  <c r="AR35" i="79"/>
  <c r="AJ225" i="79"/>
  <c r="AJ415" i="79"/>
  <c r="AR415" i="79"/>
  <c r="AM991" i="79"/>
  <c r="AR991" i="79"/>
  <c r="AN1186" i="79"/>
  <c r="AI1577" i="79"/>
  <c r="AI35" i="79"/>
  <c r="AQ35" i="79"/>
  <c r="AQ225" i="79"/>
  <c r="AM796" i="79"/>
  <c r="AI991" i="79"/>
  <c r="AN991" i="79"/>
  <c r="AI1603" i="79"/>
  <c r="AQ1603" i="79"/>
  <c r="AN1577" i="79"/>
  <c r="AL1577" i="79"/>
  <c r="AL991" i="79"/>
  <c r="AL225" i="79"/>
  <c r="AL1186" i="79"/>
  <c r="AL415" i="79"/>
  <c r="AP991" i="79"/>
  <c r="AP225" i="79"/>
  <c r="AP1186" i="79"/>
  <c r="AP415" i="79"/>
  <c r="AL35" i="79"/>
  <c r="AM225" i="79"/>
  <c r="AR225" i="79"/>
  <c r="AN415" i="79"/>
  <c r="AP796" i="79"/>
  <c r="AJ991" i="79"/>
  <c r="AJ1186" i="79"/>
  <c r="AR1186" i="79"/>
  <c r="AL1603" i="79"/>
  <c r="AK35" i="79"/>
  <c r="AO35" i="79"/>
  <c r="AK796" i="79"/>
  <c r="AO796" i="79"/>
  <c r="AK1603" i="79"/>
  <c r="AO1603" i="79"/>
  <c r="P23" i="45"/>
  <c r="C135" i="45" s="1"/>
  <c r="AF1577" i="79"/>
  <c r="AF796" i="79"/>
  <c r="AF991" i="79"/>
  <c r="AF415" i="79"/>
  <c r="AF35" i="79"/>
  <c r="AE1629" i="79"/>
  <c r="AE35" i="79"/>
  <c r="AE606" i="79"/>
  <c r="AE991" i="79"/>
  <c r="AE1603" i="79"/>
  <c r="AE1656" i="79"/>
  <c r="AE1683" i="79"/>
  <c r="AE1577" i="79"/>
  <c r="AE1186" i="79"/>
  <c r="AG1380" i="79"/>
  <c r="AH415" i="79"/>
  <c r="AH35" i="79"/>
  <c r="AE225" i="79"/>
  <c r="AF606" i="79"/>
  <c r="AF1186" i="79"/>
  <c r="AE1380" i="79"/>
  <c r="AF1603" i="79"/>
  <c r="AH1380" i="79"/>
  <c r="AF225" i="79"/>
  <c r="AE415" i="79"/>
  <c r="AG606" i="79"/>
  <c r="AF1380" i="79"/>
  <c r="E23" i="45"/>
  <c r="C124" i="45" s="1"/>
  <c r="AH796" i="79"/>
  <c r="AH1186" i="79"/>
  <c r="AH1656" i="79"/>
  <c r="AH225" i="79"/>
  <c r="AH1603" i="79"/>
  <c r="AH606" i="79"/>
  <c r="AH991" i="79"/>
  <c r="AG415" i="79"/>
  <c r="AG1186" i="79"/>
  <c r="AG225" i="79"/>
  <c r="AG991" i="79"/>
  <c r="AG35" i="79"/>
  <c r="AG796" i="79"/>
  <c r="AG1603" i="79"/>
  <c r="AR1683" i="79"/>
  <c r="AR1656" i="79"/>
  <c r="AQ1656" i="79"/>
  <c r="AQ1683" i="79"/>
  <c r="AP1629" i="79"/>
  <c r="AP1683" i="79"/>
  <c r="AP1577" i="79"/>
  <c r="AO1683" i="79"/>
  <c r="AO1577" i="79"/>
  <c r="AO1629" i="79"/>
  <c r="AN1629" i="79"/>
  <c r="AN1683" i="79"/>
  <c r="AN1656" i="79"/>
  <c r="AM1577" i="79"/>
  <c r="AM1656" i="79"/>
  <c r="AM1683" i="79"/>
  <c r="AL1683" i="79"/>
  <c r="AL1629" i="79"/>
  <c r="AK1577" i="79"/>
  <c r="AK1683" i="79"/>
  <c r="AJ1683" i="79"/>
  <c r="AJ1577" i="79"/>
  <c r="AJ1629" i="79"/>
  <c r="AI1656" i="79"/>
  <c r="AI1683" i="79"/>
  <c r="AH1683" i="79"/>
  <c r="AH1577" i="79"/>
  <c r="AG1629" i="79"/>
  <c r="AG1683" i="79"/>
  <c r="AG1577" i="79"/>
  <c r="AF1683" i="79"/>
  <c r="AF1656" i="79"/>
  <c r="AR1543" i="79"/>
  <c r="AQ1543" i="79"/>
  <c r="AP1543" i="79"/>
  <c r="AO1543" i="79"/>
  <c r="AN1543" i="79"/>
  <c r="AM1543" i="79"/>
  <c r="AL1543" i="79"/>
  <c r="AK1543" i="79"/>
  <c r="AJ1543" i="79"/>
  <c r="AI1543" i="79"/>
  <c r="AH1543" i="79"/>
  <c r="AG1543" i="79"/>
  <c r="AF1543" i="79"/>
  <c r="AE1543" i="79"/>
  <c r="Q1543" i="79"/>
  <c r="AS1542" i="79"/>
  <c r="AR1349" i="79"/>
  <c r="AQ1349" i="79"/>
  <c r="AP1349" i="79"/>
  <c r="AO1349" i="79"/>
  <c r="AN1349" i="79"/>
  <c r="AM1349" i="79"/>
  <c r="AL1349" i="79"/>
  <c r="AK1349" i="79"/>
  <c r="AJ1349" i="79"/>
  <c r="AI1349" i="79"/>
  <c r="AH1349" i="79"/>
  <c r="AG1349" i="79"/>
  <c r="AF1349" i="79"/>
  <c r="AE1349" i="79"/>
  <c r="Q1349" i="79"/>
  <c r="AS1348" i="79"/>
  <c r="AR1154" i="79"/>
  <c r="AQ1154" i="79"/>
  <c r="AP1154" i="79"/>
  <c r="AO1154" i="79"/>
  <c r="AN1154" i="79"/>
  <c r="AM1154" i="79"/>
  <c r="AL1154" i="79"/>
  <c r="AK1154" i="79"/>
  <c r="AJ1154" i="79"/>
  <c r="AI1154" i="79"/>
  <c r="AH1154" i="79"/>
  <c r="AG1154" i="79"/>
  <c r="AF1154" i="79"/>
  <c r="AE1154" i="79"/>
  <c r="Q1154" i="79"/>
  <c r="AS1153" i="79"/>
  <c r="AR959" i="79"/>
  <c r="AQ959" i="79"/>
  <c r="AP959" i="79"/>
  <c r="AO959" i="79"/>
  <c r="AN959" i="79"/>
  <c r="AM959" i="79"/>
  <c r="AL959" i="79"/>
  <c r="AK959" i="79"/>
  <c r="AJ959" i="79"/>
  <c r="AI959" i="79"/>
  <c r="AH959" i="79"/>
  <c r="AG959" i="79"/>
  <c r="AF959" i="79"/>
  <c r="AE959" i="79"/>
  <c r="Q959" i="79"/>
  <c r="AS958" i="79"/>
  <c r="AS418" i="79"/>
  <c r="AE419" i="79"/>
  <c r="AF419" i="79"/>
  <c r="AG419" i="79"/>
  <c r="AH419" i="79"/>
  <c r="AI419" i="79"/>
  <c r="AJ419" i="79"/>
  <c r="AK419" i="79"/>
  <c r="AL419" i="79"/>
  <c r="AM419" i="79"/>
  <c r="AN419" i="79"/>
  <c r="AO419" i="79"/>
  <c r="AP419" i="79"/>
  <c r="AQ419" i="79"/>
  <c r="AR419" i="79"/>
  <c r="AS421" i="79"/>
  <c r="AE422" i="79"/>
  <c r="AF422" i="79"/>
  <c r="AG422" i="79"/>
  <c r="AH422" i="79"/>
  <c r="AI422" i="79"/>
  <c r="AJ422" i="79"/>
  <c r="AK422" i="79"/>
  <c r="AL422" i="79"/>
  <c r="AM422" i="79"/>
  <c r="AN422" i="79"/>
  <c r="AO422" i="79"/>
  <c r="AP422" i="79"/>
  <c r="AQ422" i="79"/>
  <c r="AR422" i="79"/>
  <c r="R1545" i="79"/>
  <c r="D1545" i="79"/>
  <c r="AR1538" i="79"/>
  <c r="AQ1538" i="79"/>
  <c r="AP1538" i="79"/>
  <c r="AO1538" i="79"/>
  <c r="AN1538" i="79"/>
  <c r="AM1538" i="79"/>
  <c r="AL1538" i="79"/>
  <c r="AK1538" i="79"/>
  <c r="AJ1538" i="79"/>
  <c r="AI1538" i="79"/>
  <c r="AH1538" i="79"/>
  <c r="AG1538" i="79"/>
  <c r="AF1538" i="79"/>
  <c r="AE1538" i="79"/>
  <c r="Q1538" i="79"/>
  <c r="AS1537" i="79"/>
  <c r="AR1535" i="79"/>
  <c r="AQ1535" i="79"/>
  <c r="AP1535" i="79"/>
  <c r="AO1535" i="79"/>
  <c r="AN1535" i="79"/>
  <c r="AM1535" i="79"/>
  <c r="AL1535" i="79"/>
  <c r="AK1535" i="79"/>
  <c r="AJ1535" i="79"/>
  <c r="AI1535" i="79"/>
  <c r="AH1535" i="79"/>
  <c r="AG1535" i="79"/>
  <c r="AF1535" i="79"/>
  <c r="AE1535" i="79"/>
  <c r="Q1535" i="79"/>
  <c r="AS1534" i="79"/>
  <c r="AR1532" i="79"/>
  <c r="AQ1532" i="79"/>
  <c r="AP1532" i="79"/>
  <c r="AO1532" i="79"/>
  <c r="AN1532" i="79"/>
  <c r="AM1532" i="79"/>
  <c r="AL1532" i="79"/>
  <c r="AK1532" i="79"/>
  <c r="AJ1532" i="79"/>
  <c r="AI1532" i="79"/>
  <c r="AH1532" i="79"/>
  <c r="AG1532" i="79"/>
  <c r="AF1532" i="79"/>
  <c r="AE1532" i="79"/>
  <c r="Q1532" i="79"/>
  <c r="AS1531" i="79"/>
  <c r="AR1529" i="79"/>
  <c r="AQ1529" i="79"/>
  <c r="AP1529" i="79"/>
  <c r="AO1529" i="79"/>
  <c r="AN1529" i="79"/>
  <c r="AM1529" i="79"/>
  <c r="AL1529" i="79"/>
  <c r="AK1529" i="79"/>
  <c r="AJ1529" i="79"/>
  <c r="AI1529" i="79"/>
  <c r="AH1529" i="79"/>
  <c r="AG1529" i="79"/>
  <c r="AF1529" i="79"/>
  <c r="AE1529" i="79"/>
  <c r="Q1529" i="79"/>
  <c r="AS1528" i="79"/>
  <c r="AR1526" i="79"/>
  <c r="AQ1526" i="79"/>
  <c r="AP1526" i="79"/>
  <c r="AO1526" i="79"/>
  <c r="AN1526" i="79"/>
  <c r="AM1526" i="79"/>
  <c r="AL1526" i="79"/>
  <c r="AK1526" i="79"/>
  <c r="AJ1526" i="79"/>
  <c r="AI1526" i="79"/>
  <c r="AH1526" i="79"/>
  <c r="AG1526" i="79"/>
  <c r="AF1526" i="79"/>
  <c r="AE1526" i="79"/>
  <c r="Q1526" i="79"/>
  <c r="AS1525" i="79"/>
  <c r="AR1523" i="79"/>
  <c r="AQ1523" i="79"/>
  <c r="AP1523" i="79"/>
  <c r="AO1523" i="79"/>
  <c r="AN1523" i="79"/>
  <c r="AM1523" i="79"/>
  <c r="AL1523" i="79"/>
  <c r="AK1523" i="79"/>
  <c r="AJ1523" i="79"/>
  <c r="AI1523" i="79"/>
  <c r="AH1523" i="79"/>
  <c r="AG1523" i="79"/>
  <c r="AF1523" i="79"/>
  <c r="AE1523" i="79"/>
  <c r="Q1523" i="79"/>
  <c r="AS1522" i="79"/>
  <c r="AR1520" i="79"/>
  <c r="AQ1520" i="79"/>
  <c r="AP1520" i="79"/>
  <c r="AO1520" i="79"/>
  <c r="AN1520" i="79"/>
  <c r="AM1520" i="79"/>
  <c r="AL1520" i="79"/>
  <c r="AK1520" i="79"/>
  <c r="AJ1520" i="79"/>
  <c r="AI1520" i="79"/>
  <c r="AH1520" i="79"/>
  <c r="AG1520" i="79"/>
  <c r="AF1520" i="79"/>
  <c r="AE1520" i="79"/>
  <c r="Q1520" i="79"/>
  <c r="AS1519" i="79"/>
  <c r="AR1517" i="79"/>
  <c r="AQ1517" i="79"/>
  <c r="AP1517" i="79"/>
  <c r="AO1517" i="79"/>
  <c r="AN1517" i="79"/>
  <c r="AM1517" i="79"/>
  <c r="AL1517" i="79"/>
  <c r="AK1517" i="79"/>
  <c r="AJ1517" i="79"/>
  <c r="AI1517" i="79"/>
  <c r="AH1517" i="79"/>
  <c r="AG1517" i="79"/>
  <c r="AF1517" i="79"/>
  <c r="AE1517" i="79"/>
  <c r="AS1516" i="79"/>
  <c r="AR1514" i="79"/>
  <c r="AQ1514" i="79"/>
  <c r="AP1514" i="79"/>
  <c r="AO1514" i="79"/>
  <c r="AN1514" i="79"/>
  <c r="AM1514" i="79"/>
  <c r="AL1514" i="79"/>
  <c r="AK1514" i="79"/>
  <c r="AJ1514" i="79"/>
  <c r="AI1514" i="79"/>
  <c r="AH1514" i="79"/>
  <c r="AG1514" i="79"/>
  <c r="AF1514" i="79"/>
  <c r="AE1514" i="79"/>
  <c r="Q1514" i="79"/>
  <c r="AS1513" i="79"/>
  <c r="AR1511" i="79"/>
  <c r="AQ1511" i="79"/>
  <c r="AP1511" i="79"/>
  <c r="AO1511" i="79"/>
  <c r="AN1511" i="79"/>
  <c r="AM1511" i="79"/>
  <c r="AL1511" i="79"/>
  <c r="AK1511" i="79"/>
  <c r="AJ1511" i="79"/>
  <c r="AI1511" i="79"/>
  <c r="AH1511" i="79"/>
  <c r="AG1511" i="79"/>
  <c r="AF1511" i="79"/>
  <c r="AE1511" i="79"/>
  <c r="Q1511" i="79"/>
  <c r="AS1510" i="79"/>
  <c r="AR1508" i="79"/>
  <c r="AQ1508" i="79"/>
  <c r="AP1508" i="79"/>
  <c r="AO1508" i="79"/>
  <c r="AN1508" i="79"/>
  <c r="AM1508" i="79"/>
  <c r="AL1508" i="79"/>
  <c r="AK1508" i="79"/>
  <c r="AJ1508" i="79"/>
  <c r="AI1508" i="79"/>
  <c r="AH1508" i="79"/>
  <c r="AG1508" i="79"/>
  <c r="AF1508" i="79"/>
  <c r="AE1508" i="79"/>
  <c r="Q1508" i="79"/>
  <c r="AS1507" i="79"/>
  <c r="AR1505" i="79"/>
  <c r="AQ1505" i="79"/>
  <c r="AP1505" i="79"/>
  <c r="AO1505" i="79"/>
  <c r="AN1505" i="79"/>
  <c r="AM1505" i="79"/>
  <c r="AL1505" i="79"/>
  <c r="AK1505" i="79"/>
  <c r="AJ1505" i="79"/>
  <c r="AI1505" i="79"/>
  <c r="AH1505" i="79"/>
  <c r="AG1505" i="79"/>
  <c r="AF1505" i="79"/>
  <c r="AE1505" i="79"/>
  <c r="Q1505" i="79"/>
  <c r="AS1504" i="79"/>
  <c r="AR1502" i="79"/>
  <c r="AQ1502" i="79"/>
  <c r="AP1502" i="79"/>
  <c r="AO1502" i="79"/>
  <c r="AN1502" i="79"/>
  <c r="AM1502" i="79"/>
  <c r="AL1502" i="79"/>
  <c r="AK1502" i="79"/>
  <c r="AJ1502" i="79"/>
  <c r="AI1502" i="79"/>
  <c r="AH1502" i="79"/>
  <c r="AG1502" i="79"/>
  <c r="AF1502" i="79"/>
  <c r="AE1502" i="79"/>
  <c r="Q1502" i="79"/>
  <c r="AS1501" i="79"/>
  <c r="AR1499" i="79"/>
  <c r="AQ1499" i="79"/>
  <c r="AP1499" i="79"/>
  <c r="AO1499" i="79"/>
  <c r="AN1499" i="79"/>
  <c r="AM1499" i="79"/>
  <c r="AL1499" i="79"/>
  <c r="AK1499" i="79"/>
  <c r="AJ1499" i="79"/>
  <c r="AI1499" i="79"/>
  <c r="AH1499" i="79"/>
  <c r="AG1499" i="79"/>
  <c r="AF1499" i="79"/>
  <c r="AE1499" i="79"/>
  <c r="Q1499" i="79"/>
  <c r="AS1498" i="79"/>
  <c r="AR1495" i="79"/>
  <c r="AQ1495" i="79"/>
  <c r="AP1495" i="79"/>
  <c r="AO1495" i="79"/>
  <c r="AN1495" i="79"/>
  <c r="AM1495" i="79"/>
  <c r="AL1495" i="79"/>
  <c r="AK1495" i="79"/>
  <c r="AJ1495" i="79"/>
  <c r="AI1495" i="79"/>
  <c r="AH1495" i="79"/>
  <c r="AG1495" i="79"/>
  <c r="AF1495" i="79"/>
  <c r="AE1495" i="79"/>
  <c r="Q1495" i="79"/>
  <c r="AS1494" i="79"/>
  <c r="AR1492" i="79"/>
  <c r="AQ1492" i="79"/>
  <c r="AP1492" i="79"/>
  <c r="AO1492" i="79"/>
  <c r="AN1492" i="79"/>
  <c r="AM1492" i="79"/>
  <c r="AL1492" i="79"/>
  <c r="AK1492" i="79"/>
  <c r="AJ1492" i="79"/>
  <c r="AI1492" i="79"/>
  <c r="AH1492" i="79"/>
  <c r="AG1492" i="79"/>
  <c r="AF1492" i="79"/>
  <c r="AE1492" i="79"/>
  <c r="Q1492" i="79"/>
  <c r="AS1491" i="79"/>
  <c r="AR1489" i="79"/>
  <c r="AQ1489" i="79"/>
  <c r="AP1489" i="79"/>
  <c r="AO1489" i="79"/>
  <c r="AN1489" i="79"/>
  <c r="AM1489" i="79"/>
  <c r="AL1489" i="79"/>
  <c r="AK1489" i="79"/>
  <c r="AJ1489" i="79"/>
  <c r="AI1489" i="79"/>
  <c r="AH1489" i="79"/>
  <c r="AG1489" i="79"/>
  <c r="AF1489" i="79"/>
  <c r="AE1489" i="79"/>
  <c r="Q1489" i="79"/>
  <c r="AS1488" i="79"/>
  <c r="AR1485" i="79"/>
  <c r="AQ1485" i="79"/>
  <c r="AP1485" i="79"/>
  <c r="AO1485" i="79"/>
  <c r="AN1485" i="79"/>
  <c r="AM1485" i="79"/>
  <c r="AL1485" i="79"/>
  <c r="AK1485" i="79"/>
  <c r="AJ1485" i="79"/>
  <c r="AI1485" i="79"/>
  <c r="AH1485" i="79"/>
  <c r="AG1485" i="79"/>
  <c r="AF1485" i="79"/>
  <c r="AE1485" i="79"/>
  <c r="Q1485" i="79"/>
  <c r="AS1484" i="79"/>
  <c r="AR1482" i="79"/>
  <c r="AQ1482" i="79"/>
  <c r="AP1482" i="79"/>
  <c r="AO1482" i="79"/>
  <c r="AN1482" i="79"/>
  <c r="AM1482" i="79"/>
  <c r="AL1482" i="79"/>
  <c r="AK1482" i="79"/>
  <c r="AJ1482" i="79"/>
  <c r="AI1482" i="79"/>
  <c r="AH1482" i="79"/>
  <c r="AG1482" i="79"/>
  <c r="AF1482" i="79"/>
  <c r="AE1482" i="79"/>
  <c r="Q1482" i="79"/>
  <c r="AS1481" i="79"/>
  <c r="AR1479" i="79"/>
  <c r="AQ1479" i="79"/>
  <c r="AP1479" i="79"/>
  <c r="AO1479" i="79"/>
  <c r="AN1479" i="79"/>
  <c r="AM1479" i="79"/>
  <c r="AL1479" i="79"/>
  <c r="AK1479" i="79"/>
  <c r="AJ1479" i="79"/>
  <c r="AI1479" i="79"/>
  <c r="AH1479" i="79"/>
  <c r="AG1479" i="79"/>
  <c r="AF1479" i="79"/>
  <c r="AE1479" i="79"/>
  <c r="Q1479" i="79"/>
  <c r="AS1478" i="79"/>
  <c r="AR1476" i="79"/>
  <c r="AQ1476" i="79"/>
  <c r="AP1476" i="79"/>
  <c r="AO1476" i="79"/>
  <c r="AN1476" i="79"/>
  <c r="AM1476" i="79"/>
  <c r="AL1476" i="79"/>
  <c r="AK1476" i="79"/>
  <c r="AJ1476" i="79"/>
  <c r="AI1476" i="79"/>
  <c r="AH1476" i="79"/>
  <c r="AG1476" i="79"/>
  <c r="AF1476" i="79"/>
  <c r="AE1476" i="79"/>
  <c r="Q1476" i="79"/>
  <c r="AS1475" i="79"/>
  <c r="AR1473" i="79"/>
  <c r="AQ1473" i="79"/>
  <c r="AP1473" i="79"/>
  <c r="AO1473" i="79"/>
  <c r="AN1473" i="79"/>
  <c r="AM1473" i="79"/>
  <c r="AL1473" i="79"/>
  <c r="AK1473" i="79"/>
  <c r="AJ1473" i="79"/>
  <c r="AI1473" i="79"/>
  <c r="AH1473" i="79"/>
  <c r="AG1473" i="79"/>
  <c r="AF1473" i="79"/>
  <c r="AE1473" i="79"/>
  <c r="Q1473" i="79"/>
  <c r="AS1472" i="79"/>
  <c r="AR1470" i="79"/>
  <c r="AQ1470" i="79"/>
  <c r="AP1470" i="79"/>
  <c r="AO1470" i="79"/>
  <c r="AN1470" i="79"/>
  <c r="AM1470" i="79"/>
  <c r="AL1470" i="79"/>
  <c r="AK1470" i="79"/>
  <c r="AJ1470" i="79"/>
  <c r="AI1470" i="79"/>
  <c r="AH1470" i="79"/>
  <c r="AG1470" i="79"/>
  <c r="AF1470" i="79"/>
  <c r="AE1470" i="79"/>
  <c r="Q1470" i="79"/>
  <c r="AS1469" i="79"/>
  <c r="AR1467" i="79"/>
  <c r="AQ1467" i="79"/>
  <c r="AP1467" i="79"/>
  <c r="AO1467" i="79"/>
  <c r="AN1467" i="79"/>
  <c r="AM1467" i="79"/>
  <c r="AL1467" i="79"/>
  <c r="AK1467" i="79"/>
  <c r="AJ1467" i="79"/>
  <c r="AI1467" i="79"/>
  <c r="AH1467" i="79"/>
  <c r="AG1467" i="79"/>
  <c r="AF1467" i="79"/>
  <c r="AE1467" i="79"/>
  <c r="Q1467" i="79"/>
  <c r="AS1466" i="79"/>
  <c r="AR1464" i="79"/>
  <c r="AQ1464" i="79"/>
  <c r="AP1464" i="79"/>
  <c r="AO1464" i="79"/>
  <c r="AN1464" i="79"/>
  <c r="AM1464" i="79"/>
  <c r="AL1464" i="79"/>
  <c r="AK1464" i="79"/>
  <c r="AJ1464" i="79"/>
  <c r="AI1464" i="79"/>
  <c r="AH1464" i="79"/>
  <c r="AG1464" i="79"/>
  <c r="AF1464" i="79"/>
  <c r="AE1464" i="79"/>
  <c r="Q1464" i="79"/>
  <c r="AS1463" i="79"/>
  <c r="AR1460" i="79"/>
  <c r="AQ1460" i="79"/>
  <c r="AP1460" i="79"/>
  <c r="AO1460" i="79"/>
  <c r="AN1460" i="79"/>
  <c r="AM1460" i="79"/>
  <c r="AL1460" i="79"/>
  <c r="AK1460" i="79"/>
  <c r="AJ1460" i="79"/>
  <c r="AI1460" i="79"/>
  <c r="AH1460" i="79"/>
  <c r="AG1460" i="79"/>
  <c r="AF1460" i="79"/>
  <c r="AE1460" i="79"/>
  <c r="AS1459" i="79"/>
  <c r="AR1457" i="79"/>
  <c r="AQ1457" i="79"/>
  <c r="AP1457" i="79"/>
  <c r="AO1457" i="79"/>
  <c r="AN1457" i="79"/>
  <c r="AM1457" i="79"/>
  <c r="AL1457" i="79"/>
  <c r="AK1457" i="79"/>
  <c r="AJ1457" i="79"/>
  <c r="AI1457" i="79"/>
  <c r="AH1457" i="79"/>
  <c r="AG1457" i="79"/>
  <c r="AF1457" i="79"/>
  <c r="AE1457" i="79"/>
  <c r="AS1456" i="79"/>
  <c r="AR1454" i="79"/>
  <c r="AQ1454" i="79"/>
  <c r="AP1454" i="79"/>
  <c r="AO1454" i="79"/>
  <c r="AN1454" i="79"/>
  <c r="AM1454" i="79"/>
  <c r="AL1454" i="79"/>
  <c r="AK1454" i="79"/>
  <c r="AJ1454" i="79"/>
  <c r="AI1454" i="79"/>
  <c r="AH1454" i="79"/>
  <c r="AG1454" i="79"/>
  <c r="AF1454" i="79"/>
  <c r="AE1454" i="79"/>
  <c r="AS1453" i="79"/>
  <c r="AR1451" i="79"/>
  <c r="AQ1451" i="79"/>
  <c r="AP1451" i="79"/>
  <c r="AO1451" i="79"/>
  <c r="AN1451" i="79"/>
  <c r="AM1451" i="79"/>
  <c r="AL1451" i="79"/>
  <c r="AK1451" i="79"/>
  <c r="AJ1451" i="79"/>
  <c r="AI1451" i="79"/>
  <c r="AH1451" i="79"/>
  <c r="AG1451" i="79"/>
  <c r="AF1451" i="79"/>
  <c r="AE1451" i="79"/>
  <c r="AS1450" i="79"/>
  <c r="AR1446" i="79"/>
  <c r="AQ1446" i="79"/>
  <c r="AP1446" i="79"/>
  <c r="AO1446" i="79"/>
  <c r="AN1446" i="79"/>
  <c r="AM1446" i="79"/>
  <c r="AL1446" i="79"/>
  <c r="AK1446" i="79"/>
  <c r="AJ1446" i="79"/>
  <c r="AI1446" i="79"/>
  <c r="AH1446" i="79"/>
  <c r="AG1446" i="79"/>
  <c r="AF1446" i="79"/>
  <c r="AE1446" i="79"/>
  <c r="Q1446" i="79"/>
  <c r="AS1445" i="79"/>
  <c r="AR1443" i="79"/>
  <c r="AQ1443" i="79"/>
  <c r="AP1443" i="79"/>
  <c r="AO1443" i="79"/>
  <c r="AN1443" i="79"/>
  <c r="AM1443" i="79"/>
  <c r="AL1443" i="79"/>
  <c r="AK1443" i="79"/>
  <c r="AJ1443" i="79"/>
  <c r="AI1443" i="79"/>
  <c r="AH1443" i="79"/>
  <c r="AG1443" i="79"/>
  <c r="AF1443" i="79"/>
  <c r="AE1443" i="79"/>
  <c r="Q1443" i="79"/>
  <c r="AS1442" i="79"/>
  <c r="AR1440" i="79"/>
  <c r="AQ1440" i="79"/>
  <c r="AP1440" i="79"/>
  <c r="AO1440" i="79"/>
  <c r="AN1440" i="79"/>
  <c r="AM1440" i="79"/>
  <c r="AL1440" i="79"/>
  <c r="AK1440" i="79"/>
  <c r="AJ1440" i="79"/>
  <c r="AI1440" i="79"/>
  <c r="AH1440" i="79"/>
  <c r="AG1440" i="79"/>
  <c r="AF1440" i="79"/>
  <c r="AE1440" i="79"/>
  <c r="Q1440" i="79"/>
  <c r="AS1439" i="79"/>
  <c r="AR1437" i="79"/>
  <c r="AQ1437" i="79"/>
  <c r="AP1437" i="79"/>
  <c r="AO1437" i="79"/>
  <c r="AN1437" i="79"/>
  <c r="AM1437" i="79"/>
  <c r="AL1437" i="79"/>
  <c r="AK1437" i="79"/>
  <c r="AJ1437" i="79"/>
  <c r="AI1437" i="79"/>
  <c r="AH1437" i="79"/>
  <c r="AG1437" i="79"/>
  <c r="AF1437" i="79"/>
  <c r="AE1437" i="79"/>
  <c r="Q1437" i="79"/>
  <c r="AS1436" i="79"/>
  <c r="AR1433" i="79"/>
  <c r="AQ1433" i="79"/>
  <c r="AP1433" i="79"/>
  <c r="AO1433" i="79"/>
  <c r="AN1433" i="79"/>
  <c r="AM1433" i="79"/>
  <c r="AL1433" i="79"/>
  <c r="AK1433" i="79"/>
  <c r="AJ1433" i="79"/>
  <c r="AI1433" i="79"/>
  <c r="AH1433" i="79"/>
  <c r="AG1433" i="79"/>
  <c r="AF1433" i="79"/>
  <c r="AE1433" i="79"/>
  <c r="Q1433" i="79"/>
  <c r="AS1432" i="79"/>
  <c r="AR1430" i="79"/>
  <c r="AQ1430" i="79"/>
  <c r="AP1430" i="79"/>
  <c r="AO1430" i="79"/>
  <c r="AN1430" i="79"/>
  <c r="AM1430" i="79"/>
  <c r="AL1430" i="79"/>
  <c r="AK1430" i="79"/>
  <c r="AJ1430" i="79"/>
  <c r="AI1430" i="79"/>
  <c r="AH1430" i="79"/>
  <c r="AG1430" i="79"/>
  <c r="AF1430" i="79"/>
  <c r="AE1430" i="79"/>
  <c r="Q1430" i="79"/>
  <c r="AS1429" i="79"/>
  <c r="AR1426" i="79"/>
  <c r="AQ1426" i="79"/>
  <c r="AP1426" i="79"/>
  <c r="AO1426" i="79"/>
  <c r="AN1426" i="79"/>
  <c r="AM1426" i="79"/>
  <c r="AL1426" i="79"/>
  <c r="AK1426" i="79"/>
  <c r="AJ1426" i="79"/>
  <c r="AI1426" i="79"/>
  <c r="AH1426" i="79"/>
  <c r="AG1426" i="79"/>
  <c r="AF1426" i="79"/>
  <c r="AE1426" i="79"/>
  <c r="Q1426" i="79"/>
  <c r="AS1425" i="79"/>
  <c r="AR1422" i="79"/>
  <c r="AQ1422" i="79"/>
  <c r="AP1422" i="79"/>
  <c r="AO1422" i="79"/>
  <c r="AN1422" i="79"/>
  <c r="AM1422" i="79"/>
  <c r="AL1422" i="79"/>
  <c r="AK1422" i="79"/>
  <c r="AJ1422" i="79"/>
  <c r="AI1422" i="79"/>
  <c r="AH1422" i="79"/>
  <c r="AG1422" i="79"/>
  <c r="AF1422" i="79"/>
  <c r="AE1422" i="79"/>
  <c r="Q1422" i="79"/>
  <c r="AS1421" i="79"/>
  <c r="AR1419" i="79"/>
  <c r="AQ1419" i="79"/>
  <c r="AP1419" i="79"/>
  <c r="AO1419" i="79"/>
  <c r="AN1419" i="79"/>
  <c r="AM1419" i="79"/>
  <c r="AL1419" i="79"/>
  <c r="AK1419" i="79"/>
  <c r="AJ1419" i="79"/>
  <c r="AI1419" i="79"/>
  <c r="AH1419" i="79"/>
  <c r="AG1419" i="79"/>
  <c r="AF1419" i="79"/>
  <c r="AE1419" i="79"/>
  <c r="Q1419" i="79"/>
  <c r="AS1418" i="79"/>
  <c r="AR1416" i="79"/>
  <c r="AQ1416" i="79"/>
  <c r="AP1416" i="79"/>
  <c r="AO1416" i="79"/>
  <c r="AN1416" i="79"/>
  <c r="AM1416" i="79"/>
  <c r="AL1416" i="79"/>
  <c r="AK1416" i="79"/>
  <c r="AJ1416" i="79"/>
  <c r="AI1416" i="79"/>
  <c r="AH1416" i="79"/>
  <c r="AG1416" i="79"/>
  <c r="AF1416" i="79"/>
  <c r="AE1416" i="79"/>
  <c r="Q1416" i="79"/>
  <c r="AS1415" i="79"/>
  <c r="AR1412" i="79"/>
  <c r="AQ1412" i="79"/>
  <c r="AP1412" i="79"/>
  <c r="AO1412" i="79"/>
  <c r="AN1412" i="79"/>
  <c r="AM1412" i="79"/>
  <c r="AL1412" i="79"/>
  <c r="AK1412" i="79"/>
  <c r="AJ1412" i="79"/>
  <c r="AI1412" i="79"/>
  <c r="AH1412" i="79"/>
  <c r="AG1412" i="79"/>
  <c r="AF1412" i="79"/>
  <c r="AE1412" i="79"/>
  <c r="AS1411" i="79"/>
  <c r="AR1409" i="79"/>
  <c r="AQ1409" i="79"/>
  <c r="AP1409" i="79"/>
  <c r="AO1409" i="79"/>
  <c r="AN1409" i="79"/>
  <c r="AM1409" i="79"/>
  <c r="AL1409" i="79"/>
  <c r="AK1409" i="79"/>
  <c r="AJ1409" i="79"/>
  <c r="AI1409" i="79"/>
  <c r="AH1409" i="79"/>
  <c r="AG1409" i="79"/>
  <c r="AF1409" i="79"/>
  <c r="AE1409" i="79"/>
  <c r="AS1408" i="79"/>
  <c r="AR1406" i="79"/>
  <c r="AQ1406" i="79"/>
  <c r="AP1406" i="79"/>
  <c r="AO1406" i="79"/>
  <c r="AN1406" i="79"/>
  <c r="AM1406" i="79"/>
  <c r="AL1406" i="79"/>
  <c r="AK1406" i="79"/>
  <c r="AJ1406" i="79"/>
  <c r="AI1406" i="79"/>
  <c r="AH1406" i="79"/>
  <c r="AG1406" i="79"/>
  <c r="AF1406" i="79"/>
  <c r="AE1406" i="79"/>
  <c r="AS1405" i="79"/>
  <c r="AR1403" i="79"/>
  <c r="AQ1403" i="79"/>
  <c r="AP1403" i="79"/>
  <c r="AO1403" i="79"/>
  <c r="AN1403" i="79"/>
  <c r="AM1403" i="79"/>
  <c r="AL1403" i="79"/>
  <c r="AK1403" i="79"/>
  <c r="AJ1403" i="79"/>
  <c r="AI1403" i="79"/>
  <c r="AH1403" i="79"/>
  <c r="AG1403" i="79"/>
  <c r="AF1403" i="79"/>
  <c r="AE1403" i="79"/>
  <c r="AS1402" i="79"/>
  <c r="AR1400" i="79"/>
  <c r="AQ1400" i="79"/>
  <c r="AP1400" i="79"/>
  <c r="AO1400" i="79"/>
  <c r="AN1400" i="79"/>
  <c r="AM1400" i="79"/>
  <c r="AL1400" i="79"/>
  <c r="AK1400" i="79"/>
  <c r="AJ1400" i="79"/>
  <c r="AI1400" i="79"/>
  <c r="AH1400" i="79"/>
  <c r="AG1400" i="79"/>
  <c r="AF1400" i="79"/>
  <c r="AE1400" i="79"/>
  <c r="AS1399" i="79"/>
  <c r="AR1396" i="79"/>
  <c r="AQ1396" i="79"/>
  <c r="AP1396" i="79"/>
  <c r="AO1396" i="79"/>
  <c r="AN1396" i="79"/>
  <c r="AM1396" i="79"/>
  <c r="AL1396" i="79"/>
  <c r="AK1396" i="79"/>
  <c r="AJ1396" i="79"/>
  <c r="AI1396" i="79"/>
  <c r="AH1396" i="79"/>
  <c r="AG1396" i="79"/>
  <c r="AF1396" i="79"/>
  <c r="AE1396" i="79"/>
  <c r="AS1395" i="79"/>
  <c r="AR1393" i="79"/>
  <c r="AQ1393" i="79"/>
  <c r="AP1393" i="79"/>
  <c r="AO1393" i="79"/>
  <c r="AN1393" i="79"/>
  <c r="AM1393" i="79"/>
  <c r="AL1393" i="79"/>
  <c r="AK1393" i="79"/>
  <c r="AJ1393" i="79"/>
  <c r="AI1393" i="79"/>
  <c r="AH1393" i="79"/>
  <c r="AG1393" i="79"/>
  <c r="AF1393" i="79"/>
  <c r="AE1393" i="79"/>
  <c r="AS1392" i="79"/>
  <c r="AR1390" i="79"/>
  <c r="AQ1390" i="79"/>
  <c r="AP1390" i="79"/>
  <c r="AO1390" i="79"/>
  <c r="AN1390" i="79"/>
  <c r="AM1390" i="79"/>
  <c r="AL1390" i="79"/>
  <c r="AK1390" i="79"/>
  <c r="AJ1390" i="79"/>
  <c r="AI1390" i="79"/>
  <c r="AH1390" i="79"/>
  <c r="AG1390" i="79"/>
  <c r="AF1390" i="79"/>
  <c r="AE1390" i="79"/>
  <c r="AS1389" i="79"/>
  <c r="AR1387" i="79"/>
  <c r="AQ1387" i="79"/>
  <c r="AP1387" i="79"/>
  <c r="AO1387" i="79"/>
  <c r="AN1387" i="79"/>
  <c r="AM1387" i="79"/>
  <c r="AL1387" i="79"/>
  <c r="AK1387" i="79"/>
  <c r="AJ1387" i="79"/>
  <c r="AI1387" i="79"/>
  <c r="AH1387" i="79"/>
  <c r="AG1387" i="79"/>
  <c r="AF1387" i="79"/>
  <c r="AE1387" i="79"/>
  <c r="AS1386" i="79"/>
  <c r="AR1384" i="79"/>
  <c r="AQ1384" i="79"/>
  <c r="AP1384" i="79"/>
  <c r="AO1384" i="79"/>
  <c r="AN1384" i="79"/>
  <c r="AM1384" i="79"/>
  <c r="AL1384" i="79"/>
  <c r="AK1384" i="79"/>
  <c r="AJ1384" i="79"/>
  <c r="AI1384" i="79"/>
  <c r="AH1384" i="79"/>
  <c r="AG1384" i="79"/>
  <c r="AF1384" i="79"/>
  <c r="AE1384" i="79"/>
  <c r="AS1383" i="79"/>
  <c r="R1351" i="79"/>
  <c r="D1351" i="79"/>
  <c r="AR1344" i="79"/>
  <c r="AQ1344" i="79"/>
  <c r="AP1344" i="79"/>
  <c r="AO1344" i="79"/>
  <c r="AN1344" i="79"/>
  <c r="AM1344" i="79"/>
  <c r="AL1344" i="79"/>
  <c r="AK1344" i="79"/>
  <c r="AJ1344" i="79"/>
  <c r="AI1344" i="79"/>
  <c r="AH1344" i="79"/>
  <c r="AG1344" i="79"/>
  <c r="AF1344" i="79"/>
  <c r="AE1344" i="79"/>
  <c r="Q1344" i="79"/>
  <c r="AS1343" i="79"/>
  <c r="AR1341" i="79"/>
  <c r="AQ1341" i="79"/>
  <c r="AP1341" i="79"/>
  <c r="AO1341" i="79"/>
  <c r="AN1341" i="79"/>
  <c r="AM1341" i="79"/>
  <c r="AL1341" i="79"/>
  <c r="AK1341" i="79"/>
  <c r="AJ1341" i="79"/>
  <c r="AI1341" i="79"/>
  <c r="AH1341" i="79"/>
  <c r="AG1341" i="79"/>
  <c r="AF1341" i="79"/>
  <c r="AE1341" i="79"/>
  <c r="Q1341" i="79"/>
  <c r="AS1340" i="79"/>
  <c r="AR1338" i="79"/>
  <c r="AQ1338" i="79"/>
  <c r="AP1338" i="79"/>
  <c r="AO1338" i="79"/>
  <c r="AN1338" i="79"/>
  <c r="AM1338" i="79"/>
  <c r="AL1338" i="79"/>
  <c r="AK1338" i="79"/>
  <c r="AJ1338" i="79"/>
  <c r="AI1338" i="79"/>
  <c r="AH1338" i="79"/>
  <c r="AG1338" i="79"/>
  <c r="AF1338" i="79"/>
  <c r="AE1338" i="79"/>
  <c r="Q1338" i="79"/>
  <c r="AS1337" i="79"/>
  <c r="AR1335" i="79"/>
  <c r="AQ1335" i="79"/>
  <c r="AP1335" i="79"/>
  <c r="AO1335" i="79"/>
  <c r="AN1335" i="79"/>
  <c r="AM1335" i="79"/>
  <c r="AL1335" i="79"/>
  <c r="AK1335" i="79"/>
  <c r="AJ1335" i="79"/>
  <c r="AI1335" i="79"/>
  <c r="AH1335" i="79"/>
  <c r="AG1335" i="79"/>
  <c r="AF1335" i="79"/>
  <c r="AE1335" i="79"/>
  <c r="Q1335" i="79"/>
  <c r="AS1334" i="79"/>
  <c r="AR1332" i="79"/>
  <c r="AQ1332" i="79"/>
  <c r="AP1332" i="79"/>
  <c r="AO1332" i="79"/>
  <c r="AN1332" i="79"/>
  <c r="AM1332" i="79"/>
  <c r="AL1332" i="79"/>
  <c r="AK1332" i="79"/>
  <c r="AJ1332" i="79"/>
  <c r="AI1332" i="79"/>
  <c r="AH1332" i="79"/>
  <c r="AG1332" i="79"/>
  <c r="AF1332" i="79"/>
  <c r="AE1332" i="79"/>
  <c r="Q1332" i="79"/>
  <c r="AS1331" i="79"/>
  <c r="AR1329" i="79"/>
  <c r="AQ1329" i="79"/>
  <c r="AP1329" i="79"/>
  <c r="AO1329" i="79"/>
  <c r="AN1329" i="79"/>
  <c r="AM1329" i="79"/>
  <c r="AL1329" i="79"/>
  <c r="AK1329" i="79"/>
  <c r="AJ1329" i="79"/>
  <c r="AI1329" i="79"/>
  <c r="AH1329" i="79"/>
  <c r="AG1329" i="79"/>
  <c r="AF1329" i="79"/>
  <c r="AE1329" i="79"/>
  <c r="Q1329" i="79"/>
  <c r="AS1328" i="79"/>
  <c r="AR1326" i="79"/>
  <c r="AQ1326" i="79"/>
  <c r="AP1326" i="79"/>
  <c r="AO1326" i="79"/>
  <c r="AN1326" i="79"/>
  <c r="AM1326" i="79"/>
  <c r="AL1326" i="79"/>
  <c r="AK1326" i="79"/>
  <c r="AJ1326" i="79"/>
  <c r="AI1326" i="79"/>
  <c r="AH1326" i="79"/>
  <c r="AG1326" i="79"/>
  <c r="AF1326" i="79"/>
  <c r="AE1326" i="79"/>
  <c r="Q1326" i="79"/>
  <c r="AS1325" i="79"/>
  <c r="AR1323" i="79"/>
  <c r="AQ1323" i="79"/>
  <c r="AP1323" i="79"/>
  <c r="AO1323" i="79"/>
  <c r="AN1323" i="79"/>
  <c r="AM1323" i="79"/>
  <c r="AL1323" i="79"/>
  <c r="AK1323" i="79"/>
  <c r="AJ1323" i="79"/>
  <c r="AI1323" i="79"/>
  <c r="AH1323" i="79"/>
  <c r="AG1323" i="79"/>
  <c r="AF1323" i="79"/>
  <c r="AE1323" i="79"/>
  <c r="AS1322" i="79"/>
  <c r="AR1320" i="79"/>
  <c r="AQ1320" i="79"/>
  <c r="AP1320" i="79"/>
  <c r="AO1320" i="79"/>
  <c r="AN1320" i="79"/>
  <c r="AM1320" i="79"/>
  <c r="AL1320" i="79"/>
  <c r="AK1320" i="79"/>
  <c r="AJ1320" i="79"/>
  <c r="AI1320" i="79"/>
  <c r="AH1320" i="79"/>
  <c r="AG1320" i="79"/>
  <c r="AF1320" i="79"/>
  <c r="AE1320" i="79"/>
  <c r="Q1320" i="79"/>
  <c r="AS1319" i="79"/>
  <c r="AR1317" i="79"/>
  <c r="AQ1317" i="79"/>
  <c r="AP1317" i="79"/>
  <c r="AO1317" i="79"/>
  <c r="AN1317" i="79"/>
  <c r="AM1317" i="79"/>
  <c r="AL1317" i="79"/>
  <c r="AK1317" i="79"/>
  <c r="AJ1317" i="79"/>
  <c r="AI1317" i="79"/>
  <c r="AH1317" i="79"/>
  <c r="AG1317" i="79"/>
  <c r="AF1317" i="79"/>
  <c r="AE1317" i="79"/>
  <c r="Q1317" i="79"/>
  <c r="AS1316" i="79"/>
  <c r="AR1314" i="79"/>
  <c r="AQ1314" i="79"/>
  <c r="AP1314" i="79"/>
  <c r="AO1314" i="79"/>
  <c r="AN1314" i="79"/>
  <c r="AM1314" i="79"/>
  <c r="AL1314" i="79"/>
  <c r="AK1314" i="79"/>
  <c r="AJ1314" i="79"/>
  <c r="AI1314" i="79"/>
  <c r="AH1314" i="79"/>
  <c r="AG1314" i="79"/>
  <c r="AF1314" i="79"/>
  <c r="AE1314" i="79"/>
  <c r="Q1314" i="79"/>
  <c r="AS1313" i="79"/>
  <c r="AR1311" i="79"/>
  <c r="AQ1311" i="79"/>
  <c r="AP1311" i="79"/>
  <c r="AO1311" i="79"/>
  <c r="AN1311" i="79"/>
  <c r="AM1311" i="79"/>
  <c r="AL1311" i="79"/>
  <c r="AK1311" i="79"/>
  <c r="AJ1311" i="79"/>
  <c r="AI1311" i="79"/>
  <c r="AH1311" i="79"/>
  <c r="AG1311" i="79"/>
  <c r="AF1311" i="79"/>
  <c r="AE1311" i="79"/>
  <c r="Q1311" i="79"/>
  <c r="AS1310" i="79"/>
  <c r="AR1308" i="79"/>
  <c r="AQ1308" i="79"/>
  <c r="AP1308" i="79"/>
  <c r="AO1308" i="79"/>
  <c r="AN1308" i="79"/>
  <c r="AM1308" i="79"/>
  <c r="AL1308" i="79"/>
  <c r="AK1308" i="79"/>
  <c r="AJ1308" i="79"/>
  <c r="AI1308" i="79"/>
  <c r="AH1308" i="79"/>
  <c r="AG1308" i="79"/>
  <c r="AF1308" i="79"/>
  <c r="AE1308" i="79"/>
  <c r="Q1308" i="79"/>
  <c r="AS1307" i="79"/>
  <c r="AR1305" i="79"/>
  <c r="AQ1305" i="79"/>
  <c r="AP1305" i="79"/>
  <c r="AO1305" i="79"/>
  <c r="AN1305" i="79"/>
  <c r="AM1305" i="79"/>
  <c r="AL1305" i="79"/>
  <c r="AK1305" i="79"/>
  <c r="AJ1305" i="79"/>
  <c r="AI1305" i="79"/>
  <c r="AH1305" i="79"/>
  <c r="AG1305" i="79"/>
  <c r="AF1305" i="79"/>
  <c r="AE1305" i="79"/>
  <c r="Q1305" i="79"/>
  <c r="AS1304" i="79"/>
  <c r="AR1301" i="79"/>
  <c r="AQ1301" i="79"/>
  <c r="AP1301" i="79"/>
  <c r="AO1301" i="79"/>
  <c r="AN1301" i="79"/>
  <c r="AM1301" i="79"/>
  <c r="AL1301" i="79"/>
  <c r="AK1301" i="79"/>
  <c r="AJ1301" i="79"/>
  <c r="AI1301" i="79"/>
  <c r="AH1301" i="79"/>
  <c r="AG1301" i="79"/>
  <c r="AF1301" i="79"/>
  <c r="AE1301" i="79"/>
  <c r="Q1301" i="79"/>
  <c r="AS1300" i="79"/>
  <c r="AR1298" i="79"/>
  <c r="AQ1298" i="79"/>
  <c r="AP1298" i="79"/>
  <c r="AO1298" i="79"/>
  <c r="AN1298" i="79"/>
  <c r="AM1298" i="79"/>
  <c r="AL1298" i="79"/>
  <c r="AK1298" i="79"/>
  <c r="AJ1298" i="79"/>
  <c r="AI1298" i="79"/>
  <c r="AH1298" i="79"/>
  <c r="AG1298" i="79"/>
  <c r="AF1298" i="79"/>
  <c r="AE1298" i="79"/>
  <c r="Q1298" i="79"/>
  <c r="AS1297" i="79"/>
  <c r="AR1295" i="79"/>
  <c r="AQ1295" i="79"/>
  <c r="AP1295" i="79"/>
  <c r="AO1295" i="79"/>
  <c r="AN1295" i="79"/>
  <c r="AM1295" i="79"/>
  <c r="AL1295" i="79"/>
  <c r="AK1295" i="79"/>
  <c r="AJ1295" i="79"/>
  <c r="AI1295" i="79"/>
  <c r="AH1295" i="79"/>
  <c r="AG1295" i="79"/>
  <c r="AF1295" i="79"/>
  <c r="AE1295" i="79"/>
  <c r="Q1295" i="79"/>
  <c r="AS1294" i="79"/>
  <c r="AR1291" i="79"/>
  <c r="AQ1291" i="79"/>
  <c r="AP1291" i="79"/>
  <c r="AO1291" i="79"/>
  <c r="AN1291" i="79"/>
  <c r="AM1291" i="79"/>
  <c r="AL1291" i="79"/>
  <c r="AK1291" i="79"/>
  <c r="AJ1291" i="79"/>
  <c r="AI1291" i="79"/>
  <c r="AH1291" i="79"/>
  <c r="AG1291" i="79"/>
  <c r="AF1291" i="79"/>
  <c r="AE1291" i="79"/>
  <c r="Q1291" i="79"/>
  <c r="AS1290" i="79"/>
  <c r="AR1288" i="79"/>
  <c r="AQ1288" i="79"/>
  <c r="AP1288" i="79"/>
  <c r="AO1288" i="79"/>
  <c r="AN1288" i="79"/>
  <c r="AM1288" i="79"/>
  <c r="AL1288" i="79"/>
  <c r="AK1288" i="79"/>
  <c r="AJ1288" i="79"/>
  <c r="AI1288" i="79"/>
  <c r="AH1288" i="79"/>
  <c r="AG1288" i="79"/>
  <c r="AF1288" i="79"/>
  <c r="AE1288" i="79"/>
  <c r="Q1288" i="79"/>
  <c r="AS1287" i="79"/>
  <c r="AR1285" i="79"/>
  <c r="AQ1285" i="79"/>
  <c r="AP1285" i="79"/>
  <c r="AO1285" i="79"/>
  <c r="AN1285" i="79"/>
  <c r="AM1285" i="79"/>
  <c r="AL1285" i="79"/>
  <c r="AK1285" i="79"/>
  <c r="AJ1285" i="79"/>
  <c r="AI1285" i="79"/>
  <c r="AH1285" i="79"/>
  <c r="AG1285" i="79"/>
  <c r="AF1285" i="79"/>
  <c r="AE1285" i="79"/>
  <c r="Q1285" i="79"/>
  <c r="AS1284" i="79"/>
  <c r="AR1282" i="79"/>
  <c r="AQ1282" i="79"/>
  <c r="AP1282" i="79"/>
  <c r="AO1282" i="79"/>
  <c r="AN1282" i="79"/>
  <c r="AM1282" i="79"/>
  <c r="AL1282" i="79"/>
  <c r="AK1282" i="79"/>
  <c r="AJ1282" i="79"/>
  <c r="AI1282" i="79"/>
  <c r="AH1282" i="79"/>
  <c r="AG1282" i="79"/>
  <c r="AF1282" i="79"/>
  <c r="AE1282" i="79"/>
  <c r="Q1282" i="79"/>
  <c r="AS1281" i="79"/>
  <c r="AR1279" i="79"/>
  <c r="AQ1279" i="79"/>
  <c r="AP1279" i="79"/>
  <c r="AO1279" i="79"/>
  <c r="AN1279" i="79"/>
  <c r="AM1279" i="79"/>
  <c r="AL1279" i="79"/>
  <c r="AK1279" i="79"/>
  <c r="AJ1279" i="79"/>
  <c r="AI1279" i="79"/>
  <c r="AH1279" i="79"/>
  <c r="AG1279" i="79"/>
  <c r="AF1279" i="79"/>
  <c r="AE1279" i="79"/>
  <c r="Q1279" i="79"/>
  <c r="AS1278" i="79"/>
  <c r="AR1276" i="79"/>
  <c r="AQ1276" i="79"/>
  <c r="AP1276" i="79"/>
  <c r="AO1276" i="79"/>
  <c r="AN1276" i="79"/>
  <c r="AM1276" i="79"/>
  <c r="AL1276" i="79"/>
  <c r="AK1276" i="79"/>
  <c r="AJ1276" i="79"/>
  <c r="AI1276" i="79"/>
  <c r="AH1276" i="79"/>
  <c r="AG1276" i="79"/>
  <c r="AF1276" i="79"/>
  <c r="AE1276" i="79"/>
  <c r="Q1276" i="79"/>
  <c r="AS1275" i="79"/>
  <c r="AR1273" i="79"/>
  <c r="AQ1273" i="79"/>
  <c r="AP1273" i="79"/>
  <c r="AO1273" i="79"/>
  <c r="AN1273" i="79"/>
  <c r="AM1273" i="79"/>
  <c r="AL1273" i="79"/>
  <c r="AK1273" i="79"/>
  <c r="AJ1273" i="79"/>
  <c r="AI1273" i="79"/>
  <c r="AH1273" i="79"/>
  <c r="AG1273" i="79"/>
  <c r="AF1273" i="79"/>
  <c r="AE1273" i="79"/>
  <c r="Q1273" i="79"/>
  <c r="AS1272" i="79"/>
  <c r="AR1270" i="79"/>
  <c r="AQ1270" i="79"/>
  <c r="AP1270" i="79"/>
  <c r="AO1270" i="79"/>
  <c r="AN1270" i="79"/>
  <c r="AM1270" i="79"/>
  <c r="AL1270" i="79"/>
  <c r="AK1270" i="79"/>
  <c r="AJ1270" i="79"/>
  <c r="AI1270" i="79"/>
  <c r="AH1270" i="79"/>
  <c r="AG1270" i="79"/>
  <c r="AF1270" i="79"/>
  <c r="AE1270" i="79"/>
  <c r="Q1270" i="79"/>
  <c r="AS1269" i="79"/>
  <c r="AR1266" i="79"/>
  <c r="AQ1266" i="79"/>
  <c r="AP1266" i="79"/>
  <c r="AO1266" i="79"/>
  <c r="AN1266" i="79"/>
  <c r="AM1266" i="79"/>
  <c r="AL1266" i="79"/>
  <c r="AK1266" i="79"/>
  <c r="AJ1266" i="79"/>
  <c r="AI1266" i="79"/>
  <c r="AH1266" i="79"/>
  <c r="AG1266" i="79"/>
  <c r="AF1266" i="79"/>
  <c r="AE1266" i="79"/>
  <c r="AS1265" i="79"/>
  <c r="AR1263" i="79"/>
  <c r="AQ1263" i="79"/>
  <c r="AP1263" i="79"/>
  <c r="AO1263" i="79"/>
  <c r="AN1263" i="79"/>
  <c r="AM1263" i="79"/>
  <c r="AL1263" i="79"/>
  <c r="AK1263" i="79"/>
  <c r="AJ1263" i="79"/>
  <c r="AI1263" i="79"/>
  <c r="AH1263" i="79"/>
  <c r="AG1263" i="79"/>
  <c r="AF1263" i="79"/>
  <c r="AE1263" i="79"/>
  <c r="AS1262" i="79"/>
  <c r="AR1260" i="79"/>
  <c r="AQ1260" i="79"/>
  <c r="AP1260" i="79"/>
  <c r="AO1260" i="79"/>
  <c r="AN1260" i="79"/>
  <c r="AM1260" i="79"/>
  <c r="AL1260" i="79"/>
  <c r="AK1260" i="79"/>
  <c r="AJ1260" i="79"/>
  <c r="AI1260" i="79"/>
  <c r="AH1260" i="79"/>
  <c r="AG1260" i="79"/>
  <c r="AF1260" i="79"/>
  <c r="AE1260" i="79"/>
  <c r="AS1259" i="79"/>
  <c r="AR1257" i="79"/>
  <c r="AQ1257" i="79"/>
  <c r="AP1257" i="79"/>
  <c r="AO1257" i="79"/>
  <c r="AN1257" i="79"/>
  <c r="AM1257" i="79"/>
  <c r="AL1257" i="79"/>
  <c r="AK1257" i="79"/>
  <c r="AJ1257" i="79"/>
  <c r="AI1257" i="79"/>
  <c r="AH1257" i="79"/>
  <c r="AG1257" i="79"/>
  <c r="AF1257" i="79"/>
  <c r="AE1257" i="79"/>
  <c r="AS1256" i="79"/>
  <c r="AR1252" i="79"/>
  <c r="AQ1252" i="79"/>
  <c r="AP1252" i="79"/>
  <c r="AO1252" i="79"/>
  <c r="AN1252" i="79"/>
  <c r="AM1252" i="79"/>
  <c r="AL1252" i="79"/>
  <c r="AK1252" i="79"/>
  <c r="AJ1252" i="79"/>
  <c r="AI1252" i="79"/>
  <c r="AH1252" i="79"/>
  <c r="AG1252" i="79"/>
  <c r="AF1252" i="79"/>
  <c r="AE1252" i="79"/>
  <c r="Q1252" i="79"/>
  <c r="AS1251" i="79"/>
  <c r="AR1249" i="79"/>
  <c r="AQ1249" i="79"/>
  <c r="AP1249" i="79"/>
  <c r="AO1249" i="79"/>
  <c r="AN1249" i="79"/>
  <c r="AM1249" i="79"/>
  <c r="AL1249" i="79"/>
  <c r="AK1249" i="79"/>
  <c r="AJ1249" i="79"/>
  <c r="AI1249" i="79"/>
  <c r="AH1249" i="79"/>
  <c r="AG1249" i="79"/>
  <c r="AF1249" i="79"/>
  <c r="AE1249" i="79"/>
  <c r="Q1249" i="79"/>
  <c r="AS1248" i="79"/>
  <c r="AR1246" i="79"/>
  <c r="AQ1246" i="79"/>
  <c r="AP1246" i="79"/>
  <c r="AO1246" i="79"/>
  <c r="AN1246" i="79"/>
  <c r="AM1246" i="79"/>
  <c r="AL1246" i="79"/>
  <c r="AK1246" i="79"/>
  <c r="AJ1246" i="79"/>
  <c r="AI1246" i="79"/>
  <c r="AH1246" i="79"/>
  <c r="AG1246" i="79"/>
  <c r="AF1246" i="79"/>
  <c r="AE1246" i="79"/>
  <c r="Q1246" i="79"/>
  <c r="AS1245" i="79"/>
  <c r="AR1243" i="79"/>
  <c r="AQ1243" i="79"/>
  <c r="AP1243" i="79"/>
  <c r="AO1243" i="79"/>
  <c r="AN1243" i="79"/>
  <c r="AM1243" i="79"/>
  <c r="AL1243" i="79"/>
  <c r="AK1243" i="79"/>
  <c r="AJ1243" i="79"/>
  <c r="AI1243" i="79"/>
  <c r="AH1243" i="79"/>
  <c r="AG1243" i="79"/>
  <c r="AF1243" i="79"/>
  <c r="AE1243" i="79"/>
  <c r="Q1243" i="79"/>
  <c r="AS1242" i="79"/>
  <c r="AR1239" i="79"/>
  <c r="AQ1239" i="79"/>
  <c r="AP1239" i="79"/>
  <c r="AO1239" i="79"/>
  <c r="AN1239" i="79"/>
  <c r="AM1239" i="79"/>
  <c r="AL1239" i="79"/>
  <c r="AK1239" i="79"/>
  <c r="AJ1239" i="79"/>
  <c r="AI1239" i="79"/>
  <c r="AH1239" i="79"/>
  <c r="AG1239" i="79"/>
  <c r="AF1239" i="79"/>
  <c r="AE1239" i="79"/>
  <c r="Q1239" i="79"/>
  <c r="AS1238" i="79"/>
  <c r="AR1236" i="79"/>
  <c r="AQ1236" i="79"/>
  <c r="AP1236" i="79"/>
  <c r="AO1236" i="79"/>
  <c r="AN1236" i="79"/>
  <c r="AM1236" i="79"/>
  <c r="AL1236" i="79"/>
  <c r="AK1236" i="79"/>
  <c r="AJ1236" i="79"/>
  <c r="AI1236" i="79"/>
  <c r="AH1236" i="79"/>
  <c r="AG1236" i="79"/>
  <c r="AF1236" i="79"/>
  <c r="AE1236" i="79"/>
  <c r="Q1236" i="79"/>
  <c r="AS1235" i="79"/>
  <c r="AR1232" i="79"/>
  <c r="AQ1232" i="79"/>
  <c r="AP1232" i="79"/>
  <c r="AO1232" i="79"/>
  <c r="AN1232" i="79"/>
  <c r="AM1232" i="79"/>
  <c r="AL1232" i="79"/>
  <c r="AK1232" i="79"/>
  <c r="AJ1232" i="79"/>
  <c r="AI1232" i="79"/>
  <c r="AH1232" i="79"/>
  <c r="AG1232" i="79"/>
  <c r="AF1232" i="79"/>
  <c r="AE1232" i="79"/>
  <c r="Q1232" i="79"/>
  <c r="AS1231" i="79"/>
  <c r="AR1228" i="79"/>
  <c r="AQ1228" i="79"/>
  <c r="AP1228" i="79"/>
  <c r="AO1228" i="79"/>
  <c r="AN1228" i="79"/>
  <c r="AM1228" i="79"/>
  <c r="AL1228" i="79"/>
  <c r="AK1228" i="79"/>
  <c r="AJ1228" i="79"/>
  <c r="AI1228" i="79"/>
  <c r="AH1228" i="79"/>
  <c r="AG1228" i="79"/>
  <c r="AF1228" i="79"/>
  <c r="AE1228" i="79"/>
  <c r="Q1228" i="79"/>
  <c r="AS1227" i="79"/>
  <c r="AR1225" i="79"/>
  <c r="AQ1225" i="79"/>
  <c r="AP1225" i="79"/>
  <c r="AO1225" i="79"/>
  <c r="AN1225" i="79"/>
  <c r="AM1225" i="79"/>
  <c r="AL1225" i="79"/>
  <c r="AK1225" i="79"/>
  <c r="AJ1225" i="79"/>
  <c r="AI1225" i="79"/>
  <c r="AH1225" i="79"/>
  <c r="AG1225" i="79"/>
  <c r="AF1225" i="79"/>
  <c r="AE1225" i="79"/>
  <c r="Q1225" i="79"/>
  <c r="AS1224" i="79"/>
  <c r="AR1222" i="79"/>
  <c r="AQ1222" i="79"/>
  <c r="AP1222" i="79"/>
  <c r="AO1222" i="79"/>
  <c r="AN1222" i="79"/>
  <c r="AM1222" i="79"/>
  <c r="AL1222" i="79"/>
  <c r="AK1222" i="79"/>
  <c r="AJ1222" i="79"/>
  <c r="AI1222" i="79"/>
  <c r="AH1222" i="79"/>
  <c r="AG1222" i="79"/>
  <c r="AF1222" i="79"/>
  <c r="AE1222" i="79"/>
  <c r="Q1222" i="79"/>
  <c r="AS1221" i="79"/>
  <c r="AR1218" i="79"/>
  <c r="AQ1218" i="79"/>
  <c r="AP1218" i="79"/>
  <c r="AO1218" i="79"/>
  <c r="AN1218" i="79"/>
  <c r="AM1218" i="79"/>
  <c r="AL1218" i="79"/>
  <c r="AK1218" i="79"/>
  <c r="AJ1218" i="79"/>
  <c r="AI1218" i="79"/>
  <c r="AH1218" i="79"/>
  <c r="AG1218" i="79"/>
  <c r="AF1218" i="79"/>
  <c r="AE1218" i="79"/>
  <c r="AS1217" i="79"/>
  <c r="AR1215" i="79"/>
  <c r="AQ1215" i="79"/>
  <c r="AP1215" i="79"/>
  <c r="AO1215" i="79"/>
  <c r="AN1215" i="79"/>
  <c r="AM1215" i="79"/>
  <c r="AL1215" i="79"/>
  <c r="AK1215" i="79"/>
  <c r="AJ1215" i="79"/>
  <c r="AI1215" i="79"/>
  <c r="AH1215" i="79"/>
  <c r="AG1215" i="79"/>
  <c r="AF1215" i="79"/>
  <c r="AE1215" i="79"/>
  <c r="AS1214" i="79"/>
  <c r="AR1212" i="79"/>
  <c r="AQ1212" i="79"/>
  <c r="AP1212" i="79"/>
  <c r="AO1212" i="79"/>
  <c r="AN1212" i="79"/>
  <c r="AM1212" i="79"/>
  <c r="AL1212" i="79"/>
  <c r="AK1212" i="79"/>
  <c r="AJ1212" i="79"/>
  <c r="AI1212" i="79"/>
  <c r="AH1212" i="79"/>
  <c r="AG1212" i="79"/>
  <c r="AF1212" i="79"/>
  <c r="AE1212" i="79"/>
  <c r="AS1211" i="79"/>
  <c r="AR1209" i="79"/>
  <c r="AQ1209" i="79"/>
  <c r="AP1209" i="79"/>
  <c r="AO1209" i="79"/>
  <c r="AN1209" i="79"/>
  <c r="AM1209" i="79"/>
  <c r="AL1209" i="79"/>
  <c r="AK1209" i="79"/>
  <c r="AJ1209" i="79"/>
  <c r="AI1209" i="79"/>
  <c r="AH1209" i="79"/>
  <c r="AG1209" i="79"/>
  <c r="AF1209" i="79"/>
  <c r="AE1209" i="79"/>
  <c r="AS1208" i="79"/>
  <c r="AR1206" i="79"/>
  <c r="AQ1206" i="79"/>
  <c r="AP1206" i="79"/>
  <c r="AO1206" i="79"/>
  <c r="AN1206" i="79"/>
  <c r="AM1206" i="79"/>
  <c r="AL1206" i="79"/>
  <c r="AK1206" i="79"/>
  <c r="AJ1206" i="79"/>
  <c r="AI1206" i="79"/>
  <c r="AH1206" i="79"/>
  <c r="AG1206" i="79"/>
  <c r="AF1206" i="79"/>
  <c r="AE1206" i="79"/>
  <c r="AS1205" i="79"/>
  <c r="AR1202" i="79"/>
  <c r="AQ1202" i="79"/>
  <c r="AP1202" i="79"/>
  <c r="AO1202" i="79"/>
  <c r="AN1202" i="79"/>
  <c r="AM1202" i="79"/>
  <c r="AL1202" i="79"/>
  <c r="AK1202" i="79"/>
  <c r="AJ1202" i="79"/>
  <c r="AI1202" i="79"/>
  <c r="AH1202" i="79"/>
  <c r="AG1202" i="79"/>
  <c r="AF1202" i="79"/>
  <c r="AE1202" i="79"/>
  <c r="AS1201" i="79"/>
  <c r="AR1199" i="79"/>
  <c r="AQ1199" i="79"/>
  <c r="AP1199" i="79"/>
  <c r="AO1199" i="79"/>
  <c r="AN1199" i="79"/>
  <c r="AM1199" i="79"/>
  <c r="AL1199" i="79"/>
  <c r="AK1199" i="79"/>
  <c r="AJ1199" i="79"/>
  <c r="AI1199" i="79"/>
  <c r="AH1199" i="79"/>
  <c r="AG1199" i="79"/>
  <c r="AF1199" i="79"/>
  <c r="AE1199" i="79"/>
  <c r="AS1198" i="79"/>
  <c r="AR1196" i="79"/>
  <c r="AQ1196" i="79"/>
  <c r="AP1196" i="79"/>
  <c r="AO1196" i="79"/>
  <c r="AN1196" i="79"/>
  <c r="AM1196" i="79"/>
  <c r="AL1196" i="79"/>
  <c r="AK1196" i="79"/>
  <c r="AJ1196" i="79"/>
  <c r="AI1196" i="79"/>
  <c r="AH1196" i="79"/>
  <c r="AG1196" i="79"/>
  <c r="AF1196" i="79"/>
  <c r="AE1196" i="79"/>
  <c r="AS1195" i="79"/>
  <c r="AR1193" i="79"/>
  <c r="AQ1193" i="79"/>
  <c r="AP1193" i="79"/>
  <c r="AO1193" i="79"/>
  <c r="AN1193" i="79"/>
  <c r="AM1193" i="79"/>
  <c r="AL1193" i="79"/>
  <c r="AK1193" i="79"/>
  <c r="AJ1193" i="79"/>
  <c r="AI1193" i="79"/>
  <c r="AH1193" i="79"/>
  <c r="AG1193" i="79"/>
  <c r="AF1193" i="79"/>
  <c r="AE1193" i="79"/>
  <c r="AS1192" i="79"/>
  <c r="AR1190" i="79"/>
  <c r="AQ1190" i="79"/>
  <c r="AP1190" i="79"/>
  <c r="AO1190" i="79"/>
  <c r="AN1190" i="79"/>
  <c r="AM1190" i="79"/>
  <c r="AL1190" i="79"/>
  <c r="AK1190" i="79"/>
  <c r="AJ1190" i="79"/>
  <c r="AI1190" i="79"/>
  <c r="AH1190" i="79"/>
  <c r="AG1190" i="79"/>
  <c r="AF1190" i="79"/>
  <c r="AE1190" i="79"/>
  <c r="AS1189" i="79"/>
  <c r="O36" i="45"/>
  <c r="P36" i="45"/>
  <c r="O43" i="45"/>
  <c r="P43" i="45"/>
  <c r="O50" i="45"/>
  <c r="P50" i="45"/>
  <c r="O57" i="45"/>
  <c r="P57" i="45"/>
  <c r="O64" i="45"/>
  <c r="P64" i="45"/>
  <c r="O71" i="45"/>
  <c r="P71" i="45"/>
  <c r="O78" i="45"/>
  <c r="P78" i="45"/>
  <c r="O85" i="45"/>
  <c r="P85" i="45"/>
  <c r="O92" i="45"/>
  <c r="P92" i="45"/>
  <c r="O99" i="45"/>
  <c r="P99" i="45"/>
  <c r="O106" i="45"/>
  <c r="P106" i="45"/>
  <c r="O113" i="45"/>
  <c r="P113" i="45"/>
  <c r="P17" i="45"/>
  <c r="P30" i="45" s="1"/>
  <c r="D135" i="45" s="1"/>
  <c r="V502" i="79" l="1"/>
  <c r="W502" i="79" s="1"/>
  <c r="U883" i="79"/>
  <c r="P65" i="45"/>
  <c r="I135" i="45" s="1"/>
  <c r="P114" i="45"/>
  <c r="P135" i="45" s="1"/>
  <c r="P93" i="45"/>
  <c r="M135" i="45" s="1"/>
  <c r="P86" i="45"/>
  <c r="L135" i="45" s="1"/>
  <c r="AE1374" i="79"/>
  <c r="AE1371" i="79"/>
  <c r="AE1373" i="79"/>
  <c r="AE1372" i="79"/>
  <c r="AE1375" i="79"/>
  <c r="AF1373" i="79"/>
  <c r="AF1370" i="79"/>
  <c r="AF1374" i="79"/>
  <c r="AF1372" i="79"/>
  <c r="AF1371" i="79"/>
  <c r="AF1375" i="79"/>
  <c r="AE1370" i="79"/>
  <c r="AF1565" i="79"/>
  <c r="AF1569" i="79"/>
  <c r="AF1566" i="79"/>
  <c r="AF1567" i="79"/>
  <c r="AF1568" i="79"/>
  <c r="AE1566" i="79"/>
  <c r="AE1569" i="79"/>
  <c r="AE1565" i="79"/>
  <c r="AE1568" i="79"/>
  <c r="AE1567" i="79"/>
  <c r="P107" i="45"/>
  <c r="O135" i="45" s="1"/>
  <c r="P79" i="45"/>
  <c r="K135" i="45" s="1"/>
  <c r="P100" i="45"/>
  <c r="N135" i="45" s="1"/>
  <c r="P72" i="45"/>
  <c r="J135" i="45" s="1"/>
  <c r="P51" i="45"/>
  <c r="G135" i="45" s="1"/>
  <c r="P44" i="45"/>
  <c r="F135" i="45" s="1"/>
  <c r="P58" i="45"/>
  <c r="H135" i="45" s="1"/>
  <c r="P37" i="45"/>
  <c r="E135" i="45" s="1"/>
  <c r="AS994" i="79" l="1"/>
  <c r="AS997" i="79"/>
  <c r="AS1000" i="79"/>
  <c r="AS1003" i="79"/>
  <c r="AS1006" i="79"/>
  <c r="AS1010" i="79"/>
  <c r="AS1013" i="79"/>
  <c r="AS1016" i="79"/>
  <c r="AS1019" i="79"/>
  <c r="AS1022" i="79"/>
  <c r="AS1026" i="79"/>
  <c r="AS1029" i="79"/>
  <c r="AS1032" i="79"/>
  <c r="AS1036" i="79"/>
  <c r="AS1040" i="79"/>
  <c r="AS1043" i="79"/>
  <c r="AS1047" i="79"/>
  <c r="AS1050" i="79"/>
  <c r="AS1053" i="79"/>
  <c r="AS1056" i="79"/>
  <c r="AS1061" i="79"/>
  <c r="AS1064" i="79"/>
  <c r="AS1067" i="79"/>
  <c r="AS1070" i="79"/>
  <c r="AS1074" i="79"/>
  <c r="AS1077" i="79"/>
  <c r="AS1080" i="79"/>
  <c r="AS1083" i="79"/>
  <c r="AS1086" i="79"/>
  <c r="AS1089" i="79"/>
  <c r="AS1092" i="79"/>
  <c r="AS1095" i="79"/>
  <c r="AS1099" i="79"/>
  <c r="AS1102" i="79"/>
  <c r="AS1105" i="79"/>
  <c r="AS1109" i="79"/>
  <c r="AS1112" i="79"/>
  <c r="AS1115" i="79"/>
  <c r="AS1118" i="79"/>
  <c r="AS1121" i="79"/>
  <c r="AS1124" i="79"/>
  <c r="AS1127" i="79"/>
  <c r="AS1130" i="79"/>
  <c r="AS1133" i="79"/>
  <c r="AS1136" i="79"/>
  <c r="AS1139" i="79"/>
  <c r="AS1142" i="79"/>
  <c r="AS1145" i="79"/>
  <c r="AS1148" i="79"/>
  <c r="H155" i="47" l="1"/>
  <c r="H154" i="47"/>
  <c r="H153" i="47"/>
  <c r="P27" i="85" l="1"/>
  <c r="P49" i="85" s="1"/>
  <c r="C28" i="85" s="1"/>
  <c r="K27" i="85"/>
  <c r="K49" i="85" s="1"/>
  <c r="C27" i="85" s="1"/>
  <c r="D28" i="85" l="1"/>
  <c r="F28" i="85" s="1"/>
  <c r="F39" i="85" s="1"/>
  <c r="I50" i="44" l="1"/>
  <c r="H50" i="44"/>
  <c r="Q184" i="79" l="1"/>
  <c r="R961" i="79" l="1"/>
  <c r="E44" i="44" l="1"/>
  <c r="AS139" i="79" l="1"/>
  <c r="Q46" i="44"/>
  <c r="P46" i="44"/>
  <c r="O46" i="44"/>
  <c r="N46" i="44"/>
  <c r="M46" i="44"/>
  <c r="L46" i="44"/>
  <c r="K46" i="44"/>
  <c r="J46" i="44"/>
  <c r="I46" i="44"/>
  <c r="H46" i="44"/>
  <c r="R1156" i="79" l="1"/>
  <c r="R576" i="79"/>
  <c r="R385" i="79"/>
  <c r="R195" i="79"/>
  <c r="V537" i="46"/>
  <c r="V127" i="46"/>
  <c r="D195" i="79"/>
  <c r="Q642" i="79" l="1"/>
  <c r="Q451" i="79"/>
  <c r="Q261" i="79"/>
  <c r="Q71" i="79"/>
  <c r="U535" i="46" l="1"/>
  <c r="U532" i="46"/>
  <c r="U529" i="46"/>
  <c r="U525" i="46"/>
  <c r="U522" i="46"/>
  <c r="U519" i="46"/>
  <c r="U516" i="46"/>
  <c r="U513" i="46"/>
  <c r="U509" i="46"/>
  <c r="U495" i="46"/>
  <c r="U492" i="46"/>
  <c r="U489" i="46"/>
  <c r="U486" i="46"/>
  <c r="U399" i="46"/>
  <c r="U396" i="46"/>
  <c r="U393" i="46"/>
  <c r="U389" i="46"/>
  <c r="U386" i="46"/>
  <c r="U383" i="46"/>
  <c r="U380" i="46"/>
  <c r="U377" i="46"/>
  <c r="U373" i="46"/>
  <c r="U359" i="46"/>
  <c r="U356" i="46"/>
  <c r="U353" i="46"/>
  <c r="U350" i="46"/>
  <c r="U263" i="46"/>
  <c r="U260" i="46"/>
  <c r="U257" i="46"/>
  <c r="U253" i="46"/>
  <c r="U250" i="46"/>
  <c r="U247" i="46"/>
  <c r="U244" i="46"/>
  <c r="U241" i="46"/>
  <c r="U237" i="46"/>
  <c r="U223" i="46"/>
  <c r="U220" i="46"/>
  <c r="U217" i="46"/>
  <c r="U214" i="46"/>
  <c r="U125" i="46"/>
  <c r="U122" i="46"/>
  <c r="U119" i="46"/>
  <c r="U115" i="46"/>
  <c r="U112" i="46"/>
  <c r="U106" i="46"/>
  <c r="U85" i="46"/>
  <c r="U63" i="46"/>
  <c r="U54" i="46"/>
  <c r="Q1149" i="79"/>
  <c r="Q1146" i="79"/>
  <c r="Q1143" i="79"/>
  <c r="Q1140" i="79"/>
  <c r="Q1137" i="79"/>
  <c r="Q1134" i="79"/>
  <c r="Q1131" i="79"/>
  <c r="Q1125" i="79"/>
  <c r="Q1122" i="79"/>
  <c r="Q1119" i="79"/>
  <c r="Q1116" i="79"/>
  <c r="Q1113" i="79"/>
  <c r="Q1110" i="79"/>
  <c r="Q1106" i="79"/>
  <c r="Q1103" i="79"/>
  <c r="Q1100" i="79"/>
  <c r="Q1096" i="79"/>
  <c r="Q1093" i="79"/>
  <c r="Q1090" i="79"/>
  <c r="Q1087" i="79"/>
  <c r="Q1084" i="79"/>
  <c r="Q1081" i="79"/>
  <c r="Q1078" i="79"/>
  <c r="Q1075" i="79"/>
  <c r="Q1057" i="79"/>
  <c r="Q1054" i="79"/>
  <c r="Q1051" i="79"/>
  <c r="Q1048" i="79"/>
  <c r="Q1044" i="79"/>
  <c r="Q1041" i="79"/>
  <c r="Q1037" i="79"/>
  <c r="Q1033" i="79"/>
  <c r="Q1030" i="79"/>
  <c r="Q1027" i="79"/>
  <c r="Q954" i="79"/>
  <c r="Q951" i="79"/>
  <c r="Q948" i="79"/>
  <c r="Q945" i="79"/>
  <c r="Q942" i="79"/>
  <c r="Q939" i="79"/>
  <c r="Q936" i="79"/>
  <c r="Q930" i="79"/>
  <c r="Q927" i="79"/>
  <c r="Q924" i="79"/>
  <c r="Q921" i="79"/>
  <c r="Q918" i="79"/>
  <c r="Q915" i="79"/>
  <c r="Q911" i="79"/>
  <c r="Q908" i="79"/>
  <c r="Q905" i="79"/>
  <c r="Q901" i="79"/>
  <c r="Q898" i="79"/>
  <c r="Q895" i="79"/>
  <c r="Q892" i="79"/>
  <c r="Q889" i="79"/>
  <c r="Q886" i="79"/>
  <c r="Q883" i="79"/>
  <c r="Q880" i="79"/>
  <c r="Q862" i="79"/>
  <c r="Q859" i="79"/>
  <c r="Q856" i="79"/>
  <c r="Q853" i="79"/>
  <c r="Q849" i="79"/>
  <c r="Q846" i="79"/>
  <c r="Q842" i="79"/>
  <c r="Q838" i="79"/>
  <c r="Q835" i="79"/>
  <c r="Q832" i="79"/>
  <c r="Q764" i="79"/>
  <c r="Q761" i="79"/>
  <c r="Q758" i="79"/>
  <c r="Q755" i="79"/>
  <c r="Q752" i="79"/>
  <c r="Q749" i="79"/>
  <c r="Q746" i="79"/>
  <c r="Q740" i="79"/>
  <c r="Q737" i="79"/>
  <c r="Q734" i="79"/>
  <c r="Q731" i="79"/>
  <c r="Q728" i="79"/>
  <c r="Q725" i="79"/>
  <c r="Q721" i="79"/>
  <c r="Q718" i="79"/>
  <c r="Q715" i="79"/>
  <c r="Q711" i="79"/>
  <c r="Q708" i="79"/>
  <c r="Q705" i="79"/>
  <c r="Q702" i="79"/>
  <c r="Q699" i="79"/>
  <c r="Q696" i="79"/>
  <c r="Q693" i="79"/>
  <c r="Q690" i="79"/>
  <c r="Q672" i="79"/>
  <c r="Q669" i="79"/>
  <c r="Q666" i="79"/>
  <c r="Q663" i="79"/>
  <c r="Q659" i="79"/>
  <c r="Q656" i="79"/>
  <c r="Q652" i="79"/>
  <c r="Q648" i="79"/>
  <c r="Q645" i="79"/>
  <c r="Q574" i="79"/>
  <c r="Q571" i="79"/>
  <c r="Q568" i="79"/>
  <c r="Q565" i="79"/>
  <c r="Q562" i="79"/>
  <c r="Q559" i="79"/>
  <c r="Q556" i="79"/>
  <c r="Q550" i="79"/>
  <c r="Q547" i="79"/>
  <c r="Q544" i="79"/>
  <c r="Q541" i="79"/>
  <c r="Q538" i="79"/>
  <c r="Q535" i="79"/>
  <c r="Q530" i="79"/>
  <c r="Q527" i="79"/>
  <c r="Q524" i="79"/>
  <c r="Q520" i="79"/>
  <c r="Q517" i="79"/>
  <c r="Q514" i="79"/>
  <c r="Q511" i="79"/>
  <c r="Q508" i="79"/>
  <c r="Q505" i="79"/>
  <c r="Q502" i="79"/>
  <c r="Q499" i="79"/>
  <c r="Q481" i="79"/>
  <c r="Q478" i="79"/>
  <c r="Q475" i="79"/>
  <c r="Q472" i="79"/>
  <c r="Q468" i="79"/>
  <c r="Q465" i="79"/>
  <c r="Q461" i="79"/>
  <c r="Q457" i="79"/>
  <c r="Q454" i="79"/>
  <c r="Q383" i="79"/>
  <c r="Q380" i="79"/>
  <c r="Q377" i="79"/>
  <c r="Q374" i="79"/>
  <c r="Q371" i="79"/>
  <c r="Q368" i="79"/>
  <c r="Q365" i="79"/>
  <c r="Q359" i="79"/>
  <c r="Q356" i="79"/>
  <c r="Q353" i="79"/>
  <c r="Q350" i="79"/>
  <c r="Q347" i="79"/>
  <c r="Q344" i="79"/>
  <c r="Q340" i="79"/>
  <c r="Q337" i="79"/>
  <c r="Q334" i="79"/>
  <c r="Q330" i="79"/>
  <c r="Q327" i="79"/>
  <c r="Q324" i="79"/>
  <c r="Q321" i="79"/>
  <c r="Q318" i="79"/>
  <c r="Q315" i="79"/>
  <c r="Q312" i="79"/>
  <c r="Q309" i="79"/>
  <c r="Q291" i="79"/>
  <c r="Q288" i="79"/>
  <c r="Q285" i="79"/>
  <c r="Q282" i="79"/>
  <c r="Q278" i="79"/>
  <c r="Q275" i="79"/>
  <c r="Q271" i="79"/>
  <c r="Q267" i="79"/>
  <c r="Q264" i="79"/>
  <c r="Q193" i="79"/>
  <c r="Q190" i="79"/>
  <c r="Q187" i="79"/>
  <c r="Q181" i="79"/>
  <c r="Q178" i="79"/>
  <c r="Q175" i="79"/>
  <c r="Q169" i="79"/>
  <c r="Q166" i="79"/>
  <c r="Q163" i="79"/>
  <c r="Q160" i="79"/>
  <c r="Q157" i="79"/>
  <c r="Q154" i="79"/>
  <c r="Q150" i="79"/>
  <c r="Q147" i="79"/>
  <c r="Q140" i="79"/>
  <c r="Q137" i="79"/>
  <c r="Q128" i="79"/>
  <c r="Q125" i="79"/>
  <c r="Q122" i="79"/>
  <c r="Q101" i="79"/>
  <c r="Q98" i="79"/>
  <c r="Q95" i="79"/>
  <c r="Q92" i="79"/>
  <c r="Q88" i="79"/>
  <c r="Q74" i="79"/>
  <c r="Q64" i="79"/>
  <c r="Q61" i="79"/>
  <c r="Q55" i="79"/>
  <c r="Q58" i="79"/>
  <c r="AK1084" i="79" l="1"/>
  <c r="AF1084" i="79"/>
  <c r="AE1071" i="79"/>
  <c r="AE1068" i="79"/>
  <c r="AJ1041" i="79"/>
  <c r="AF1041" i="79"/>
  <c r="AE1041" i="79"/>
  <c r="AE1048" i="79"/>
  <c r="AR1044" i="79"/>
  <c r="AQ1044" i="79"/>
  <c r="AP1044" i="79"/>
  <c r="AO1044" i="79"/>
  <c r="AN1044" i="79"/>
  <c r="AM1044" i="79"/>
  <c r="AL1044" i="79"/>
  <c r="AK1044" i="79"/>
  <c r="AJ1044" i="79"/>
  <c r="AI1044" i="79"/>
  <c r="AH1044" i="79"/>
  <c r="AG1044" i="79"/>
  <c r="AF1044" i="79"/>
  <c r="AE1044" i="79"/>
  <c r="AR1041" i="79"/>
  <c r="AQ1041" i="79"/>
  <c r="AP1041" i="79"/>
  <c r="AO1041" i="79"/>
  <c r="AN1041" i="79"/>
  <c r="AM1041" i="79"/>
  <c r="AL1041" i="79"/>
  <c r="AK1041" i="79"/>
  <c r="AI1041" i="79"/>
  <c r="AH1041" i="79"/>
  <c r="AG1041" i="79"/>
  <c r="AE1037" i="79"/>
  <c r="AE1030" i="79"/>
  <c r="AE1027" i="79"/>
  <c r="AE1023" i="79"/>
  <c r="AE1014" i="79"/>
  <c r="AE1011" i="79"/>
  <c r="AE1007" i="79"/>
  <c r="AE905" i="79"/>
  <c r="AR901" i="79"/>
  <c r="AE880" i="79"/>
  <c r="AE862" i="79"/>
  <c r="AE849" i="79"/>
  <c r="AR849" i="79"/>
  <c r="AQ849" i="79"/>
  <c r="AP849" i="79"/>
  <c r="AO849" i="79"/>
  <c r="AN849" i="79"/>
  <c r="AM849" i="79"/>
  <c r="AL849" i="79"/>
  <c r="AK849" i="79"/>
  <c r="AJ849" i="79"/>
  <c r="AI849" i="79"/>
  <c r="AH849" i="79"/>
  <c r="AG849" i="79"/>
  <c r="AF849" i="79"/>
  <c r="AS848" i="79"/>
  <c r="AR846" i="79"/>
  <c r="AQ846" i="79"/>
  <c r="AP846" i="79"/>
  <c r="AO846" i="79"/>
  <c r="AN846" i="79"/>
  <c r="AM846" i="79"/>
  <c r="AL846" i="79"/>
  <c r="AK846" i="79"/>
  <c r="AJ846" i="79"/>
  <c r="AI846" i="79"/>
  <c r="AH846" i="79"/>
  <c r="AG846" i="79"/>
  <c r="AF846" i="79"/>
  <c r="AE846" i="79"/>
  <c r="AS845" i="79"/>
  <c r="AE842" i="79"/>
  <c r="AE721" i="79"/>
  <c r="AE715" i="79"/>
  <c r="AE699" i="79"/>
  <c r="AS682" i="79"/>
  <c r="AS679" i="79"/>
  <c r="AS676" i="79"/>
  <c r="AE672" i="79"/>
  <c r="AE669" i="79"/>
  <c r="AE659" i="79"/>
  <c r="AE656" i="79"/>
  <c r="AE652" i="79"/>
  <c r="AR659" i="79"/>
  <c r="AQ659" i="79"/>
  <c r="AP659" i="79"/>
  <c r="AO659" i="79"/>
  <c r="AN659" i="79"/>
  <c r="AM659" i="79"/>
  <c r="AL659" i="79"/>
  <c r="AK659" i="79"/>
  <c r="AJ659" i="79"/>
  <c r="AI659" i="79"/>
  <c r="AH659" i="79"/>
  <c r="AG659" i="79"/>
  <c r="AF659" i="79"/>
  <c r="AS658" i="79"/>
  <c r="AR656" i="79"/>
  <c r="AQ656" i="79"/>
  <c r="AP656" i="79"/>
  <c r="AO656" i="79"/>
  <c r="AN656" i="79"/>
  <c r="AM656" i="79"/>
  <c r="AL656" i="79"/>
  <c r="AK656" i="79"/>
  <c r="AJ656" i="79"/>
  <c r="AI656" i="79"/>
  <c r="AH656" i="79"/>
  <c r="AG656" i="79"/>
  <c r="AF656" i="79"/>
  <c r="AS655" i="79"/>
  <c r="AE638" i="79"/>
  <c r="AE629" i="79"/>
  <c r="AS534" i="79"/>
  <c r="AS529" i="79"/>
  <c r="AE535" i="79"/>
  <c r="AE465" i="79"/>
  <c r="AE468" i="79"/>
  <c r="AR468" i="79"/>
  <c r="AQ468" i="79"/>
  <c r="AP468" i="79"/>
  <c r="AO468" i="79"/>
  <c r="AN468" i="79"/>
  <c r="AM468" i="79"/>
  <c r="AL468" i="79"/>
  <c r="AK468" i="79"/>
  <c r="AJ468" i="79"/>
  <c r="AI468" i="79"/>
  <c r="AH468" i="79"/>
  <c r="AG468" i="79"/>
  <c r="AF468" i="79"/>
  <c r="AS467" i="79"/>
  <c r="AR465" i="79"/>
  <c r="AQ465" i="79"/>
  <c r="AP465" i="79"/>
  <c r="AO465" i="79"/>
  <c r="AN465" i="79"/>
  <c r="AM465" i="79"/>
  <c r="AL465" i="79"/>
  <c r="AK465" i="79"/>
  <c r="AJ465" i="79"/>
  <c r="AI465" i="79"/>
  <c r="AH465" i="79"/>
  <c r="AG465" i="79"/>
  <c r="AF465" i="79"/>
  <c r="AS464" i="79"/>
  <c r="AE461" i="79"/>
  <c r="AE377" i="79"/>
  <c r="AE383" i="79"/>
  <c r="AR278" i="79"/>
  <c r="AQ278" i="79"/>
  <c r="AP278" i="79"/>
  <c r="AO278" i="79"/>
  <c r="AN278" i="79"/>
  <c r="AM278" i="79"/>
  <c r="AL278" i="79"/>
  <c r="AK278" i="79"/>
  <c r="AJ278" i="79"/>
  <c r="AI278" i="79"/>
  <c r="AH278" i="79"/>
  <c r="AG278" i="79"/>
  <c r="AF278" i="79"/>
  <c r="AE278" i="79"/>
  <c r="AS277" i="79"/>
  <c r="AR275" i="79"/>
  <c r="AQ275" i="79"/>
  <c r="AP275" i="79"/>
  <c r="AO275" i="79"/>
  <c r="AN275" i="79"/>
  <c r="AM275" i="79"/>
  <c r="AL275" i="79"/>
  <c r="AK275" i="79"/>
  <c r="AJ275" i="79"/>
  <c r="AI275" i="79"/>
  <c r="AH275" i="79"/>
  <c r="AG275" i="79"/>
  <c r="AF275" i="79"/>
  <c r="AE275" i="79"/>
  <c r="AS274" i="79"/>
  <c r="AE271" i="79"/>
  <c r="AE241" i="79"/>
  <c r="AE232" i="79"/>
  <c r="AE229" i="79"/>
  <c r="AE154" i="79"/>
  <c r="AS87" i="79"/>
  <c r="AR88" i="79"/>
  <c r="AQ88" i="79"/>
  <c r="AP88" i="79"/>
  <c r="AO88" i="79"/>
  <c r="AN88" i="79"/>
  <c r="AM88" i="79"/>
  <c r="AL88" i="79"/>
  <c r="AK88" i="79"/>
  <c r="AJ88" i="79"/>
  <c r="AI88" i="79"/>
  <c r="AH88" i="79"/>
  <c r="AG88" i="79"/>
  <c r="AF88" i="79"/>
  <c r="AE88" i="79"/>
  <c r="AS80" i="79"/>
  <c r="AR85" i="79"/>
  <c r="AQ85" i="79"/>
  <c r="AP85" i="79"/>
  <c r="AO85" i="79"/>
  <c r="AN85" i="79"/>
  <c r="AM85" i="79"/>
  <c r="AL85" i="79"/>
  <c r="AK85" i="79"/>
  <c r="AJ85" i="79"/>
  <c r="AI85" i="79"/>
  <c r="AH85" i="79"/>
  <c r="AG85" i="79"/>
  <c r="AF85" i="79"/>
  <c r="AE85" i="79"/>
  <c r="AS84" i="79"/>
  <c r="AE81" i="79"/>
  <c r="AJ81" i="79"/>
  <c r="AS953" i="79"/>
  <c r="AS950" i="79"/>
  <c r="AS947" i="79"/>
  <c r="AS944" i="79"/>
  <c r="AS941" i="79"/>
  <c r="AS938" i="79"/>
  <c r="AS935" i="79"/>
  <c r="AS932" i="79"/>
  <c r="AS929" i="79"/>
  <c r="AS926" i="79"/>
  <c r="AS923" i="79"/>
  <c r="AS920" i="79"/>
  <c r="AS917" i="79"/>
  <c r="AS914" i="79"/>
  <c r="AS910" i="79"/>
  <c r="AS907" i="79"/>
  <c r="AS904" i="79"/>
  <c r="AS900" i="79"/>
  <c r="AS897" i="79"/>
  <c r="AS894" i="79"/>
  <c r="AS891" i="79"/>
  <c r="AS888" i="79"/>
  <c r="AS885" i="79"/>
  <c r="AS882" i="79"/>
  <c r="AS879" i="79"/>
  <c r="AS875" i="79"/>
  <c r="AS872" i="79"/>
  <c r="AS869" i="79"/>
  <c r="AS866" i="79"/>
  <c r="AS861" i="79"/>
  <c r="AS858" i="79"/>
  <c r="AS855" i="79"/>
  <c r="AS852" i="79"/>
  <c r="AS841" i="79"/>
  <c r="AS837" i="79"/>
  <c r="AS834" i="79"/>
  <c r="AS831" i="79"/>
  <c r="AS827" i="79"/>
  <c r="AS824" i="79"/>
  <c r="AS821" i="79"/>
  <c r="AS815" i="79"/>
  <c r="AS811" i="79"/>
  <c r="AS808" i="79"/>
  <c r="AS805" i="79"/>
  <c r="AS802" i="79"/>
  <c r="AS799" i="79"/>
  <c r="AS763" i="79"/>
  <c r="AS760" i="79"/>
  <c r="AS757" i="79"/>
  <c r="AS754" i="79"/>
  <c r="AS751" i="79"/>
  <c r="AS748" i="79"/>
  <c r="AS745" i="79"/>
  <c r="AS742" i="79"/>
  <c r="AS739" i="79"/>
  <c r="AS736" i="79"/>
  <c r="AS733" i="79"/>
  <c r="AS730" i="79"/>
  <c r="AS727" i="79"/>
  <c r="AS724" i="79"/>
  <c r="AS720" i="79"/>
  <c r="AS717" i="79"/>
  <c r="AS714" i="79"/>
  <c r="AS710" i="79"/>
  <c r="AS707" i="79"/>
  <c r="AS704" i="79"/>
  <c r="AS701" i="79"/>
  <c r="AS698" i="79"/>
  <c r="AS695" i="79"/>
  <c r="AS689" i="79"/>
  <c r="AS685" i="79"/>
  <c r="AS671" i="79"/>
  <c r="AS668" i="79"/>
  <c r="AS665" i="79"/>
  <c r="AS662" i="79"/>
  <c r="AS651" i="79"/>
  <c r="AS647" i="79"/>
  <c r="AS644" i="79"/>
  <c r="AS641" i="79"/>
  <c r="AS637" i="79"/>
  <c r="AS634" i="79"/>
  <c r="AS631" i="79"/>
  <c r="AS628" i="79"/>
  <c r="AS625" i="79"/>
  <c r="AS621" i="79"/>
  <c r="AS618" i="79"/>
  <c r="AS615" i="79"/>
  <c r="AS612" i="79"/>
  <c r="AS609" i="79"/>
  <c r="AS573" i="79"/>
  <c r="AS570" i="79"/>
  <c r="AS567" i="79"/>
  <c r="AS564" i="79"/>
  <c r="AS561" i="79"/>
  <c r="AS558" i="79"/>
  <c r="AS555" i="79"/>
  <c r="AS552" i="79"/>
  <c r="AS549" i="79"/>
  <c r="AS546" i="79"/>
  <c r="AS543" i="79"/>
  <c r="AS540" i="79"/>
  <c r="AS537" i="79"/>
  <c r="AS526" i="79"/>
  <c r="AS523" i="79"/>
  <c r="AS519" i="79"/>
  <c r="AS516" i="79"/>
  <c r="AS513" i="79"/>
  <c r="AS510" i="79"/>
  <c r="AS507" i="79"/>
  <c r="AS504" i="79"/>
  <c r="AS501" i="79"/>
  <c r="AS498" i="79"/>
  <c r="AS494" i="79"/>
  <c r="AS491" i="79"/>
  <c r="AS488" i="79"/>
  <c r="AS485" i="79"/>
  <c r="AS480" i="79"/>
  <c r="AS477" i="79"/>
  <c r="AS474" i="79"/>
  <c r="AS471" i="79"/>
  <c r="AS460" i="79"/>
  <c r="AS456" i="79"/>
  <c r="AS453" i="79"/>
  <c r="AS450" i="79"/>
  <c r="AS446" i="79"/>
  <c r="AS443" i="79"/>
  <c r="AS440" i="79"/>
  <c r="AS437" i="79"/>
  <c r="AS434" i="79"/>
  <c r="AS430" i="79"/>
  <c r="AS427" i="79"/>
  <c r="AS424" i="79"/>
  <c r="AS382" i="79"/>
  <c r="AS376" i="79"/>
  <c r="AS379" i="79"/>
  <c r="AS373" i="79"/>
  <c r="AS370" i="79"/>
  <c r="AS367" i="79"/>
  <c r="AS364" i="79"/>
  <c r="AS361" i="79"/>
  <c r="AS358" i="79"/>
  <c r="AS355" i="79"/>
  <c r="AS352" i="79"/>
  <c r="AS349" i="79"/>
  <c r="AS346" i="79"/>
  <c r="AS343" i="79"/>
  <c r="AS339" i="79"/>
  <c r="AS336" i="79"/>
  <c r="AS333" i="79"/>
  <c r="AS329" i="79"/>
  <c r="AS326" i="79"/>
  <c r="AS323" i="79"/>
  <c r="AS320" i="79"/>
  <c r="AS317" i="79"/>
  <c r="AS314" i="79"/>
  <c r="AS311" i="79"/>
  <c r="AS308" i="79"/>
  <c r="AS304" i="79"/>
  <c r="AS301" i="79"/>
  <c r="AS298" i="79"/>
  <c r="AS295" i="79"/>
  <c r="AS290" i="79"/>
  <c r="AS287" i="79"/>
  <c r="AS284" i="79"/>
  <c r="AS281" i="79"/>
  <c r="AS270" i="79"/>
  <c r="AS266" i="79"/>
  <c r="AS263" i="79"/>
  <c r="AS260" i="79"/>
  <c r="AS256" i="79"/>
  <c r="AS253" i="79"/>
  <c r="AS250" i="79"/>
  <c r="AS247" i="79"/>
  <c r="AS244" i="79"/>
  <c r="AS240" i="79"/>
  <c r="AS237" i="79"/>
  <c r="AS234" i="79"/>
  <c r="AS231" i="79"/>
  <c r="AS228" i="79"/>
  <c r="AS192" i="79"/>
  <c r="AS186" i="79"/>
  <c r="AS189" i="79"/>
  <c r="AS183" i="79"/>
  <c r="AS180" i="79"/>
  <c r="AS177" i="79"/>
  <c r="AS174" i="79"/>
  <c r="AS171" i="79"/>
  <c r="AS168" i="79"/>
  <c r="AS165" i="79"/>
  <c r="AS162" i="79"/>
  <c r="AS159" i="79"/>
  <c r="AS156" i="79"/>
  <c r="AS153" i="79"/>
  <c r="AS149" i="79"/>
  <c r="AS146" i="79"/>
  <c r="AS143" i="79"/>
  <c r="AS136" i="79"/>
  <c r="AS133" i="79"/>
  <c r="AS130" i="79"/>
  <c r="AS127" i="79"/>
  <c r="AS124" i="79"/>
  <c r="AS121" i="79"/>
  <c r="AS118" i="79"/>
  <c r="AS114" i="79"/>
  <c r="AS111" i="79"/>
  <c r="AS108" i="79"/>
  <c r="AS105" i="79"/>
  <c r="AS100" i="79"/>
  <c r="AS76" i="79"/>
  <c r="AS94" i="79"/>
  <c r="AS97" i="79"/>
  <c r="AS91" i="79"/>
  <c r="AS73" i="79"/>
  <c r="AS70" i="79"/>
  <c r="AS66" i="79"/>
  <c r="AS63" i="79"/>
  <c r="AS60" i="79"/>
  <c r="AS57" i="79"/>
  <c r="AS54" i="79"/>
  <c r="AS50" i="79"/>
  <c r="AS47" i="79"/>
  <c r="AS44" i="79"/>
  <c r="AS41" i="79"/>
  <c r="AS38" i="79"/>
  <c r="AR1057" i="79"/>
  <c r="AQ1057" i="79"/>
  <c r="AP1057" i="79"/>
  <c r="AO1057" i="79"/>
  <c r="AN1057" i="79"/>
  <c r="AM1057" i="79"/>
  <c r="AL1057" i="79"/>
  <c r="AK1057" i="79"/>
  <c r="AJ1057" i="79"/>
  <c r="AI1057" i="79"/>
  <c r="AH1057" i="79"/>
  <c r="AG1057" i="79"/>
  <c r="AF1057" i="79"/>
  <c r="AE1057" i="79"/>
  <c r="AR1054" i="79"/>
  <c r="AQ1054" i="79"/>
  <c r="AP1054" i="79"/>
  <c r="AO1054" i="79"/>
  <c r="AN1054" i="79"/>
  <c r="AM1054" i="79"/>
  <c r="AL1054" i="79"/>
  <c r="AK1054" i="79"/>
  <c r="AJ1054" i="79"/>
  <c r="AI1054" i="79"/>
  <c r="AH1054" i="79"/>
  <c r="AG1054" i="79"/>
  <c r="AF1054" i="79"/>
  <c r="AE1054" i="79"/>
  <c r="AR1051" i="79"/>
  <c r="AQ1051" i="79"/>
  <c r="AP1051" i="79"/>
  <c r="AO1051" i="79"/>
  <c r="AN1051" i="79"/>
  <c r="AM1051" i="79"/>
  <c r="AL1051" i="79"/>
  <c r="AK1051" i="79"/>
  <c r="AJ1051" i="79"/>
  <c r="AI1051" i="79"/>
  <c r="AH1051" i="79"/>
  <c r="AG1051" i="79"/>
  <c r="AF1051" i="79"/>
  <c r="AE1051" i="79"/>
  <c r="AR1048" i="79"/>
  <c r="AQ1048" i="79"/>
  <c r="AP1048" i="79"/>
  <c r="AO1048" i="79"/>
  <c r="AN1048" i="79"/>
  <c r="AM1048" i="79"/>
  <c r="AL1048" i="79"/>
  <c r="AK1048" i="79"/>
  <c r="AJ1048" i="79"/>
  <c r="AI1048" i="79"/>
  <c r="AH1048" i="79"/>
  <c r="AG1048" i="79"/>
  <c r="AF1048" i="79"/>
  <c r="AR862" i="79"/>
  <c r="AQ862" i="79"/>
  <c r="AP862" i="79"/>
  <c r="AO862" i="79"/>
  <c r="AN862" i="79"/>
  <c r="AM862" i="79"/>
  <c r="AL862" i="79"/>
  <c r="AK862" i="79"/>
  <c r="AJ862" i="79"/>
  <c r="AI862" i="79"/>
  <c r="AH862" i="79"/>
  <c r="AG862" i="79"/>
  <c r="AF862" i="79"/>
  <c r="AR859" i="79"/>
  <c r="AQ859" i="79"/>
  <c r="AP859" i="79"/>
  <c r="AO859" i="79"/>
  <c r="AN859" i="79"/>
  <c r="AM859" i="79"/>
  <c r="AL859" i="79"/>
  <c r="AK859" i="79"/>
  <c r="AJ859" i="79"/>
  <c r="AI859" i="79"/>
  <c r="AH859" i="79"/>
  <c r="AG859" i="79"/>
  <c r="AF859" i="79"/>
  <c r="AE859" i="79"/>
  <c r="AR856" i="79"/>
  <c r="AQ856" i="79"/>
  <c r="AP856" i="79"/>
  <c r="AO856" i="79"/>
  <c r="AN856" i="79"/>
  <c r="AM856" i="79"/>
  <c r="AL856" i="79"/>
  <c r="AK856" i="79"/>
  <c r="AJ856" i="79"/>
  <c r="AI856" i="79"/>
  <c r="AH856" i="79"/>
  <c r="AG856" i="79"/>
  <c r="AF856" i="79"/>
  <c r="AE856" i="79"/>
  <c r="AR853" i="79"/>
  <c r="AQ853" i="79"/>
  <c r="AP853" i="79"/>
  <c r="AO853" i="79"/>
  <c r="AN853" i="79"/>
  <c r="AM853" i="79"/>
  <c r="AL853" i="79"/>
  <c r="AK853" i="79"/>
  <c r="AJ853" i="79"/>
  <c r="AI853" i="79"/>
  <c r="AH853" i="79"/>
  <c r="AG853" i="79"/>
  <c r="AF853" i="79"/>
  <c r="AE853" i="79"/>
  <c r="U109" i="46" l="1"/>
  <c r="U103" i="46"/>
  <c r="U99" i="46"/>
  <c r="U82" i="46"/>
  <c r="U79" i="46"/>
  <c r="U76" i="46"/>
  <c r="Q85" i="79"/>
  <c r="AR672" i="79"/>
  <c r="AQ672" i="79"/>
  <c r="AP672" i="79"/>
  <c r="AO672" i="79"/>
  <c r="AN672" i="79"/>
  <c r="AM672" i="79"/>
  <c r="AL672" i="79"/>
  <c r="AK672" i="79"/>
  <c r="AJ672" i="79"/>
  <c r="AI672" i="79"/>
  <c r="AH672" i="79"/>
  <c r="AG672" i="79"/>
  <c r="AF672" i="79"/>
  <c r="AR669" i="79"/>
  <c r="AQ669" i="79"/>
  <c r="AP669" i="79"/>
  <c r="AO669" i="79"/>
  <c r="AN669" i="79"/>
  <c r="AM669" i="79"/>
  <c r="AL669" i="79"/>
  <c r="AK669" i="79"/>
  <c r="AJ669" i="79"/>
  <c r="AI669" i="79"/>
  <c r="AH669" i="79"/>
  <c r="AG669" i="79"/>
  <c r="AF669" i="79"/>
  <c r="AR666" i="79"/>
  <c r="AQ666" i="79"/>
  <c r="AP666" i="79"/>
  <c r="AO666" i="79"/>
  <c r="AN666" i="79"/>
  <c r="AM666" i="79"/>
  <c r="AL666" i="79"/>
  <c r="AK666" i="79"/>
  <c r="AJ666" i="79"/>
  <c r="AI666" i="79"/>
  <c r="AH666" i="79"/>
  <c r="AG666" i="79"/>
  <c r="AF666" i="79"/>
  <c r="AE666" i="79"/>
  <c r="AR663" i="79"/>
  <c r="AQ663" i="79"/>
  <c r="AP663" i="79"/>
  <c r="AO663" i="79"/>
  <c r="AN663" i="79"/>
  <c r="AM663" i="79"/>
  <c r="AL663" i="79"/>
  <c r="AK663" i="79"/>
  <c r="AJ663" i="79"/>
  <c r="AI663" i="79"/>
  <c r="AH663" i="79"/>
  <c r="AG663" i="79"/>
  <c r="AF663" i="79"/>
  <c r="AE663" i="79"/>
  <c r="AR481" i="79"/>
  <c r="AQ481" i="79"/>
  <c r="AP481" i="79"/>
  <c r="AO481" i="79"/>
  <c r="AN481" i="79"/>
  <c r="AM481" i="79"/>
  <c r="AL481" i="79"/>
  <c r="AK481" i="79"/>
  <c r="AJ481" i="79"/>
  <c r="AI481" i="79"/>
  <c r="AH481" i="79"/>
  <c r="AG481" i="79"/>
  <c r="AF481" i="79"/>
  <c r="AE481" i="79"/>
  <c r="AR478" i="79"/>
  <c r="AQ478" i="79"/>
  <c r="AP478" i="79"/>
  <c r="AO478" i="79"/>
  <c r="AN478" i="79"/>
  <c r="AM478" i="79"/>
  <c r="AL478" i="79"/>
  <c r="AK478" i="79"/>
  <c r="AJ478" i="79"/>
  <c r="AI478" i="79"/>
  <c r="AH478" i="79"/>
  <c r="AG478" i="79"/>
  <c r="AF478" i="79"/>
  <c r="AE478" i="79"/>
  <c r="AR475" i="79"/>
  <c r="AQ475" i="79"/>
  <c r="AP475" i="79"/>
  <c r="AO475" i="79"/>
  <c r="AN475" i="79"/>
  <c r="AM475" i="79"/>
  <c r="AL475" i="79"/>
  <c r="AK475" i="79"/>
  <c r="AJ475" i="79"/>
  <c r="AI475" i="79"/>
  <c r="AH475" i="79"/>
  <c r="AG475" i="79"/>
  <c r="AF475" i="79"/>
  <c r="AE475" i="79"/>
  <c r="AR472" i="79"/>
  <c r="AQ472" i="79"/>
  <c r="AP472" i="79"/>
  <c r="AO472" i="79"/>
  <c r="AN472" i="79"/>
  <c r="AM472" i="79"/>
  <c r="AL472" i="79"/>
  <c r="AK472" i="79"/>
  <c r="AJ472" i="79"/>
  <c r="AI472" i="79"/>
  <c r="AH472" i="79"/>
  <c r="AG472" i="79"/>
  <c r="AF472" i="79"/>
  <c r="AE472" i="79"/>
  <c r="AR291" i="79"/>
  <c r="AQ291" i="79"/>
  <c r="AP291" i="79"/>
  <c r="AO291" i="79"/>
  <c r="AN291" i="79"/>
  <c r="AM291" i="79"/>
  <c r="AL291" i="79"/>
  <c r="AK291" i="79"/>
  <c r="AJ291" i="79"/>
  <c r="AI291" i="79"/>
  <c r="AH291" i="79"/>
  <c r="AG291" i="79"/>
  <c r="AF291" i="79"/>
  <c r="AE291" i="79"/>
  <c r="AR288" i="79"/>
  <c r="AQ288" i="79"/>
  <c r="AP288" i="79"/>
  <c r="AO288" i="79"/>
  <c r="AN288" i="79"/>
  <c r="AM288" i="79"/>
  <c r="AL288" i="79"/>
  <c r="AK288" i="79"/>
  <c r="AJ288" i="79"/>
  <c r="AI288" i="79"/>
  <c r="AH288" i="79"/>
  <c r="AG288" i="79"/>
  <c r="AF288" i="79"/>
  <c r="AE288" i="79"/>
  <c r="AR285" i="79"/>
  <c r="AQ285" i="79"/>
  <c r="AP285" i="79"/>
  <c r="AO285" i="79"/>
  <c r="AN285" i="79"/>
  <c r="AM285" i="79"/>
  <c r="AL285" i="79"/>
  <c r="AK285" i="79"/>
  <c r="AJ285" i="79"/>
  <c r="AI285" i="79"/>
  <c r="AH285" i="79"/>
  <c r="AG285" i="79"/>
  <c r="AF285" i="79"/>
  <c r="AE285" i="79"/>
  <c r="AR282" i="79"/>
  <c r="AQ282" i="79"/>
  <c r="AP282" i="79"/>
  <c r="AO282" i="79"/>
  <c r="AN282" i="79"/>
  <c r="AM282" i="79"/>
  <c r="AL282" i="79"/>
  <c r="AK282" i="79"/>
  <c r="AJ282" i="79"/>
  <c r="AI282" i="79"/>
  <c r="AH282" i="79"/>
  <c r="AG282" i="79"/>
  <c r="AF282" i="79"/>
  <c r="AE282" i="79"/>
  <c r="BA534" i="46" l="1"/>
  <c r="AZ535" i="46"/>
  <c r="BA531" i="46"/>
  <c r="BA528" i="46"/>
  <c r="BA524" i="46"/>
  <c r="BA521" i="46"/>
  <c r="BA518" i="46"/>
  <c r="BA515" i="46"/>
  <c r="BA512" i="46"/>
  <c r="BA508" i="46"/>
  <c r="BA505" i="46"/>
  <c r="BA501" i="46"/>
  <c r="BA497" i="46"/>
  <c r="BA494" i="46"/>
  <c r="BA491" i="46"/>
  <c r="BA488" i="46"/>
  <c r="BA485" i="46"/>
  <c r="BA481" i="46"/>
  <c r="BA478" i="46"/>
  <c r="BA475" i="46"/>
  <c r="BA472" i="46"/>
  <c r="BA469" i="46"/>
  <c r="BA466" i="46"/>
  <c r="BA463" i="46"/>
  <c r="BA460" i="46"/>
  <c r="BA456" i="46"/>
  <c r="BA453" i="46"/>
  <c r="BA450" i="46"/>
  <c r="BA447" i="46"/>
  <c r="BA444" i="46"/>
  <c r="BA441" i="46"/>
  <c r="BA438" i="46"/>
  <c r="BA435" i="46"/>
  <c r="BA432" i="46"/>
  <c r="BA398" i="46"/>
  <c r="AN522" i="46"/>
  <c r="AO522" i="46"/>
  <c r="AP522" i="46"/>
  <c r="AQ522" i="46"/>
  <c r="AR522" i="46"/>
  <c r="AS522" i="46"/>
  <c r="AT522" i="46"/>
  <c r="AU522" i="46"/>
  <c r="AV522" i="46"/>
  <c r="AW522" i="46"/>
  <c r="AX522" i="46"/>
  <c r="AY522" i="46"/>
  <c r="AZ522" i="46"/>
  <c r="AN525" i="46"/>
  <c r="AO525" i="46"/>
  <c r="AP525" i="46"/>
  <c r="AQ525" i="46"/>
  <c r="AR525" i="46"/>
  <c r="AS525" i="46"/>
  <c r="AT525" i="46"/>
  <c r="AU525" i="46"/>
  <c r="AV525" i="46"/>
  <c r="AW525" i="46"/>
  <c r="AX525" i="46"/>
  <c r="AY525" i="46"/>
  <c r="AZ525" i="46"/>
  <c r="AN529" i="46"/>
  <c r="AO529" i="46"/>
  <c r="AP529" i="46"/>
  <c r="AQ529" i="46"/>
  <c r="AR529" i="46"/>
  <c r="AS529" i="46"/>
  <c r="AT529" i="46"/>
  <c r="AU529" i="46"/>
  <c r="AV529" i="46"/>
  <c r="AW529" i="46"/>
  <c r="AX529" i="46"/>
  <c r="AY529" i="46"/>
  <c r="AZ529" i="46"/>
  <c r="AN532" i="46"/>
  <c r="AO532" i="46"/>
  <c r="AP532" i="46"/>
  <c r="AQ532" i="46"/>
  <c r="AR532" i="46"/>
  <c r="AS532" i="46"/>
  <c r="AT532" i="46"/>
  <c r="AU532" i="46"/>
  <c r="AV532" i="46"/>
  <c r="AW532" i="46"/>
  <c r="AX532" i="46"/>
  <c r="AY532" i="46"/>
  <c r="AZ532" i="46"/>
  <c r="AN535" i="46"/>
  <c r="AO535" i="46"/>
  <c r="AP535" i="46"/>
  <c r="AQ535" i="46"/>
  <c r="AR535" i="46"/>
  <c r="AS535" i="46"/>
  <c r="AT535" i="46"/>
  <c r="AU535" i="46"/>
  <c r="AV535" i="46"/>
  <c r="AW535" i="46"/>
  <c r="AX535" i="46"/>
  <c r="AY535" i="46"/>
  <c r="AM529" i="46"/>
  <c r="AM532" i="46"/>
  <c r="AM535" i="46"/>
  <c r="AM525" i="46"/>
  <c r="AM522" i="46"/>
  <c r="AZ399" i="46"/>
  <c r="BA395" i="46"/>
  <c r="BA392" i="46"/>
  <c r="BA388" i="46"/>
  <c r="BA385" i="46"/>
  <c r="BA382" i="46"/>
  <c r="BA379" i="46"/>
  <c r="BA376" i="46"/>
  <c r="BA372" i="46"/>
  <c r="BA369" i="46"/>
  <c r="BA365" i="46"/>
  <c r="BA361" i="46"/>
  <c r="BA358" i="46"/>
  <c r="BA355" i="46"/>
  <c r="BA352" i="46"/>
  <c r="BA349" i="46"/>
  <c r="BA345" i="46"/>
  <c r="BA342" i="46"/>
  <c r="BA339" i="46"/>
  <c r="BA336" i="46"/>
  <c r="BA333" i="46"/>
  <c r="BA330" i="46"/>
  <c r="BA327" i="46"/>
  <c r="BA324" i="46"/>
  <c r="BA320" i="46"/>
  <c r="BA317" i="46"/>
  <c r="BA314" i="46"/>
  <c r="BA311" i="46"/>
  <c r="BA308" i="46"/>
  <c r="BA305" i="46"/>
  <c r="BA302" i="46"/>
  <c r="BA299" i="46"/>
  <c r="BA296" i="46"/>
  <c r="BA262" i="46"/>
  <c r="AN386" i="46"/>
  <c r="AO386" i="46"/>
  <c r="AP386" i="46"/>
  <c r="AQ386" i="46"/>
  <c r="AR386" i="46"/>
  <c r="AS386" i="46"/>
  <c r="AT386" i="46"/>
  <c r="AU386" i="46"/>
  <c r="AV386" i="46"/>
  <c r="AW386" i="46"/>
  <c r="AX386" i="46"/>
  <c r="AY386" i="46"/>
  <c r="AZ386" i="46"/>
  <c r="AN389" i="46"/>
  <c r="AO389" i="46"/>
  <c r="AP389" i="46"/>
  <c r="AQ389" i="46"/>
  <c r="AR389" i="46"/>
  <c r="AS389" i="46"/>
  <c r="AT389" i="46"/>
  <c r="AU389" i="46"/>
  <c r="AV389" i="46"/>
  <c r="AW389" i="46"/>
  <c r="AX389" i="46"/>
  <c r="AY389" i="46"/>
  <c r="AZ389" i="46"/>
  <c r="AN393" i="46"/>
  <c r="AO393" i="46"/>
  <c r="AP393" i="46"/>
  <c r="AQ393" i="46"/>
  <c r="AR393" i="46"/>
  <c r="AS393" i="46"/>
  <c r="AT393" i="46"/>
  <c r="AU393" i="46"/>
  <c r="AV393" i="46"/>
  <c r="AW393" i="46"/>
  <c r="AX393" i="46"/>
  <c r="AY393" i="46"/>
  <c r="AZ393" i="46"/>
  <c r="AN396" i="46"/>
  <c r="AO396" i="46"/>
  <c r="AP396" i="46"/>
  <c r="AQ396" i="46"/>
  <c r="AR396" i="46"/>
  <c r="AS396" i="46"/>
  <c r="AT396" i="46"/>
  <c r="AU396" i="46"/>
  <c r="AV396" i="46"/>
  <c r="AW396" i="46"/>
  <c r="AX396" i="46"/>
  <c r="AY396" i="46"/>
  <c r="AZ396" i="46"/>
  <c r="AN399" i="46"/>
  <c r="AO399" i="46"/>
  <c r="AP399" i="46"/>
  <c r="AQ399" i="46"/>
  <c r="AR399" i="46"/>
  <c r="AS399" i="46"/>
  <c r="AT399" i="46"/>
  <c r="AU399" i="46"/>
  <c r="AV399" i="46"/>
  <c r="AW399" i="46"/>
  <c r="AX399" i="46"/>
  <c r="AY399" i="46"/>
  <c r="AM399" i="46"/>
  <c r="AM396" i="46"/>
  <c r="AM393" i="46"/>
  <c r="AM389" i="46"/>
  <c r="AM386" i="46"/>
  <c r="AM380" i="46"/>
  <c r="AM383" i="46"/>
  <c r="BA259" i="46"/>
  <c r="BA256" i="46"/>
  <c r="BA252" i="46"/>
  <c r="AN250" i="46"/>
  <c r="AO250" i="46"/>
  <c r="AP250" i="46"/>
  <c r="AQ250" i="46"/>
  <c r="AR250" i="46"/>
  <c r="AS250" i="46"/>
  <c r="AT250" i="46"/>
  <c r="AU250" i="46"/>
  <c r="AV250" i="46"/>
  <c r="AW250" i="46"/>
  <c r="AX250" i="46"/>
  <c r="AY250" i="46"/>
  <c r="AZ250" i="46"/>
  <c r="AN253" i="46"/>
  <c r="AO253" i="46"/>
  <c r="AP253" i="46"/>
  <c r="AQ253" i="46"/>
  <c r="AR253" i="46"/>
  <c r="AS253" i="46"/>
  <c r="AT253" i="46"/>
  <c r="AU253" i="46"/>
  <c r="AV253" i="46"/>
  <c r="AW253" i="46"/>
  <c r="AX253" i="46"/>
  <c r="AY253" i="46"/>
  <c r="AZ253" i="46"/>
  <c r="AN257" i="46"/>
  <c r="AO257" i="46"/>
  <c r="AP257" i="46"/>
  <c r="AQ257" i="46"/>
  <c r="AR257" i="46"/>
  <c r="AS257" i="46"/>
  <c r="AT257" i="46"/>
  <c r="AU257" i="46"/>
  <c r="AV257" i="46"/>
  <c r="AW257" i="46"/>
  <c r="AX257" i="46"/>
  <c r="AY257" i="46"/>
  <c r="AZ257" i="46"/>
  <c r="AN260" i="46"/>
  <c r="AO260" i="46"/>
  <c r="AP260" i="46"/>
  <c r="AQ260" i="46"/>
  <c r="AR260" i="46"/>
  <c r="AS260" i="46"/>
  <c r="AT260" i="46"/>
  <c r="AU260" i="46"/>
  <c r="AV260" i="46"/>
  <c r="AW260" i="46"/>
  <c r="AX260" i="46"/>
  <c r="AY260" i="46"/>
  <c r="AZ260" i="46"/>
  <c r="AN263" i="46"/>
  <c r="AO263" i="46"/>
  <c r="AP263" i="46"/>
  <c r="AQ263" i="46"/>
  <c r="AR263" i="46"/>
  <c r="AS263" i="46"/>
  <c r="AT263" i="46"/>
  <c r="AU263" i="46"/>
  <c r="AV263" i="46"/>
  <c r="AW263" i="46"/>
  <c r="AX263" i="46"/>
  <c r="AY263" i="46"/>
  <c r="AZ263" i="46"/>
  <c r="AM263" i="46"/>
  <c r="AM260" i="46"/>
  <c r="AM257" i="46"/>
  <c r="AM253" i="46"/>
  <c r="AM250" i="46"/>
  <c r="AM247" i="46"/>
  <c r="BA181" i="46"/>
  <c r="BA178" i="46"/>
  <c r="BA124" i="46"/>
  <c r="BA249" i="46" l="1"/>
  <c r="BA246" i="46"/>
  <c r="BA243" i="46"/>
  <c r="BA240" i="46"/>
  <c r="BA236" i="46"/>
  <c r="BA233" i="46"/>
  <c r="BA229" i="46"/>
  <c r="BA225" i="46"/>
  <c r="BA222" i="46"/>
  <c r="BA219" i="46"/>
  <c r="BA216" i="46"/>
  <c r="BA213" i="46"/>
  <c r="BA209" i="46"/>
  <c r="BA206" i="46"/>
  <c r="BA203" i="46"/>
  <c r="BA200" i="46"/>
  <c r="BA197" i="46"/>
  <c r="BA194" i="46"/>
  <c r="BA191" i="46"/>
  <c r="BA188" i="46"/>
  <c r="BA184" i="46"/>
  <c r="BA175" i="46"/>
  <c r="BA172" i="46"/>
  <c r="BA169" i="46"/>
  <c r="BA166" i="46"/>
  <c r="BA163" i="46"/>
  <c r="BA160" i="46"/>
  <c r="AN125" i="46"/>
  <c r="AO125" i="46"/>
  <c r="AP125" i="46"/>
  <c r="AQ125" i="46"/>
  <c r="AR125" i="46"/>
  <c r="AS125" i="46"/>
  <c r="AT125" i="46"/>
  <c r="AU125" i="46"/>
  <c r="AV125" i="46"/>
  <c r="AW125" i="46"/>
  <c r="AX125" i="46"/>
  <c r="AY125" i="46"/>
  <c r="AZ125" i="46"/>
  <c r="AM125" i="46"/>
  <c r="BA121" i="46"/>
  <c r="AN122" i="46"/>
  <c r="AO122" i="46"/>
  <c r="AP122" i="46"/>
  <c r="AQ122" i="46"/>
  <c r="AR122" i="46"/>
  <c r="AS122" i="46"/>
  <c r="AT122" i="46"/>
  <c r="AU122" i="46"/>
  <c r="AV122" i="46"/>
  <c r="AW122" i="46"/>
  <c r="AX122" i="46"/>
  <c r="AY122" i="46"/>
  <c r="AZ122" i="46"/>
  <c r="AM122" i="46"/>
  <c r="AM119" i="46"/>
  <c r="BA118" i="46"/>
  <c r="AN119" i="46"/>
  <c r="AO119" i="46"/>
  <c r="AP119" i="46"/>
  <c r="AQ119" i="46"/>
  <c r="AR119" i="46"/>
  <c r="AS119" i="46"/>
  <c r="AT119" i="46"/>
  <c r="AU119" i="46"/>
  <c r="AV119" i="46"/>
  <c r="AW119" i="46"/>
  <c r="AX119" i="46"/>
  <c r="AY119" i="46"/>
  <c r="AZ119" i="46"/>
  <c r="AM115" i="46"/>
  <c r="BA108" i="46"/>
  <c r="BA111" i="46"/>
  <c r="BA114" i="46"/>
  <c r="BA105" i="46"/>
  <c r="BA102" i="46"/>
  <c r="BA98" i="46"/>
  <c r="BA95" i="46"/>
  <c r="BA91" i="46"/>
  <c r="BA87" i="46"/>
  <c r="BA84" i="46"/>
  <c r="BA81" i="46"/>
  <c r="BA78" i="46"/>
  <c r="BA75" i="46"/>
  <c r="BA71" i="46"/>
  <c r="BA68" i="46"/>
  <c r="BA65" i="46"/>
  <c r="BA62" i="46"/>
  <c r="BA59" i="46"/>
  <c r="BA56" i="46"/>
  <c r="BA53" i="46"/>
  <c r="BA50" i="46"/>
  <c r="BA46" i="46"/>
  <c r="BA43" i="46"/>
  <c r="BA40" i="46"/>
  <c r="BA37" i="46"/>
  <c r="BA34" i="46"/>
  <c r="BA31" i="46"/>
  <c r="BA28" i="46"/>
  <c r="BA25" i="46"/>
  <c r="BA22" i="46"/>
  <c r="AN115" i="46" l="1"/>
  <c r="AO115" i="46"/>
  <c r="AP115" i="46"/>
  <c r="AQ115" i="46"/>
  <c r="AR115" i="46"/>
  <c r="AS115" i="46"/>
  <c r="AT115" i="46"/>
  <c r="AU115" i="46"/>
  <c r="AV115" i="46"/>
  <c r="AW115" i="46"/>
  <c r="AX115" i="46"/>
  <c r="AY115" i="46"/>
  <c r="AZ115" i="46"/>
  <c r="AM112" i="46"/>
  <c r="AZ109" i="46"/>
  <c r="AZ112" i="46"/>
  <c r="AN112" i="46"/>
  <c r="AO112" i="46"/>
  <c r="AP112" i="46"/>
  <c r="AQ112" i="46"/>
  <c r="AR112" i="46"/>
  <c r="AS112" i="46"/>
  <c r="AT112" i="46"/>
  <c r="AU112" i="46"/>
  <c r="AV112" i="46"/>
  <c r="AW112" i="46"/>
  <c r="AX112" i="46"/>
  <c r="AY112" i="46"/>
  <c r="AM109" i="46"/>
  <c r="AM106" i="46"/>
  <c r="AR77" i="79" l="1"/>
  <c r="AQ77" i="79"/>
  <c r="AP77" i="79"/>
  <c r="AO77" i="79"/>
  <c r="AN77" i="79"/>
  <c r="AM77" i="79"/>
  <c r="AL77" i="79"/>
  <c r="AK77" i="79"/>
  <c r="AJ77" i="79"/>
  <c r="AI77" i="79"/>
  <c r="AH77" i="79"/>
  <c r="AG77" i="79"/>
  <c r="AF77" i="79"/>
  <c r="AE77" i="79"/>
  <c r="Q77" i="79"/>
  <c r="AR98" i="79"/>
  <c r="AQ98" i="79"/>
  <c r="AP98" i="79"/>
  <c r="AO98" i="79"/>
  <c r="AN98" i="79"/>
  <c r="AM98" i="79"/>
  <c r="AL98" i="79"/>
  <c r="AK98" i="79"/>
  <c r="AJ98" i="79"/>
  <c r="AI98" i="79"/>
  <c r="AH98" i="79"/>
  <c r="AG98" i="79"/>
  <c r="AF98" i="79"/>
  <c r="AE98" i="79"/>
  <c r="AR92" i="79"/>
  <c r="AQ92" i="79"/>
  <c r="AP92" i="79"/>
  <c r="AO92" i="79"/>
  <c r="AN92" i="79"/>
  <c r="AM92" i="79"/>
  <c r="AL92" i="79"/>
  <c r="AK92" i="79"/>
  <c r="AJ92" i="79"/>
  <c r="AI92" i="79"/>
  <c r="AH92" i="79"/>
  <c r="AG92" i="79"/>
  <c r="AF92" i="79"/>
  <c r="AE92" i="79"/>
  <c r="AZ509" i="46"/>
  <c r="AY509" i="46"/>
  <c r="AX509" i="46"/>
  <c r="AW509" i="46"/>
  <c r="AV509" i="46"/>
  <c r="AU509" i="46"/>
  <c r="AT509" i="46"/>
  <c r="AS509" i="46"/>
  <c r="AR509" i="46"/>
  <c r="AQ509" i="46"/>
  <c r="AP509" i="46"/>
  <c r="AO509" i="46"/>
  <c r="AN509" i="46"/>
  <c r="AM509" i="46"/>
  <c r="AZ506" i="46"/>
  <c r="AY506" i="46"/>
  <c r="AX506" i="46"/>
  <c r="AW506" i="46"/>
  <c r="AV506" i="46"/>
  <c r="AU506" i="46"/>
  <c r="AT506" i="46"/>
  <c r="AS506" i="46"/>
  <c r="AR506" i="46"/>
  <c r="AQ506" i="46"/>
  <c r="AP506" i="46"/>
  <c r="AO506" i="46"/>
  <c r="AN506" i="46"/>
  <c r="AM506" i="46"/>
  <c r="AZ479" i="46"/>
  <c r="AY479" i="46"/>
  <c r="AX479" i="46"/>
  <c r="AW479" i="46"/>
  <c r="AV479" i="46"/>
  <c r="AU479" i="46"/>
  <c r="AT479" i="46"/>
  <c r="AS479" i="46"/>
  <c r="AR479" i="46"/>
  <c r="AQ479" i="46"/>
  <c r="AP479" i="46"/>
  <c r="AO479" i="46"/>
  <c r="AN479" i="46"/>
  <c r="AM479" i="46"/>
  <c r="AZ476" i="46"/>
  <c r="AY476" i="46"/>
  <c r="AX476" i="46"/>
  <c r="AW476" i="46"/>
  <c r="AV476" i="46"/>
  <c r="AU476" i="46"/>
  <c r="AT476" i="46"/>
  <c r="AS476" i="46"/>
  <c r="AR476" i="46"/>
  <c r="AQ476" i="46"/>
  <c r="AP476" i="46"/>
  <c r="AO476" i="46"/>
  <c r="AN476" i="46"/>
  <c r="AM476" i="46"/>
  <c r="AZ454" i="46"/>
  <c r="AY454" i="46"/>
  <c r="AX454" i="46"/>
  <c r="AW454" i="46"/>
  <c r="AV454" i="46"/>
  <c r="AU454" i="46"/>
  <c r="AT454" i="46"/>
  <c r="AS454" i="46"/>
  <c r="AR454" i="46"/>
  <c r="AQ454" i="46"/>
  <c r="AP454" i="46"/>
  <c r="AO454" i="46"/>
  <c r="AN454" i="46"/>
  <c r="AM454" i="46"/>
  <c r="AZ373" i="46"/>
  <c r="AY373" i="46"/>
  <c r="AX373" i="46"/>
  <c r="AW373" i="46"/>
  <c r="AV373" i="46"/>
  <c r="AU373" i="46"/>
  <c r="AT373" i="46"/>
  <c r="AS373" i="46"/>
  <c r="AR373" i="46"/>
  <c r="AQ373" i="46"/>
  <c r="AP373" i="46"/>
  <c r="AO373" i="46"/>
  <c r="AN373" i="46"/>
  <c r="AM373" i="46"/>
  <c r="AZ370" i="46"/>
  <c r="AY370" i="46"/>
  <c r="AX370" i="46"/>
  <c r="AW370" i="46"/>
  <c r="AV370" i="46"/>
  <c r="AU370" i="46"/>
  <c r="AT370" i="46"/>
  <c r="AS370" i="46"/>
  <c r="AR370" i="46"/>
  <c r="AQ370" i="46"/>
  <c r="AP370" i="46"/>
  <c r="AO370" i="46"/>
  <c r="AN370" i="46"/>
  <c r="AM370" i="46"/>
  <c r="AZ343" i="46"/>
  <c r="AY343" i="46"/>
  <c r="AX343" i="46"/>
  <c r="AW343" i="46"/>
  <c r="AV343" i="46"/>
  <c r="AU343" i="46"/>
  <c r="AT343" i="46"/>
  <c r="AS343" i="46"/>
  <c r="AR343" i="46"/>
  <c r="AQ343" i="46"/>
  <c r="AP343" i="46"/>
  <c r="AO343" i="46"/>
  <c r="AN343" i="46"/>
  <c r="AM343" i="46"/>
  <c r="AZ340" i="46"/>
  <c r="AY340" i="46"/>
  <c r="AX340" i="46"/>
  <c r="AW340" i="46"/>
  <c r="AV340" i="46"/>
  <c r="AU340" i="46"/>
  <c r="AT340" i="46"/>
  <c r="AS340" i="46"/>
  <c r="AR340" i="46"/>
  <c r="AQ340" i="46"/>
  <c r="AP340" i="46"/>
  <c r="AO340" i="46"/>
  <c r="AN340" i="46"/>
  <c r="AM340" i="46"/>
  <c r="AZ318" i="46"/>
  <c r="AY318" i="46"/>
  <c r="AX318" i="46"/>
  <c r="AW318" i="46"/>
  <c r="AV318" i="46"/>
  <c r="AU318" i="46"/>
  <c r="AT318" i="46"/>
  <c r="AS318" i="46"/>
  <c r="AR318" i="46"/>
  <c r="AQ318" i="46"/>
  <c r="AP318" i="46"/>
  <c r="AO318" i="46"/>
  <c r="AN318" i="46"/>
  <c r="AM318" i="46"/>
  <c r="C31" i="44"/>
  <c r="C30" i="44"/>
  <c r="C16" i="44"/>
  <c r="C15" i="44"/>
  <c r="AZ237" i="46"/>
  <c r="AY237" i="46"/>
  <c r="AX237" i="46"/>
  <c r="AW237" i="46"/>
  <c r="AV237" i="46"/>
  <c r="AU237" i="46"/>
  <c r="AT237" i="46"/>
  <c r="AS237" i="46"/>
  <c r="AR237" i="46"/>
  <c r="AQ237" i="46"/>
  <c r="AP237" i="46"/>
  <c r="AO237" i="46"/>
  <c r="AN237" i="46"/>
  <c r="AM237" i="46"/>
  <c r="AZ234" i="46"/>
  <c r="AY234" i="46"/>
  <c r="AX234" i="46"/>
  <c r="AW234" i="46"/>
  <c r="AV234" i="46"/>
  <c r="AU234" i="46"/>
  <c r="AT234" i="46"/>
  <c r="AS234" i="46"/>
  <c r="AR234" i="46"/>
  <c r="AQ234" i="46"/>
  <c r="AP234" i="46"/>
  <c r="AO234" i="46"/>
  <c r="AN234" i="46"/>
  <c r="AM234" i="46"/>
  <c r="AZ207" i="46"/>
  <c r="AY207" i="46"/>
  <c r="AX207" i="46"/>
  <c r="AW207" i="46"/>
  <c r="AV207" i="46"/>
  <c r="AU207" i="46"/>
  <c r="AT207" i="46"/>
  <c r="AS207" i="46"/>
  <c r="AR207" i="46"/>
  <c r="AQ207" i="46"/>
  <c r="AP207" i="46"/>
  <c r="AO207" i="46"/>
  <c r="AN207" i="46"/>
  <c r="AM207" i="46"/>
  <c r="AZ204" i="46"/>
  <c r="AY204" i="46"/>
  <c r="AX204" i="46"/>
  <c r="AW204" i="46"/>
  <c r="AV204" i="46"/>
  <c r="AU204" i="46"/>
  <c r="AT204" i="46"/>
  <c r="AS204" i="46"/>
  <c r="AR204" i="46"/>
  <c r="AQ204" i="46"/>
  <c r="AP204" i="46"/>
  <c r="AO204" i="46"/>
  <c r="AN204" i="46"/>
  <c r="AM204" i="46"/>
  <c r="AZ182" i="46"/>
  <c r="AY182" i="46"/>
  <c r="AX182" i="46"/>
  <c r="AW182" i="46"/>
  <c r="AV182" i="46"/>
  <c r="AU182" i="46"/>
  <c r="AT182" i="46"/>
  <c r="AS182" i="46"/>
  <c r="AR182" i="46"/>
  <c r="AQ182" i="46"/>
  <c r="AP182" i="46"/>
  <c r="AO182" i="46"/>
  <c r="AN182" i="46"/>
  <c r="AM182" i="46"/>
  <c r="AZ99" i="46"/>
  <c r="AY99" i="46"/>
  <c r="AX99" i="46"/>
  <c r="AW99" i="46"/>
  <c r="AV99" i="46"/>
  <c r="AU99" i="46"/>
  <c r="AT99" i="46"/>
  <c r="AS99" i="46"/>
  <c r="AR99" i="46"/>
  <c r="AQ99" i="46"/>
  <c r="AP99" i="46"/>
  <c r="AO99" i="46"/>
  <c r="AN99" i="46"/>
  <c r="AM99" i="46"/>
  <c r="AZ96" i="46"/>
  <c r="AY96" i="46"/>
  <c r="AX96" i="46"/>
  <c r="AW96" i="46"/>
  <c r="AV96" i="46"/>
  <c r="AU96" i="46"/>
  <c r="AT96" i="46"/>
  <c r="AS96" i="46"/>
  <c r="AR96" i="46"/>
  <c r="AQ96" i="46"/>
  <c r="AP96" i="46"/>
  <c r="AO96" i="46"/>
  <c r="AN96" i="46"/>
  <c r="AM96" i="46"/>
  <c r="AZ69" i="46"/>
  <c r="AY69" i="46"/>
  <c r="AX69" i="46"/>
  <c r="AW69" i="46"/>
  <c r="AV69" i="46"/>
  <c r="AU69" i="46"/>
  <c r="AT69" i="46"/>
  <c r="AS69" i="46"/>
  <c r="AR69" i="46"/>
  <c r="AQ69" i="46"/>
  <c r="AP69" i="46"/>
  <c r="AO69" i="46"/>
  <c r="AN69" i="46"/>
  <c r="AM69" i="46"/>
  <c r="AZ44" i="46"/>
  <c r="AY44" i="46"/>
  <c r="AX44" i="46"/>
  <c r="AW44" i="46"/>
  <c r="AV44" i="46"/>
  <c r="AU44" i="46"/>
  <c r="AT44" i="46"/>
  <c r="AS44" i="46"/>
  <c r="AR44" i="46"/>
  <c r="AQ44" i="46"/>
  <c r="AP44" i="46"/>
  <c r="AO44" i="46"/>
  <c r="AN44" i="46"/>
  <c r="AM44" i="46"/>
  <c r="Q144" i="79" l="1"/>
  <c r="Q81" i="79"/>
  <c r="AP106" i="46" l="1"/>
  <c r="AO106" i="46"/>
  <c r="AR1149" i="79" l="1"/>
  <c r="AQ1149" i="79"/>
  <c r="AP1149" i="79"/>
  <c r="AO1149" i="79"/>
  <c r="AN1149" i="79"/>
  <c r="AM1149" i="79"/>
  <c r="AL1149" i="79"/>
  <c r="AK1149" i="79"/>
  <c r="AJ1149" i="79"/>
  <c r="AI1149" i="79"/>
  <c r="AH1149" i="79"/>
  <c r="AG1149" i="79"/>
  <c r="AF1149" i="79"/>
  <c r="AE1149" i="79"/>
  <c r="AR1146" i="79"/>
  <c r="AQ1146" i="79"/>
  <c r="AP1146" i="79"/>
  <c r="AO1146" i="79"/>
  <c r="AN1146" i="79"/>
  <c r="AM1146" i="79"/>
  <c r="AL1146" i="79"/>
  <c r="AK1146" i="79"/>
  <c r="AJ1146" i="79"/>
  <c r="AI1146" i="79"/>
  <c r="AH1146" i="79"/>
  <c r="AG1146" i="79"/>
  <c r="AF1146" i="79"/>
  <c r="AE1146" i="79"/>
  <c r="AR1143" i="79"/>
  <c r="AQ1143" i="79"/>
  <c r="AP1143" i="79"/>
  <c r="AO1143" i="79"/>
  <c r="AN1143" i="79"/>
  <c r="AM1143" i="79"/>
  <c r="AL1143" i="79"/>
  <c r="AK1143" i="79"/>
  <c r="AJ1143" i="79"/>
  <c r="AI1143" i="79"/>
  <c r="AH1143" i="79"/>
  <c r="AG1143" i="79"/>
  <c r="AF1143" i="79"/>
  <c r="AE1143" i="79"/>
  <c r="AR1140" i="79"/>
  <c r="AQ1140" i="79"/>
  <c r="AP1140" i="79"/>
  <c r="AO1140" i="79"/>
  <c r="AN1140" i="79"/>
  <c r="AM1140" i="79"/>
  <c r="AL1140" i="79"/>
  <c r="AK1140" i="79"/>
  <c r="AJ1140" i="79"/>
  <c r="AI1140" i="79"/>
  <c r="AH1140" i="79"/>
  <c r="AG1140" i="79"/>
  <c r="AF1140" i="79"/>
  <c r="AE1140" i="79"/>
  <c r="AR1137" i="79"/>
  <c r="AQ1137" i="79"/>
  <c r="AP1137" i="79"/>
  <c r="AO1137" i="79"/>
  <c r="AN1137" i="79"/>
  <c r="AM1137" i="79"/>
  <c r="AL1137" i="79"/>
  <c r="AK1137" i="79"/>
  <c r="AJ1137" i="79"/>
  <c r="AI1137" i="79"/>
  <c r="AH1137" i="79"/>
  <c r="AG1137" i="79"/>
  <c r="AF1137" i="79"/>
  <c r="AE1137" i="79"/>
  <c r="AR1134" i="79"/>
  <c r="AQ1134" i="79"/>
  <c r="AP1134" i="79"/>
  <c r="AO1134" i="79"/>
  <c r="AN1134" i="79"/>
  <c r="AM1134" i="79"/>
  <c r="AL1134" i="79"/>
  <c r="AK1134" i="79"/>
  <c r="AJ1134" i="79"/>
  <c r="AI1134" i="79"/>
  <c r="AH1134" i="79"/>
  <c r="AG1134" i="79"/>
  <c r="AF1134" i="79"/>
  <c r="AE1134" i="79"/>
  <c r="AR1131" i="79"/>
  <c r="AQ1131" i="79"/>
  <c r="AP1131" i="79"/>
  <c r="AO1131" i="79"/>
  <c r="AN1131" i="79"/>
  <c r="AM1131" i="79"/>
  <c r="AL1131" i="79"/>
  <c r="AK1131" i="79"/>
  <c r="AJ1131" i="79"/>
  <c r="AI1131" i="79"/>
  <c r="AH1131" i="79"/>
  <c r="AG1131" i="79"/>
  <c r="AF1131" i="79"/>
  <c r="AE1131" i="79"/>
  <c r="AR1128" i="79"/>
  <c r="AQ1128" i="79"/>
  <c r="AP1128" i="79"/>
  <c r="AO1128" i="79"/>
  <c r="AN1128" i="79"/>
  <c r="AM1128" i="79"/>
  <c r="AL1128" i="79"/>
  <c r="AK1128" i="79"/>
  <c r="AJ1128" i="79"/>
  <c r="AI1128" i="79"/>
  <c r="AH1128" i="79"/>
  <c r="AG1128" i="79"/>
  <c r="AF1128" i="79"/>
  <c r="AE1128" i="79"/>
  <c r="AR1125" i="79"/>
  <c r="AQ1125" i="79"/>
  <c r="AP1125" i="79"/>
  <c r="AO1125" i="79"/>
  <c r="AN1125" i="79"/>
  <c r="AM1125" i="79"/>
  <c r="AL1125" i="79"/>
  <c r="AK1125" i="79"/>
  <c r="AJ1125" i="79"/>
  <c r="AI1125" i="79"/>
  <c r="AH1125" i="79"/>
  <c r="AG1125" i="79"/>
  <c r="AF1125" i="79"/>
  <c r="AE1125" i="79"/>
  <c r="AR1122" i="79"/>
  <c r="AQ1122" i="79"/>
  <c r="AP1122" i="79"/>
  <c r="AO1122" i="79"/>
  <c r="AN1122" i="79"/>
  <c r="AM1122" i="79"/>
  <c r="AL1122" i="79"/>
  <c r="AK1122" i="79"/>
  <c r="AJ1122" i="79"/>
  <c r="AI1122" i="79"/>
  <c r="AH1122" i="79"/>
  <c r="AG1122" i="79"/>
  <c r="AF1122" i="79"/>
  <c r="AE1122" i="79"/>
  <c r="AR1119" i="79"/>
  <c r="AQ1119" i="79"/>
  <c r="AP1119" i="79"/>
  <c r="AO1119" i="79"/>
  <c r="AN1119" i="79"/>
  <c r="AM1119" i="79"/>
  <c r="AL1119" i="79"/>
  <c r="AK1119" i="79"/>
  <c r="AJ1119" i="79"/>
  <c r="AI1119" i="79"/>
  <c r="AH1119" i="79"/>
  <c r="AG1119" i="79"/>
  <c r="AF1119" i="79"/>
  <c r="AE1119" i="79"/>
  <c r="AR1116" i="79"/>
  <c r="AQ1116" i="79"/>
  <c r="AP1116" i="79"/>
  <c r="AO1116" i="79"/>
  <c r="AN1116" i="79"/>
  <c r="AM1116" i="79"/>
  <c r="AL1116" i="79"/>
  <c r="AK1116" i="79"/>
  <c r="AJ1116" i="79"/>
  <c r="AI1116" i="79"/>
  <c r="AH1116" i="79"/>
  <c r="AG1116" i="79"/>
  <c r="AF1116" i="79"/>
  <c r="AE1116" i="79"/>
  <c r="AR1113" i="79"/>
  <c r="AQ1113" i="79"/>
  <c r="AP1113" i="79"/>
  <c r="AO1113" i="79"/>
  <c r="AN1113" i="79"/>
  <c r="AM1113" i="79"/>
  <c r="AL1113" i="79"/>
  <c r="AK1113" i="79"/>
  <c r="AJ1113" i="79"/>
  <c r="AI1113" i="79"/>
  <c r="AH1113" i="79"/>
  <c r="AG1113" i="79"/>
  <c r="AF1113" i="79"/>
  <c r="AE1113" i="79"/>
  <c r="AR1110" i="79"/>
  <c r="AQ1110" i="79"/>
  <c r="AP1110" i="79"/>
  <c r="AO1110" i="79"/>
  <c r="AN1110" i="79"/>
  <c r="AM1110" i="79"/>
  <c r="AL1110" i="79"/>
  <c r="AK1110" i="79"/>
  <c r="AJ1110" i="79"/>
  <c r="AI1110" i="79"/>
  <c r="AH1110" i="79"/>
  <c r="AG1110" i="79"/>
  <c r="AF1110" i="79"/>
  <c r="AE1110" i="79"/>
  <c r="AR1106" i="79"/>
  <c r="AQ1106" i="79"/>
  <c r="AP1106" i="79"/>
  <c r="AO1106" i="79"/>
  <c r="AN1106" i="79"/>
  <c r="AM1106" i="79"/>
  <c r="AL1106" i="79"/>
  <c r="AK1106" i="79"/>
  <c r="AJ1106" i="79"/>
  <c r="AI1106" i="79"/>
  <c r="AH1106" i="79"/>
  <c r="AG1106" i="79"/>
  <c r="AF1106" i="79"/>
  <c r="AE1106" i="79"/>
  <c r="AR1103" i="79"/>
  <c r="AQ1103" i="79"/>
  <c r="AP1103" i="79"/>
  <c r="AO1103" i="79"/>
  <c r="AN1103" i="79"/>
  <c r="AM1103" i="79"/>
  <c r="AL1103" i="79"/>
  <c r="AK1103" i="79"/>
  <c r="AJ1103" i="79"/>
  <c r="AI1103" i="79"/>
  <c r="AH1103" i="79"/>
  <c r="AG1103" i="79"/>
  <c r="AF1103" i="79"/>
  <c r="AE1103" i="79"/>
  <c r="AR1100" i="79"/>
  <c r="AQ1100" i="79"/>
  <c r="AP1100" i="79"/>
  <c r="AO1100" i="79"/>
  <c r="AN1100" i="79"/>
  <c r="AM1100" i="79"/>
  <c r="AL1100" i="79"/>
  <c r="AK1100" i="79"/>
  <c r="AJ1100" i="79"/>
  <c r="AI1100" i="79"/>
  <c r="AH1100" i="79"/>
  <c r="AG1100" i="79"/>
  <c r="AF1100" i="79"/>
  <c r="AE1100" i="79"/>
  <c r="AR1096" i="79"/>
  <c r="AQ1096" i="79"/>
  <c r="AP1096" i="79"/>
  <c r="AO1096" i="79"/>
  <c r="AN1096" i="79"/>
  <c r="AM1096" i="79"/>
  <c r="AL1096" i="79"/>
  <c r="AK1096" i="79"/>
  <c r="AJ1096" i="79"/>
  <c r="AI1096" i="79"/>
  <c r="AH1096" i="79"/>
  <c r="AG1096" i="79"/>
  <c r="AF1096" i="79"/>
  <c r="AE1096" i="79"/>
  <c r="AR1093" i="79"/>
  <c r="AQ1093" i="79"/>
  <c r="AP1093" i="79"/>
  <c r="AO1093" i="79"/>
  <c r="AN1093" i="79"/>
  <c r="AM1093" i="79"/>
  <c r="AL1093" i="79"/>
  <c r="AK1093" i="79"/>
  <c r="AJ1093" i="79"/>
  <c r="AI1093" i="79"/>
  <c r="AH1093" i="79"/>
  <c r="AG1093" i="79"/>
  <c r="AF1093" i="79"/>
  <c r="AE1093" i="79"/>
  <c r="AR1090" i="79"/>
  <c r="AQ1090" i="79"/>
  <c r="AP1090" i="79"/>
  <c r="AO1090" i="79"/>
  <c r="AN1090" i="79"/>
  <c r="AM1090" i="79"/>
  <c r="AL1090" i="79"/>
  <c r="AK1090" i="79"/>
  <c r="AJ1090" i="79"/>
  <c r="AI1090" i="79"/>
  <c r="AH1090" i="79"/>
  <c r="AG1090" i="79"/>
  <c r="AF1090" i="79"/>
  <c r="AE1090" i="79"/>
  <c r="AR1087" i="79"/>
  <c r="AQ1087" i="79"/>
  <c r="AP1087" i="79"/>
  <c r="AO1087" i="79"/>
  <c r="AN1087" i="79"/>
  <c r="AM1087" i="79"/>
  <c r="AL1087" i="79"/>
  <c r="AK1087" i="79"/>
  <c r="AJ1087" i="79"/>
  <c r="AI1087" i="79"/>
  <c r="AH1087" i="79"/>
  <c r="AG1087" i="79"/>
  <c r="AF1087" i="79"/>
  <c r="AE1087" i="79"/>
  <c r="AR1084" i="79"/>
  <c r="AQ1084" i="79"/>
  <c r="AP1084" i="79"/>
  <c r="AO1084" i="79"/>
  <c r="AN1084" i="79"/>
  <c r="AM1084" i="79"/>
  <c r="AL1084" i="79"/>
  <c r="AJ1084" i="79"/>
  <c r="AI1084" i="79"/>
  <c r="AH1084" i="79"/>
  <c r="AG1084" i="79"/>
  <c r="AE1084" i="79"/>
  <c r="AR1081" i="79"/>
  <c r="AQ1081" i="79"/>
  <c r="AP1081" i="79"/>
  <c r="AO1081" i="79"/>
  <c r="AN1081" i="79"/>
  <c r="AM1081" i="79"/>
  <c r="AL1081" i="79"/>
  <c r="AK1081" i="79"/>
  <c r="AJ1081" i="79"/>
  <c r="AI1081" i="79"/>
  <c r="AH1081" i="79"/>
  <c r="AG1081" i="79"/>
  <c r="AF1081" i="79"/>
  <c r="AE1081" i="79"/>
  <c r="AR1078" i="79"/>
  <c r="AQ1078" i="79"/>
  <c r="AP1078" i="79"/>
  <c r="AO1078" i="79"/>
  <c r="AN1078" i="79"/>
  <c r="AM1078" i="79"/>
  <c r="AL1078" i="79"/>
  <c r="AK1078" i="79"/>
  <c r="AJ1078" i="79"/>
  <c r="AI1078" i="79"/>
  <c r="AH1078" i="79"/>
  <c r="AG1078" i="79"/>
  <c r="AF1078" i="79"/>
  <c r="AE1078" i="79"/>
  <c r="AR1075" i="79"/>
  <c r="AQ1075" i="79"/>
  <c r="AP1075" i="79"/>
  <c r="AO1075" i="79"/>
  <c r="AN1075" i="79"/>
  <c r="AM1075" i="79"/>
  <c r="AL1075" i="79"/>
  <c r="AK1075" i="79"/>
  <c r="AJ1075" i="79"/>
  <c r="AI1075" i="79"/>
  <c r="AH1075" i="79"/>
  <c r="AG1075" i="79"/>
  <c r="AF1075" i="79"/>
  <c r="AE1075" i="79"/>
  <c r="AR1071" i="79"/>
  <c r="AQ1071" i="79"/>
  <c r="AP1071" i="79"/>
  <c r="AO1071" i="79"/>
  <c r="AN1071" i="79"/>
  <c r="AM1071" i="79"/>
  <c r="AL1071" i="79"/>
  <c r="AK1071" i="79"/>
  <c r="AJ1071" i="79"/>
  <c r="AI1071" i="79"/>
  <c r="AH1071" i="79"/>
  <c r="AG1071" i="79"/>
  <c r="AF1071" i="79"/>
  <c r="AR1068" i="79"/>
  <c r="AQ1068" i="79"/>
  <c r="AP1068" i="79"/>
  <c r="AO1068" i="79"/>
  <c r="AN1068" i="79"/>
  <c r="AM1068" i="79"/>
  <c r="AL1068" i="79"/>
  <c r="AK1068" i="79"/>
  <c r="AJ1068" i="79"/>
  <c r="AI1068" i="79"/>
  <c r="AH1068" i="79"/>
  <c r="AG1068" i="79"/>
  <c r="AF1068" i="79"/>
  <c r="AR1065" i="79"/>
  <c r="AQ1065" i="79"/>
  <c r="AP1065" i="79"/>
  <c r="AO1065" i="79"/>
  <c r="AN1065" i="79"/>
  <c r="AM1065" i="79"/>
  <c r="AL1065" i="79"/>
  <c r="AK1065" i="79"/>
  <c r="AJ1065" i="79"/>
  <c r="AI1065" i="79"/>
  <c r="AH1065" i="79"/>
  <c r="AG1065" i="79"/>
  <c r="AF1065" i="79"/>
  <c r="AE1065" i="79"/>
  <c r="AR1062" i="79"/>
  <c r="AQ1062" i="79"/>
  <c r="AP1062" i="79"/>
  <c r="AO1062" i="79"/>
  <c r="AN1062" i="79"/>
  <c r="AM1062" i="79"/>
  <c r="AL1062" i="79"/>
  <c r="AK1062" i="79"/>
  <c r="AJ1062" i="79"/>
  <c r="AI1062" i="79"/>
  <c r="AH1062" i="79"/>
  <c r="AG1062" i="79"/>
  <c r="AF1062" i="79"/>
  <c r="AE1062" i="79"/>
  <c r="AR1037" i="79"/>
  <c r="AQ1037" i="79"/>
  <c r="AP1037" i="79"/>
  <c r="AO1037" i="79"/>
  <c r="AN1037" i="79"/>
  <c r="AM1037" i="79"/>
  <c r="AL1037" i="79"/>
  <c r="AK1037" i="79"/>
  <c r="AJ1037" i="79"/>
  <c r="AI1037" i="79"/>
  <c r="AH1037" i="79"/>
  <c r="AG1037" i="79"/>
  <c r="AF1037" i="79"/>
  <c r="AR1033" i="79"/>
  <c r="AQ1033" i="79"/>
  <c r="AP1033" i="79"/>
  <c r="AO1033" i="79"/>
  <c r="AN1033" i="79"/>
  <c r="AM1033" i="79"/>
  <c r="AL1033" i="79"/>
  <c r="AK1033" i="79"/>
  <c r="AJ1033" i="79"/>
  <c r="AI1033" i="79"/>
  <c r="AH1033" i="79"/>
  <c r="AG1033" i="79"/>
  <c r="AF1033" i="79"/>
  <c r="AE1033" i="79"/>
  <c r="AR1030" i="79"/>
  <c r="AQ1030" i="79"/>
  <c r="AP1030" i="79"/>
  <c r="AO1030" i="79"/>
  <c r="AN1030" i="79"/>
  <c r="AM1030" i="79"/>
  <c r="AL1030" i="79"/>
  <c r="AK1030" i="79"/>
  <c r="AJ1030" i="79"/>
  <c r="AI1030" i="79"/>
  <c r="AH1030" i="79"/>
  <c r="AG1030" i="79"/>
  <c r="AF1030" i="79"/>
  <c r="AR1027" i="79"/>
  <c r="AQ1027" i="79"/>
  <c r="AP1027" i="79"/>
  <c r="AO1027" i="79"/>
  <c r="AN1027" i="79"/>
  <c r="AM1027" i="79"/>
  <c r="AL1027" i="79"/>
  <c r="AK1027" i="79"/>
  <c r="AJ1027" i="79"/>
  <c r="AI1027" i="79"/>
  <c r="AH1027" i="79"/>
  <c r="AG1027" i="79"/>
  <c r="AF1027" i="79"/>
  <c r="AR1023" i="79"/>
  <c r="AQ1023" i="79"/>
  <c r="AP1023" i="79"/>
  <c r="AO1023" i="79"/>
  <c r="AN1023" i="79"/>
  <c r="AM1023" i="79"/>
  <c r="AL1023" i="79"/>
  <c r="AK1023" i="79"/>
  <c r="AJ1023" i="79"/>
  <c r="AI1023" i="79"/>
  <c r="AH1023" i="79"/>
  <c r="AG1023" i="79"/>
  <c r="AF1023" i="79"/>
  <c r="AR1020" i="79"/>
  <c r="AQ1020" i="79"/>
  <c r="AP1020" i="79"/>
  <c r="AO1020" i="79"/>
  <c r="AN1020" i="79"/>
  <c r="AM1020" i="79"/>
  <c r="AL1020" i="79"/>
  <c r="AK1020" i="79"/>
  <c r="AJ1020" i="79"/>
  <c r="AI1020" i="79"/>
  <c r="AH1020" i="79"/>
  <c r="AG1020" i="79"/>
  <c r="AF1020" i="79"/>
  <c r="AE1020" i="79"/>
  <c r="AR1017" i="79"/>
  <c r="AQ1017" i="79"/>
  <c r="AP1017" i="79"/>
  <c r="AO1017" i="79"/>
  <c r="AN1017" i="79"/>
  <c r="AM1017" i="79"/>
  <c r="AL1017" i="79"/>
  <c r="AK1017" i="79"/>
  <c r="AJ1017" i="79"/>
  <c r="AI1017" i="79"/>
  <c r="AH1017" i="79"/>
  <c r="AG1017" i="79"/>
  <c r="AF1017" i="79"/>
  <c r="AE1017" i="79"/>
  <c r="AR1014" i="79"/>
  <c r="AQ1014" i="79"/>
  <c r="AP1014" i="79"/>
  <c r="AO1014" i="79"/>
  <c r="AN1014" i="79"/>
  <c r="AM1014" i="79"/>
  <c r="AL1014" i="79"/>
  <c r="AK1014" i="79"/>
  <c r="AJ1014" i="79"/>
  <c r="AI1014" i="79"/>
  <c r="AH1014" i="79"/>
  <c r="AG1014" i="79"/>
  <c r="AF1014" i="79"/>
  <c r="AR1011" i="79"/>
  <c r="AQ1011" i="79"/>
  <c r="AP1011" i="79"/>
  <c r="AO1011" i="79"/>
  <c r="AN1011" i="79"/>
  <c r="AM1011" i="79"/>
  <c r="AL1011" i="79"/>
  <c r="AK1011" i="79"/>
  <c r="AJ1011" i="79"/>
  <c r="AI1011" i="79"/>
  <c r="AH1011" i="79"/>
  <c r="AG1011" i="79"/>
  <c r="AF1011" i="79"/>
  <c r="AR1007" i="79"/>
  <c r="AQ1007" i="79"/>
  <c r="AP1007" i="79"/>
  <c r="AO1007" i="79"/>
  <c r="AN1007" i="79"/>
  <c r="AM1007" i="79"/>
  <c r="AL1007" i="79"/>
  <c r="AK1007" i="79"/>
  <c r="AJ1007" i="79"/>
  <c r="AI1007" i="79"/>
  <c r="AH1007" i="79"/>
  <c r="AG1007" i="79"/>
  <c r="AF1007" i="79"/>
  <c r="AR1004" i="79"/>
  <c r="AQ1004" i="79"/>
  <c r="AP1004" i="79"/>
  <c r="AO1004" i="79"/>
  <c r="AN1004" i="79"/>
  <c r="AM1004" i="79"/>
  <c r="AL1004" i="79"/>
  <c r="AK1004" i="79"/>
  <c r="AJ1004" i="79"/>
  <c r="AI1004" i="79"/>
  <c r="AH1004" i="79"/>
  <c r="AG1004" i="79"/>
  <c r="AF1004" i="79"/>
  <c r="AE1004" i="79"/>
  <c r="AR1001" i="79"/>
  <c r="AQ1001" i="79"/>
  <c r="AP1001" i="79"/>
  <c r="AO1001" i="79"/>
  <c r="AN1001" i="79"/>
  <c r="AM1001" i="79"/>
  <c r="AL1001" i="79"/>
  <c r="AK1001" i="79"/>
  <c r="AJ1001" i="79"/>
  <c r="AI1001" i="79"/>
  <c r="AH1001" i="79"/>
  <c r="AG1001" i="79"/>
  <c r="AF1001" i="79"/>
  <c r="AE1001" i="79"/>
  <c r="AR998" i="79"/>
  <c r="AQ998" i="79"/>
  <c r="AP998" i="79"/>
  <c r="AO998" i="79"/>
  <c r="AN998" i="79"/>
  <c r="AM998" i="79"/>
  <c r="AL998" i="79"/>
  <c r="AK998" i="79"/>
  <c r="AJ998" i="79"/>
  <c r="AI998" i="79"/>
  <c r="AH998" i="79"/>
  <c r="AG998" i="79"/>
  <c r="AF998" i="79"/>
  <c r="AE998" i="79"/>
  <c r="AR995" i="79"/>
  <c r="AQ995" i="79"/>
  <c r="AP995" i="79"/>
  <c r="AO995" i="79"/>
  <c r="AN995" i="79"/>
  <c r="AM995" i="79"/>
  <c r="AL995" i="79"/>
  <c r="AK995" i="79"/>
  <c r="AJ995" i="79"/>
  <c r="AI995" i="79"/>
  <c r="AH995" i="79"/>
  <c r="AG995" i="79"/>
  <c r="AF995" i="79"/>
  <c r="AE995" i="79"/>
  <c r="AR954" i="79"/>
  <c r="AQ954" i="79"/>
  <c r="AP954" i="79"/>
  <c r="AO954" i="79"/>
  <c r="AN954" i="79"/>
  <c r="AM954" i="79"/>
  <c r="AL954" i="79"/>
  <c r="AK954" i="79"/>
  <c r="AJ954" i="79"/>
  <c r="AI954" i="79"/>
  <c r="AH954" i="79"/>
  <c r="AG954" i="79"/>
  <c r="AF954" i="79"/>
  <c r="AE954" i="79"/>
  <c r="AR951" i="79"/>
  <c r="AQ951" i="79"/>
  <c r="AP951" i="79"/>
  <c r="AO951" i="79"/>
  <c r="AN951" i="79"/>
  <c r="AM951" i="79"/>
  <c r="AL951" i="79"/>
  <c r="AK951" i="79"/>
  <c r="AJ951" i="79"/>
  <c r="AI951" i="79"/>
  <c r="AH951" i="79"/>
  <c r="AG951" i="79"/>
  <c r="AF951" i="79"/>
  <c r="AE951" i="79"/>
  <c r="AR948" i="79"/>
  <c r="AQ948" i="79"/>
  <c r="AP948" i="79"/>
  <c r="AO948" i="79"/>
  <c r="AN948" i="79"/>
  <c r="AM948" i="79"/>
  <c r="AL948" i="79"/>
  <c r="AK948" i="79"/>
  <c r="AJ948" i="79"/>
  <c r="AI948" i="79"/>
  <c r="AH948" i="79"/>
  <c r="AG948" i="79"/>
  <c r="AF948" i="79"/>
  <c r="AE948" i="79"/>
  <c r="AR945" i="79"/>
  <c r="AQ945" i="79"/>
  <c r="AP945" i="79"/>
  <c r="AO945" i="79"/>
  <c r="AN945" i="79"/>
  <c r="AM945" i="79"/>
  <c r="AL945" i="79"/>
  <c r="AK945" i="79"/>
  <c r="AJ945" i="79"/>
  <c r="AI945" i="79"/>
  <c r="AH945" i="79"/>
  <c r="AG945" i="79"/>
  <c r="AF945" i="79"/>
  <c r="AE945" i="79"/>
  <c r="AR942" i="79"/>
  <c r="AQ942" i="79"/>
  <c r="AP942" i="79"/>
  <c r="AO942" i="79"/>
  <c r="AN942" i="79"/>
  <c r="AM942" i="79"/>
  <c r="AL942" i="79"/>
  <c r="AK942" i="79"/>
  <c r="AJ942" i="79"/>
  <c r="AI942" i="79"/>
  <c r="AH942" i="79"/>
  <c r="AG942" i="79"/>
  <c r="AF942" i="79"/>
  <c r="AE942" i="79"/>
  <c r="AR939" i="79"/>
  <c r="AQ939" i="79"/>
  <c r="AP939" i="79"/>
  <c r="AO939" i="79"/>
  <c r="AN939" i="79"/>
  <c r="AM939" i="79"/>
  <c r="AL939" i="79"/>
  <c r="AK939" i="79"/>
  <c r="AJ939" i="79"/>
  <c r="AI939" i="79"/>
  <c r="AH939" i="79"/>
  <c r="AG939" i="79"/>
  <c r="AF939" i="79"/>
  <c r="AE939" i="79"/>
  <c r="AR936" i="79"/>
  <c r="AQ936" i="79"/>
  <c r="AP936" i="79"/>
  <c r="AO936" i="79"/>
  <c r="AN936" i="79"/>
  <c r="AM936" i="79"/>
  <c r="AL936" i="79"/>
  <c r="AK936" i="79"/>
  <c r="AJ936" i="79"/>
  <c r="AI936" i="79"/>
  <c r="AH936" i="79"/>
  <c r="AG936" i="79"/>
  <c r="AF936" i="79"/>
  <c r="AE936" i="79"/>
  <c r="AR933" i="79"/>
  <c r="AQ933" i="79"/>
  <c r="AP933" i="79"/>
  <c r="AO933" i="79"/>
  <c r="AN933" i="79"/>
  <c r="AM933" i="79"/>
  <c r="AL933" i="79"/>
  <c r="AK933" i="79"/>
  <c r="AJ933" i="79"/>
  <c r="AI933" i="79"/>
  <c r="AH933" i="79"/>
  <c r="AG933" i="79"/>
  <c r="AF933" i="79"/>
  <c r="AE933" i="79"/>
  <c r="AR930" i="79"/>
  <c r="AQ930" i="79"/>
  <c r="AP930" i="79"/>
  <c r="AO930" i="79"/>
  <c r="AN930" i="79"/>
  <c r="AM930" i="79"/>
  <c r="AL930" i="79"/>
  <c r="AK930" i="79"/>
  <c r="AJ930" i="79"/>
  <c r="AI930" i="79"/>
  <c r="AH930" i="79"/>
  <c r="AG930" i="79"/>
  <c r="AF930" i="79"/>
  <c r="AE930" i="79"/>
  <c r="AR927" i="79"/>
  <c r="AQ927" i="79"/>
  <c r="AP927" i="79"/>
  <c r="AO927" i="79"/>
  <c r="AN927" i="79"/>
  <c r="AM927" i="79"/>
  <c r="AL927" i="79"/>
  <c r="AK927" i="79"/>
  <c r="AJ927" i="79"/>
  <c r="AI927" i="79"/>
  <c r="AH927" i="79"/>
  <c r="AG927" i="79"/>
  <c r="AF927" i="79"/>
  <c r="AE927" i="79"/>
  <c r="AR924" i="79"/>
  <c r="AQ924" i="79"/>
  <c r="AP924" i="79"/>
  <c r="AO924" i="79"/>
  <c r="AN924" i="79"/>
  <c r="AM924" i="79"/>
  <c r="AL924" i="79"/>
  <c r="AK924" i="79"/>
  <c r="AJ924" i="79"/>
  <c r="AI924" i="79"/>
  <c r="AH924" i="79"/>
  <c r="AG924" i="79"/>
  <c r="AF924" i="79"/>
  <c r="AE924" i="79"/>
  <c r="AR921" i="79"/>
  <c r="AQ921" i="79"/>
  <c r="AP921" i="79"/>
  <c r="AO921" i="79"/>
  <c r="AN921" i="79"/>
  <c r="AM921" i="79"/>
  <c r="AL921" i="79"/>
  <c r="AK921" i="79"/>
  <c r="AJ921" i="79"/>
  <c r="AI921" i="79"/>
  <c r="AH921" i="79"/>
  <c r="AG921" i="79"/>
  <c r="AF921" i="79"/>
  <c r="AE921" i="79"/>
  <c r="AR918" i="79"/>
  <c r="AQ918" i="79"/>
  <c r="AP918" i="79"/>
  <c r="AO918" i="79"/>
  <c r="AN918" i="79"/>
  <c r="AM918" i="79"/>
  <c r="AL918" i="79"/>
  <c r="AK918" i="79"/>
  <c r="AJ918" i="79"/>
  <c r="AI918" i="79"/>
  <c r="AH918" i="79"/>
  <c r="AG918" i="79"/>
  <c r="AF918" i="79"/>
  <c r="AE918" i="79"/>
  <c r="AR915" i="79"/>
  <c r="AQ915" i="79"/>
  <c r="AP915" i="79"/>
  <c r="AO915" i="79"/>
  <c r="AN915" i="79"/>
  <c r="AM915" i="79"/>
  <c r="AL915" i="79"/>
  <c r="AK915" i="79"/>
  <c r="AJ915" i="79"/>
  <c r="AI915" i="79"/>
  <c r="AH915" i="79"/>
  <c r="AG915" i="79"/>
  <c r="AF915" i="79"/>
  <c r="AE915" i="79"/>
  <c r="AR911" i="79"/>
  <c r="AQ911" i="79"/>
  <c r="AP911" i="79"/>
  <c r="AO911" i="79"/>
  <c r="AN911" i="79"/>
  <c r="AM911" i="79"/>
  <c r="AL911" i="79"/>
  <c r="AK911" i="79"/>
  <c r="AJ911" i="79"/>
  <c r="AI911" i="79"/>
  <c r="AH911" i="79"/>
  <c r="AG911" i="79"/>
  <c r="AF911" i="79"/>
  <c r="AE911" i="79"/>
  <c r="AR908" i="79"/>
  <c r="AQ908" i="79"/>
  <c r="AP908" i="79"/>
  <c r="AO908" i="79"/>
  <c r="AN908" i="79"/>
  <c r="AM908" i="79"/>
  <c r="AL908" i="79"/>
  <c r="AK908" i="79"/>
  <c r="AJ908" i="79"/>
  <c r="AI908" i="79"/>
  <c r="AH908" i="79"/>
  <c r="AG908" i="79"/>
  <c r="AF908" i="79"/>
  <c r="AE908" i="79"/>
  <c r="AR905" i="79"/>
  <c r="AQ905" i="79"/>
  <c r="AP905" i="79"/>
  <c r="AO905" i="79"/>
  <c r="AN905" i="79"/>
  <c r="AM905" i="79"/>
  <c r="AL905" i="79"/>
  <c r="AK905" i="79"/>
  <c r="AJ905" i="79"/>
  <c r="AI905" i="79"/>
  <c r="AH905" i="79"/>
  <c r="AG905" i="79"/>
  <c r="AF905" i="79"/>
  <c r="AQ901" i="79"/>
  <c r="AP901" i="79"/>
  <c r="AO901" i="79"/>
  <c r="AN901" i="79"/>
  <c r="AM901" i="79"/>
  <c r="AL901" i="79"/>
  <c r="AK901" i="79"/>
  <c r="AJ901" i="79"/>
  <c r="AI901" i="79"/>
  <c r="AH901" i="79"/>
  <c r="AG901" i="79"/>
  <c r="AF901" i="79"/>
  <c r="AE901" i="79"/>
  <c r="AR898" i="79"/>
  <c r="AQ898" i="79"/>
  <c r="AP898" i="79"/>
  <c r="AO898" i="79"/>
  <c r="AN898" i="79"/>
  <c r="AM898" i="79"/>
  <c r="AL898" i="79"/>
  <c r="AK898" i="79"/>
  <c r="AJ898" i="79"/>
  <c r="AI898" i="79"/>
  <c r="AH898" i="79"/>
  <c r="AG898" i="79"/>
  <c r="AF898" i="79"/>
  <c r="AE898" i="79"/>
  <c r="AR895" i="79"/>
  <c r="AQ895" i="79"/>
  <c r="AP895" i="79"/>
  <c r="AO895" i="79"/>
  <c r="AN895" i="79"/>
  <c r="AM895" i="79"/>
  <c r="AL895" i="79"/>
  <c r="AK895" i="79"/>
  <c r="AJ895" i="79"/>
  <c r="AI895" i="79"/>
  <c r="AH895" i="79"/>
  <c r="AG895" i="79"/>
  <c r="AF895" i="79"/>
  <c r="AE895" i="79"/>
  <c r="AR892" i="79"/>
  <c r="AQ892" i="79"/>
  <c r="AP892" i="79"/>
  <c r="AO892" i="79"/>
  <c r="AN892" i="79"/>
  <c r="AM892" i="79"/>
  <c r="AL892" i="79"/>
  <c r="AK892" i="79"/>
  <c r="AJ892" i="79"/>
  <c r="AI892" i="79"/>
  <c r="AH892" i="79"/>
  <c r="AG892" i="79"/>
  <c r="AF892" i="79"/>
  <c r="AE892" i="79"/>
  <c r="AR889" i="79"/>
  <c r="AQ889" i="79"/>
  <c r="AP889" i="79"/>
  <c r="AO889" i="79"/>
  <c r="AN889" i="79"/>
  <c r="AM889" i="79"/>
  <c r="AL889" i="79"/>
  <c r="AK889" i="79"/>
  <c r="AJ889" i="79"/>
  <c r="AI889" i="79"/>
  <c r="AH889" i="79"/>
  <c r="AG889" i="79"/>
  <c r="AF889" i="79"/>
  <c r="AE889" i="79"/>
  <c r="AR886" i="79"/>
  <c r="AQ886" i="79"/>
  <c r="AP886" i="79"/>
  <c r="AO886" i="79"/>
  <c r="AN886" i="79"/>
  <c r="AM886" i="79"/>
  <c r="AL886" i="79"/>
  <c r="AK886" i="79"/>
  <c r="AJ886" i="79"/>
  <c r="AI886" i="79"/>
  <c r="AH886" i="79"/>
  <c r="AG886" i="79"/>
  <c r="AF886" i="79"/>
  <c r="AE886" i="79"/>
  <c r="AR883" i="79"/>
  <c r="AQ883" i="79"/>
  <c r="AP883" i="79"/>
  <c r="AO883" i="79"/>
  <c r="AN883" i="79"/>
  <c r="AM883" i="79"/>
  <c r="AL883" i="79"/>
  <c r="AK883" i="79"/>
  <c r="AJ883" i="79"/>
  <c r="AI883" i="79"/>
  <c r="AH883" i="79"/>
  <c r="AG883" i="79"/>
  <c r="AF883" i="79"/>
  <c r="AE883" i="79"/>
  <c r="AR880" i="79"/>
  <c r="AQ880" i="79"/>
  <c r="AP880" i="79"/>
  <c r="AO880" i="79"/>
  <c r="AN880" i="79"/>
  <c r="AM880" i="79"/>
  <c r="AL880" i="79"/>
  <c r="AK880" i="79"/>
  <c r="AJ880" i="79"/>
  <c r="AI880" i="79"/>
  <c r="AH880" i="79"/>
  <c r="AG880" i="79"/>
  <c r="AF880" i="79"/>
  <c r="AR876" i="79"/>
  <c r="AQ876" i="79"/>
  <c r="AP876" i="79"/>
  <c r="AO876" i="79"/>
  <c r="AN876" i="79"/>
  <c r="AM876" i="79"/>
  <c r="AL876" i="79"/>
  <c r="AK876" i="79"/>
  <c r="AJ876" i="79"/>
  <c r="AI876" i="79"/>
  <c r="AH876" i="79"/>
  <c r="AG876" i="79"/>
  <c r="AF876" i="79"/>
  <c r="AE876" i="79"/>
  <c r="AR873" i="79"/>
  <c r="AQ873" i="79"/>
  <c r="AP873" i="79"/>
  <c r="AO873" i="79"/>
  <c r="AN873" i="79"/>
  <c r="AM873" i="79"/>
  <c r="AL873" i="79"/>
  <c r="AK873" i="79"/>
  <c r="AJ873" i="79"/>
  <c r="AI873" i="79"/>
  <c r="AH873" i="79"/>
  <c r="AG873" i="79"/>
  <c r="AF873" i="79"/>
  <c r="AE873" i="79"/>
  <c r="AR870" i="79"/>
  <c r="AQ870" i="79"/>
  <c r="AP870" i="79"/>
  <c r="AO870" i="79"/>
  <c r="AN870" i="79"/>
  <c r="AM870" i="79"/>
  <c r="AL870" i="79"/>
  <c r="AK870" i="79"/>
  <c r="AJ870" i="79"/>
  <c r="AI870" i="79"/>
  <c r="AH870" i="79"/>
  <c r="AG870" i="79"/>
  <c r="AF870" i="79"/>
  <c r="AE870" i="79"/>
  <c r="AR867" i="79"/>
  <c r="AQ867" i="79"/>
  <c r="AP867" i="79"/>
  <c r="AO867" i="79"/>
  <c r="AN867" i="79"/>
  <c r="AM867" i="79"/>
  <c r="AL867" i="79"/>
  <c r="AK867" i="79"/>
  <c r="AJ867" i="79"/>
  <c r="AI867" i="79"/>
  <c r="AH867" i="79"/>
  <c r="AG867" i="79"/>
  <c r="AF867" i="79"/>
  <c r="AE867" i="79"/>
  <c r="AR842" i="79"/>
  <c r="AQ842" i="79"/>
  <c r="AP842" i="79"/>
  <c r="AO842" i="79"/>
  <c r="AN842" i="79"/>
  <c r="AM842" i="79"/>
  <c r="AL842" i="79"/>
  <c r="AK842" i="79"/>
  <c r="AJ842" i="79"/>
  <c r="AI842" i="79"/>
  <c r="AH842" i="79"/>
  <c r="AG842" i="79"/>
  <c r="AF842" i="79"/>
  <c r="AR838" i="79"/>
  <c r="AQ838" i="79"/>
  <c r="AP838" i="79"/>
  <c r="AO838" i="79"/>
  <c r="AN838" i="79"/>
  <c r="AM838" i="79"/>
  <c r="AL838" i="79"/>
  <c r="AK838" i="79"/>
  <c r="AJ838" i="79"/>
  <c r="AI838" i="79"/>
  <c r="AH838" i="79"/>
  <c r="AG838" i="79"/>
  <c r="AF838" i="79"/>
  <c r="AE838" i="79"/>
  <c r="AR835" i="79"/>
  <c r="AQ835" i="79"/>
  <c r="AP835" i="79"/>
  <c r="AO835" i="79"/>
  <c r="AN835" i="79"/>
  <c r="AM835" i="79"/>
  <c r="AL835" i="79"/>
  <c r="AK835" i="79"/>
  <c r="AJ835" i="79"/>
  <c r="AI835" i="79"/>
  <c r="AH835" i="79"/>
  <c r="AG835" i="79"/>
  <c r="AF835" i="79"/>
  <c r="AE835" i="79"/>
  <c r="AR832" i="79"/>
  <c r="AQ832" i="79"/>
  <c r="AP832" i="79"/>
  <c r="AO832" i="79"/>
  <c r="AN832" i="79"/>
  <c r="AM832" i="79"/>
  <c r="AL832" i="79"/>
  <c r="AK832" i="79"/>
  <c r="AJ832" i="79"/>
  <c r="AI832" i="79"/>
  <c r="AH832" i="79"/>
  <c r="AG832" i="79"/>
  <c r="AF832" i="79"/>
  <c r="AE832" i="79"/>
  <c r="AR828" i="79"/>
  <c r="AQ828" i="79"/>
  <c r="AP828" i="79"/>
  <c r="AO828" i="79"/>
  <c r="AN828" i="79"/>
  <c r="AM828" i="79"/>
  <c r="AL828" i="79"/>
  <c r="AK828" i="79"/>
  <c r="AJ828" i="79"/>
  <c r="AI828" i="79"/>
  <c r="AH828" i="79"/>
  <c r="AG828" i="79"/>
  <c r="AF828" i="79"/>
  <c r="AE828" i="79"/>
  <c r="AR825" i="79"/>
  <c r="AQ825" i="79"/>
  <c r="AP825" i="79"/>
  <c r="AO825" i="79"/>
  <c r="AN825" i="79"/>
  <c r="AM825" i="79"/>
  <c r="AL825" i="79"/>
  <c r="AK825" i="79"/>
  <c r="AJ825" i="79"/>
  <c r="AI825" i="79"/>
  <c r="AH825" i="79"/>
  <c r="AG825" i="79"/>
  <c r="AF825" i="79"/>
  <c r="AE825" i="79"/>
  <c r="AR822" i="79"/>
  <c r="AQ822" i="79"/>
  <c r="AP822" i="79"/>
  <c r="AO822" i="79"/>
  <c r="AN822" i="79"/>
  <c r="AM822" i="79"/>
  <c r="AL822" i="79"/>
  <c r="AK822" i="79"/>
  <c r="AJ822" i="79"/>
  <c r="AI822" i="79"/>
  <c r="AH822" i="79"/>
  <c r="AG822" i="79"/>
  <c r="AF822" i="79"/>
  <c r="AE822" i="79"/>
  <c r="AR816" i="79"/>
  <c r="AQ816" i="79"/>
  <c r="AP816" i="79"/>
  <c r="AO816" i="79"/>
  <c r="AN816" i="79"/>
  <c r="AM816" i="79"/>
  <c r="AL816" i="79"/>
  <c r="AK816" i="79"/>
  <c r="AJ816" i="79"/>
  <c r="AI816" i="79"/>
  <c r="AH816" i="79"/>
  <c r="AG816" i="79"/>
  <c r="AF816" i="79"/>
  <c r="AE816" i="79"/>
  <c r="AR812" i="79"/>
  <c r="AQ812" i="79"/>
  <c r="AP812" i="79"/>
  <c r="AO812" i="79"/>
  <c r="AN812" i="79"/>
  <c r="AM812" i="79"/>
  <c r="AL812" i="79"/>
  <c r="AK812" i="79"/>
  <c r="AJ812" i="79"/>
  <c r="AI812" i="79"/>
  <c r="AH812" i="79"/>
  <c r="AG812" i="79"/>
  <c r="AF812" i="79"/>
  <c r="AE812" i="79"/>
  <c r="AR809" i="79"/>
  <c r="AQ809" i="79"/>
  <c r="AP809" i="79"/>
  <c r="AO809" i="79"/>
  <c r="AN809" i="79"/>
  <c r="AM809" i="79"/>
  <c r="AL809" i="79"/>
  <c r="AK809" i="79"/>
  <c r="AJ809" i="79"/>
  <c r="AI809" i="79"/>
  <c r="AH809" i="79"/>
  <c r="AG809" i="79"/>
  <c r="AF809" i="79"/>
  <c r="AE809" i="79"/>
  <c r="AR806" i="79"/>
  <c r="AQ806" i="79"/>
  <c r="AP806" i="79"/>
  <c r="AO806" i="79"/>
  <c r="AN806" i="79"/>
  <c r="AM806" i="79"/>
  <c r="AL806" i="79"/>
  <c r="AK806" i="79"/>
  <c r="AJ806" i="79"/>
  <c r="AI806" i="79"/>
  <c r="AH806" i="79"/>
  <c r="AG806" i="79"/>
  <c r="AF806" i="79"/>
  <c r="AE806" i="79"/>
  <c r="AR803" i="79"/>
  <c r="AQ803" i="79"/>
  <c r="AP803" i="79"/>
  <c r="AO803" i="79"/>
  <c r="AN803" i="79"/>
  <c r="AM803" i="79"/>
  <c r="AL803" i="79"/>
  <c r="AK803" i="79"/>
  <c r="AJ803" i="79"/>
  <c r="AI803" i="79"/>
  <c r="AH803" i="79"/>
  <c r="AG803" i="79"/>
  <c r="AF803" i="79"/>
  <c r="AE803" i="79"/>
  <c r="AR800" i="79"/>
  <c r="AQ800" i="79"/>
  <c r="AP800" i="79"/>
  <c r="AO800" i="79"/>
  <c r="AN800" i="79"/>
  <c r="AM800" i="79"/>
  <c r="AL800" i="79"/>
  <c r="AK800" i="79"/>
  <c r="AJ800" i="79"/>
  <c r="AI800" i="79"/>
  <c r="AH800" i="79"/>
  <c r="AG800" i="79"/>
  <c r="AF800" i="79"/>
  <c r="AE800" i="79"/>
  <c r="AR764" i="79"/>
  <c r="AQ764" i="79"/>
  <c r="AP764" i="79"/>
  <c r="AO764" i="79"/>
  <c r="AN764" i="79"/>
  <c r="AM764" i="79"/>
  <c r="AL764" i="79"/>
  <c r="AK764" i="79"/>
  <c r="AJ764" i="79"/>
  <c r="AI764" i="79"/>
  <c r="AH764" i="79"/>
  <c r="AG764" i="79"/>
  <c r="AF764" i="79"/>
  <c r="AE764" i="79"/>
  <c r="AR761" i="79"/>
  <c r="AQ761" i="79"/>
  <c r="AP761" i="79"/>
  <c r="AO761" i="79"/>
  <c r="AN761" i="79"/>
  <c r="AM761" i="79"/>
  <c r="AL761" i="79"/>
  <c r="AK761" i="79"/>
  <c r="AJ761" i="79"/>
  <c r="AI761" i="79"/>
  <c r="AH761" i="79"/>
  <c r="AG761" i="79"/>
  <c r="AF761" i="79"/>
  <c r="AE761" i="79"/>
  <c r="AR758" i="79"/>
  <c r="AQ758" i="79"/>
  <c r="AP758" i="79"/>
  <c r="AO758" i="79"/>
  <c r="AN758" i="79"/>
  <c r="AM758" i="79"/>
  <c r="AL758" i="79"/>
  <c r="AK758" i="79"/>
  <c r="AJ758" i="79"/>
  <c r="AI758" i="79"/>
  <c r="AH758" i="79"/>
  <c r="AG758" i="79"/>
  <c r="AF758" i="79"/>
  <c r="AE758" i="79"/>
  <c r="AR755" i="79"/>
  <c r="AQ755" i="79"/>
  <c r="AP755" i="79"/>
  <c r="AO755" i="79"/>
  <c r="AN755" i="79"/>
  <c r="AM755" i="79"/>
  <c r="AL755" i="79"/>
  <c r="AK755" i="79"/>
  <c r="AJ755" i="79"/>
  <c r="AI755" i="79"/>
  <c r="AH755" i="79"/>
  <c r="AG755" i="79"/>
  <c r="AF755" i="79"/>
  <c r="AE755" i="79"/>
  <c r="AR752" i="79"/>
  <c r="AQ752" i="79"/>
  <c r="AP752" i="79"/>
  <c r="AO752" i="79"/>
  <c r="AN752" i="79"/>
  <c r="AM752" i="79"/>
  <c r="AL752" i="79"/>
  <c r="AK752" i="79"/>
  <c r="AJ752" i="79"/>
  <c r="AI752" i="79"/>
  <c r="AH752" i="79"/>
  <c r="AG752" i="79"/>
  <c r="AF752" i="79"/>
  <c r="AE752" i="79"/>
  <c r="AR749" i="79"/>
  <c r="AQ749" i="79"/>
  <c r="AP749" i="79"/>
  <c r="AO749" i="79"/>
  <c r="AN749" i="79"/>
  <c r="AM749" i="79"/>
  <c r="AL749" i="79"/>
  <c r="AK749" i="79"/>
  <c r="AJ749" i="79"/>
  <c r="AI749" i="79"/>
  <c r="AH749" i="79"/>
  <c r="AG749" i="79"/>
  <c r="AF749" i="79"/>
  <c r="AE749" i="79"/>
  <c r="AR746" i="79"/>
  <c r="AQ746" i="79"/>
  <c r="AP746" i="79"/>
  <c r="AO746" i="79"/>
  <c r="AN746" i="79"/>
  <c r="AM746" i="79"/>
  <c r="AL746" i="79"/>
  <c r="AK746" i="79"/>
  <c r="AJ746" i="79"/>
  <c r="AI746" i="79"/>
  <c r="AH746" i="79"/>
  <c r="AG746" i="79"/>
  <c r="AF746" i="79"/>
  <c r="AE746" i="79"/>
  <c r="AR743" i="79"/>
  <c r="AQ743" i="79"/>
  <c r="AP743" i="79"/>
  <c r="AO743" i="79"/>
  <c r="AN743" i="79"/>
  <c r="AM743" i="79"/>
  <c r="AL743" i="79"/>
  <c r="AK743" i="79"/>
  <c r="AJ743" i="79"/>
  <c r="AI743" i="79"/>
  <c r="AH743" i="79"/>
  <c r="AG743" i="79"/>
  <c r="AF743" i="79"/>
  <c r="AE743" i="79"/>
  <c r="AR740" i="79"/>
  <c r="AQ740" i="79"/>
  <c r="AP740" i="79"/>
  <c r="AO740" i="79"/>
  <c r="AN740" i="79"/>
  <c r="AM740" i="79"/>
  <c r="AL740" i="79"/>
  <c r="AK740" i="79"/>
  <c r="AJ740" i="79"/>
  <c r="AI740" i="79"/>
  <c r="AH740" i="79"/>
  <c r="AG740" i="79"/>
  <c r="AF740" i="79"/>
  <c r="AE740" i="79"/>
  <c r="AR737" i="79"/>
  <c r="AQ737" i="79"/>
  <c r="AP737" i="79"/>
  <c r="AO737" i="79"/>
  <c r="AN737" i="79"/>
  <c r="AM737" i="79"/>
  <c r="AL737" i="79"/>
  <c r="AK737" i="79"/>
  <c r="AJ737" i="79"/>
  <c r="AI737" i="79"/>
  <c r="AH737" i="79"/>
  <c r="AG737" i="79"/>
  <c r="AF737" i="79"/>
  <c r="AE737" i="79"/>
  <c r="AR734" i="79"/>
  <c r="AQ734" i="79"/>
  <c r="AP734" i="79"/>
  <c r="AO734" i="79"/>
  <c r="AN734" i="79"/>
  <c r="AM734" i="79"/>
  <c r="AL734" i="79"/>
  <c r="AK734" i="79"/>
  <c r="AJ734" i="79"/>
  <c r="AI734" i="79"/>
  <c r="AH734" i="79"/>
  <c r="AG734" i="79"/>
  <c r="AF734" i="79"/>
  <c r="AE734" i="79"/>
  <c r="AR731" i="79"/>
  <c r="AQ731" i="79"/>
  <c r="AP731" i="79"/>
  <c r="AO731" i="79"/>
  <c r="AN731" i="79"/>
  <c r="AM731" i="79"/>
  <c r="AL731" i="79"/>
  <c r="AK731" i="79"/>
  <c r="AJ731" i="79"/>
  <c r="AI731" i="79"/>
  <c r="AH731" i="79"/>
  <c r="AG731" i="79"/>
  <c r="AF731" i="79"/>
  <c r="AE731" i="79"/>
  <c r="AR728" i="79"/>
  <c r="AQ728" i="79"/>
  <c r="AP728" i="79"/>
  <c r="AO728" i="79"/>
  <c r="AN728" i="79"/>
  <c r="AM728" i="79"/>
  <c r="AL728" i="79"/>
  <c r="AK728" i="79"/>
  <c r="AJ728" i="79"/>
  <c r="AI728" i="79"/>
  <c r="AH728" i="79"/>
  <c r="AG728" i="79"/>
  <c r="AF728" i="79"/>
  <c r="AE728" i="79"/>
  <c r="AR725" i="79"/>
  <c r="AQ725" i="79"/>
  <c r="AP725" i="79"/>
  <c r="AO725" i="79"/>
  <c r="AN725" i="79"/>
  <c r="AM725" i="79"/>
  <c r="AL725" i="79"/>
  <c r="AK725" i="79"/>
  <c r="AJ725" i="79"/>
  <c r="AI725" i="79"/>
  <c r="AH725" i="79"/>
  <c r="AG725" i="79"/>
  <c r="AF725" i="79"/>
  <c r="AE725" i="79"/>
  <c r="AR721" i="79"/>
  <c r="AQ721" i="79"/>
  <c r="AP721" i="79"/>
  <c r="AO721" i="79"/>
  <c r="AN721" i="79"/>
  <c r="AM721" i="79"/>
  <c r="AL721" i="79"/>
  <c r="AK721" i="79"/>
  <c r="AJ721" i="79"/>
  <c r="AI721" i="79"/>
  <c r="AH721" i="79"/>
  <c r="AG721" i="79"/>
  <c r="AF721" i="79"/>
  <c r="AR718" i="79"/>
  <c r="AQ718" i="79"/>
  <c r="AP718" i="79"/>
  <c r="AO718" i="79"/>
  <c r="AN718" i="79"/>
  <c r="AM718" i="79"/>
  <c r="AL718" i="79"/>
  <c r="AK718" i="79"/>
  <c r="AJ718" i="79"/>
  <c r="AI718" i="79"/>
  <c r="AH718" i="79"/>
  <c r="AG718" i="79"/>
  <c r="AF718" i="79"/>
  <c r="AE718" i="79"/>
  <c r="AR715" i="79"/>
  <c r="AQ715" i="79"/>
  <c r="AP715" i="79"/>
  <c r="AO715" i="79"/>
  <c r="AN715" i="79"/>
  <c r="AM715" i="79"/>
  <c r="AL715" i="79"/>
  <c r="AK715" i="79"/>
  <c r="AJ715" i="79"/>
  <c r="AI715" i="79"/>
  <c r="AH715" i="79"/>
  <c r="AG715" i="79"/>
  <c r="AF715" i="79"/>
  <c r="AR711" i="79"/>
  <c r="AQ711" i="79"/>
  <c r="AP711" i="79"/>
  <c r="AO711" i="79"/>
  <c r="AN711" i="79"/>
  <c r="AM711" i="79"/>
  <c r="AL711" i="79"/>
  <c r="AK711" i="79"/>
  <c r="AJ711" i="79"/>
  <c r="AI711" i="79"/>
  <c r="AH711" i="79"/>
  <c r="AG711" i="79"/>
  <c r="AF711" i="79"/>
  <c r="AE711" i="79"/>
  <c r="AR708" i="79"/>
  <c r="AQ708" i="79"/>
  <c r="AP708" i="79"/>
  <c r="AO708" i="79"/>
  <c r="AN708" i="79"/>
  <c r="AM708" i="79"/>
  <c r="AL708" i="79"/>
  <c r="AK708" i="79"/>
  <c r="AJ708" i="79"/>
  <c r="AI708" i="79"/>
  <c r="AH708" i="79"/>
  <c r="AG708" i="79"/>
  <c r="AF708" i="79"/>
  <c r="AE708" i="79"/>
  <c r="AR705" i="79"/>
  <c r="AQ705" i="79"/>
  <c r="AP705" i="79"/>
  <c r="AO705" i="79"/>
  <c r="AN705" i="79"/>
  <c r="AM705" i="79"/>
  <c r="AL705" i="79"/>
  <c r="AK705" i="79"/>
  <c r="AJ705" i="79"/>
  <c r="AI705" i="79"/>
  <c r="AH705" i="79"/>
  <c r="AG705" i="79"/>
  <c r="AF705" i="79"/>
  <c r="AE705" i="79"/>
  <c r="AR702" i="79"/>
  <c r="AQ702" i="79"/>
  <c r="AP702" i="79"/>
  <c r="AO702" i="79"/>
  <c r="AN702" i="79"/>
  <c r="AM702" i="79"/>
  <c r="AL702" i="79"/>
  <c r="AK702" i="79"/>
  <c r="AJ702" i="79"/>
  <c r="AI702" i="79"/>
  <c r="AH702" i="79"/>
  <c r="AG702" i="79"/>
  <c r="AF702" i="79"/>
  <c r="AE702" i="79"/>
  <c r="AR699" i="79"/>
  <c r="AQ699" i="79"/>
  <c r="AP699" i="79"/>
  <c r="AO699" i="79"/>
  <c r="AN699" i="79"/>
  <c r="AM699" i="79"/>
  <c r="AL699" i="79"/>
  <c r="AK699" i="79"/>
  <c r="AJ699" i="79"/>
  <c r="AI699" i="79"/>
  <c r="AH699" i="79"/>
  <c r="AG699" i="79"/>
  <c r="AF699" i="79"/>
  <c r="AR696" i="79"/>
  <c r="AQ696" i="79"/>
  <c r="AP696" i="79"/>
  <c r="AO696" i="79"/>
  <c r="AN696" i="79"/>
  <c r="AM696" i="79"/>
  <c r="AL696" i="79"/>
  <c r="AK696" i="79"/>
  <c r="AJ696" i="79"/>
  <c r="AI696" i="79"/>
  <c r="AH696" i="79"/>
  <c r="AG696" i="79"/>
  <c r="AF696" i="79"/>
  <c r="AE696" i="79"/>
  <c r="AR693" i="79"/>
  <c r="AQ693" i="79"/>
  <c r="AP693" i="79"/>
  <c r="AO693" i="79"/>
  <c r="AN693" i="79"/>
  <c r="AM693" i="79"/>
  <c r="AL693" i="79"/>
  <c r="AK693" i="79"/>
  <c r="AJ693" i="79"/>
  <c r="AI693" i="79"/>
  <c r="AH693" i="79"/>
  <c r="AF693" i="79"/>
  <c r="AE693" i="79"/>
  <c r="AR690" i="79"/>
  <c r="AQ690" i="79"/>
  <c r="AP690" i="79"/>
  <c r="AO690" i="79"/>
  <c r="AN690" i="79"/>
  <c r="AM690" i="79"/>
  <c r="AL690" i="79"/>
  <c r="AK690" i="79"/>
  <c r="AJ690" i="79"/>
  <c r="AI690" i="79"/>
  <c r="AH690" i="79"/>
  <c r="AG690" i="79"/>
  <c r="AF690" i="79"/>
  <c r="AE690" i="79"/>
  <c r="AR686" i="79"/>
  <c r="AQ686" i="79"/>
  <c r="AP686" i="79"/>
  <c r="AO686" i="79"/>
  <c r="AN686" i="79"/>
  <c r="AM686" i="79"/>
  <c r="AL686" i="79"/>
  <c r="AK686" i="79"/>
  <c r="AJ686" i="79"/>
  <c r="AI686" i="79"/>
  <c r="AH686" i="79"/>
  <c r="AG686" i="79"/>
  <c r="AF686" i="79"/>
  <c r="AE686" i="79"/>
  <c r="AR683" i="79"/>
  <c r="AQ683" i="79"/>
  <c r="AP683" i="79"/>
  <c r="AO683" i="79"/>
  <c r="AN683" i="79"/>
  <c r="AM683" i="79"/>
  <c r="AL683" i="79"/>
  <c r="AK683" i="79"/>
  <c r="AJ683" i="79"/>
  <c r="AI683" i="79"/>
  <c r="AH683" i="79"/>
  <c r="AG683" i="79"/>
  <c r="AF683" i="79"/>
  <c r="AE683" i="79"/>
  <c r="AR680" i="79"/>
  <c r="AQ680" i="79"/>
  <c r="AP680" i="79"/>
  <c r="AO680" i="79"/>
  <c r="AN680" i="79"/>
  <c r="AM680" i="79"/>
  <c r="AL680" i="79"/>
  <c r="AK680" i="79"/>
  <c r="AJ680" i="79"/>
  <c r="AI680" i="79"/>
  <c r="AH680" i="79"/>
  <c r="AG680" i="79"/>
  <c r="AF680" i="79"/>
  <c r="AE680" i="79"/>
  <c r="AR677" i="79"/>
  <c r="AQ677" i="79"/>
  <c r="AP677" i="79"/>
  <c r="AO677" i="79"/>
  <c r="AN677" i="79"/>
  <c r="AM677" i="79"/>
  <c r="AL677" i="79"/>
  <c r="AK677" i="79"/>
  <c r="AJ677" i="79"/>
  <c r="AI677" i="79"/>
  <c r="AH677" i="79"/>
  <c r="AG677" i="79"/>
  <c r="AF677" i="79"/>
  <c r="AE677" i="79"/>
  <c r="AR652" i="79"/>
  <c r="AQ652" i="79"/>
  <c r="AP652" i="79"/>
  <c r="AO652" i="79"/>
  <c r="AN652" i="79"/>
  <c r="AM652" i="79"/>
  <c r="AL652" i="79"/>
  <c r="AK652" i="79"/>
  <c r="AJ652" i="79"/>
  <c r="AI652" i="79"/>
  <c r="AH652" i="79"/>
  <c r="AG652" i="79"/>
  <c r="AF652" i="79"/>
  <c r="AR648" i="79"/>
  <c r="AQ648" i="79"/>
  <c r="AP648" i="79"/>
  <c r="AO648" i="79"/>
  <c r="AN648" i="79"/>
  <c r="AM648" i="79"/>
  <c r="AL648" i="79"/>
  <c r="AK648" i="79"/>
  <c r="AJ648" i="79"/>
  <c r="AI648" i="79"/>
  <c r="AH648" i="79"/>
  <c r="AG648" i="79"/>
  <c r="AF648" i="79"/>
  <c r="AE648" i="79"/>
  <c r="AR645" i="79"/>
  <c r="AQ645" i="79"/>
  <c r="AP645" i="79"/>
  <c r="AO645" i="79"/>
  <c r="AN645" i="79"/>
  <c r="AM645" i="79"/>
  <c r="AL645" i="79"/>
  <c r="AK645" i="79"/>
  <c r="AJ645" i="79"/>
  <c r="AI645" i="79"/>
  <c r="AH645" i="79"/>
  <c r="AG645" i="79"/>
  <c r="AF645" i="79"/>
  <c r="AE645" i="79"/>
  <c r="AR642" i="79"/>
  <c r="AQ642" i="79"/>
  <c r="AP642" i="79"/>
  <c r="AO642" i="79"/>
  <c r="AN642" i="79"/>
  <c r="AM642" i="79"/>
  <c r="AL642" i="79"/>
  <c r="AK642" i="79"/>
  <c r="AJ642" i="79"/>
  <c r="AI642" i="79"/>
  <c r="AH642" i="79"/>
  <c r="AG642" i="79"/>
  <c r="AF642" i="79"/>
  <c r="AE642" i="79"/>
  <c r="AR638" i="79"/>
  <c r="AQ638" i="79"/>
  <c r="AP638" i="79"/>
  <c r="AO638" i="79"/>
  <c r="AN638" i="79"/>
  <c r="AM638" i="79"/>
  <c r="AL638" i="79"/>
  <c r="AK638" i="79"/>
  <c r="AJ638" i="79"/>
  <c r="AI638" i="79"/>
  <c r="AH638" i="79"/>
  <c r="AG638" i="79"/>
  <c r="AF638" i="79"/>
  <c r="AR635" i="79"/>
  <c r="AQ635" i="79"/>
  <c r="AP635" i="79"/>
  <c r="AO635" i="79"/>
  <c r="AN635" i="79"/>
  <c r="AM635" i="79"/>
  <c r="AL635" i="79"/>
  <c r="AK635" i="79"/>
  <c r="AJ635" i="79"/>
  <c r="AI635" i="79"/>
  <c r="AH635" i="79"/>
  <c r="AG635" i="79"/>
  <c r="AF635" i="79"/>
  <c r="AE635" i="79"/>
  <c r="AR632" i="79"/>
  <c r="AQ632" i="79"/>
  <c r="AP632" i="79"/>
  <c r="AO632" i="79"/>
  <c r="AN632" i="79"/>
  <c r="AM632" i="79"/>
  <c r="AL632" i="79"/>
  <c r="AK632" i="79"/>
  <c r="AJ632" i="79"/>
  <c r="AI632" i="79"/>
  <c r="AH632" i="79"/>
  <c r="AG632" i="79"/>
  <c r="AF632" i="79"/>
  <c r="AE632" i="79"/>
  <c r="AR629" i="79"/>
  <c r="AQ629" i="79"/>
  <c r="AP629" i="79"/>
  <c r="AO629" i="79"/>
  <c r="AN629" i="79"/>
  <c r="AM629" i="79"/>
  <c r="AL629" i="79"/>
  <c r="AK629" i="79"/>
  <c r="AJ629" i="79"/>
  <c r="AI629" i="79"/>
  <c r="AH629" i="79"/>
  <c r="AG629" i="79"/>
  <c r="AF629" i="79"/>
  <c r="AR626" i="79"/>
  <c r="AQ626" i="79"/>
  <c r="AP626" i="79"/>
  <c r="AO626" i="79"/>
  <c r="AN626" i="79"/>
  <c r="AM626" i="79"/>
  <c r="AL626" i="79"/>
  <c r="AK626" i="79"/>
  <c r="AJ626" i="79"/>
  <c r="AI626" i="79"/>
  <c r="AH626" i="79"/>
  <c r="AG626" i="79"/>
  <c r="AF626" i="79"/>
  <c r="AE626" i="79"/>
  <c r="AR622" i="79"/>
  <c r="AQ622" i="79"/>
  <c r="AP622" i="79"/>
  <c r="AO622" i="79"/>
  <c r="AN622" i="79"/>
  <c r="AM622" i="79"/>
  <c r="AL622" i="79"/>
  <c r="AK622" i="79"/>
  <c r="AJ622" i="79"/>
  <c r="AI622" i="79"/>
  <c r="AH622" i="79"/>
  <c r="AG622" i="79"/>
  <c r="AF622" i="79"/>
  <c r="AE622" i="79"/>
  <c r="AR619" i="79"/>
  <c r="AQ619" i="79"/>
  <c r="AP619" i="79"/>
  <c r="AO619" i="79"/>
  <c r="AN619" i="79"/>
  <c r="AM619" i="79"/>
  <c r="AL619" i="79"/>
  <c r="AK619" i="79"/>
  <c r="AJ619" i="79"/>
  <c r="AI619" i="79"/>
  <c r="AH619" i="79"/>
  <c r="AG619" i="79"/>
  <c r="AF619" i="79"/>
  <c r="AE619" i="79"/>
  <c r="AR616" i="79"/>
  <c r="AQ616" i="79"/>
  <c r="AP616" i="79"/>
  <c r="AO616" i="79"/>
  <c r="AN616" i="79"/>
  <c r="AM616" i="79"/>
  <c r="AL616" i="79"/>
  <c r="AK616" i="79"/>
  <c r="AJ616" i="79"/>
  <c r="AI616" i="79"/>
  <c r="AH616" i="79"/>
  <c r="AG616" i="79"/>
  <c r="AF616" i="79"/>
  <c r="AE616" i="79"/>
  <c r="AR613" i="79"/>
  <c r="AQ613" i="79"/>
  <c r="AP613" i="79"/>
  <c r="AO613" i="79"/>
  <c r="AN613" i="79"/>
  <c r="AM613" i="79"/>
  <c r="AL613" i="79"/>
  <c r="AK613" i="79"/>
  <c r="AJ613" i="79"/>
  <c r="AI613" i="79"/>
  <c r="AH613" i="79"/>
  <c r="AG613" i="79"/>
  <c r="AF613" i="79"/>
  <c r="AE613" i="79"/>
  <c r="AR610" i="79"/>
  <c r="AQ610" i="79"/>
  <c r="AP610" i="79"/>
  <c r="AO610" i="79"/>
  <c r="AN610" i="79"/>
  <c r="AM610" i="79"/>
  <c r="AL610" i="79"/>
  <c r="AK610" i="79"/>
  <c r="AJ610" i="79"/>
  <c r="AI610" i="79"/>
  <c r="AH610" i="79"/>
  <c r="AG610" i="79"/>
  <c r="AF610" i="79"/>
  <c r="AE610" i="79"/>
  <c r="AR574" i="79"/>
  <c r="AQ574" i="79"/>
  <c r="AP574" i="79"/>
  <c r="AO574" i="79"/>
  <c r="AN574" i="79"/>
  <c r="AM574" i="79"/>
  <c r="AL574" i="79"/>
  <c r="AK574" i="79"/>
  <c r="AJ574" i="79"/>
  <c r="AI574" i="79"/>
  <c r="AH574" i="79"/>
  <c r="AG574" i="79"/>
  <c r="AF574" i="79"/>
  <c r="AE574" i="79"/>
  <c r="AR571" i="79"/>
  <c r="AQ571" i="79"/>
  <c r="AP571" i="79"/>
  <c r="AO571" i="79"/>
  <c r="AN571" i="79"/>
  <c r="AM571" i="79"/>
  <c r="AL571" i="79"/>
  <c r="AK571" i="79"/>
  <c r="AJ571" i="79"/>
  <c r="AI571" i="79"/>
  <c r="AH571" i="79"/>
  <c r="AG571" i="79"/>
  <c r="AF571" i="79"/>
  <c r="AE571" i="79"/>
  <c r="AR568" i="79"/>
  <c r="AQ568" i="79"/>
  <c r="AP568" i="79"/>
  <c r="AO568" i="79"/>
  <c r="AN568" i="79"/>
  <c r="AM568" i="79"/>
  <c r="AL568" i="79"/>
  <c r="AK568" i="79"/>
  <c r="AJ568" i="79"/>
  <c r="AI568" i="79"/>
  <c r="AH568" i="79"/>
  <c r="AG568" i="79"/>
  <c r="AF568" i="79"/>
  <c r="AE568" i="79"/>
  <c r="AR565" i="79"/>
  <c r="AQ565" i="79"/>
  <c r="AP565" i="79"/>
  <c r="AO565" i="79"/>
  <c r="AN565" i="79"/>
  <c r="AM565" i="79"/>
  <c r="AL565" i="79"/>
  <c r="AK565" i="79"/>
  <c r="AJ565" i="79"/>
  <c r="AI565" i="79"/>
  <c r="AH565" i="79"/>
  <c r="AG565" i="79"/>
  <c r="AF565" i="79"/>
  <c r="AE565" i="79"/>
  <c r="AR562" i="79"/>
  <c r="AQ562" i="79"/>
  <c r="AP562" i="79"/>
  <c r="AO562" i="79"/>
  <c r="AN562" i="79"/>
  <c r="AM562" i="79"/>
  <c r="AL562" i="79"/>
  <c r="AK562" i="79"/>
  <c r="AJ562" i="79"/>
  <c r="AI562" i="79"/>
  <c r="AH562" i="79"/>
  <c r="AG562" i="79"/>
  <c r="AF562" i="79"/>
  <c r="AE562" i="79"/>
  <c r="AR559" i="79"/>
  <c r="AQ559" i="79"/>
  <c r="AP559" i="79"/>
  <c r="AO559" i="79"/>
  <c r="AN559" i="79"/>
  <c r="AM559" i="79"/>
  <c r="AL559" i="79"/>
  <c r="AK559" i="79"/>
  <c r="AJ559" i="79"/>
  <c r="AI559" i="79"/>
  <c r="AH559" i="79"/>
  <c r="AG559" i="79"/>
  <c r="AF559" i="79"/>
  <c r="AE559" i="79"/>
  <c r="AR556" i="79"/>
  <c r="AQ556" i="79"/>
  <c r="AP556" i="79"/>
  <c r="AO556" i="79"/>
  <c r="AN556" i="79"/>
  <c r="AM556" i="79"/>
  <c r="AL556" i="79"/>
  <c r="AK556" i="79"/>
  <c r="AJ556" i="79"/>
  <c r="AI556" i="79"/>
  <c r="AH556" i="79"/>
  <c r="AG556" i="79"/>
  <c r="AF556" i="79"/>
  <c r="AE556" i="79"/>
  <c r="AR553" i="79"/>
  <c r="AQ553" i="79"/>
  <c r="AP553" i="79"/>
  <c r="AO553" i="79"/>
  <c r="AN553" i="79"/>
  <c r="AM553" i="79"/>
  <c r="AL553" i="79"/>
  <c r="AK553" i="79"/>
  <c r="AJ553" i="79"/>
  <c r="AI553" i="79"/>
  <c r="AH553" i="79"/>
  <c r="AG553" i="79"/>
  <c r="AF553" i="79"/>
  <c r="AE553" i="79"/>
  <c r="AR550" i="79"/>
  <c r="AQ550" i="79"/>
  <c r="AP550" i="79"/>
  <c r="AO550" i="79"/>
  <c r="AN550" i="79"/>
  <c r="AM550" i="79"/>
  <c r="AL550" i="79"/>
  <c r="AK550" i="79"/>
  <c r="AJ550" i="79"/>
  <c r="AI550" i="79"/>
  <c r="AH550" i="79"/>
  <c r="AG550" i="79"/>
  <c r="AF550" i="79"/>
  <c r="AE550" i="79"/>
  <c r="AR547" i="79"/>
  <c r="AQ547" i="79"/>
  <c r="AP547" i="79"/>
  <c r="AO547" i="79"/>
  <c r="AN547" i="79"/>
  <c r="AM547" i="79"/>
  <c r="AL547" i="79"/>
  <c r="AK547" i="79"/>
  <c r="AJ547" i="79"/>
  <c r="AI547" i="79"/>
  <c r="AH547" i="79"/>
  <c r="AG547" i="79"/>
  <c r="AF547" i="79"/>
  <c r="AE547" i="79"/>
  <c r="AR544" i="79"/>
  <c r="AQ544" i="79"/>
  <c r="AP544" i="79"/>
  <c r="AO544" i="79"/>
  <c r="AN544" i="79"/>
  <c r="AM544" i="79"/>
  <c r="AL544" i="79"/>
  <c r="AK544" i="79"/>
  <c r="AJ544" i="79"/>
  <c r="AI544" i="79"/>
  <c r="AH544" i="79"/>
  <c r="AG544" i="79"/>
  <c r="AF544" i="79"/>
  <c r="AE544" i="79"/>
  <c r="AR541" i="79"/>
  <c r="AQ541" i="79"/>
  <c r="AP541" i="79"/>
  <c r="AO541" i="79"/>
  <c r="AN541" i="79"/>
  <c r="AM541" i="79"/>
  <c r="AL541" i="79"/>
  <c r="AK541" i="79"/>
  <c r="AJ541" i="79"/>
  <c r="AI541" i="79"/>
  <c r="AH541" i="79"/>
  <c r="AG541" i="79"/>
  <c r="AF541" i="79"/>
  <c r="AE541" i="79"/>
  <c r="AR538" i="79"/>
  <c r="AQ538" i="79"/>
  <c r="AP538" i="79"/>
  <c r="AO538" i="79"/>
  <c r="AN538" i="79"/>
  <c r="AM538" i="79"/>
  <c r="AL538" i="79"/>
  <c r="AK538" i="79"/>
  <c r="AJ538" i="79"/>
  <c r="AI538" i="79"/>
  <c r="AH538" i="79"/>
  <c r="AG538" i="79"/>
  <c r="AF538" i="79"/>
  <c r="AE538" i="79"/>
  <c r="AR535" i="79"/>
  <c r="AQ535" i="79"/>
  <c r="AP535" i="79"/>
  <c r="AO535" i="79"/>
  <c r="AN535" i="79"/>
  <c r="AM535" i="79"/>
  <c r="AL535" i="79"/>
  <c r="AK535" i="79"/>
  <c r="AJ535" i="79"/>
  <c r="AI535" i="79"/>
  <c r="AH535" i="79"/>
  <c r="AG535" i="79"/>
  <c r="AF535" i="79"/>
  <c r="AR530" i="79"/>
  <c r="AQ530" i="79"/>
  <c r="AP530" i="79"/>
  <c r="AO530" i="79"/>
  <c r="AN530" i="79"/>
  <c r="AM530" i="79"/>
  <c r="AL530" i="79"/>
  <c r="AK530" i="79"/>
  <c r="AJ530" i="79"/>
  <c r="AI530" i="79"/>
  <c r="AH530" i="79"/>
  <c r="AG530" i="79"/>
  <c r="AF530" i="79"/>
  <c r="AE530" i="79"/>
  <c r="AR527" i="79"/>
  <c r="AQ527" i="79"/>
  <c r="AP527" i="79"/>
  <c r="AO527" i="79"/>
  <c r="AN527" i="79"/>
  <c r="AM527" i="79"/>
  <c r="AL527" i="79"/>
  <c r="AK527" i="79"/>
  <c r="AJ527" i="79"/>
  <c r="AI527" i="79"/>
  <c r="AH527" i="79"/>
  <c r="AG527" i="79"/>
  <c r="AF527" i="79"/>
  <c r="AE527" i="79"/>
  <c r="AR524" i="79"/>
  <c r="AQ524" i="79"/>
  <c r="AP524" i="79"/>
  <c r="AO524" i="79"/>
  <c r="AN524" i="79"/>
  <c r="AM524" i="79"/>
  <c r="AL524" i="79"/>
  <c r="AK524" i="79"/>
  <c r="AJ524" i="79"/>
  <c r="AI524" i="79"/>
  <c r="AH524" i="79"/>
  <c r="AG524" i="79"/>
  <c r="AF524" i="79"/>
  <c r="AE524" i="79"/>
  <c r="AR520" i="79"/>
  <c r="AQ520" i="79"/>
  <c r="AP520" i="79"/>
  <c r="AO520" i="79"/>
  <c r="AN520" i="79"/>
  <c r="AM520" i="79"/>
  <c r="AL520" i="79"/>
  <c r="AK520" i="79"/>
  <c r="AJ520" i="79"/>
  <c r="AI520" i="79"/>
  <c r="AH520" i="79"/>
  <c r="AG520" i="79"/>
  <c r="AF520" i="79"/>
  <c r="AE520" i="79"/>
  <c r="AR517" i="79"/>
  <c r="AQ517" i="79"/>
  <c r="AP517" i="79"/>
  <c r="AO517" i="79"/>
  <c r="AN517" i="79"/>
  <c r="AM517" i="79"/>
  <c r="AL517" i="79"/>
  <c r="AK517" i="79"/>
  <c r="AJ517" i="79"/>
  <c r="AI517" i="79"/>
  <c r="AH517" i="79"/>
  <c r="AG517" i="79"/>
  <c r="AF517" i="79"/>
  <c r="AE517" i="79"/>
  <c r="AR514" i="79"/>
  <c r="AQ514" i="79"/>
  <c r="AP514" i="79"/>
  <c r="AO514" i="79"/>
  <c r="AN514" i="79"/>
  <c r="AM514" i="79"/>
  <c r="AL514" i="79"/>
  <c r="AK514" i="79"/>
  <c r="AJ514" i="79"/>
  <c r="AI514" i="79"/>
  <c r="AH514" i="79"/>
  <c r="AG514" i="79"/>
  <c r="AF514" i="79"/>
  <c r="AE514" i="79"/>
  <c r="AR511" i="79"/>
  <c r="AQ511" i="79"/>
  <c r="AP511" i="79"/>
  <c r="AO511" i="79"/>
  <c r="AN511" i="79"/>
  <c r="AM511" i="79"/>
  <c r="AL511" i="79"/>
  <c r="AK511" i="79"/>
  <c r="AJ511" i="79"/>
  <c r="AI511" i="79"/>
  <c r="AH511" i="79"/>
  <c r="AG511" i="79"/>
  <c r="AF511" i="79"/>
  <c r="AE511" i="79"/>
  <c r="AR508" i="79"/>
  <c r="AQ508" i="79"/>
  <c r="AP508" i="79"/>
  <c r="AO508" i="79"/>
  <c r="AN508" i="79"/>
  <c r="AM508" i="79"/>
  <c r="AL508" i="79"/>
  <c r="AK508" i="79"/>
  <c r="AJ508" i="79"/>
  <c r="AI508" i="79"/>
  <c r="AH508" i="79"/>
  <c r="AG508" i="79"/>
  <c r="AF508" i="79"/>
  <c r="AE508" i="79"/>
  <c r="AR505" i="79"/>
  <c r="AQ505" i="79"/>
  <c r="AP505" i="79"/>
  <c r="AO505" i="79"/>
  <c r="AN505" i="79"/>
  <c r="AM505" i="79"/>
  <c r="AL505" i="79"/>
  <c r="AK505" i="79"/>
  <c r="AJ505" i="79"/>
  <c r="AI505" i="79"/>
  <c r="AH505" i="79"/>
  <c r="AG505" i="79"/>
  <c r="AF505" i="79"/>
  <c r="AE505" i="79"/>
  <c r="AR502" i="79"/>
  <c r="AQ502" i="79"/>
  <c r="AP502" i="79"/>
  <c r="AO502" i="79"/>
  <c r="AN502" i="79"/>
  <c r="AM502" i="79"/>
  <c r="AL502" i="79"/>
  <c r="AK502" i="79"/>
  <c r="AJ502" i="79"/>
  <c r="AI502" i="79"/>
  <c r="AH502" i="79"/>
  <c r="AE502" i="79"/>
  <c r="AR499" i="79"/>
  <c r="AQ499" i="79"/>
  <c r="AP499" i="79"/>
  <c r="AO499" i="79"/>
  <c r="AN499" i="79"/>
  <c r="AM499" i="79"/>
  <c r="AL499" i="79"/>
  <c r="AK499" i="79"/>
  <c r="AJ499" i="79"/>
  <c r="AI499" i="79"/>
  <c r="AH499" i="79"/>
  <c r="AG499" i="79"/>
  <c r="AF499" i="79"/>
  <c r="AE499" i="79"/>
  <c r="AR495" i="79"/>
  <c r="AQ495" i="79"/>
  <c r="AP495" i="79"/>
  <c r="AO495" i="79"/>
  <c r="AN495" i="79"/>
  <c r="AM495" i="79"/>
  <c r="AL495" i="79"/>
  <c r="AK495" i="79"/>
  <c r="AJ495" i="79"/>
  <c r="AI495" i="79"/>
  <c r="AH495" i="79"/>
  <c r="AG495" i="79"/>
  <c r="AF495" i="79"/>
  <c r="AE495" i="79"/>
  <c r="AR492" i="79"/>
  <c r="AQ492" i="79"/>
  <c r="AP492" i="79"/>
  <c r="AO492" i="79"/>
  <c r="AN492" i="79"/>
  <c r="AM492" i="79"/>
  <c r="AL492" i="79"/>
  <c r="AK492" i="79"/>
  <c r="AJ492" i="79"/>
  <c r="AI492" i="79"/>
  <c r="AH492" i="79"/>
  <c r="AG492" i="79"/>
  <c r="AF492" i="79"/>
  <c r="AE492" i="79"/>
  <c r="AR489" i="79"/>
  <c r="AQ489" i="79"/>
  <c r="AP489" i="79"/>
  <c r="AO489" i="79"/>
  <c r="AN489" i="79"/>
  <c r="AM489" i="79"/>
  <c r="AL489" i="79"/>
  <c r="AK489" i="79"/>
  <c r="AJ489" i="79"/>
  <c r="AI489" i="79"/>
  <c r="AH489" i="79"/>
  <c r="AG489" i="79"/>
  <c r="AF489" i="79"/>
  <c r="AE489" i="79"/>
  <c r="AR486" i="79"/>
  <c r="AQ486" i="79"/>
  <c r="AP486" i="79"/>
  <c r="AO486" i="79"/>
  <c r="AN486" i="79"/>
  <c r="AM486" i="79"/>
  <c r="AL486" i="79"/>
  <c r="AK486" i="79"/>
  <c r="AJ486" i="79"/>
  <c r="AI486" i="79"/>
  <c r="AH486" i="79"/>
  <c r="AG486" i="79"/>
  <c r="AF486" i="79"/>
  <c r="AE486" i="79"/>
  <c r="AR461" i="79"/>
  <c r="AQ461" i="79"/>
  <c r="AP461" i="79"/>
  <c r="AO461" i="79"/>
  <c r="AN461" i="79"/>
  <c r="AM461" i="79"/>
  <c r="AL461" i="79"/>
  <c r="AK461" i="79"/>
  <c r="AJ461" i="79"/>
  <c r="AI461" i="79"/>
  <c r="AH461" i="79"/>
  <c r="AG461" i="79"/>
  <c r="AF461" i="79"/>
  <c r="AR457" i="79"/>
  <c r="AQ457" i="79"/>
  <c r="AP457" i="79"/>
  <c r="AO457" i="79"/>
  <c r="AN457" i="79"/>
  <c r="AM457" i="79"/>
  <c r="AL457" i="79"/>
  <c r="AK457" i="79"/>
  <c r="AJ457" i="79"/>
  <c r="AI457" i="79"/>
  <c r="AH457" i="79"/>
  <c r="AG457" i="79"/>
  <c r="AF457" i="79"/>
  <c r="AE457" i="79"/>
  <c r="AR454" i="79"/>
  <c r="AQ454" i="79"/>
  <c r="AP454" i="79"/>
  <c r="AO454" i="79"/>
  <c r="AN454" i="79"/>
  <c r="AM454" i="79"/>
  <c r="AL454" i="79"/>
  <c r="AK454" i="79"/>
  <c r="AJ454" i="79"/>
  <c r="AI454" i="79"/>
  <c r="AH454" i="79"/>
  <c r="AG454" i="79"/>
  <c r="AF454" i="79"/>
  <c r="AE454" i="79"/>
  <c r="AR451" i="79"/>
  <c r="AQ451" i="79"/>
  <c r="AP451" i="79"/>
  <c r="AO451" i="79"/>
  <c r="AN451" i="79"/>
  <c r="AM451" i="79"/>
  <c r="AL451" i="79"/>
  <c r="AK451" i="79"/>
  <c r="AJ451" i="79"/>
  <c r="AI451" i="79"/>
  <c r="AH451" i="79"/>
  <c r="AG451" i="79"/>
  <c r="AF451" i="79"/>
  <c r="AE451" i="79"/>
  <c r="AR447" i="79"/>
  <c r="AQ447" i="79"/>
  <c r="AP447" i="79"/>
  <c r="AO447" i="79"/>
  <c r="AN447" i="79"/>
  <c r="AM447" i="79"/>
  <c r="AL447" i="79"/>
  <c r="AK447" i="79"/>
  <c r="AJ447" i="79"/>
  <c r="AI447" i="79"/>
  <c r="AH447" i="79"/>
  <c r="AG447" i="79"/>
  <c r="AF447" i="79"/>
  <c r="AE447" i="79"/>
  <c r="AR444" i="79"/>
  <c r="AQ444" i="79"/>
  <c r="AP444" i="79"/>
  <c r="AO444" i="79"/>
  <c r="AN444" i="79"/>
  <c r="AM444" i="79"/>
  <c r="AL444" i="79"/>
  <c r="AK444" i="79"/>
  <c r="AJ444" i="79"/>
  <c r="AI444" i="79"/>
  <c r="AH444" i="79"/>
  <c r="AG444" i="79"/>
  <c r="AF444" i="79"/>
  <c r="AE444" i="79"/>
  <c r="AR441" i="79"/>
  <c r="AQ441" i="79"/>
  <c r="AP441" i="79"/>
  <c r="AO441" i="79"/>
  <c r="AN441" i="79"/>
  <c r="AM441" i="79"/>
  <c r="AL441" i="79"/>
  <c r="AK441" i="79"/>
  <c r="AJ441" i="79"/>
  <c r="AI441" i="79"/>
  <c r="AH441" i="79"/>
  <c r="AG441" i="79"/>
  <c r="AF441" i="79"/>
  <c r="AE441" i="79"/>
  <c r="AR438" i="79"/>
  <c r="AQ438" i="79"/>
  <c r="AP438" i="79"/>
  <c r="AO438" i="79"/>
  <c r="AN438" i="79"/>
  <c r="AM438" i="79"/>
  <c r="AL438" i="79"/>
  <c r="AK438" i="79"/>
  <c r="AJ438" i="79"/>
  <c r="AI438" i="79"/>
  <c r="AH438" i="79"/>
  <c r="AG438" i="79"/>
  <c r="AF438" i="79"/>
  <c r="AE438" i="79"/>
  <c r="AR435" i="79"/>
  <c r="AQ435" i="79"/>
  <c r="AP435" i="79"/>
  <c r="AO435" i="79"/>
  <c r="AN435" i="79"/>
  <c r="AM435" i="79"/>
  <c r="AL435" i="79"/>
  <c r="AK435" i="79"/>
  <c r="AJ435" i="79"/>
  <c r="AI435" i="79"/>
  <c r="AH435" i="79"/>
  <c r="AG435" i="79"/>
  <c r="AF435" i="79"/>
  <c r="AE435" i="79"/>
  <c r="AR431" i="79"/>
  <c r="AQ431" i="79"/>
  <c r="AP431" i="79"/>
  <c r="AO431" i="79"/>
  <c r="AN431" i="79"/>
  <c r="AM431" i="79"/>
  <c r="AL431" i="79"/>
  <c r="AK431" i="79"/>
  <c r="AJ431" i="79"/>
  <c r="AI431" i="79"/>
  <c r="AH431" i="79"/>
  <c r="AG431" i="79"/>
  <c r="AF431" i="79"/>
  <c r="AE431" i="79"/>
  <c r="AR428" i="79"/>
  <c r="AQ428" i="79"/>
  <c r="AP428" i="79"/>
  <c r="AO428" i="79"/>
  <c r="AN428" i="79"/>
  <c r="AM428" i="79"/>
  <c r="AL428" i="79"/>
  <c r="AK428" i="79"/>
  <c r="AJ428" i="79"/>
  <c r="AI428" i="79"/>
  <c r="AH428" i="79"/>
  <c r="AG428" i="79"/>
  <c r="AF428" i="79"/>
  <c r="AE428" i="79"/>
  <c r="AR425" i="79"/>
  <c r="AQ425" i="79"/>
  <c r="AP425" i="79"/>
  <c r="AO425" i="79"/>
  <c r="AN425" i="79"/>
  <c r="AM425" i="79"/>
  <c r="AL425" i="79"/>
  <c r="AK425" i="79"/>
  <c r="AJ425" i="79"/>
  <c r="AI425" i="79"/>
  <c r="AH425" i="79"/>
  <c r="AG425" i="79"/>
  <c r="AF425" i="79"/>
  <c r="AE425" i="79"/>
  <c r="AR383" i="79"/>
  <c r="AQ383" i="79"/>
  <c r="AP383" i="79"/>
  <c r="AO383" i="79"/>
  <c r="AN383" i="79"/>
  <c r="AM383" i="79"/>
  <c r="AL383" i="79"/>
  <c r="AK383" i="79"/>
  <c r="AJ383" i="79"/>
  <c r="AI383" i="79"/>
  <c r="AH383" i="79"/>
  <c r="AG383" i="79"/>
  <c r="AF383" i="79"/>
  <c r="AR380" i="79"/>
  <c r="AQ380" i="79"/>
  <c r="AP380" i="79"/>
  <c r="AO380" i="79"/>
  <c r="AN380" i="79"/>
  <c r="AM380" i="79"/>
  <c r="AL380" i="79"/>
  <c r="AK380" i="79"/>
  <c r="AJ380" i="79"/>
  <c r="AI380" i="79"/>
  <c r="AH380" i="79"/>
  <c r="AG380" i="79"/>
  <c r="AF380" i="79"/>
  <c r="AE380" i="79"/>
  <c r="AR377" i="79"/>
  <c r="AQ377" i="79"/>
  <c r="AP377" i="79"/>
  <c r="AO377" i="79"/>
  <c r="AN377" i="79"/>
  <c r="AM377" i="79"/>
  <c r="AL377" i="79"/>
  <c r="AK377" i="79"/>
  <c r="AJ377" i="79"/>
  <c r="AI377" i="79"/>
  <c r="AH377" i="79"/>
  <c r="AG377" i="79"/>
  <c r="AF377" i="79"/>
  <c r="AR374" i="79"/>
  <c r="AQ374" i="79"/>
  <c r="AP374" i="79"/>
  <c r="AO374" i="79"/>
  <c r="AN374" i="79"/>
  <c r="AM374" i="79"/>
  <c r="AL374" i="79"/>
  <c r="AK374" i="79"/>
  <c r="AJ374" i="79"/>
  <c r="AI374" i="79"/>
  <c r="AH374" i="79"/>
  <c r="AG374" i="79"/>
  <c r="AF374" i="79"/>
  <c r="AE374" i="79"/>
  <c r="AR371" i="79"/>
  <c r="AQ371" i="79"/>
  <c r="AP371" i="79"/>
  <c r="AO371" i="79"/>
  <c r="AN371" i="79"/>
  <c r="AM371" i="79"/>
  <c r="AL371" i="79"/>
  <c r="AK371" i="79"/>
  <c r="AJ371" i="79"/>
  <c r="AI371" i="79"/>
  <c r="AH371" i="79"/>
  <c r="AG371" i="79"/>
  <c r="AF371" i="79"/>
  <c r="AE371" i="79"/>
  <c r="AR368" i="79"/>
  <c r="AQ368" i="79"/>
  <c r="AP368" i="79"/>
  <c r="AO368" i="79"/>
  <c r="AN368" i="79"/>
  <c r="AM368" i="79"/>
  <c r="AL368" i="79"/>
  <c r="AK368" i="79"/>
  <c r="AJ368" i="79"/>
  <c r="AI368" i="79"/>
  <c r="AH368" i="79"/>
  <c r="AG368" i="79"/>
  <c r="AF368" i="79"/>
  <c r="AE368" i="79"/>
  <c r="AR365" i="79"/>
  <c r="AQ365" i="79"/>
  <c r="AP365" i="79"/>
  <c r="AO365" i="79"/>
  <c r="AN365" i="79"/>
  <c r="AM365" i="79"/>
  <c r="AL365" i="79"/>
  <c r="AK365" i="79"/>
  <c r="AJ365" i="79"/>
  <c r="AI365" i="79"/>
  <c r="AH365" i="79"/>
  <c r="AG365" i="79"/>
  <c r="AF365" i="79"/>
  <c r="AE365" i="79"/>
  <c r="AR362" i="79"/>
  <c r="AQ362" i="79"/>
  <c r="AP362" i="79"/>
  <c r="AO362" i="79"/>
  <c r="AN362" i="79"/>
  <c r="AM362" i="79"/>
  <c r="AL362" i="79"/>
  <c r="AK362" i="79"/>
  <c r="AJ362" i="79"/>
  <c r="AI362" i="79"/>
  <c r="AH362" i="79"/>
  <c r="AG362" i="79"/>
  <c r="AF362" i="79"/>
  <c r="AE362" i="79"/>
  <c r="AR359" i="79"/>
  <c r="AQ359" i="79"/>
  <c r="AP359" i="79"/>
  <c r="AO359" i="79"/>
  <c r="AN359" i="79"/>
  <c r="AM359" i="79"/>
  <c r="AL359" i="79"/>
  <c r="AK359" i="79"/>
  <c r="AJ359" i="79"/>
  <c r="AI359" i="79"/>
  <c r="AH359" i="79"/>
  <c r="AG359" i="79"/>
  <c r="AF359" i="79"/>
  <c r="AE359" i="79"/>
  <c r="AR356" i="79"/>
  <c r="AQ356" i="79"/>
  <c r="AP356" i="79"/>
  <c r="AO356" i="79"/>
  <c r="AN356" i="79"/>
  <c r="AM356" i="79"/>
  <c r="AL356" i="79"/>
  <c r="AK356" i="79"/>
  <c r="AJ356" i="79"/>
  <c r="AI356" i="79"/>
  <c r="AH356" i="79"/>
  <c r="AG356" i="79"/>
  <c r="AF356" i="79"/>
  <c r="AE356" i="79"/>
  <c r="AR353" i="79"/>
  <c r="AQ353" i="79"/>
  <c r="AP353" i="79"/>
  <c r="AO353" i="79"/>
  <c r="AN353" i="79"/>
  <c r="AM353" i="79"/>
  <c r="AL353" i="79"/>
  <c r="AK353" i="79"/>
  <c r="AJ353" i="79"/>
  <c r="AI353" i="79"/>
  <c r="AH353" i="79"/>
  <c r="AG353" i="79"/>
  <c r="AF353" i="79"/>
  <c r="AE353" i="79"/>
  <c r="AR350" i="79"/>
  <c r="AQ350" i="79"/>
  <c r="AP350" i="79"/>
  <c r="AO350" i="79"/>
  <c r="AN350" i="79"/>
  <c r="AM350" i="79"/>
  <c r="AL350" i="79"/>
  <c r="AK350" i="79"/>
  <c r="AJ350" i="79"/>
  <c r="AI350" i="79"/>
  <c r="AH350" i="79"/>
  <c r="AG350" i="79"/>
  <c r="AF350" i="79"/>
  <c r="AE350" i="79"/>
  <c r="AR347" i="79"/>
  <c r="AQ347" i="79"/>
  <c r="AP347" i="79"/>
  <c r="AO347" i="79"/>
  <c r="AN347" i="79"/>
  <c r="AM347" i="79"/>
  <c r="AL347" i="79"/>
  <c r="AK347" i="79"/>
  <c r="AJ347" i="79"/>
  <c r="AI347" i="79"/>
  <c r="AH347" i="79"/>
  <c r="AG347" i="79"/>
  <c r="AF347" i="79"/>
  <c r="AE347" i="79"/>
  <c r="AR344" i="79"/>
  <c r="AQ344" i="79"/>
  <c r="AP344" i="79"/>
  <c r="AO344" i="79"/>
  <c r="AN344" i="79"/>
  <c r="AM344" i="79"/>
  <c r="AL344" i="79"/>
  <c r="AK344" i="79"/>
  <c r="AJ344" i="79"/>
  <c r="AI344" i="79"/>
  <c r="AH344" i="79"/>
  <c r="AG344" i="79"/>
  <c r="AF344" i="79"/>
  <c r="AE344" i="79"/>
  <c r="AR340" i="79"/>
  <c r="AQ340" i="79"/>
  <c r="AP340" i="79"/>
  <c r="AO340" i="79"/>
  <c r="AN340" i="79"/>
  <c r="AM340" i="79"/>
  <c r="AL340" i="79"/>
  <c r="AK340" i="79"/>
  <c r="AJ340" i="79"/>
  <c r="AI340" i="79"/>
  <c r="AH340" i="79"/>
  <c r="AG340" i="79"/>
  <c r="AF340" i="79"/>
  <c r="AE340" i="79"/>
  <c r="AR337" i="79"/>
  <c r="AQ337" i="79"/>
  <c r="AP337" i="79"/>
  <c r="AO337" i="79"/>
  <c r="AN337" i="79"/>
  <c r="AM337" i="79"/>
  <c r="AL337" i="79"/>
  <c r="AK337" i="79"/>
  <c r="AJ337" i="79"/>
  <c r="AI337" i="79"/>
  <c r="AH337" i="79"/>
  <c r="AG337" i="79"/>
  <c r="AF337" i="79"/>
  <c r="AE337" i="79"/>
  <c r="AR334" i="79"/>
  <c r="AQ334" i="79"/>
  <c r="AP334" i="79"/>
  <c r="AO334" i="79"/>
  <c r="AN334" i="79"/>
  <c r="AM334" i="79"/>
  <c r="AL334" i="79"/>
  <c r="AK334" i="79"/>
  <c r="AJ334" i="79"/>
  <c r="AI334" i="79"/>
  <c r="AH334" i="79"/>
  <c r="AG334" i="79"/>
  <c r="AF334" i="79"/>
  <c r="AE334" i="79"/>
  <c r="AR330" i="79"/>
  <c r="AQ330" i="79"/>
  <c r="AP330" i="79"/>
  <c r="AO330" i="79"/>
  <c r="AN330" i="79"/>
  <c r="AM330" i="79"/>
  <c r="AL330" i="79"/>
  <c r="AK330" i="79"/>
  <c r="AJ330" i="79"/>
  <c r="AI330" i="79"/>
  <c r="AH330" i="79"/>
  <c r="AG330" i="79"/>
  <c r="AF330" i="79"/>
  <c r="AE330" i="79"/>
  <c r="AR327" i="79"/>
  <c r="AQ327" i="79"/>
  <c r="AP327" i="79"/>
  <c r="AO327" i="79"/>
  <c r="AN327" i="79"/>
  <c r="AM327" i="79"/>
  <c r="AL327" i="79"/>
  <c r="AK327" i="79"/>
  <c r="AJ327" i="79"/>
  <c r="AI327" i="79"/>
  <c r="AH327" i="79"/>
  <c r="AG327" i="79"/>
  <c r="AF327" i="79"/>
  <c r="AE327" i="79"/>
  <c r="AR324" i="79"/>
  <c r="AQ324" i="79"/>
  <c r="AP324" i="79"/>
  <c r="AO324" i="79"/>
  <c r="AN324" i="79"/>
  <c r="AM324" i="79"/>
  <c r="AL324" i="79"/>
  <c r="AK324" i="79"/>
  <c r="AJ324" i="79"/>
  <c r="AI324" i="79"/>
  <c r="AH324" i="79"/>
  <c r="AG324" i="79"/>
  <c r="AF324" i="79"/>
  <c r="AE324" i="79"/>
  <c r="AR321" i="79"/>
  <c r="AQ321" i="79"/>
  <c r="AP321" i="79"/>
  <c r="AO321" i="79"/>
  <c r="AN321" i="79"/>
  <c r="AM321" i="79"/>
  <c r="AL321" i="79"/>
  <c r="AK321" i="79"/>
  <c r="AJ321" i="79"/>
  <c r="AI321" i="79"/>
  <c r="AH321" i="79"/>
  <c r="AG321" i="79"/>
  <c r="AF321" i="79"/>
  <c r="AE321" i="79"/>
  <c r="AR318" i="79"/>
  <c r="AQ318" i="79"/>
  <c r="AP318" i="79"/>
  <c r="AO318" i="79"/>
  <c r="AN318" i="79"/>
  <c r="AM318" i="79"/>
  <c r="AL318" i="79"/>
  <c r="AK318" i="79"/>
  <c r="AJ318" i="79"/>
  <c r="AI318" i="79"/>
  <c r="AH318" i="79"/>
  <c r="AG318" i="79"/>
  <c r="AF318" i="79"/>
  <c r="AE318" i="79"/>
  <c r="AR315" i="79"/>
  <c r="AQ315" i="79"/>
  <c r="AP315" i="79"/>
  <c r="AO315" i="79"/>
  <c r="AN315" i="79"/>
  <c r="AM315" i="79"/>
  <c r="AL315" i="79"/>
  <c r="AK315" i="79"/>
  <c r="AJ315" i="79"/>
  <c r="AI315" i="79"/>
  <c r="AH315" i="79"/>
  <c r="AG315" i="79"/>
  <c r="AF315" i="79"/>
  <c r="AE315" i="79"/>
  <c r="AR312" i="79"/>
  <c r="AQ312" i="79"/>
  <c r="AP312" i="79"/>
  <c r="AO312" i="79"/>
  <c r="AN312" i="79"/>
  <c r="AM312" i="79"/>
  <c r="AL312" i="79"/>
  <c r="AK312" i="79"/>
  <c r="AJ312" i="79"/>
  <c r="AI312" i="79"/>
  <c r="AH312" i="79"/>
  <c r="AG312" i="79"/>
  <c r="AF312" i="79"/>
  <c r="AE312" i="79"/>
  <c r="AR309" i="79"/>
  <c r="AQ309" i="79"/>
  <c r="AP309" i="79"/>
  <c r="AO309" i="79"/>
  <c r="AN309" i="79"/>
  <c r="AM309" i="79"/>
  <c r="AL309" i="79"/>
  <c r="AK309" i="79"/>
  <c r="AJ309" i="79"/>
  <c r="AI309" i="79"/>
  <c r="AH309" i="79"/>
  <c r="AG309" i="79"/>
  <c r="AF309" i="79"/>
  <c r="AE309" i="79"/>
  <c r="AR305" i="79"/>
  <c r="AQ305" i="79"/>
  <c r="AP305" i="79"/>
  <c r="AO305" i="79"/>
  <c r="AN305" i="79"/>
  <c r="AM305" i="79"/>
  <c r="AL305" i="79"/>
  <c r="AK305" i="79"/>
  <c r="AJ305" i="79"/>
  <c r="AI305" i="79"/>
  <c r="AH305" i="79"/>
  <c r="AG305" i="79"/>
  <c r="AF305" i="79"/>
  <c r="AE305" i="79"/>
  <c r="AR302" i="79"/>
  <c r="AQ302" i="79"/>
  <c r="AP302" i="79"/>
  <c r="AO302" i="79"/>
  <c r="AN302" i="79"/>
  <c r="AM302" i="79"/>
  <c r="AL302" i="79"/>
  <c r="AK302" i="79"/>
  <c r="AJ302" i="79"/>
  <c r="AI302" i="79"/>
  <c r="AH302" i="79"/>
  <c r="AG302" i="79"/>
  <c r="AF302" i="79"/>
  <c r="AE302" i="79"/>
  <c r="AR299" i="79"/>
  <c r="AQ299" i="79"/>
  <c r="AP299" i="79"/>
  <c r="AO299" i="79"/>
  <c r="AN299" i="79"/>
  <c r="AM299" i="79"/>
  <c r="AL299" i="79"/>
  <c r="AK299" i="79"/>
  <c r="AJ299" i="79"/>
  <c r="AI299" i="79"/>
  <c r="AH299" i="79"/>
  <c r="AG299" i="79"/>
  <c r="AF299" i="79"/>
  <c r="AE299" i="79"/>
  <c r="AR296" i="79"/>
  <c r="AQ296" i="79"/>
  <c r="AP296" i="79"/>
  <c r="AO296" i="79"/>
  <c r="AN296" i="79"/>
  <c r="AM296" i="79"/>
  <c r="AL296" i="79"/>
  <c r="AK296" i="79"/>
  <c r="AJ296" i="79"/>
  <c r="AI296" i="79"/>
  <c r="AH296" i="79"/>
  <c r="AG296" i="79"/>
  <c r="AF296" i="79"/>
  <c r="AE296" i="79"/>
  <c r="AR271" i="79"/>
  <c r="AQ271" i="79"/>
  <c r="AP271" i="79"/>
  <c r="AO271" i="79"/>
  <c r="AN271" i="79"/>
  <c r="AM271" i="79"/>
  <c r="AL271" i="79"/>
  <c r="AK271" i="79"/>
  <c r="AJ271" i="79"/>
  <c r="AI271" i="79"/>
  <c r="AH271" i="79"/>
  <c r="AG271" i="79"/>
  <c r="AF271" i="79"/>
  <c r="AR267" i="79"/>
  <c r="AQ267" i="79"/>
  <c r="AP267" i="79"/>
  <c r="AO267" i="79"/>
  <c r="AN267" i="79"/>
  <c r="AM267" i="79"/>
  <c r="AL267" i="79"/>
  <c r="AK267" i="79"/>
  <c r="AJ267" i="79"/>
  <c r="AI267" i="79"/>
  <c r="AH267" i="79"/>
  <c r="AG267" i="79"/>
  <c r="AF267" i="79"/>
  <c r="AE267" i="79"/>
  <c r="AR264" i="79"/>
  <c r="AQ264" i="79"/>
  <c r="AP264" i="79"/>
  <c r="AO264" i="79"/>
  <c r="AN264" i="79"/>
  <c r="AM264" i="79"/>
  <c r="AL264" i="79"/>
  <c r="AK264" i="79"/>
  <c r="AJ264" i="79"/>
  <c r="AI264" i="79"/>
  <c r="AH264" i="79"/>
  <c r="AG264" i="79"/>
  <c r="AF264" i="79"/>
  <c r="AE264" i="79"/>
  <c r="AR261" i="79"/>
  <c r="AQ261" i="79"/>
  <c r="AP261" i="79"/>
  <c r="AO261" i="79"/>
  <c r="AN261" i="79"/>
  <c r="AM261" i="79"/>
  <c r="AL261" i="79"/>
  <c r="AK261" i="79"/>
  <c r="AJ261" i="79"/>
  <c r="AI261" i="79"/>
  <c r="AH261" i="79"/>
  <c r="AG261" i="79"/>
  <c r="AF261" i="79"/>
  <c r="AE261" i="79"/>
  <c r="AR257" i="79"/>
  <c r="AQ257" i="79"/>
  <c r="AP257" i="79"/>
  <c r="AO257" i="79"/>
  <c r="AN257" i="79"/>
  <c r="AM257" i="79"/>
  <c r="AL257" i="79"/>
  <c r="AK257" i="79"/>
  <c r="AJ257" i="79"/>
  <c r="AI257" i="79"/>
  <c r="AH257" i="79"/>
  <c r="AG257" i="79"/>
  <c r="AF257" i="79"/>
  <c r="AE257" i="79"/>
  <c r="AR254" i="79"/>
  <c r="AQ254" i="79"/>
  <c r="AP254" i="79"/>
  <c r="AO254" i="79"/>
  <c r="AN254" i="79"/>
  <c r="AM254" i="79"/>
  <c r="AL254" i="79"/>
  <c r="AK254" i="79"/>
  <c r="AJ254" i="79"/>
  <c r="AI254" i="79"/>
  <c r="AH254" i="79"/>
  <c r="AG254" i="79"/>
  <c r="AF254" i="79"/>
  <c r="AE254" i="79"/>
  <c r="AR251" i="79"/>
  <c r="AQ251" i="79"/>
  <c r="AP251" i="79"/>
  <c r="AO251" i="79"/>
  <c r="AN251" i="79"/>
  <c r="AM251" i="79"/>
  <c r="AL251" i="79"/>
  <c r="AK251" i="79"/>
  <c r="AJ251" i="79"/>
  <c r="AI251" i="79"/>
  <c r="AH251" i="79"/>
  <c r="AG251" i="79"/>
  <c r="AF251" i="79"/>
  <c r="AE251" i="79"/>
  <c r="AR248" i="79"/>
  <c r="AQ248" i="79"/>
  <c r="AP248" i="79"/>
  <c r="AO248" i="79"/>
  <c r="AN248" i="79"/>
  <c r="AM248" i="79"/>
  <c r="AL248" i="79"/>
  <c r="AK248" i="79"/>
  <c r="AJ248" i="79"/>
  <c r="AI248" i="79"/>
  <c r="AH248" i="79"/>
  <c r="AG248" i="79"/>
  <c r="AF248" i="79"/>
  <c r="AE248" i="79"/>
  <c r="AR245" i="79"/>
  <c r="AQ245" i="79"/>
  <c r="AP245" i="79"/>
  <c r="AO245" i="79"/>
  <c r="AN245" i="79"/>
  <c r="AM245" i="79"/>
  <c r="AL245" i="79"/>
  <c r="AK245" i="79"/>
  <c r="AJ245" i="79"/>
  <c r="AI245" i="79"/>
  <c r="AH245" i="79"/>
  <c r="AG245" i="79"/>
  <c r="AF245" i="79"/>
  <c r="AE245" i="79"/>
  <c r="AR241" i="79"/>
  <c r="AQ241" i="79"/>
  <c r="AP241" i="79"/>
  <c r="AO241" i="79"/>
  <c r="AN241" i="79"/>
  <c r="AM241" i="79"/>
  <c r="AL241" i="79"/>
  <c r="AK241" i="79"/>
  <c r="AJ241" i="79"/>
  <c r="AI241" i="79"/>
  <c r="AH241" i="79"/>
  <c r="AG241" i="79"/>
  <c r="AF241" i="79"/>
  <c r="AR238" i="79"/>
  <c r="AQ238" i="79"/>
  <c r="AP238" i="79"/>
  <c r="AO238" i="79"/>
  <c r="AN238" i="79"/>
  <c r="AM238" i="79"/>
  <c r="AL238" i="79"/>
  <c r="AK238" i="79"/>
  <c r="AJ238" i="79"/>
  <c r="AI238" i="79"/>
  <c r="AH238" i="79"/>
  <c r="AG238" i="79"/>
  <c r="AF238" i="79"/>
  <c r="AE238" i="79"/>
  <c r="AR235" i="79"/>
  <c r="AQ235" i="79"/>
  <c r="AP235" i="79"/>
  <c r="AO235" i="79"/>
  <c r="AN235" i="79"/>
  <c r="AM235" i="79"/>
  <c r="AL235" i="79"/>
  <c r="AK235" i="79"/>
  <c r="AJ235" i="79"/>
  <c r="AI235" i="79"/>
  <c r="AH235" i="79"/>
  <c r="AG235" i="79"/>
  <c r="AF235" i="79"/>
  <c r="AE235" i="79"/>
  <c r="AR232" i="79"/>
  <c r="AQ232" i="79"/>
  <c r="AP232" i="79"/>
  <c r="AO232" i="79"/>
  <c r="AN232" i="79"/>
  <c r="AM232" i="79"/>
  <c r="AL232" i="79"/>
  <c r="AK232" i="79"/>
  <c r="AJ232" i="79"/>
  <c r="AI232" i="79"/>
  <c r="AH232" i="79"/>
  <c r="AG232" i="79"/>
  <c r="AF232" i="79"/>
  <c r="AR229" i="79"/>
  <c r="AQ229" i="79"/>
  <c r="AP229" i="79"/>
  <c r="AO229" i="79"/>
  <c r="AN229" i="79"/>
  <c r="AM229" i="79"/>
  <c r="AL229" i="79"/>
  <c r="AK229" i="79"/>
  <c r="AJ229" i="79"/>
  <c r="AI229" i="79"/>
  <c r="AH229" i="79"/>
  <c r="AG229" i="79"/>
  <c r="AF229" i="79"/>
  <c r="AR193" i="79"/>
  <c r="AQ193" i="79"/>
  <c r="AP193" i="79"/>
  <c r="AO193" i="79"/>
  <c r="AN193" i="79"/>
  <c r="AM193" i="79"/>
  <c r="AL193" i="79"/>
  <c r="AK193" i="79"/>
  <c r="AJ193" i="79"/>
  <c r="AI193" i="79"/>
  <c r="AH193" i="79"/>
  <c r="AG193" i="79"/>
  <c r="AF193" i="79"/>
  <c r="AE193" i="79"/>
  <c r="AR190" i="79"/>
  <c r="AQ190" i="79"/>
  <c r="AP190" i="79"/>
  <c r="AO190" i="79"/>
  <c r="AN190" i="79"/>
  <c r="AM190" i="79"/>
  <c r="AL190" i="79"/>
  <c r="AK190" i="79"/>
  <c r="AJ190" i="79"/>
  <c r="AI190" i="79"/>
  <c r="AH190" i="79"/>
  <c r="AG190" i="79"/>
  <c r="AF190" i="79"/>
  <c r="AE190" i="79"/>
  <c r="AR187" i="79"/>
  <c r="AQ187" i="79"/>
  <c r="AP187" i="79"/>
  <c r="AO187" i="79"/>
  <c r="AN187" i="79"/>
  <c r="AM187" i="79"/>
  <c r="AL187" i="79"/>
  <c r="AK187" i="79"/>
  <c r="AJ187" i="79"/>
  <c r="AI187" i="79"/>
  <c r="AH187" i="79"/>
  <c r="AG187" i="79"/>
  <c r="AF187" i="79"/>
  <c r="AE187" i="79"/>
  <c r="AR184" i="79"/>
  <c r="AQ184" i="79"/>
  <c r="AP184" i="79"/>
  <c r="AO184" i="79"/>
  <c r="AN184" i="79"/>
  <c r="AM184" i="79"/>
  <c r="AL184" i="79"/>
  <c r="AK184" i="79"/>
  <c r="AJ184" i="79"/>
  <c r="AI184" i="79"/>
  <c r="AH184" i="79"/>
  <c r="AG184" i="79"/>
  <c r="AF184" i="79"/>
  <c r="AE184" i="79"/>
  <c r="AR181" i="79"/>
  <c r="AQ181" i="79"/>
  <c r="AP181" i="79"/>
  <c r="AO181" i="79"/>
  <c r="AN181" i="79"/>
  <c r="AM181" i="79"/>
  <c r="AL181" i="79"/>
  <c r="AK181" i="79"/>
  <c r="AJ181" i="79"/>
  <c r="AI181" i="79"/>
  <c r="AH181" i="79"/>
  <c r="AG181" i="79"/>
  <c r="AF181" i="79"/>
  <c r="AE181" i="79"/>
  <c r="AR178" i="79"/>
  <c r="AQ178" i="79"/>
  <c r="AP178" i="79"/>
  <c r="AO178" i="79"/>
  <c r="AN178" i="79"/>
  <c r="AM178" i="79"/>
  <c r="AL178" i="79"/>
  <c r="AK178" i="79"/>
  <c r="AJ178" i="79"/>
  <c r="AI178" i="79"/>
  <c r="AH178" i="79"/>
  <c r="AG178" i="79"/>
  <c r="AF178" i="79"/>
  <c r="AE178" i="79"/>
  <c r="AR175" i="79"/>
  <c r="AQ175" i="79"/>
  <c r="AP175" i="79"/>
  <c r="AO175" i="79"/>
  <c r="AN175" i="79"/>
  <c r="AM175" i="79"/>
  <c r="AL175" i="79"/>
  <c r="AK175" i="79"/>
  <c r="AJ175" i="79"/>
  <c r="AI175" i="79"/>
  <c r="AH175" i="79"/>
  <c r="AG175" i="79"/>
  <c r="AF175" i="79"/>
  <c r="AE175" i="79"/>
  <c r="AR172" i="79"/>
  <c r="AQ172" i="79"/>
  <c r="AP172" i="79"/>
  <c r="AO172" i="79"/>
  <c r="AN172" i="79"/>
  <c r="AM172" i="79"/>
  <c r="AL172" i="79"/>
  <c r="AK172" i="79"/>
  <c r="AJ172" i="79"/>
  <c r="AI172" i="79"/>
  <c r="AH172" i="79"/>
  <c r="AG172" i="79"/>
  <c r="AF172" i="79"/>
  <c r="AE172" i="79"/>
  <c r="AR169" i="79"/>
  <c r="AQ169" i="79"/>
  <c r="AP169" i="79"/>
  <c r="AO169" i="79"/>
  <c r="AN169" i="79"/>
  <c r="AM169" i="79"/>
  <c r="AL169" i="79"/>
  <c r="AK169" i="79"/>
  <c r="AJ169" i="79"/>
  <c r="AI169" i="79"/>
  <c r="AH169" i="79"/>
  <c r="AG169" i="79"/>
  <c r="AF169" i="79"/>
  <c r="AE169" i="79"/>
  <c r="AR166" i="79"/>
  <c r="AQ166" i="79"/>
  <c r="AP166" i="79"/>
  <c r="AO166" i="79"/>
  <c r="AN166" i="79"/>
  <c r="AM166" i="79"/>
  <c r="AL166" i="79"/>
  <c r="AK166" i="79"/>
  <c r="AJ166" i="79"/>
  <c r="AI166" i="79"/>
  <c r="AH166" i="79"/>
  <c r="AG166" i="79"/>
  <c r="AF166" i="79"/>
  <c r="AE166" i="79"/>
  <c r="AR163" i="79"/>
  <c r="AQ163" i="79"/>
  <c r="AP163" i="79"/>
  <c r="AO163" i="79"/>
  <c r="AN163" i="79"/>
  <c r="AM163" i="79"/>
  <c r="AL163" i="79"/>
  <c r="AK163" i="79"/>
  <c r="AJ163" i="79"/>
  <c r="AI163" i="79"/>
  <c r="AH163" i="79"/>
  <c r="AG163" i="79"/>
  <c r="AF163" i="79"/>
  <c r="AE163" i="79"/>
  <c r="AR160" i="79"/>
  <c r="AQ160" i="79"/>
  <c r="AP160" i="79"/>
  <c r="AO160" i="79"/>
  <c r="AN160" i="79"/>
  <c r="AM160" i="79"/>
  <c r="AL160" i="79"/>
  <c r="AK160" i="79"/>
  <c r="AJ160" i="79"/>
  <c r="AI160" i="79"/>
  <c r="AH160" i="79"/>
  <c r="AG160" i="79"/>
  <c r="AF160" i="79"/>
  <c r="AE160" i="79"/>
  <c r="AR157" i="79"/>
  <c r="AQ157" i="79"/>
  <c r="AP157" i="79"/>
  <c r="AO157" i="79"/>
  <c r="AN157" i="79"/>
  <c r="AM157" i="79"/>
  <c r="AL157" i="79"/>
  <c r="AK157" i="79"/>
  <c r="AJ157" i="79"/>
  <c r="AI157" i="79"/>
  <c r="AH157" i="79"/>
  <c r="AG157" i="79"/>
  <c r="AF157" i="79"/>
  <c r="AE157" i="79"/>
  <c r="AR154" i="79"/>
  <c r="AQ154" i="79"/>
  <c r="AP154" i="79"/>
  <c r="AO154" i="79"/>
  <c r="AN154" i="79"/>
  <c r="AM154" i="79"/>
  <c r="AL154" i="79"/>
  <c r="AK154" i="79"/>
  <c r="AJ154" i="79"/>
  <c r="AI154" i="79"/>
  <c r="AH154" i="79"/>
  <c r="AG154" i="79"/>
  <c r="AF154" i="79"/>
  <c r="AR150" i="79"/>
  <c r="AQ150" i="79"/>
  <c r="AP150" i="79"/>
  <c r="AO150" i="79"/>
  <c r="AN150" i="79"/>
  <c r="AM150" i="79"/>
  <c r="AL150" i="79"/>
  <c r="AK150" i="79"/>
  <c r="AJ150" i="79"/>
  <c r="AI150" i="79"/>
  <c r="AH150" i="79"/>
  <c r="AG150" i="79"/>
  <c r="AF150" i="79"/>
  <c r="AE150" i="79"/>
  <c r="AR147" i="79"/>
  <c r="AQ147" i="79"/>
  <c r="AP147" i="79"/>
  <c r="AO147" i="79"/>
  <c r="AN147" i="79"/>
  <c r="AM147" i="79"/>
  <c r="AL147" i="79"/>
  <c r="AK147" i="79"/>
  <c r="AJ147" i="79"/>
  <c r="AI147" i="79"/>
  <c r="AH147" i="79"/>
  <c r="AG147" i="79"/>
  <c r="AF147" i="79"/>
  <c r="AE147" i="79"/>
  <c r="AR144" i="79"/>
  <c r="AQ144" i="79"/>
  <c r="AP144" i="79"/>
  <c r="AO144" i="79"/>
  <c r="AN144" i="79"/>
  <c r="AM144" i="79"/>
  <c r="AL144" i="79"/>
  <c r="AK144" i="79"/>
  <c r="AJ144" i="79"/>
  <c r="AI144" i="79"/>
  <c r="AH144" i="79"/>
  <c r="AG144" i="79"/>
  <c r="AF144" i="79"/>
  <c r="AE144" i="79"/>
  <c r="AR140" i="79"/>
  <c r="AQ140" i="79"/>
  <c r="AP140" i="79"/>
  <c r="AO140" i="79"/>
  <c r="AN140" i="79"/>
  <c r="AM140" i="79"/>
  <c r="AL140" i="79"/>
  <c r="AK140" i="79"/>
  <c r="AJ140" i="79"/>
  <c r="AI140" i="79"/>
  <c r="AH140" i="79"/>
  <c r="AG140" i="79"/>
  <c r="AF140" i="79"/>
  <c r="AE140" i="79"/>
  <c r="AR137" i="79"/>
  <c r="AQ137" i="79"/>
  <c r="AP137" i="79"/>
  <c r="AO137" i="79"/>
  <c r="AN137" i="79"/>
  <c r="AM137" i="79"/>
  <c r="AL137" i="79"/>
  <c r="AK137" i="79"/>
  <c r="AJ137" i="79"/>
  <c r="AI137" i="79"/>
  <c r="AH137" i="79"/>
  <c r="AG137" i="79"/>
  <c r="AF137" i="79"/>
  <c r="AE137" i="79"/>
  <c r="AR134" i="79"/>
  <c r="AQ134" i="79"/>
  <c r="AP134" i="79"/>
  <c r="AO134" i="79"/>
  <c r="AN134" i="79"/>
  <c r="AM134" i="79"/>
  <c r="AL134" i="79"/>
  <c r="AK134" i="79"/>
  <c r="AJ134" i="79"/>
  <c r="AI134" i="79"/>
  <c r="AH134" i="79"/>
  <c r="AG134" i="79"/>
  <c r="AF134" i="79"/>
  <c r="AE134" i="79"/>
  <c r="AR131" i="79"/>
  <c r="AQ131" i="79"/>
  <c r="AP131" i="79"/>
  <c r="AO131" i="79"/>
  <c r="AN131" i="79"/>
  <c r="AM131" i="79"/>
  <c r="AL131" i="79"/>
  <c r="AK131" i="79"/>
  <c r="AJ131" i="79"/>
  <c r="AI131" i="79"/>
  <c r="AH131" i="79"/>
  <c r="AG131" i="79"/>
  <c r="AF131" i="79"/>
  <c r="AE131" i="79"/>
  <c r="AR128" i="79"/>
  <c r="AQ128" i="79"/>
  <c r="AP128" i="79"/>
  <c r="AO128" i="79"/>
  <c r="AN128" i="79"/>
  <c r="AM128" i="79"/>
  <c r="AL128" i="79"/>
  <c r="AK128" i="79"/>
  <c r="AJ128" i="79"/>
  <c r="AI128" i="79"/>
  <c r="AH128" i="79"/>
  <c r="AG128" i="79"/>
  <c r="AF128" i="79"/>
  <c r="AE128" i="79"/>
  <c r="AR125" i="79"/>
  <c r="AQ125" i="79"/>
  <c r="AP125" i="79"/>
  <c r="AO125" i="79"/>
  <c r="AN125" i="79"/>
  <c r="AM125" i="79"/>
  <c r="AL125" i="79"/>
  <c r="AK125" i="79"/>
  <c r="AJ125" i="79"/>
  <c r="AI125" i="79"/>
  <c r="AH125" i="79"/>
  <c r="AG125" i="79"/>
  <c r="AF125" i="79"/>
  <c r="AE125" i="79"/>
  <c r="AR122" i="79"/>
  <c r="AQ122" i="79"/>
  <c r="AP122" i="79"/>
  <c r="AO122" i="79"/>
  <c r="AN122" i="79"/>
  <c r="AM122" i="79"/>
  <c r="AL122" i="79"/>
  <c r="AK122" i="79"/>
  <c r="AJ122" i="79"/>
  <c r="AI122" i="79"/>
  <c r="AH122" i="79"/>
  <c r="AG122" i="79"/>
  <c r="AF122" i="79"/>
  <c r="AE122" i="79"/>
  <c r="AR119" i="79"/>
  <c r="AQ119" i="79"/>
  <c r="AP119" i="79"/>
  <c r="AO119" i="79"/>
  <c r="AN119" i="79"/>
  <c r="AM119" i="79"/>
  <c r="AL119" i="79"/>
  <c r="AK119" i="79"/>
  <c r="AJ119" i="79"/>
  <c r="AI119" i="79"/>
  <c r="AH119" i="79"/>
  <c r="AG119" i="79"/>
  <c r="AF119" i="79"/>
  <c r="AE119" i="79"/>
  <c r="AR115" i="79"/>
  <c r="AQ115" i="79"/>
  <c r="AP115" i="79"/>
  <c r="AO115" i="79"/>
  <c r="AN115" i="79"/>
  <c r="AM115" i="79"/>
  <c r="AL115" i="79"/>
  <c r="AK115" i="79"/>
  <c r="AJ115" i="79"/>
  <c r="AI115" i="79"/>
  <c r="AH115" i="79"/>
  <c r="AG115" i="79"/>
  <c r="AF115" i="79"/>
  <c r="AE115" i="79"/>
  <c r="AR112" i="79"/>
  <c r="AQ112" i="79"/>
  <c r="AP112" i="79"/>
  <c r="AO112" i="79"/>
  <c r="AN112" i="79"/>
  <c r="AM112" i="79"/>
  <c r="AL112" i="79"/>
  <c r="AK112" i="79"/>
  <c r="AJ112" i="79"/>
  <c r="AI112" i="79"/>
  <c r="AH112" i="79"/>
  <c r="AG112" i="79"/>
  <c r="AF112" i="79"/>
  <c r="AE112" i="79"/>
  <c r="AR109" i="79"/>
  <c r="AQ109" i="79"/>
  <c r="AP109" i="79"/>
  <c r="AO109" i="79"/>
  <c r="AN109" i="79"/>
  <c r="AM109" i="79"/>
  <c r="AL109" i="79"/>
  <c r="AK109" i="79"/>
  <c r="AJ109" i="79"/>
  <c r="AI109" i="79"/>
  <c r="AH109" i="79"/>
  <c r="AG109" i="79"/>
  <c r="AF109" i="79"/>
  <c r="AE109" i="79"/>
  <c r="AR106" i="79"/>
  <c r="AQ106" i="79"/>
  <c r="AP106" i="79"/>
  <c r="AO106" i="79"/>
  <c r="AN106" i="79"/>
  <c r="AM106" i="79"/>
  <c r="AL106" i="79"/>
  <c r="AK106" i="79"/>
  <c r="AJ106" i="79"/>
  <c r="AI106" i="79"/>
  <c r="AH106" i="79"/>
  <c r="AG106" i="79"/>
  <c r="AF106" i="79"/>
  <c r="AE106" i="79"/>
  <c r="AR101" i="79"/>
  <c r="AQ101" i="79"/>
  <c r="AP101" i="79"/>
  <c r="AO101" i="79"/>
  <c r="AN101" i="79"/>
  <c r="AM101" i="79"/>
  <c r="AL101" i="79"/>
  <c r="AK101" i="79"/>
  <c r="AJ101" i="79"/>
  <c r="AI101" i="79"/>
  <c r="AH101" i="79"/>
  <c r="AG101" i="79"/>
  <c r="AF101" i="79"/>
  <c r="AE101" i="79"/>
  <c r="AR95" i="79"/>
  <c r="AQ95" i="79"/>
  <c r="AP95" i="79"/>
  <c r="AO95" i="79"/>
  <c r="AN95" i="79"/>
  <c r="AM95" i="79"/>
  <c r="AL95" i="79"/>
  <c r="AK95" i="79"/>
  <c r="AJ95" i="79"/>
  <c r="AI95" i="79"/>
  <c r="AH95" i="79"/>
  <c r="AG95" i="79"/>
  <c r="AF95" i="79"/>
  <c r="AE95" i="79"/>
  <c r="AR81" i="79"/>
  <c r="AQ81" i="79"/>
  <c r="AP81" i="79"/>
  <c r="AO81" i="79"/>
  <c r="AN81" i="79"/>
  <c r="AM81" i="79"/>
  <c r="AL81" i="79"/>
  <c r="AK81" i="79"/>
  <c r="AI81" i="79"/>
  <c r="AH81" i="79"/>
  <c r="AG81" i="79"/>
  <c r="AF81" i="79"/>
  <c r="AR74" i="79"/>
  <c r="AQ74" i="79"/>
  <c r="AP74" i="79"/>
  <c r="AO74" i="79"/>
  <c r="AN74" i="79"/>
  <c r="AM74" i="79"/>
  <c r="AL74" i="79"/>
  <c r="AK74" i="79"/>
  <c r="AJ74" i="79"/>
  <c r="AI74" i="79"/>
  <c r="AH74" i="79"/>
  <c r="AG74" i="79"/>
  <c r="AF74" i="79"/>
  <c r="AE74" i="79"/>
  <c r="AR71" i="79"/>
  <c r="AQ71" i="79"/>
  <c r="AP71" i="79"/>
  <c r="AO71" i="79"/>
  <c r="AN71" i="79"/>
  <c r="AM71" i="79"/>
  <c r="AL71" i="79"/>
  <c r="AK71" i="79"/>
  <c r="AJ71" i="79"/>
  <c r="AI71" i="79"/>
  <c r="AH71" i="79"/>
  <c r="AG71" i="79"/>
  <c r="AF71" i="79"/>
  <c r="AE71" i="79"/>
  <c r="AR67" i="79"/>
  <c r="AQ67" i="79"/>
  <c r="AP67" i="79"/>
  <c r="AO67" i="79"/>
  <c r="AN67" i="79"/>
  <c r="AM67" i="79"/>
  <c r="AL67" i="79"/>
  <c r="AK67" i="79"/>
  <c r="AJ67" i="79"/>
  <c r="AI67" i="79"/>
  <c r="AH67" i="79"/>
  <c r="AG67" i="79"/>
  <c r="AF67" i="79"/>
  <c r="AE67" i="79"/>
  <c r="AR64" i="79"/>
  <c r="AQ64" i="79"/>
  <c r="AP64" i="79"/>
  <c r="AO64" i="79"/>
  <c r="AN64" i="79"/>
  <c r="AM64" i="79"/>
  <c r="AL64" i="79"/>
  <c r="AK64" i="79"/>
  <c r="AJ64" i="79"/>
  <c r="AI64" i="79"/>
  <c r="AH64" i="79"/>
  <c r="AG64" i="79"/>
  <c r="AF64" i="79"/>
  <c r="AE64" i="79"/>
  <c r="AR61" i="79"/>
  <c r="AQ61" i="79"/>
  <c r="AP61" i="79"/>
  <c r="AO61" i="79"/>
  <c r="AN61" i="79"/>
  <c r="AM61" i="79"/>
  <c r="AL61" i="79"/>
  <c r="AK61" i="79"/>
  <c r="AJ61" i="79"/>
  <c r="AI61" i="79"/>
  <c r="AH61" i="79"/>
  <c r="AG61" i="79"/>
  <c r="AF61" i="79"/>
  <c r="AE61" i="79"/>
  <c r="AR58" i="79"/>
  <c r="AQ58" i="79"/>
  <c r="AP58" i="79"/>
  <c r="AO58" i="79"/>
  <c r="AN58" i="79"/>
  <c r="AM58" i="79"/>
  <c r="AL58" i="79"/>
  <c r="AK58" i="79"/>
  <c r="AJ58" i="79"/>
  <c r="AI58" i="79"/>
  <c r="AH58" i="79"/>
  <c r="AG58" i="79"/>
  <c r="AF58" i="79"/>
  <c r="AE58" i="79"/>
  <c r="AR55" i="79"/>
  <c r="AQ55" i="79"/>
  <c r="AP55" i="79"/>
  <c r="AO55" i="79"/>
  <c r="AN55" i="79"/>
  <c r="AM55" i="79"/>
  <c r="AL55" i="79"/>
  <c r="AK55" i="79"/>
  <c r="AJ55" i="79"/>
  <c r="AI55" i="79"/>
  <c r="AH55" i="79"/>
  <c r="AG55" i="79"/>
  <c r="AF55" i="79"/>
  <c r="AE55" i="79"/>
  <c r="AR51" i="79"/>
  <c r="AQ51" i="79"/>
  <c r="AP51" i="79"/>
  <c r="AO51" i="79"/>
  <c r="AN51" i="79"/>
  <c r="AM51" i="79"/>
  <c r="AL51" i="79"/>
  <c r="AK51" i="79"/>
  <c r="AJ51" i="79"/>
  <c r="AI51" i="79"/>
  <c r="AH51" i="79"/>
  <c r="AG51" i="79"/>
  <c r="AF51" i="79"/>
  <c r="AE51" i="79"/>
  <c r="AR48" i="79"/>
  <c r="AQ48" i="79"/>
  <c r="AP48" i="79"/>
  <c r="AO48" i="79"/>
  <c r="AN48" i="79"/>
  <c r="AM48" i="79"/>
  <c r="AL48" i="79"/>
  <c r="AK48" i="79"/>
  <c r="AJ48" i="79"/>
  <c r="AI48" i="79"/>
  <c r="AH48" i="79"/>
  <c r="AG48" i="79"/>
  <c r="AF48" i="79"/>
  <c r="AE48" i="79"/>
  <c r="AR45" i="79"/>
  <c r="AQ45" i="79"/>
  <c r="AP45" i="79"/>
  <c r="AO45" i="79"/>
  <c r="AN45" i="79"/>
  <c r="AM45" i="79"/>
  <c r="AL45" i="79"/>
  <c r="AK45" i="79"/>
  <c r="AJ45" i="79"/>
  <c r="AI45" i="79"/>
  <c r="AH45" i="79"/>
  <c r="AG45" i="79"/>
  <c r="AF45" i="79"/>
  <c r="AE45" i="79"/>
  <c r="AR42" i="79"/>
  <c r="AQ42" i="79"/>
  <c r="AP42" i="79"/>
  <c r="AO42" i="79"/>
  <c r="AN42" i="79"/>
  <c r="AM42" i="79"/>
  <c r="AL42" i="79"/>
  <c r="AK42" i="79"/>
  <c r="AJ42" i="79"/>
  <c r="AI42" i="79"/>
  <c r="AH42" i="79"/>
  <c r="AG42" i="79"/>
  <c r="AF42" i="79"/>
  <c r="AE42" i="79"/>
  <c r="AR39" i="79"/>
  <c r="AQ39" i="79"/>
  <c r="AP39" i="79"/>
  <c r="AO39" i="79"/>
  <c r="AN39" i="79"/>
  <c r="AM39" i="79"/>
  <c r="AL39" i="79"/>
  <c r="AK39" i="79"/>
  <c r="AJ39" i="79"/>
  <c r="AI39" i="79"/>
  <c r="AH39" i="79"/>
  <c r="AG39" i="79"/>
  <c r="AF39" i="79"/>
  <c r="Q134" i="79"/>
  <c r="Q131" i="79"/>
  <c r="Q119" i="79"/>
  <c r="Q67" i="79"/>
  <c r="AZ519" i="46"/>
  <c r="AY519" i="46"/>
  <c r="AX519" i="46"/>
  <c r="AW519" i="46"/>
  <c r="AV519" i="46"/>
  <c r="AU519" i="46"/>
  <c r="AT519" i="46"/>
  <c r="AS519" i="46"/>
  <c r="AR519" i="46"/>
  <c r="AQ519" i="46"/>
  <c r="AP519" i="46"/>
  <c r="AO519" i="46"/>
  <c r="AN519" i="46"/>
  <c r="AM519" i="46"/>
  <c r="AZ516" i="46"/>
  <c r="AY516" i="46"/>
  <c r="AX516" i="46"/>
  <c r="AW516" i="46"/>
  <c r="AV516" i="46"/>
  <c r="AU516" i="46"/>
  <c r="AT516" i="46"/>
  <c r="AS516" i="46"/>
  <c r="AR516" i="46"/>
  <c r="AQ516" i="46"/>
  <c r="AP516" i="46"/>
  <c r="AO516" i="46"/>
  <c r="AN516" i="46"/>
  <c r="AM516" i="46"/>
  <c r="AZ513" i="46"/>
  <c r="AY513" i="46"/>
  <c r="AX513" i="46"/>
  <c r="AW513" i="46"/>
  <c r="AV513" i="46"/>
  <c r="AU513" i="46"/>
  <c r="AT513" i="46"/>
  <c r="AS513" i="46"/>
  <c r="AR513" i="46"/>
  <c r="AQ513" i="46"/>
  <c r="AP513" i="46"/>
  <c r="AO513" i="46"/>
  <c r="AN513" i="46"/>
  <c r="AM513" i="46"/>
  <c r="AZ502" i="46"/>
  <c r="AY502" i="46"/>
  <c r="AX502" i="46"/>
  <c r="AW502" i="46"/>
  <c r="AV502" i="46"/>
  <c r="AU502" i="46"/>
  <c r="AT502" i="46"/>
  <c r="AS502" i="46"/>
  <c r="AR502" i="46"/>
  <c r="AQ502" i="46"/>
  <c r="AP502" i="46"/>
  <c r="AO502" i="46"/>
  <c r="AN502" i="46"/>
  <c r="AM502" i="46"/>
  <c r="AZ498" i="46"/>
  <c r="AY498" i="46"/>
  <c r="AX498" i="46"/>
  <c r="AW498" i="46"/>
  <c r="AV498" i="46"/>
  <c r="AU498" i="46"/>
  <c r="AT498" i="46"/>
  <c r="AS498" i="46"/>
  <c r="AR498" i="46"/>
  <c r="AQ498" i="46"/>
  <c r="AP498" i="46"/>
  <c r="AO498" i="46"/>
  <c r="AN498" i="46"/>
  <c r="AM498" i="46"/>
  <c r="AZ495" i="46"/>
  <c r="AY495" i="46"/>
  <c r="AX495" i="46"/>
  <c r="AW495" i="46"/>
  <c r="AV495" i="46"/>
  <c r="AU495" i="46"/>
  <c r="AT495" i="46"/>
  <c r="AS495" i="46"/>
  <c r="AR495" i="46"/>
  <c r="AQ495" i="46"/>
  <c r="AP495" i="46"/>
  <c r="AO495" i="46"/>
  <c r="AN495" i="46"/>
  <c r="AM495" i="46"/>
  <c r="AZ492" i="46"/>
  <c r="AY492" i="46"/>
  <c r="AX492" i="46"/>
  <c r="AW492" i="46"/>
  <c r="AV492" i="46"/>
  <c r="AU492" i="46"/>
  <c r="AT492" i="46"/>
  <c r="AS492" i="46"/>
  <c r="AR492" i="46"/>
  <c r="AQ492" i="46"/>
  <c r="AP492" i="46"/>
  <c r="AO492" i="46"/>
  <c r="AN492" i="46"/>
  <c r="AM492" i="46"/>
  <c r="AZ489" i="46"/>
  <c r="AY489" i="46"/>
  <c r="AX489" i="46"/>
  <c r="AW489" i="46"/>
  <c r="AV489" i="46"/>
  <c r="AU489" i="46"/>
  <c r="AT489" i="46"/>
  <c r="AS489" i="46"/>
  <c r="AR489" i="46"/>
  <c r="AQ489" i="46"/>
  <c r="AP489" i="46"/>
  <c r="AO489" i="46"/>
  <c r="AN489" i="46"/>
  <c r="AM489" i="46"/>
  <c r="AZ486" i="46"/>
  <c r="AY486" i="46"/>
  <c r="AX486" i="46"/>
  <c r="AW486" i="46"/>
  <c r="AV486" i="46"/>
  <c r="AU486" i="46"/>
  <c r="AT486" i="46"/>
  <c r="AS486" i="46"/>
  <c r="AR486" i="46"/>
  <c r="AQ486" i="46"/>
  <c r="AP486" i="46"/>
  <c r="AO486" i="46"/>
  <c r="AN486" i="46"/>
  <c r="AM486" i="46"/>
  <c r="AZ482" i="46"/>
  <c r="AY482" i="46"/>
  <c r="AX482" i="46"/>
  <c r="AW482" i="46"/>
  <c r="AV482" i="46"/>
  <c r="AU482" i="46"/>
  <c r="AT482" i="46"/>
  <c r="AS482" i="46"/>
  <c r="AR482" i="46"/>
  <c r="AQ482" i="46"/>
  <c r="AP482" i="46"/>
  <c r="AO482" i="46"/>
  <c r="AN482" i="46"/>
  <c r="AM482" i="46"/>
  <c r="AZ473" i="46"/>
  <c r="AY473" i="46"/>
  <c r="AX473" i="46"/>
  <c r="AW473" i="46"/>
  <c r="AV473" i="46"/>
  <c r="AU473" i="46"/>
  <c r="AT473" i="46"/>
  <c r="AS473" i="46"/>
  <c r="AR473" i="46"/>
  <c r="AQ473" i="46"/>
  <c r="AP473" i="46"/>
  <c r="AO473" i="46"/>
  <c r="AN473" i="46"/>
  <c r="AM473" i="46"/>
  <c r="AZ470" i="46"/>
  <c r="AY470" i="46"/>
  <c r="AX470" i="46"/>
  <c r="AW470" i="46"/>
  <c r="AV470" i="46"/>
  <c r="AU470" i="46"/>
  <c r="AT470" i="46"/>
  <c r="AS470" i="46"/>
  <c r="AR470" i="46"/>
  <c r="AQ470" i="46"/>
  <c r="AP470" i="46"/>
  <c r="AO470" i="46"/>
  <c r="AN470" i="46"/>
  <c r="AM470" i="46"/>
  <c r="AZ467" i="46"/>
  <c r="AY467" i="46"/>
  <c r="AX467" i="46"/>
  <c r="AW467" i="46"/>
  <c r="AV467" i="46"/>
  <c r="AU467" i="46"/>
  <c r="AT467" i="46"/>
  <c r="AS467" i="46"/>
  <c r="AR467" i="46"/>
  <c r="AQ467" i="46"/>
  <c r="AP467" i="46"/>
  <c r="AO467" i="46"/>
  <c r="AN467" i="46"/>
  <c r="AM467" i="46"/>
  <c r="AZ464" i="46"/>
  <c r="AY464" i="46"/>
  <c r="AX464" i="46"/>
  <c r="AW464" i="46"/>
  <c r="AV464" i="46"/>
  <c r="AU464" i="46"/>
  <c r="AT464" i="46"/>
  <c r="AS464" i="46"/>
  <c r="AR464" i="46"/>
  <c r="AQ464" i="46"/>
  <c r="AP464" i="46"/>
  <c r="AO464" i="46"/>
  <c r="AN464" i="46"/>
  <c r="AM464" i="46"/>
  <c r="AZ461" i="46"/>
  <c r="AY461" i="46"/>
  <c r="AX461" i="46"/>
  <c r="AW461" i="46"/>
  <c r="AV461" i="46"/>
  <c r="AU461" i="46"/>
  <c r="AT461" i="46"/>
  <c r="AS461" i="46"/>
  <c r="AR461" i="46"/>
  <c r="AQ461" i="46"/>
  <c r="AP461" i="46"/>
  <c r="AO461" i="46"/>
  <c r="AN461" i="46"/>
  <c r="AM461" i="46"/>
  <c r="AZ457" i="46"/>
  <c r="AY457" i="46"/>
  <c r="AX457" i="46"/>
  <c r="AW457" i="46"/>
  <c r="AV457" i="46"/>
  <c r="AU457" i="46"/>
  <c r="AT457" i="46"/>
  <c r="AS457" i="46"/>
  <c r="AR457" i="46"/>
  <c r="AQ457" i="46"/>
  <c r="AP457" i="46"/>
  <c r="AO457" i="46"/>
  <c r="AN457" i="46"/>
  <c r="AM457" i="46"/>
  <c r="AZ451" i="46"/>
  <c r="AY451" i="46"/>
  <c r="AX451" i="46"/>
  <c r="AW451" i="46"/>
  <c r="AV451" i="46"/>
  <c r="AU451" i="46"/>
  <c r="AT451" i="46"/>
  <c r="AS451" i="46"/>
  <c r="AR451" i="46"/>
  <c r="AQ451" i="46"/>
  <c r="AP451" i="46"/>
  <c r="AO451" i="46"/>
  <c r="AN451" i="46"/>
  <c r="AM451" i="46"/>
  <c r="AZ448" i="46"/>
  <c r="AY448" i="46"/>
  <c r="AX448" i="46"/>
  <c r="AW448" i="46"/>
  <c r="AV448" i="46"/>
  <c r="AU448" i="46"/>
  <c r="AT448" i="46"/>
  <c r="AS448" i="46"/>
  <c r="AR448" i="46"/>
  <c r="AQ448" i="46"/>
  <c r="AP448" i="46"/>
  <c r="AO448" i="46"/>
  <c r="AN448" i="46"/>
  <c r="AM448" i="46"/>
  <c r="AZ445" i="46"/>
  <c r="AY445" i="46"/>
  <c r="AX445" i="46"/>
  <c r="AW445" i="46"/>
  <c r="AV445" i="46"/>
  <c r="AU445" i="46"/>
  <c r="AT445" i="46"/>
  <c r="AS445" i="46"/>
  <c r="AR445" i="46"/>
  <c r="AQ445" i="46"/>
  <c r="AP445" i="46"/>
  <c r="AO445" i="46"/>
  <c r="AN445" i="46"/>
  <c r="AM445" i="46"/>
  <c r="AZ442" i="46"/>
  <c r="AY442" i="46"/>
  <c r="AX442" i="46"/>
  <c r="AW442" i="46"/>
  <c r="AV442" i="46"/>
  <c r="AU442" i="46"/>
  <c r="AT442" i="46"/>
  <c r="AS442" i="46"/>
  <c r="AR442" i="46"/>
  <c r="AQ442" i="46"/>
  <c r="AP442" i="46"/>
  <c r="AO442" i="46"/>
  <c r="AN442" i="46"/>
  <c r="AM442" i="46"/>
  <c r="AZ439" i="46"/>
  <c r="AY439" i="46"/>
  <c r="AX439" i="46"/>
  <c r="AW439" i="46"/>
  <c r="AV439" i="46"/>
  <c r="AU439" i="46"/>
  <c r="AT439" i="46"/>
  <c r="AS439" i="46"/>
  <c r="AR439" i="46"/>
  <c r="AQ439" i="46"/>
  <c r="AP439" i="46"/>
  <c r="AO439" i="46"/>
  <c r="AN439" i="46"/>
  <c r="AM439" i="46"/>
  <c r="AZ436" i="46"/>
  <c r="AY436" i="46"/>
  <c r="AX436" i="46"/>
  <c r="AW436" i="46"/>
  <c r="AV436" i="46"/>
  <c r="AU436" i="46"/>
  <c r="AT436" i="46"/>
  <c r="AS436" i="46"/>
  <c r="AR436" i="46"/>
  <c r="AQ436" i="46"/>
  <c r="AP436" i="46"/>
  <c r="AO436" i="46"/>
  <c r="AN436" i="46"/>
  <c r="AM436" i="46"/>
  <c r="AZ433" i="46"/>
  <c r="AY433" i="46"/>
  <c r="AX433" i="46"/>
  <c r="AW433" i="46"/>
  <c r="AV433" i="46"/>
  <c r="AU433" i="46"/>
  <c r="AT433" i="46"/>
  <c r="AS433" i="46"/>
  <c r="AR433" i="46"/>
  <c r="AQ433" i="46"/>
  <c r="AP433" i="46"/>
  <c r="AO433" i="46"/>
  <c r="AN433" i="46"/>
  <c r="AM433" i="46"/>
  <c r="AZ383" i="46"/>
  <c r="AY383" i="46"/>
  <c r="AX383" i="46"/>
  <c r="AW383" i="46"/>
  <c r="AV383" i="46"/>
  <c r="AU383" i="46"/>
  <c r="AT383" i="46"/>
  <c r="AS383" i="46"/>
  <c r="AR383" i="46"/>
  <c r="AQ383" i="46"/>
  <c r="AP383" i="46"/>
  <c r="AO383" i="46"/>
  <c r="AN383" i="46"/>
  <c r="AZ380" i="46"/>
  <c r="AY380" i="46"/>
  <c r="AX380" i="46"/>
  <c r="AW380" i="46"/>
  <c r="AV380" i="46"/>
  <c r="AU380" i="46"/>
  <c r="AT380" i="46"/>
  <c r="AS380" i="46"/>
  <c r="AR380" i="46"/>
  <c r="AQ380" i="46"/>
  <c r="AP380" i="46"/>
  <c r="AO380" i="46"/>
  <c r="AN380" i="46"/>
  <c r="AZ377" i="46"/>
  <c r="AY377" i="46"/>
  <c r="AX377" i="46"/>
  <c r="AW377" i="46"/>
  <c r="AV377" i="46"/>
  <c r="AU377" i="46"/>
  <c r="AT377" i="46"/>
  <c r="AS377" i="46"/>
  <c r="AR377" i="46"/>
  <c r="AQ377" i="46"/>
  <c r="AP377" i="46"/>
  <c r="AO377" i="46"/>
  <c r="AN377" i="46"/>
  <c r="AM377" i="46"/>
  <c r="AZ366" i="46"/>
  <c r="AY366" i="46"/>
  <c r="AX366" i="46"/>
  <c r="AW366" i="46"/>
  <c r="AV366" i="46"/>
  <c r="AU366" i="46"/>
  <c r="AT366" i="46"/>
  <c r="AS366" i="46"/>
  <c r="AR366" i="46"/>
  <c r="AQ366" i="46"/>
  <c r="AP366" i="46"/>
  <c r="AO366" i="46"/>
  <c r="AN366" i="46"/>
  <c r="AM366" i="46"/>
  <c r="AZ362" i="46"/>
  <c r="AY362" i="46"/>
  <c r="AX362" i="46"/>
  <c r="AW362" i="46"/>
  <c r="AV362" i="46"/>
  <c r="AU362" i="46"/>
  <c r="AT362" i="46"/>
  <c r="AS362" i="46"/>
  <c r="AR362" i="46"/>
  <c r="AQ362" i="46"/>
  <c r="AP362" i="46"/>
  <c r="AO362" i="46"/>
  <c r="AN362" i="46"/>
  <c r="AM362" i="46"/>
  <c r="AZ359" i="46"/>
  <c r="AY359" i="46"/>
  <c r="AX359" i="46"/>
  <c r="AW359" i="46"/>
  <c r="AV359" i="46"/>
  <c r="AU359" i="46"/>
  <c r="AT359" i="46"/>
  <c r="AS359" i="46"/>
  <c r="AR359" i="46"/>
  <c r="AQ359" i="46"/>
  <c r="AP359" i="46"/>
  <c r="AO359" i="46"/>
  <c r="AN359" i="46"/>
  <c r="AM359" i="46"/>
  <c r="AZ356" i="46"/>
  <c r="AY356" i="46"/>
  <c r="AX356" i="46"/>
  <c r="AW356" i="46"/>
  <c r="AV356" i="46"/>
  <c r="AU356" i="46"/>
  <c r="AT356" i="46"/>
  <c r="AS356" i="46"/>
  <c r="AR356" i="46"/>
  <c r="AQ356" i="46"/>
  <c r="AP356" i="46"/>
  <c r="AO356" i="46"/>
  <c r="AN356" i="46"/>
  <c r="AM356" i="46"/>
  <c r="AZ353" i="46"/>
  <c r="AY353" i="46"/>
  <c r="AX353" i="46"/>
  <c r="AW353" i="46"/>
  <c r="AV353" i="46"/>
  <c r="AU353" i="46"/>
  <c r="AT353" i="46"/>
  <c r="AS353" i="46"/>
  <c r="AR353" i="46"/>
  <c r="AQ353" i="46"/>
  <c r="AP353" i="46"/>
  <c r="AO353" i="46"/>
  <c r="AN353" i="46"/>
  <c r="AM353" i="46"/>
  <c r="AZ350" i="46"/>
  <c r="AY350" i="46"/>
  <c r="AX350" i="46"/>
  <c r="AW350" i="46"/>
  <c r="AV350" i="46"/>
  <c r="AU350" i="46"/>
  <c r="AT350" i="46"/>
  <c r="AS350" i="46"/>
  <c r="AR350" i="46"/>
  <c r="AQ350" i="46"/>
  <c r="AP350" i="46"/>
  <c r="AO350" i="46"/>
  <c r="AN350" i="46"/>
  <c r="AM350" i="46"/>
  <c r="AZ346" i="46"/>
  <c r="AY346" i="46"/>
  <c r="AX346" i="46"/>
  <c r="AW346" i="46"/>
  <c r="AV346" i="46"/>
  <c r="AU346" i="46"/>
  <c r="AT346" i="46"/>
  <c r="AS346" i="46"/>
  <c r="AR346" i="46"/>
  <c r="AQ346" i="46"/>
  <c r="AP346" i="46"/>
  <c r="AO346" i="46"/>
  <c r="AN346" i="46"/>
  <c r="AM346" i="46"/>
  <c r="AZ337" i="46"/>
  <c r="AY337" i="46"/>
  <c r="AX337" i="46"/>
  <c r="AW337" i="46"/>
  <c r="AV337" i="46"/>
  <c r="AU337" i="46"/>
  <c r="AT337" i="46"/>
  <c r="AS337" i="46"/>
  <c r="AR337" i="46"/>
  <c r="AQ337" i="46"/>
  <c r="AP337" i="46"/>
  <c r="AO337" i="46"/>
  <c r="AN337" i="46"/>
  <c r="AM337" i="46"/>
  <c r="AZ334" i="46"/>
  <c r="AY334" i="46"/>
  <c r="AX334" i="46"/>
  <c r="AW334" i="46"/>
  <c r="AV334" i="46"/>
  <c r="AU334" i="46"/>
  <c r="AT334" i="46"/>
  <c r="AS334" i="46"/>
  <c r="AR334" i="46"/>
  <c r="AQ334" i="46"/>
  <c r="AP334" i="46"/>
  <c r="AO334" i="46"/>
  <c r="AN334" i="46"/>
  <c r="AM334" i="46"/>
  <c r="AZ331" i="46"/>
  <c r="AY331" i="46"/>
  <c r="AX331" i="46"/>
  <c r="AW331" i="46"/>
  <c r="AV331" i="46"/>
  <c r="AU331" i="46"/>
  <c r="AT331" i="46"/>
  <c r="AS331" i="46"/>
  <c r="AR331" i="46"/>
  <c r="AQ331" i="46"/>
  <c r="AP331" i="46"/>
  <c r="AO331" i="46"/>
  <c r="AN331" i="46"/>
  <c r="AM331" i="46"/>
  <c r="AZ328" i="46"/>
  <c r="AY328" i="46"/>
  <c r="AX328" i="46"/>
  <c r="AW328" i="46"/>
  <c r="AV328" i="46"/>
  <c r="AU328" i="46"/>
  <c r="AT328" i="46"/>
  <c r="AS328" i="46"/>
  <c r="AR328" i="46"/>
  <c r="AQ328" i="46"/>
  <c r="AP328" i="46"/>
  <c r="AO328" i="46"/>
  <c r="AN328" i="46"/>
  <c r="AM328" i="46"/>
  <c r="AZ325" i="46"/>
  <c r="AY325" i="46"/>
  <c r="AX325" i="46"/>
  <c r="AW325" i="46"/>
  <c r="AV325" i="46"/>
  <c r="AU325" i="46"/>
  <c r="AT325" i="46"/>
  <c r="AS325" i="46"/>
  <c r="AR325" i="46"/>
  <c r="AQ325" i="46"/>
  <c r="AP325" i="46"/>
  <c r="AO325" i="46"/>
  <c r="AN325" i="46"/>
  <c r="AM325" i="46"/>
  <c r="AZ321" i="46"/>
  <c r="AY321" i="46"/>
  <c r="AX321" i="46"/>
  <c r="AW321" i="46"/>
  <c r="AV321" i="46"/>
  <c r="AU321" i="46"/>
  <c r="AT321" i="46"/>
  <c r="AS321" i="46"/>
  <c r="AR321" i="46"/>
  <c r="AQ321" i="46"/>
  <c r="AP321" i="46"/>
  <c r="AO321" i="46"/>
  <c r="AN321" i="46"/>
  <c r="AM321" i="46"/>
  <c r="AZ315" i="46"/>
  <c r="AY315" i="46"/>
  <c r="AX315" i="46"/>
  <c r="AW315" i="46"/>
  <c r="AV315" i="46"/>
  <c r="AU315" i="46"/>
  <c r="AT315" i="46"/>
  <c r="AS315" i="46"/>
  <c r="AR315" i="46"/>
  <c r="AQ315" i="46"/>
  <c r="AP315" i="46"/>
  <c r="AO315" i="46"/>
  <c r="AN315" i="46"/>
  <c r="AM315" i="46"/>
  <c r="AZ312" i="46"/>
  <c r="AY312" i="46"/>
  <c r="AX312" i="46"/>
  <c r="AW312" i="46"/>
  <c r="AV312" i="46"/>
  <c r="AU312" i="46"/>
  <c r="AT312" i="46"/>
  <c r="AS312" i="46"/>
  <c r="AR312" i="46"/>
  <c r="AQ312" i="46"/>
  <c r="AP312" i="46"/>
  <c r="AO312" i="46"/>
  <c r="AN312" i="46"/>
  <c r="AM312" i="46"/>
  <c r="AZ309" i="46"/>
  <c r="AY309" i="46"/>
  <c r="AX309" i="46"/>
  <c r="AW309" i="46"/>
  <c r="AV309" i="46"/>
  <c r="AU309" i="46"/>
  <c r="AT309" i="46"/>
  <c r="AS309" i="46"/>
  <c r="AR309" i="46"/>
  <c r="AQ309" i="46"/>
  <c r="AP309" i="46"/>
  <c r="AO309" i="46"/>
  <c r="AN309" i="46"/>
  <c r="AM309" i="46"/>
  <c r="AZ306" i="46"/>
  <c r="AY306" i="46"/>
  <c r="AX306" i="46"/>
  <c r="AW306" i="46"/>
  <c r="AV306" i="46"/>
  <c r="AU306" i="46"/>
  <c r="AT306" i="46"/>
  <c r="AS306" i="46"/>
  <c r="AR306" i="46"/>
  <c r="AQ306" i="46"/>
  <c r="AP306" i="46"/>
  <c r="AO306" i="46"/>
  <c r="AN306" i="46"/>
  <c r="AM306" i="46"/>
  <c r="AZ303" i="46"/>
  <c r="AY303" i="46"/>
  <c r="AX303" i="46"/>
  <c r="AW303" i="46"/>
  <c r="AV303" i="46"/>
  <c r="AU303" i="46"/>
  <c r="AT303" i="46"/>
  <c r="AS303" i="46"/>
  <c r="AR303" i="46"/>
  <c r="AQ303" i="46"/>
  <c r="AP303" i="46"/>
  <c r="AO303" i="46"/>
  <c r="AN303" i="46"/>
  <c r="AM303" i="46"/>
  <c r="AZ300" i="46"/>
  <c r="AY300" i="46"/>
  <c r="AX300" i="46"/>
  <c r="AW300" i="46"/>
  <c r="AV300" i="46"/>
  <c r="AU300" i="46"/>
  <c r="AT300" i="46"/>
  <c r="AS300" i="46"/>
  <c r="AR300" i="46"/>
  <c r="AQ300" i="46"/>
  <c r="AP300" i="46"/>
  <c r="AO300" i="46"/>
  <c r="AN300" i="46"/>
  <c r="AM300" i="46"/>
  <c r="AZ297" i="46"/>
  <c r="AY297" i="46"/>
  <c r="AX297" i="46"/>
  <c r="AW297" i="46"/>
  <c r="AV297" i="46"/>
  <c r="AU297" i="46"/>
  <c r="AT297" i="46"/>
  <c r="AS297" i="46"/>
  <c r="AR297" i="46"/>
  <c r="AQ297" i="46"/>
  <c r="AP297" i="46"/>
  <c r="AO297" i="46"/>
  <c r="AN297" i="46"/>
  <c r="AM297" i="46"/>
  <c r="AZ247" i="46"/>
  <c r="AY247" i="46"/>
  <c r="AX247" i="46"/>
  <c r="AW247" i="46"/>
  <c r="AV247" i="46"/>
  <c r="AU247" i="46"/>
  <c r="AT247" i="46"/>
  <c r="AS247" i="46"/>
  <c r="AR247" i="46"/>
  <c r="AQ247" i="46"/>
  <c r="AP247" i="46"/>
  <c r="AO247" i="46"/>
  <c r="AN247" i="46"/>
  <c r="AZ244" i="46"/>
  <c r="AY244" i="46"/>
  <c r="AX244" i="46"/>
  <c r="AW244" i="46"/>
  <c r="AV244" i="46"/>
  <c r="AU244" i="46"/>
  <c r="AT244" i="46"/>
  <c r="AS244" i="46"/>
  <c r="AR244" i="46"/>
  <c r="AQ244" i="46"/>
  <c r="AP244" i="46"/>
  <c r="AO244" i="46"/>
  <c r="AN244" i="46"/>
  <c r="AM244" i="46"/>
  <c r="AZ241" i="46"/>
  <c r="AY241" i="46"/>
  <c r="AX241" i="46"/>
  <c r="AW241" i="46"/>
  <c r="AV241" i="46"/>
  <c r="AU241" i="46"/>
  <c r="AT241" i="46"/>
  <c r="AS241" i="46"/>
  <c r="AR241" i="46"/>
  <c r="AQ241" i="46"/>
  <c r="AP241" i="46"/>
  <c r="AO241" i="46"/>
  <c r="AN241" i="46"/>
  <c r="AM241" i="46"/>
  <c r="AZ230" i="46"/>
  <c r="AY230" i="46"/>
  <c r="AX230" i="46"/>
  <c r="AW230" i="46"/>
  <c r="AV230" i="46"/>
  <c r="AU230" i="46"/>
  <c r="AT230" i="46"/>
  <c r="AS230" i="46"/>
  <c r="AR230" i="46"/>
  <c r="AQ230" i="46"/>
  <c r="AP230" i="46"/>
  <c r="AO230" i="46"/>
  <c r="AN230" i="46"/>
  <c r="AM230" i="46"/>
  <c r="AZ226" i="46"/>
  <c r="AY226" i="46"/>
  <c r="AX226" i="46"/>
  <c r="AW226" i="46"/>
  <c r="AV226" i="46"/>
  <c r="AU226" i="46"/>
  <c r="AT226" i="46"/>
  <c r="AS226" i="46"/>
  <c r="AR226" i="46"/>
  <c r="AQ226" i="46"/>
  <c r="AP226" i="46"/>
  <c r="AO226" i="46"/>
  <c r="AN226" i="46"/>
  <c r="AM226" i="46"/>
  <c r="AZ223" i="46"/>
  <c r="AY223" i="46"/>
  <c r="AX223" i="46"/>
  <c r="AW223" i="46"/>
  <c r="AV223" i="46"/>
  <c r="AU223" i="46"/>
  <c r="AT223" i="46"/>
  <c r="AS223" i="46"/>
  <c r="AR223" i="46"/>
  <c r="AQ223" i="46"/>
  <c r="AP223" i="46"/>
  <c r="AO223" i="46"/>
  <c r="AN223" i="46"/>
  <c r="AM223" i="46"/>
  <c r="AZ220" i="46"/>
  <c r="AY220" i="46"/>
  <c r="AX220" i="46"/>
  <c r="AW220" i="46"/>
  <c r="AV220" i="46"/>
  <c r="AU220" i="46"/>
  <c r="AT220" i="46"/>
  <c r="AS220" i="46"/>
  <c r="AR220" i="46"/>
  <c r="AQ220" i="46"/>
  <c r="AP220" i="46"/>
  <c r="AO220" i="46"/>
  <c r="AN220" i="46"/>
  <c r="AM220" i="46"/>
  <c r="AZ217" i="46"/>
  <c r="AY217" i="46"/>
  <c r="AX217" i="46"/>
  <c r="AW217" i="46"/>
  <c r="AV217" i="46"/>
  <c r="AU217" i="46"/>
  <c r="AT217" i="46"/>
  <c r="AS217" i="46"/>
  <c r="AR217" i="46"/>
  <c r="AQ217" i="46"/>
  <c r="AP217" i="46"/>
  <c r="AO217" i="46"/>
  <c r="AN217" i="46"/>
  <c r="AM217" i="46"/>
  <c r="AZ214" i="46"/>
  <c r="AY214" i="46"/>
  <c r="AX214" i="46"/>
  <c r="AW214" i="46"/>
  <c r="AV214" i="46"/>
  <c r="AU214" i="46"/>
  <c r="AT214" i="46"/>
  <c r="AS214" i="46"/>
  <c r="AR214" i="46"/>
  <c r="AQ214" i="46"/>
  <c r="AP214" i="46"/>
  <c r="AO214" i="46"/>
  <c r="AN214" i="46"/>
  <c r="AM214" i="46"/>
  <c r="AZ210" i="46"/>
  <c r="AY210" i="46"/>
  <c r="AX210" i="46"/>
  <c r="AW210" i="46"/>
  <c r="AV210" i="46"/>
  <c r="AU210" i="46"/>
  <c r="AT210" i="46"/>
  <c r="AS210" i="46"/>
  <c r="AR210" i="46"/>
  <c r="AQ210" i="46"/>
  <c r="AP210" i="46"/>
  <c r="AO210" i="46"/>
  <c r="AN210" i="46"/>
  <c r="AM210" i="46"/>
  <c r="AZ201" i="46"/>
  <c r="AY201" i="46"/>
  <c r="AX201" i="46"/>
  <c r="AW201" i="46"/>
  <c r="AV201" i="46"/>
  <c r="AU201" i="46"/>
  <c r="AT201" i="46"/>
  <c r="AS201" i="46"/>
  <c r="AR201" i="46"/>
  <c r="AQ201" i="46"/>
  <c r="AP201" i="46"/>
  <c r="AO201" i="46"/>
  <c r="AN201" i="46"/>
  <c r="AM201" i="46"/>
  <c r="AZ198" i="46"/>
  <c r="AY198" i="46"/>
  <c r="AX198" i="46"/>
  <c r="AW198" i="46"/>
  <c r="AV198" i="46"/>
  <c r="AU198" i="46"/>
  <c r="AT198" i="46"/>
  <c r="AS198" i="46"/>
  <c r="AR198" i="46"/>
  <c r="AQ198" i="46"/>
  <c r="AP198" i="46"/>
  <c r="AO198" i="46"/>
  <c r="AN198" i="46"/>
  <c r="AM198" i="46"/>
  <c r="AZ195" i="46"/>
  <c r="AY195" i="46"/>
  <c r="AX195" i="46"/>
  <c r="AW195" i="46"/>
  <c r="AV195" i="46"/>
  <c r="AU195" i="46"/>
  <c r="AT195" i="46"/>
  <c r="AS195" i="46"/>
  <c r="AR195" i="46"/>
  <c r="AQ195" i="46"/>
  <c r="AP195" i="46"/>
  <c r="AO195" i="46"/>
  <c r="AN195" i="46"/>
  <c r="AM195" i="46"/>
  <c r="AZ192" i="46"/>
  <c r="AY192" i="46"/>
  <c r="AX192" i="46"/>
  <c r="AW192" i="46"/>
  <c r="AV192" i="46"/>
  <c r="AU192" i="46"/>
  <c r="AT192" i="46"/>
  <c r="AS192" i="46"/>
  <c r="AR192" i="46"/>
  <c r="AQ192" i="46"/>
  <c r="AP192" i="46"/>
  <c r="AO192" i="46"/>
  <c r="AN192" i="46"/>
  <c r="AM192" i="46"/>
  <c r="AZ189" i="46"/>
  <c r="AY189" i="46"/>
  <c r="AX189" i="46"/>
  <c r="AW189" i="46"/>
  <c r="AV189" i="46"/>
  <c r="AU189" i="46"/>
  <c r="AT189" i="46"/>
  <c r="AS189" i="46"/>
  <c r="AR189" i="46"/>
  <c r="AQ189" i="46"/>
  <c r="AP189" i="46"/>
  <c r="AO189" i="46"/>
  <c r="AN189" i="46"/>
  <c r="AM189" i="46"/>
  <c r="AZ185" i="46"/>
  <c r="AY185" i="46"/>
  <c r="AX185" i="46"/>
  <c r="AW185" i="46"/>
  <c r="AV185" i="46"/>
  <c r="AU185" i="46"/>
  <c r="AT185" i="46"/>
  <c r="AS185" i="46"/>
  <c r="AR185" i="46"/>
  <c r="AQ185" i="46"/>
  <c r="AP185" i="46"/>
  <c r="AO185" i="46"/>
  <c r="AN185" i="46"/>
  <c r="AM185" i="46"/>
  <c r="AZ179" i="46"/>
  <c r="AY179" i="46"/>
  <c r="AX179" i="46"/>
  <c r="AW179" i="46"/>
  <c r="AV179" i="46"/>
  <c r="AU179" i="46"/>
  <c r="AT179" i="46"/>
  <c r="AS179" i="46"/>
  <c r="AR179" i="46"/>
  <c r="AQ179" i="46"/>
  <c r="AP179" i="46"/>
  <c r="AO179" i="46"/>
  <c r="AN179" i="46"/>
  <c r="AM179" i="46"/>
  <c r="AZ176" i="46"/>
  <c r="AY176" i="46"/>
  <c r="AX176" i="46"/>
  <c r="AW176" i="46"/>
  <c r="AV176" i="46"/>
  <c r="AU176" i="46"/>
  <c r="AT176" i="46"/>
  <c r="AS176" i="46"/>
  <c r="AR176" i="46"/>
  <c r="AQ176" i="46"/>
  <c r="AP176" i="46"/>
  <c r="AO176" i="46"/>
  <c r="AN176" i="46"/>
  <c r="AM176" i="46"/>
  <c r="AZ173" i="46"/>
  <c r="AY173" i="46"/>
  <c r="AX173" i="46"/>
  <c r="AW173" i="46"/>
  <c r="AV173" i="46"/>
  <c r="AU173" i="46"/>
  <c r="AT173" i="46"/>
  <c r="AS173" i="46"/>
  <c r="AR173" i="46"/>
  <c r="AQ173" i="46"/>
  <c r="AP173" i="46"/>
  <c r="AO173" i="46"/>
  <c r="AN173" i="46"/>
  <c r="AM173" i="46"/>
  <c r="AZ170" i="46"/>
  <c r="AY170" i="46"/>
  <c r="AX170" i="46"/>
  <c r="AW170" i="46"/>
  <c r="AV170" i="46"/>
  <c r="AU170" i="46"/>
  <c r="AT170" i="46"/>
  <c r="AS170" i="46"/>
  <c r="AR170" i="46"/>
  <c r="AQ170" i="46"/>
  <c r="AP170" i="46"/>
  <c r="AO170" i="46"/>
  <c r="AN170" i="46"/>
  <c r="AM170" i="46"/>
  <c r="AZ167" i="46"/>
  <c r="AY167" i="46"/>
  <c r="AX167" i="46"/>
  <c r="AW167" i="46"/>
  <c r="AV167" i="46"/>
  <c r="AU167" i="46"/>
  <c r="AT167" i="46"/>
  <c r="AS167" i="46"/>
  <c r="AR167" i="46"/>
  <c r="AQ167" i="46"/>
  <c r="AP167" i="46"/>
  <c r="AO167" i="46"/>
  <c r="AN167" i="46"/>
  <c r="AM167" i="46"/>
  <c r="AZ164" i="46"/>
  <c r="AY164" i="46"/>
  <c r="AX164" i="46"/>
  <c r="AW164" i="46"/>
  <c r="AV164" i="46"/>
  <c r="AU164" i="46"/>
  <c r="AT164" i="46"/>
  <c r="AS164" i="46"/>
  <c r="AR164" i="46"/>
  <c r="AQ164" i="46"/>
  <c r="AP164" i="46"/>
  <c r="AO164" i="46"/>
  <c r="AN164" i="46"/>
  <c r="AM164" i="46"/>
  <c r="AZ161" i="46"/>
  <c r="AY161" i="46"/>
  <c r="AX161" i="46"/>
  <c r="AW161" i="46"/>
  <c r="AV161" i="46"/>
  <c r="AU161" i="46"/>
  <c r="AT161" i="46"/>
  <c r="AS161" i="46"/>
  <c r="AR161" i="46"/>
  <c r="AQ161" i="46"/>
  <c r="AP161" i="46"/>
  <c r="AO161" i="46"/>
  <c r="AN161" i="46"/>
  <c r="AM161" i="46"/>
  <c r="AY109" i="46"/>
  <c r="AX109" i="46"/>
  <c r="AW109" i="46"/>
  <c r="AV109" i="46"/>
  <c r="AU109" i="46"/>
  <c r="AT109" i="46"/>
  <c r="AS109" i="46"/>
  <c r="AR109" i="46"/>
  <c r="AQ109" i="46"/>
  <c r="AP109" i="46"/>
  <c r="AO109" i="46"/>
  <c r="AN109" i="46"/>
  <c r="AZ106" i="46"/>
  <c r="AY106" i="46"/>
  <c r="AX106" i="46"/>
  <c r="AW106" i="46"/>
  <c r="AV106" i="46"/>
  <c r="AU106" i="46"/>
  <c r="AT106" i="46"/>
  <c r="AS106" i="46"/>
  <c r="AR106" i="46"/>
  <c r="AQ106" i="46"/>
  <c r="AN106" i="46"/>
  <c r="AZ103" i="46"/>
  <c r="AY103" i="46"/>
  <c r="AX103" i="46"/>
  <c r="AW103" i="46"/>
  <c r="AV103" i="46"/>
  <c r="AU103" i="46"/>
  <c r="AT103" i="46"/>
  <c r="AS103" i="46"/>
  <c r="AR103" i="46"/>
  <c r="AQ103" i="46"/>
  <c r="AP103" i="46"/>
  <c r="AO103" i="46"/>
  <c r="AN103" i="46"/>
  <c r="AM103" i="46"/>
  <c r="AZ92" i="46"/>
  <c r="AY92" i="46"/>
  <c r="AX92" i="46"/>
  <c r="AW92" i="46"/>
  <c r="AV92" i="46"/>
  <c r="AU92" i="46"/>
  <c r="AT92" i="46"/>
  <c r="AS92" i="46"/>
  <c r="AR92" i="46"/>
  <c r="AQ92" i="46"/>
  <c r="AP92" i="46"/>
  <c r="AO92" i="46"/>
  <c r="AN92" i="46"/>
  <c r="AM92" i="46"/>
  <c r="AZ88" i="46"/>
  <c r="AY88" i="46"/>
  <c r="AX88" i="46"/>
  <c r="AW88" i="46"/>
  <c r="AV88" i="46"/>
  <c r="AU88" i="46"/>
  <c r="AT88" i="46"/>
  <c r="AS88" i="46"/>
  <c r="AR88" i="46"/>
  <c r="AQ88" i="46"/>
  <c r="AP88" i="46"/>
  <c r="AO88" i="46"/>
  <c r="AN88" i="46"/>
  <c r="AM88" i="46"/>
  <c r="AZ85" i="46"/>
  <c r="AY85" i="46"/>
  <c r="AX85" i="46"/>
  <c r="AW85" i="46"/>
  <c r="AV85" i="46"/>
  <c r="AU85" i="46"/>
  <c r="AT85" i="46"/>
  <c r="AS85" i="46"/>
  <c r="AR85" i="46"/>
  <c r="AQ85" i="46"/>
  <c r="AP85" i="46"/>
  <c r="AO85" i="46"/>
  <c r="AN85" i="46"/>
  <c r="AM85" i="46"/>
  <c r="AZ82" i="46"/>
  <c r="AY82" i="46"/>
  <c r="AX82" i="46"/>
  <c r="AW82" i="46"/>
  <c r="AV82" i="46"/>
  <c r="AU82" i="46"/>
  <c r="AT82" i="46"/>
  <c r="AS82" i="46"/>
  <c r="AR82" i="46"/>
  <c r="AQ82" i="46"/>
  <c r="AP82" i="46"/>
  <c r="AO82" i="46"/>
  <c r="AN82" i="46"/>
  <c r="AM82" i="46"/>
  <c r="AZ79" i="46"/>
  <c r="AY79" i="46"/>
  <c r="AX79" i="46"/>
  <c r="AW79" i="46"/>
  <c r="AV79" i="46"/>
  <c r="AU79" i="46"/>
  <c r="AT79" i="46"/>
  <c r="AS79" i="46"/>
  <c r="AR79" i="46"/>
  <c r="AQ79" i="46"/>
  <c r="AP79" i="46"/>
  <c r="AO79" i="46"/>
  <c r="AN79" i="46"/>
  <c r="AM79" i="46"/>
  <c r="AZ76" i="46"/>
  <c r="AY76" i="46"/>
  <c r="AX76" i="46"/>
  <c r="AW76" i="46"/>
  <c r="AV76" i="46"/>
  <c r="AU76" i="46"/>
  <c r="AT76" i="46"/>
  <c r="AS76" i="46"/>
  <c r="AR76" i="46"/>
  <c r="AQ76" i="46"/>
  <c r="AP76" i="46"/>
  <c r="AO76" i="46"/>
  <c r="AN76" i="46"/>
  <c r="AM76" i="46"/>
  <c r="AZ72" i="46"/>
  <c r="AY72" i="46"/>
  <c r="AX72" i="46"/>
  <c r="AW72" i="46"/>
  <c r="AV72" i="46"/>
  <c r="AU72" i="46"/>
  <c r="AT72" i="46"/>
  <c r="AS72" i="46"/>
  <c r="AR72" i="46"/>
  <c r="AQ72" i="46"/>
  <c r="AP72" i="46"/>
  <c r="AO72" i="46"/>
  <c r="AN72" i="46"/>
  <c r="AZ66" i="46"/>
  <c r="AY66" i="46"/>
  <c r="AX66" i="46"/>
  <c r="AW66" i="46"/>
  <c r="AV66" i="46"/>
  <c r="AU66" i="46"/>
  <c r="AT66" i="46"/>
  <c r="AS66" i="46"/>
  <c r="AR66" i="46"/>
  <c r="AQ66" i="46"/>
  <c r="AP66" i="46"/>
  <c r="AO66" i="46"/>
  <c r="AN66" i="46"/>
  <c r="AM66" i="46"/>
  <c r="AZ63" i="46"/>
  <c r="AY63" i="46"/>
  <c r="AX63" i="46"/>
  <c r="AW63" i="46"/>
  <c r="AV63" i="46"/>
  <c r="AU63" i="46"/>
  <c r="AT63" i="46"/>
  <c r="AS63" i="46"/>
  <c r="AR63" i="46"/>
  <c r="AQ63" i="46"/>
  <c r="AP63" i="46"/>
  <c r="AO63" i="46"/>
  <c r="AN63" i="46"/>
  <c r="AM63" i="46"/>
  <c r="AZ60" i="46"/>
  <c r="AY60" i="46"/>
  <c r="AX60" i="46"/>
  <c r="AW60" i="46"/>
  <c r="AV60" i="46"/>
  <c r="AU60" i="46"/>
  <c r="AT60" i="46"/>
  <c r="AS60" i="46"/>
  <c r="AR60" i="46"/>
  <c r="AQ60" i="46"/>
  <c r="AP60" i="46"/>
  <c r="AO60" i="46"/>
  <c r="AN60" i="46"/>
  <c r="AM60" i="46"/>
  <c r="AZ57" i="46"/>
  <c r="AY57" i="46"/>
  <c r="AX57" i="46"/>
  <c r="AW57" i="46"/>
  <c r="AV57" i="46"/>
  <c r="AU57" i="46"/>
  <c r="AT57" i="46"/>
  <c r="AS57" i="46"/>
  <c r="AR57" i="46"/>
  <c r="AQ57" i="46"/>
  <c r="AP57" i="46"/>
  <c r="AO57" i="46"/>
  <c r="AN57" i="46"/>
  <c r="AM57" i="46"/>
  <c r="AZ54" i="46"/>
  <c r="AY54" i="46"/>
  <c r="AX54" i="46"/>
  <c r="AW54" i="46"/>
  <c r="AV54" i="46"/>
  <c r="AU54" i="46"/>
  <c r="AT54" i="46"/>
  <c r="AS54" i="46"/>
  <c r="AR54" i="46"/>
  <c r="AQ54" i="46"/>
  <c r="AP54" i="46"/>
  <c r="AO54" i="46"/>
  <c r="AN54" i="46"/>
  <c r="AM54" i="46"/>
  <c r="AZ51" i="46"/>
  <c r="AY51" i="46"/>
  <c r="AX51" i="46"/>
  <c r="AW51" i="46"/>
  <c r="AV51" i="46"/>
  <c r="AU51" i="46"/>
  <c r="AT51" i="46"/>
  <c r="AS51" i="46"/>
  <c r="AR51" i="46"/>
  <c r="AQ51" i="46"/>
  <c r="AP51" i="46"/>
  <c r="AO51" i="46"/>
  <c r="AN51" i="46"/>
  <c r="AM51" i="46"/>
  <c r="AZ47" i="46"/>
  <c r="AY47" i="46"/>
  <c r="AX47" i="46"/>
  <c r="AW47" i="46"/>
  <c r="AV47" i="46"/>
  <c r="AU47" i="46"/>
  <c r="AT47" i="46"/>
  <c r="AS47" i="46"/>
  <c r="AR47" i="46"/>
  <c r="AQ47" i="46"/>
  <c r="AP47" i="46"/>
  <c r="AO47" i="46"/>
  <c r="AN47" i="46"/>
  <c r="AM47" i="46"/>
  <c r="AZ41" i="46"/>
  <c r="AY41" i="46"/>
  <c r="AX41" i="46"/>
  <c r="AW41" i="46"/>
  <c r="AV41" i="46"/>
  <c r="AU41" i="46"/>
  <c r="AT41" i="46"/>
  <c r="AS41" i="46"/>
  <c r="AR41" i="46"/>
  <c r="AQ41" i="46"/>
  <c r="AP41" i="46"/>
  <c r="AO41" i="46"/>
  <c r="AN41" i="46"/>
  <c r="AM41" i="46"/>
  <c r="AZ38" i="46"/>
  <c r="AY38" i="46"/>
  <c r="AX38" i="46"/>
  <c r="AW38" i="46"/>
  <c r="AV38" i="46"/>
  <c r="AU38" i="46"/>
  <c r="AT38" i="46"/>
  <c r="AS38" i="46"/>
  <c r="AR38" i="46"/>
  <c r="AQ38" i="46"/>
  <c r="AP38" i="46"/>
  <c r="AO38" i="46"/>
  <c r="AN38" i="46"/>
  <c r="AM38" i="46"/>
  <c r="AZ35" i="46"/>
  <c r="AY35" i="46"/>
  <c r="AX35" i="46"/>
  <c r="AW35" i="46"/>
  <c r="AV35" i="46"/>
  <c r="AU35" i="46"/>
  <c r="AT35" i="46"/>
  <c r="AS35" i="46"/>
  <c r="AR35" i="46"/>
  <c r="AQ35" i="46"/>
  <c r="AP35" i="46"/>
  <c r="AO35" i="46"/>
  <c r="AN35" i="46"/>
  <c r="AM35" i="46"/>
  <c r="AZ32" i="46"/>
  <c r="AY32" i="46"/>
  <c r="AX32" i="46"/>
  <c r="AW32" i="46"/>
  <c r="AV32" i="46"/>
  <c r="AU32" i="46"/>
  <c r="AT32" i="46"/>
  <c r="AS32" i="46"/>
  <c r="AR32" i="46"/>
  <c r="AQ32" i="46"/>
  <c r="AP32" i="46"/>
  <c r="AO32" i="46"/>
  <c r="AN32" i="46"/>
  <c r="AM32" i="46"/>
  <c r="AZ29" i="46"/>
  <c r="AY29" i="46"/>
  <c r="AX29" i="46"/>
  <c r="AW29" i="46"/>
  <c r="AV29" i="46"/>
  <c r="AU29" i="46"/>
  <c r="AT29" i="46"/>
  <c r="AS29" i="46"/>
  <c r="AR29" i="46"/>
  <c r="AQ29" i="46"/>
  <c r="AP29" i="46"/>
  <c r="AO29" i="46"/>
  <c r="AN29" i="46"/>
  <c r="AM29" i="46"/>
  <c r="AZ26" i="46"/>
  <c r="AY26" i="46"/>
  <c r="AX26" i="46"/>
  <c r="AW26" i="46"/>
  <c r="AV26" i="46"/>
  <c r="AU26" i="46"/>
  <c r="AT26" i="46"/>
  <c r="AS26" i="46"/>
  <c r="AR26" i="46"/>
  <c r="AQ26" i="46"/>
  <c r="AP26" i="46"/>
  <c r="AO26" i="46"/>
  <c r="AN26" i="46"/>
  <c r="AM26" i="46"/>
  <c r="AF978" i="79" l="1"/>
  <c r="AF790" i="79"/>
  <c r="AF782" i="79"/>
  <c r="AF784" i="79"/>
  <c r="AF789" i="79"/>
  <c r="AF786" i="79"/>
  <c r="AF788" i="79"/>
  <c r="AF787" i="79"/>
  <c r="AF783" i="79"/>
  <c r="AF785" i="79"/>
  <c r="AF1174" i="79"/>
  <c r="AF1178" i="79"/>
  <c r="AF1180" i="79"/>
  <c r="AF1175" i="79"/>
  <c r="AF1179" i="79"/>
  <c r="AF1177" i="79"/>
  <c r="AF1176" i="79"/>
  <c r="AF979" i="79"/>
  <c r="AF983" i="79"/>
  <c r="AF980" i="79"/>
  <c r="AF984" i="79"/>
  <c r="AF982" i="79"/>
  <c r="AF981" i="79"/>
  <c r="AF985" i="79"/>
  <c r="AE406" i="79"/>
  <c r="AE409" i="79"/>
  <c r="AE400" i="79"/>
  <c r="AE404" i="79"/>
  <c r="AE402" i="79"/>
  <c r="AE405" i="79"/>
  <c r="AE403" i="79"/>
  <c r="AE408" i="79"/>
  <c r="AE401" i="79"/>
  <c r="AE399" i="79"/>
  <c r="AE407" i="79"/>
  <c r="AF401" i="79"/>
  <c r="AF405" i="79"/>
  <c r="AF409" i="79"/>
  <c r="AF399" i="79"/>
  <c r="AF400" i="79"/>
  <c r="AF402" i="79"/>
  <c r="AF406" i="79"/>
  <c r="AF403" i="79"/>
  <c r="AF404" i="79"/>
  <c r="AF407" i="79"/>
  <c r="AF408" i="79"/>
  <c r="AF208" i="79"/>
  <c r="AF212" i="79"/>
  <c r="AF216" i="79"/>
  <c r="AF211" i="79"/>
  <c r="AF209" i="79"/>
  <c r="AF213" i="79"/>
  <c r="AF217" i="79"/>
  <c r="AF215" i="79"/>
  <c r="AF210" i="79"/>
  <c r="AF218" i="79"/>
  <c r="AF219" i="79"/>
  <c r="AN550" i="46"/>
  <c r="AN554" i="46"/>
  <c r="AN551" i="46"/>
  <c r="AN555" i="46"/>
  <c r="AN552" i="46"/>
  <c r="AN553" i="46"/>
  <c r="AM551" i="46"/>
  <c r="AM552" i="46"/>
  <c r="AM554" i="46"/>
  <c r="AM550" i="46"/>
  <c r="AM553" i="46"/>
  <c r="AN414" i="46"/>
  <c r="AN418" i="46"/>
  <c r="AN422" i="46"/>
  <c r="AN415" i="46"/>
  <c r="AN419" i="46"/>
  <c r="AN423" i="46"/>
  <c r="AN412" i="46"/>
  <c r="AN420" i="46"/>
  <c r="AN417" i="46"/>
  <c r="AN416" i="46"/>
  <c r="AN424" i="46"/>
  <c r="AN413" i="46"/>
  <c r="AN421" i="46"/>
  <c r="AM423" i="46"/>
  <c r="AM419" i="46"/>
  <c r="AM415" i="46"/>
  <c r="AM422" i="46"/>
  <c r="AM418" i="46"/>
  <c r="AM414" i="46"/>
  <c r="AM421" i="46"/>
  <c r="AM413" i="46"/>
  <c r="AM424" i="46"/>
  <c r="AM416" i="46"/>
  <c r="AM417" i="46"/>
  <c r="AM420" i="46"/>
  <c r="AM412" i="46"/>
  <c r="AN275" i="46"/>
  <c r="AN279" i="46"/>
  <c r="AN283" i="46"/>
  <c r="AN287" i="46"/>
  <c r="AN276" i="46"/>
  <c r="AN280" i="46"/>
  <c r="AN284" i="46"/>
  <c r="AN288" i="46"/>
  <c r="AN277" i="46"/>
  <c r="AN281" i="46"/>
  <c r="AN285" i="46"/>
  <c r="AN289" i="46"/>
  <c r="AN278" i="46"/>
  <c r="AN282" i="46"/>
  <c r="AN286" i="46"/>
  <c r="AM280" i="46"/>
  <c r="AM276" i="46"/>
  <c r="AM279" i="46"/>
  <c r="AM275" i="46"/>
  <c r="AM278" i="46"/>
  <c r="AM281" i="46"/>
  <c r="AM277" i="46"/>
  <c r="AM145" i="46"/>
  <c r="AM137" i="46"/>
  <c r="AM147" i="46"/>
  <c r="AM150" i="46"/>
  <c r="AM140" i="46"/>
  <c r="AM136" i="46"/>
  <c r="AM142" i="46"/>
  <c r="AM141" i="46"/>
  <c r="AM135" i="46"/>
  <c r="AM143" i="46"/>
  <c r="AM146" i="46"/>
  <c r="AM148" i="46"/>
  <c r="AM144" i="46"/>
  <c r="AM139" i="46"/>
  <c r="AM149" i="46"/>
  <c r="AM138" i="46"/>
  <c r="AF591" i="79"/>
  <c r="AF596" i="79"/>
  <c r="AF598" i="79"/>
  <c r="AF595" i="79"/>
  <c r="AF600" i="79"/>
  <c r="AF594" i="79"/>
  <c r="AF599" i="79"/>
  <c r="AF593" i="79"/>
  <c r="AF592" i="79"/>
  <c r="AF597" i="79"/>
  <c r="AE598" i="79"/>
  <c r="AE600" i="79"/>
  <c r="AE595" i="79"/>
  <c r="AE594" i="79"/>
  <c r="AE596" i="79"/>
  <c r="AE591" i="79"/>
  <c r="AE597" i="79"/>
  <c r="AE592" i="79"/>
  <c r="AE593" i="79"/>
  <c r="AE599" i="79"/>
  <c r="AE1178" i="79"/>
  <c r="AE1174" i="79"/>
  <c r="AE1177" i="79"/>
  <c r="AE1180" i="79"/>
  <c r="AE1179" i="79"/>
  <c r="AE1176" i="79"/>
  <c r="AE1175" i="79"/>
  <c r="AE790" i="79"/>
  <c r="AE786" i="79"/>
  <c r="AE782" i="79"/>
  <c r="AE789" i="79"/>
  <c r="AE785" i="79"/>
  <c r="AE787" i="79"/>
  <c r="AE784" i="79"/>
  <c r="AE783" i="79"/>
  <c r="AE788" i="79"/>
  <c r="AE982" i="79"/>
  <c r="AE978" i="79"/>
  <c r="AE985" i="79"/>
  <c r="AE981" i="79"/>
  <c r="AE983" i="79"/>
  <c r="AE980" i="79"/>
  <c r="AE979" i="79"/>
  <c r="AE984" i="79"/>
  <c r="AM287" i="46"/>
  <c r="AM283" i="46"/>
  <c r="AM286" i="46"/>
  <c r="AM282" i="46"/>
  <c r="AM288" i="46"/>
  <c r="AM285" i="46"/>
  <c r="AM284" i="46"/>
  <c r="AM289" i="46"/>
  <c r="AM555" i="46"/>
  <c r="E3" i="80"/>
  <c r="E2" i="80"/>
  <c r="AN23" i="46" l="1"/>
  <c r="AO23" i="46"/>
  <c r="AP23" i="46"/>
  <c r="AQ23" i="46"/>
  <c r="AR23" i="46"/>
  <c r="AS23" i="46"/>
  <c r="AT23" i="46"/>
  <c r="AU23" i="46"/>
  <c r="AV23" i="46"/>
  <c r="AW23" i="46"/>
  <c r="AX23" i="46"/>
  <c r="AY23" i="46"/>
  <c r="AZ23" i="46"/>
  <c r="E36" i="45"/>
  <c r="U51" i="46"/>
  <c r="AN135" i="46" l="1"/>
  <c r="AN139" i="46"/>
  <c r="AN143" i="46"/>
  <c r="AN147" i="46"/>
  <c r="AN136" i="46"/>
  <c r="AN140" i="46"/>
  <c r="AN144" i="46"/>
  <c r="AN148" i="46"/>
  <c r="AN137" i="46"/>
  <c r="AN141" i="46"/>
  <c r="AN145" i="46"/>
  <c r="AN149" i="46"/>
  <c r="AN138" i="46"/>
  <c r="AN142" i="46"/>
  <c r="AN146" i="46"/>
  <c r="AN150" i="46"/>
  <c r="BA430" i="46" l="1"/>
  <c r="BA294" i="46"/>
  <c r="BA158" i="46"/>
  <c r="BA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13" i="44"/>
  <c r="P42" i="44"/>
  <c r="O42" i="44"/>
  <c r="N42" i="44"/>
  <c r="L122" i="45"/>
  <c r="L28" i="44"/>
  <c r="K42" i="44"/>
  <c r="AL1685" i="79" l="1"/>
  <c r="AL1631" i="79"/>
  <c r="AL1578" i="79"/>
  <c r="AL1381" i="79"/>
  <c r="AL1604" i="79"/>
  <c r="AL226" i="79"/>
  <c r="AL36" i="79"/>
  <c r="AL1658" i="79"/>
  <c r="AL607" i="79"/>
  <c r="AL416" i="79"/>
  <c r="AL1187" i="79"/>
  <c r="AL797" i="79"/>
  <c r="AM1685" i="79"/>
  <c r="AM1631" i="79"/>
  <c r="AM1578" i="79"/>
  <c r="AM1187" i="79"/>
  <c r="AM607" i="79"/>
  <c r="AM226" i="79"/>
  <c r="AM1604" i="79"/>
  <c r="AM36" i="79"/>
  <c r="AM1658" i="79"/>
  <c r="AM416" i="79"/>
  <c r="AM797" i="79"/>
  <c r="AM1381" i="79"/>
  <c r="AQ1685" i="79"/>
  <c r="AQ1631" i="79"/>
  <c r="AQ1578" i="79"/>
  <c r="AQ1187" i="79"/>
  <c r="AQ607" i="79"/>
  <c r="AQ226" i="79"/>
  <c r="AQ1381" i="79"/>
  <c r="AQ1604" i="79"/>
  <c r="AQ36" i="79"/>
  <c r="AQ416" i="79"/>
  <c r="AQ1658" i="79"/>
  <c r="AQ797" i="79"/>
  <c r="AQ961" i="79" s="1"/>
  <c r="AO1658" i="79"/>
  <c r="AO1604" i="79"/>
  <c r="AO1381" i="79"/>
  <c r="AO797" i="79"/>
  <c r="AO416" i="79"/>
  <c r="AO36" i="79"/>
  <c r="AO607" i="79"/>
  <c r="AO1631" i="79"/>
  <c r="AO1187" i="79"/>
  <c r="AO1578" i="79"/>
  <c r="AO1685" i="79"/>
  <c r="AO226" i="79"/>
  <c r="AP1685" i="79"/>
  <c r="AP1631" i="79"/>
  <c r="AP1658" i="79"/>
  <c r="AP1187" i="79"/>
  <c r="AP797" i="79"/>
  <c r="AP961" i="79" s="1"/>
  <c r="AP1578" i="79"/>
  <c r="AP1381" i="79"/>
  <c r="AP1604" i="79"/>
  <c r="AP226" i="79"/>
  <c r="AP36" i="79"/>
  <c r="AP607" i="79"/>
  <c r="AP416" i="79"/>
  <c r="AN1658" i="79"/>
  <c r="AN1685" i="79"/>
  <c r="AN416" i="79"/>
  <c r="AN226" i="79"/>
  <c r="AN797" i="79"/>
  <c r="AN961" i="79" s="1"/>
  <c r="AN607" i="79"/>
  <c r="AN1631" i="79"/>
  <c r="AN1381" i="79"/>
  <c r="AN1187" i="79"/>
  <c r="AN1604" i="79"/>
  <c r="AN1578" i="79"/>
  <c r="AN36" i="79"/>
  <c r="AR1658" i="79"/>
  <c r="AR1604" i="79"/>
  <c r="AR1631" i="79"/>
  <c r="AR1578" i="79"/>
  <c r="AR36" i="79"/>
  <c r="AR416" i="79"/>
  <c r="AR226" i="79"/>
  <c r="AR1685" i="79"/>
  <c r="AR797" i="79"/>
  <c r="AR961" i="79" s="1"/>
  <c r="AR607" i="79"/>
  <c r="AR1381" i="79"/>
  <c r="AR1187" i="79"/>
  <c r="AL992" i="79"/>
  <c r="AP992" i="79"/>
  <c r="AM992" i="79"/>
  <c r="AQ992" i="79"/>
  <c r="AO992" i="79"/>
  <c r="AN992" i="79"/>
  <c r="AR992" i="79"/>
  <c r="L29" i="44"/>
  <c r="L33" i="44" s="1"/>
  <c r="M14" i="44"/>
  <c r="M18" i="44" s="1"/>
  <c r="N43" i="44"/>
  <c r="C88" i="45" s="1"/>
  <c r="K29" i="44"/>
  <c r="K33" i="44" s="1"/>
  <c r="N123" i="45"/>
  <c r="O123" i="45"/>
  <c r="P123" i="45"/>
  <c r="AW21" i="46"/>
  <c r="M123" i="45"/>
  <c r="AU21" i="46"/>
  <c r="Q14" i="44"/>
  <c r="Q18" i="44" s="1"/>
  <c r="Q29" i="44"/>
  <c r="Q33" i="44" s="1"/>
  <c r="Q43" i="44"/>
  <c r="Q54" i="44" s="1"/>
  <c r="AX21" i="46"/>
  <c r="AX159" i="46"/>
  <c r="AT159" i="46"/>
  <c r="AX295" i="46"/>
  <c r="AX425" i="46" s="1"/>
  <c r="AT295" i="46"/>
  <c r="AT425" i="46" s="1"/>
  <c r="AX431" i="46"/>
  <c r="AX555" i="46" s="1"/>
  <c r="AT431" i="46"/>
  <c r="AT555" i="46" s="1"/>
  <c r="K14" i="44"/>
  <c r="K18" i="44" s="1"/>
  <c r="O14" i="44"/>
  <c r="O18" i="44" s="1"/>
  <c r="O29" i="44"/>
  <c r="O33" i="44" s="1"/>
  <c r="O43" i="44"/>
  <c r="AT21" i="46"/>
  <c r="AW159" i="46"/>
  <c r="AW295" i="46"/>
  <c r="AW425" i="46" s="1"/>
  <c r="AW431" i="46"/>
  <c r="AW555" i="46" s="1"/>
  <c r="M43" i="44"/>
  <c r="AZ21" i="46"/>
  <c r="AZ159" i="46"/>
  <c r="AV159" i="46"/>
  <c r="AZ295" i="46"/>
  <c r="AZ425" i="46" s="1"/>
  <c r="AV295" i="46"/>
  <c r="AV425" i="46" s="1"/>
  <c r="AZ431" i="46"/>
  <c r="AZ555" i="46" s="1"/>
  <c r="AV431" i="46"/>
  <c r="AV555" i="46" s="1"/>
  <c r="N29" i="44"/>
  <c r="N33" i="44" s="1"/>
  <c r="K43" i="44"/>
  <c r="AV21" i="46"/>
  <c r="AY21" i="46"/>
  <c r="AY159" i="46"/>
  <c r="AU159" i="46"/>
  <c r="AY295" i="46"/>
  <c r="AY425" i="46" s="1"/>
  <c r="AU295" i="46"/>
  <c r="AU425" i="46" s="1"/>
  <c r="AY431" i="46"/>
  <c r="AY555" i="46" s="1"/>
  <c r="AU431" i="46"/>
  <c r="AU555" i="46" s="1"/>
  <c r="K122" i="45"/>
  <c r="AX20" i="46"/>
  <c r="AU158" i="46"/>
  <c r="AY430" i="46"/>
  <c r="L13" i="44"/>
  <c r="P13" i="44"/>
  <c r="S14" i="47"/>
  <c r="AT158" i="46"/>
  <c r="AY294" i="46"/>
  <c r="AU430" i="46"/>
  <c r="N28" i="44"/>
  <c r="Q14" i="47"/>
  <c r="AW20" i="46"/>
  <c r="AY158" i="46"/>
  <c r="AW294" i="46"/>
  <c r="O122" i="45"/>
  <c r="U14" i="47"/>
  <c r="AU20" i="46"/>
  <c r="AY20" i="46"/>
  <c r="AX158" i="46"/>
  <c r="AU294" i="46"/>
  <c r="V14" i="47"/>
  <c r="AZ430" i="46"/>
  <c r="AV430" i="46"/>
  <c r="N13" i="44"/>
  <c r="M122" i="45"/>
  <c r="M28" i="44"/>
  <c r="Q42" i="44"/>
  <c r="R14" i="47"/>
  <c r="AV20" i="46"/>
  <c r="AZ294" i="46"/>
  <c r="AV294" i="46"/>
  <c r="Q28" i="44"/>
  <c r="M42" i="44"/>
  <c r="AW158" i="46"/>
  <c r="AX430" i="46"/>
  <c r="AT430" i="46"/>
  <c r="T14" i="47"/>
  <c r="P14" i="47"/>
  <c r="AT20" i="46"/>
  <c r="AZ20" i="46"/>
  <c r="AZ158" i="46"/>
  <c r="AV158" i="46"/>
  <c r="AX294" i="46"/>
  <c r="AT294" i="46"/>
  <c r="AW430" i="46"/>
  <c r="K13" i="44"/>
  <c r="L123" i="45"/>
  <c r="N122" i="45"/>
  <c r="J122" i="45"/>
  <c r="M29" i="44"/>
  <c r="M33" i="44" s="1"/>
  <c r="O13" i="44"/>
  <c r="P28" i="44"/>
  <c r="N14" i="44"/>
  <c r="N18" i="44" s="1"/>
  <c r="M13" i="44"/>
  <c r="J123" i="45"/>
  <c r="P122" i="45"/>
  <c r="K28" i="44"/>
  <c r="L14" i="44"/>
  <c r="L18" i="44" s="1"/>
  <c r="P14" i="44"/>
  <c r="P18" i="44" s="1"/>
  <c r="P29" i="44"/>
  <c r="P33" i="44" s="1"/>
  <c r="P43" i="44"/>
  <c r="L43" i="44"/>
  <c r="L42" i="44"/>
  <c r="K123" i="45"/>
  <c r="O28" i="44"/>
  <c r="H130" i="47"/>
  <c r="H131" i="47"/>
  <c r="H129" i="47"/>
  <c r="O54" i="44" l="1"/>
  <c r="K54" i="44"/>
  <c r="AN597" i="79"/>
  <c r="AN599" i="79"/>
  <c r="AN598" i="79"/>
  <c r="AN600" i="79"/>
  <c r="N54" i="44"/>
  <c r="AR599" i="79"/>
  <c r="AR600" i="79"/>
  <c r="AR598" i="79"/>
  <c r="AR597" i="79"/>
  <c r="AM598" i="79"/>
  <c r="AM600" i="79"/>
  <c r="AM599" i="79"/>
  <c r="AM597" i="79"/>
  <c r="AP597" i="79"/>
  <c r="AP600" i="79"/>
  <c r="AP599" i="79"/>
  <c r="AP598" i="79"/>
  <c r="L54" i="44"/>
  <c r="P54" i="44"/>
  <c r="AQ600" i="79"/>
  <c r="AQ597" i="79"/>
  <c r="AQ599" i="79"/>
  <c r="AQ598" i="79"/>
  <c r="AL599" i="79"/>
  <c r="AL597" i="79"/>
  <c r="AL600" i="79"/>
  <c r="AL598" i="79"/>
  <c r="M54" i="44"/>
  <c r="AO598" i="79"/>
  <c r="AO599" i="79"/>
  <c r="AO600" i="79"/>
  <c r="AO597" i="79"/>
  <c r="AV138" i="46"/>
  <c r="AV148" i="46"/>
  <c r="AV139" i="46"/>
  <c r="AV145" i="46"/>
  <c r="AV144" i="46"/>
  <c r="AV142" i="46"/>
  <c r="AV137" i="46"/>
  <c r="AV149" i="46"/>
  <c r="AV141" i="46"/>
  <c r="AV135" i="46"/>
  <c r="AV140" i="46"/>
  <c r="AV147" i="46"/>
  <c r="AV136" i="46"/>
  <c r="AV150" i="46"/>
  <c r="AV146" i="46"/>
  <c r="AV143" i="46"/>
  <c r="AR1370" i="79"/>
  <c r="AR1372" i="79"/>
  <c r="AR1374" i="79"/>
  <c r="AR1371" i="79"/>
  <c r="AR1373" i="79"/>
  <c r="AR1375" i="79"/>
  <c r="AN1568" i="79"/>
  <c r="AN1565" i="79"/>
  <c r="AN1569" i="79"/>
  <c r="AN1567" i="79"/>
  <c r="AN1566" i="79"/>
  <c r="AP592" i="79"/>
  <c r="AP593" i="79"/>
  <c r="AP591" i="79"/>
  <c r="AP596" i="79"/>
  <c r="AP595" i="79"/>
  <c r="AP594" i="79"/>
  <c r="AO403" i="79"/>
  <c r="AO402" i="79"/>
  <c r="AO405" i="79"/>
  <c r="AO407" i="79"/>
  <c r="AO406" i="79"/>
  <c r="AO404" i="79"/>
  <c r="AO408" i="79"/>
  <c r="AO409" i="79"/>
  <c r="AQ980" i="79"/>
  <c r="AQ981" i="79"/>
  <c r="AQ985" i="79"/>
  <c r="AQ979" i="79"/>
  <c r="AQ982" i="79"/>
  <c r="AQ983" i="79"/>
  <c r="AQ984" i="79"/>
  <c r="AQ1371" i="79"/>
  <c r="AQ1375" i="79"/>
  <c r="AQ1373" i="79"/>
  <c r="AQ1370" i="79"/>
  <c r="AQ1372" i="79"/>
  <c r="AQ1374" i="79"/>
  <c r="AM1567" i="79"/>
  <c r="AM1566" i="79"/>
  <c r="AM1569" i="79"/>
  <c r="AM1568" i="79"/>
  <c r="AM1565" i="79"/>
  <c r="AM1373" i="79"/>
  <c r="AM1375" i="79"/>
  <c r="AM1372" i="79"/>
  <c r="AM1370" i="79"/>
  <c r="AM1374" i="79"/>
  <c r="AM1371" i="79"/>
  <c r="AL983" i="79"/>
  <c r="AL981" i="79"/>
  <c r="AL979" i="79"/>
  <c r="AL985" i="79"/>
  <c r="AL980" i="79"/>
  <c r="AL984" i="79"/>
  <c r="AL982" i="79"/>
  <c r="AL1565" i="79"/>
  <c r="AL1567" i="79"/>
  <c r="AL1569" i="79"/>
  <c r="AL1566" i="79"/>
  <c r="AL1568" i="79"/>
  <c r="C102" i="45"/>
  <c r="P55" i="44"/>
  <c r="P56" i="44"/>
  <c r="K53" i="44"/>
  <c r="K56" i="44"/>
  <c r="K55" i="44"/>
  <c r="AR1568" i="79"/>
  <c r="AR1567" i="79"/>
  <c r="AR1569" i="79"/>
  <c r="AR1565" i="79"/>
  <c r="AR1566" i="79"/>
  <c r="AR402" i="79"/>
  <c r="AR404" i="79"/>
  <c r="AR406" i="79"/>
  <c r="AR408" i="79"/>
  <c r="AR403" i="79"/>
  <c r="AR409" i="79"/>
  <c r="AR407" i="79"/>
  <c r="AR405" i="79"/>
  <c r="AN592" i="79"/>
  <c r="AN593" i="79"/>
  <c r="AN595" i="79"/>
  <c r="AN596" i="79"/>
  <c r="AN591" i="79"/>
  <c r="AN594" i="79"/>
  <c r="AP788" i="79"/>
  <c r="AP784" i="79"/>
  <c r="AP789" i="79"/>
  <c r="AP785" i="79"/>
  <c r="AP790" i="79"/>
  <c r="AP786" i="79"/>
  <c r="AP783" i="79"/>
  <c r="AP782" i="79"/>
  <c r="AP787" i="79"/>
  <c r="AP1567" i="79"/>
  <c r="AP1569" i="79"/>
  <c r="AP1566" i="79"/>
  <c r="AP1565" i="79"/>
  <c r="AP1568" i="79"/>
  <c r="AO787" i="79"/>
  <c r="AO782" i="79"/>
  <c r="AO784" i="79"/>
  <c r="AO788" i="79"/>
  <c r="AO789" i="79"/>
  <c r="AO785" i="79"/>
  <c r="AO786" i="79"/>
  <c r="AO783" i="79"/>
  <c r="AO790" i="79"/>
  <c r="AO1566" i="79"/>
  <c r="AO1565" i="79"/>
  <c r="AO1568" i="79"/>
  <c r="AO1567" i="79"/>
  <c r="AO1569" i="79"/>
  <c r="AQ1565" i="79"/>
  <c r="AQ1567" i="79"/>
  <c r="AQ1566" i="79"/>
  <c r="AQ1569" i="79"/>
  <c r="AQ1568" i="79"/>
  <c r="AM984" i="79"/>
  <c r="AM980" i="79"/>
  <c r="AM981" i="79"/>
  <c r="AM983" i="79"/>
  <c r="AM982" i="79"/>
  <c r="AM985" i="79"/>
  <c r="AM979" i="79"/>
  <c r="AL1372" i="79"/>
  <c r="AL1370" i="79"/>
  <c r="AL1371" i="79"/>
  <c r="AL1374" i="79"/>
  <c r="AL1375" i="79"/>
  <c r="AL1373" i="79"/>
  <c r="C95" i="45"/>
  <c r="O56" i="44"/>
  <c r="O55" i="44"/>
  <c r="AL961" i="79"/>
  <c r="AX135" i="46"/>
  <c r="AX139" i="46"/>
  <c r="AX143" i="46"/>
  <c r="AX147" i="46"/>
  <c r="AX141" i="46"/>
  <c r="AX149" i="46"/>
  <c r="AX142" i="46"/>
  <c r="AX150" i="46"/>
  <c r="AX136" i="46"/>
  <c r="AX140" i="46"/>
  <c r="AX144" i="46"/>
  <c r="AX148" i="46"/>
  <c r="AX137" i="46"/>
  <c r="AX145" i="46"/>
  <c r="AX138" i="46"/>
  <c r="AX146" i="46"/>
  <c r="AU135" i="46"/>
  <c r="AU139" i="46"/>
  <c r="AU143" i="46"/>
  <c r="AU147" i="46"/>
  <c r="AU140" i="46"/>
  <c r="AU148" i="46"/>
  <c r="AU141" i="46"/>
  <c r="AU145" i="46"/>
  <c r="AU142" i="46"/>
  <c r="AU150" i="46"/>
  <c r="AU136" i="46"/>
  <c r="AU144" i="46"/>
  <c r="AU137" i="46"/>
  <c r="AU149" i="46"/>
  <c r="AU138" i="46"/>
  <c r="AU146" i="46"/>
  <c r="N55" i="44"/>
  <c r="N56" i="44"/>
  <c r="AR786" i="79"/>
  <c r="AR789" i="79"/>
  <c r="AR783" i="79"/>
  <c r="AR782" i="79"/>
  <c r="AR790" i="79"/>
  <c r="AR784" i="79"/>
  <c r="AR785" i="79"/>
  <c r="AR787" i="79"/>
  <c r="AR788" i="79"/>
  <c r="AR591" i="79"/>
  <c r="AR593" i="79"/>
  <c r="AR595" i="79"/>
  <c r="AR594" i="79"/>
  <c r="AR592" i="79"/>
  <c r="AR596" i="79"/>
  <c r="AN789" i="79"/>
  <c r="AN782" i="79"/>
  <c r="AN784" i="79"/>
  <c r="AN788" i="79"/>
  <c r="AN785" i="79"/>
  <c r="AN787" i="79"/>
  <c r="AN783" i="79"/>
  <c r="AN786" i="79"/>
  <c r="AN790" i="79"/>
  <c r="AQ596" i="79"/>
  <c r="AQ593" i="79"/>
  <c r="AQ595" i="79"/>
  <c r="AQ594" i="79"/>
  <c r="AQ591" i="79"/>
  <c r="AQ592" i="79"/>
  <c r="AQ405" i="79"/>
  <c r="AQ403" i="79"/>
  <c r="AQ409" i="79"/>
  <c r="AQ407" i="79"/>
  <c r="AQ402" i="79"/>
  <c r="AQ408" i="79"/>
  <c r="AQ406" i="79"/>
  <c r="AQ404" i="79"/>
  <c r="AM593" i="79"/>
  <c r="AM592" i="79"/>
  <c r="AM591" i="79"/>
  <c r="AM595" i="79"/>
  <c r="AM596" i="79"/>
  <c r="AM594" i="79"/>
  <c r="AM405" i="79"/>
  <c r="AM408" i="79"/>
  <c r="AM403" i="79"/>
  <c r="AM409" i="79"/>
  <c r="AM402" i="79"/>
  <c r="AM406" i="79"/>
  <c r="AM404" i="79"/>
  <c r="AM407" i="79"/>
  <c r="AL594" i="79"/>
  <c r="AL595" i="79"/>
  <c r="AL593" i="79"/>
  <c r="AL596" i="79"/>
  <c r="AL592" i="79"/>
  <c r="AL591" i="79"/>
  <c r="AL404" i="79"/>
  <c r="AL407" i="79"/>
  <c r="AL408" i="79"/>
  <c r="AL409" i="79"/>
  <c r="AL405" i="79"/>
  <c r="AL402" i="79"/>
  <c r="AL403" i="79"/>
  <c r="AL406" i="79"/>
  <c r="L53" i="44"/>
  <c r="L55" i="44"/>
  <c r="L56" i="44"/>
  <c r="M56" i="44"/>
  <c r="M55" i="44"/>
  <c r="AW135" i="46"/>
  <c r="AW139" i="46"/>
  <c r="AW143" i="46"/>
  <c r="AW147" i="46"/>
  <c r="AW141" i="46"/>
  <c r="AW150" i="46"/>
  <c r="AW142" i="46"/>
  <c r="AW149" i="46"/>
  <c r="AW136" i="46"/>
  <c r="AW140" i="46"/>
  <c r="AW144" i="46"/>
  <c r="AW148" i="46"/>
  <c r="AW137" i="46"/>
  <c r="AW145" i="46"/>
  <c r="AW138" i="46"/>
  <c r="AW146" i="46"/>
  <c r="AN402" i="79"/>
  <c r="AN407" i="79"/>
  <c r="AN406" i="79"/>
  <c r="AN405" i="79"/>
  <c r="AN404" i="79"/>
  <c r="AN409" i="79"/>
  <c r="AN408" i="79"/>
  <c r="AN403" i="79"/>
  <c r="AP1375" i="79"/>
  <c r="AP1370" i="79"/>
  <c r="AP1372" i="79"/>
  <c r="AP1374" i="79"/>
  <c r="AP1371" i="79"/>
  <c r="AP1373" i="79"/>
  <c r="AO980" i="79"/>
  <c r="AO982" i="79"/>
  <c r="AO981" i="79"/>
  <c r="AO979" i="79"/>
  <c r="AO983" i="79"/>
  <c r="AO985" i="79"/>
  <c r="AO984" i="79"/>
  <c r="AO961" i="79"/>
  <c r="AT135" i="46"/>
  <c r="AT139" i="46"/>
  <c r="AT143" i="46"/>
  <c r="AT147" i="46"/>
  <c r="AT137" i="46"/>
  <c r="AT138" i="46"/>
  <c r="AT150" i="46"/>
  <c r="AT136" i="46"/>
  <c r="AT140" i="46"/>
  <c r="AT144" i="46"/>
  <c r="AT148" i="46"/>
  <c r="AT141" i="46"/>
  <c r="AT145" i="46"/>
  <c r="AT149" i="46"/>
  <c r="AT142" i="46"/>
  <c r="AT146" i="46"/>
  <c r="AM961" i="79"/>
  <c r="AY135" i="46"/>
  <c r="AY139" i="46"/>
  <c r="AY143" i="46"/>
  <c r="AY147" i="46"/>
  <c r="AY136" i="46"/>
  <c r="AY144" i="46"/>
  <c r="AY148" i="46"/>
  <c r="AY141" i="46"/>
  <c r="AY149" i="46"/>
  <c r="AY142" i="46"/>
  <c r="AY150" i="46"/>
  <c r="AY140" i="46"/>
  <c r="AY137" i="46"/>
  <c r="AY145" i="46"/>
  <c r="AY138" i="46"/>
  <c r="AY146" i="46"/>
  <c r="AZ137" i="46"/>
  <c r="AZ143" i="46"/>
  <c r="AZ138" i="46"/>
  <c r="AZ146" i="46"/>
  <c r="AZ140" i="46"/>
  <c r="AZ144" i="46"/>
  <c r="AZ136" i="46"/>
  <c r="AZ150" i="46"/>
  <c r="AZ139" i="46"/>
  <c r="AZ147" i="46"/>
  <c r="AZ141" i="46"/>
  <c r="AZ149" i="46"/>
  <c r="AZ135" i="46"/>
  <c r="AZ148" i="46"/>
  <c r="AZ142" i="46"/>
  <c r="AZ145" i="46"/>
  <c r="C109" i="45"/>
  <c r="Q56" i="44"/>
  <c r="Q55" i="44"/>
  <c r="AR983" i="79"/>
  <c r="AR985" i="79"/>
  <c r="AR984" i="79"/>
  <c r="AR981" i="79"/>
  <c r="AR980" i="79"/>
  <c r="AR982" i="79"/>
  <c r="AR979" i="79"/>
  <c r="AN1371" i="79"/>
  <c r="AN1373" i="79"/>
  <c r="AN1370" i="79"/>
  <c r="AN1372" i="79"/>
  <c r="AN1374" i="79"/>
  <c r="AN1375" i="79"/>
  <c r="AN984" i="79"/>
  <c r="AN985" i="79"/>
  <c r="AN980" i="79"/>
  <c r="AN979" i="79"/>
  <c r="AN983" i="79"/>
  <c r="AN981" i="79"/>
  <c r="AN982" i="79"/>
  <c r="AP404" i="79"/>
  <c r="AP407" i="79"/>
  <c r="AP408" i="79"/>
  <c r="AP405" i="79"/>
  <c r="AP409" i="79"/>
  <c r="AP402" i="79"/>
  <c r="AP403" i="79"/>
  <c r="AP406" i="79"/>
  <c r="AP980" i="79"/>
  <c r="AP985" i="79"/>
  <c r="AP983" i="79"/>
  <c r="AP981" i="79"/>
  <c r="AP984" i="79"/>
  <c r="AP982" i="79"/>
  <c r="AP979" i="79"/>
  <c r="AO1370" i="79"/>
  <c r="AO1374" i="79"/>
  <c r="AO1371" i="79"/>
  <c r="AO1373" i="79"/>
  <c r="AO1375" i="79"/>
  <c r="AO1372" i="79"/>
  <c r="AO596" i="79"/>
  <c r="AO594" i="79"/>
  <c r="AO593" i="79"/>
  <c r="AO591" i="79"/>
  <c r="AO595" i="79"/>
  <c r="AO592" i="79"/>
  <c r="AQ782" i="79"/>
  <c r="AQ790" i="79"/>
  <c r="AQ787" i="79"/>
  <c r="AQ783" i="79"/>
  <c r="AQ785" i="79"/>
  <c r="AQ784" i="79"/>
  <c r="AQ789" i="79"/>
  <c r="AQ786" i="79"/>
  <c r="AQ788" i="79"/>
  <c r="AM787" i="79"/>
  <c r="AM790" i="79"/>
  <c r="AM784" i="79"/>
  <c r="AM782" i="79"/>
  <c r="AM783" i="79"/>
  <c r="AM785" i="79"/>
  <c r="AM786" i="79"/>
  <c r="AM788" i="79"/>
  <c r="AM789" i="79"/>
  <c r="AL788" i="79"/>
  <c r="AL783" i="79"/>
  <c r="AL787" i="79"/>
  <c r="AL789" i="79"/>
  <c r="AL786" i="79"/>
  <c r="AL790" i="79"/>
  <c r="AL784" i="79"/>
  <c r="AL782" i="79"/>
  <c r="AL785" i="79"/>
  <c r="AQ1156" i="79"/>
  <c r="AQ1174" i="79"/>
  <c r="AQ1177" i="79"/>
  <c r="AQ1178" i="79"/>
  <c r="AQ1179" i="79"/>
  <c r="AQ1180" i="79"/>
  <c r="AQ1175" i="79"/>
  <c r="AQ1176" i="79"/>
  <c r="AR1156" i="79"/>
  <c r="AR1179" i="79"/>
  <c r="AR1175" i="79"/>
  <c r="AR1176" i="79"/>
  <c r="AR1177" i="79"/>
  <c r="AR1180" i="79"/>
  <c r="AR1174" i="79"/>
  <c r="AR1178" i="79"/>
  <c r="AM1156" i="79"/>
  <c r="AM1179" i="79"/>
  <c r="AM1180" i="79"/>
  <c r="AM1175" i="79"/>
  <c r="AM1176" i="79"/>
  <c r="AM1177" i="79"/>
  <c r="AM1178" i="79"/>
  <c r="AM1174" i="79"/>
  <c r="AN1156" i="79"/>
  <c r="AN1175" i="79"/>
  <c r="AN1174" i="79"/>
  <c r="AN1178" i="79"/>
  <c r="AN1179" i="79"/>
  <c r="AN1180" i="79"/>
  <c r="AN1176" i="79"/>
  <c r="AN1177" i="79"/>
  <c r="AP1156" i="79"/>
  <c r="AP1174" i="79"/>
  <c r="AP1177" i="79"/>
  <c r="AP1178" i="79"/>
  <c r="AP1179" i="79"/>
  <c r="AP1180" i="79"/>
  <c r="AP1176" i="79"/>
  <c r="AP1175" i="79"/>
  <c r="AO1156" i="79"/>
  <c r="AO1178" i="79"/>
  <c r="AO1179" i="79"/>
  <c r="AO1174" i="79"/>
  <c r="AO1175" i="79"/>
  <c r="AO1176" i="79"/>
  <c r="AO1177" i="79"/>
  <c r="AO1180" i="79"/>
  <c r="AL1156" i="79"/>
  <c r="AL1177" i="79"/>
  <c r="AL1178" i="79"/>
  <c r="AL1174" i="79"/>
  <c r="AL1175" i="79"/>
  <c r="AL1176" i="79"/>
  <c r="AL1179" i="79"/>
  <c r="AL1180" i="79"/>
  <c r="AO1545" i="79"/>
  <c r="AO1351" i="79"/>
  <c r="AY419" i="46"/>
  <c r="AY423" i="46"/>
  <c r="AY421" i="46"/>
  <c r="AY420" i="46"/>
  <c r="AY424" i="46"/>
  <c r="AY418" i="46"/>
  <c r="AY422" i="46"/>
  <c r="AZ284" i="46"/>
  <c r="AZ288" i="46"/>
  <c r="AZ282" i="46"/>
  <c r="AZ286" i="46"/>
  <c r="AZ285" i="46"/>
  <c r="AZ289" i="46"/>
  <c r="AZ283" i="46"/>
  <c r="AZ287" i="46"/>
  <c r="AW421" i="46"/>
  <c r="AW419" i="46"/>
  <c r="AW423" i="46"/>
  <c r="AW418" i="46"/>
  <c r="AW422" i="46"/>
  <c r="AW424" i="46"/>
  <c r="AW420" i="46"/>
  <c r="AX282" i="46"/>
  <c r="AX286" i="46"/>
  <c r="AX284" i="46"/>
  <c r="AX288" i="46"/>
  <c r="AX283" i="46"/>
  <c r="AX287" i="46"/>
  <c r="AX289" i="46"/>
  <c r="AX285" i="46"/>
  <c r="AQ1545" i="79"/>
  <c r="AM1545" i="79"/>
  <c r="AU283" i="46"/>
  <c r="AU287" i="46"/>
  <c r="AU285" i="46"/>
  <c r="AU289" i="46"/>
  <c r="AU284" i="46"/>
  <c r="AU288" i="46"/>
  <c r="AU282" i="46"/>
  <c r="AU286" i="46"/>
  <c r="AV420" i="46"/>
  <c r="AV424" i="46"/>
  <c r="AV418" i="46"/>
  <c r="AV422" i="46"/>
  <c r="AV421" i="46"/>
  <c r="AV423" i="46"/>
  <c r="AV419" i="46"/>
  <c r="AW285" i="46"/>
  <c r="AW289" i="46"/>
  <c r="AW283" i="46"/>
  <c r="AW287" i="46"/>
  <c r="AW282" i="46"/>
  <c r="AW286" i="46"/>
  <c r="AW288" i="46"/>
  <c r="AW284" i="46"/>
  <c r="AT418" i="46"/>
  <c r="AT422" i="46"/>
  <c r="AT420" i="46"/>
  <c r="AT424" i="46"/>
  <c r="AT419" i="46"/>
  <c r="AT423" i="46"/>
  <c r="AT421" i="46"/>
  <c r="AR1351" i="79"/>
  <c r="AN1351" i="79"/>
  <c r="AP1351" i="79"/>
  <c r="AL1351" i="79"/>
  <c r="AU419" i="46"/>
  <c r="AU423" i="46"/>
  <c r="AU421" i="46"/>
  <c r="AU420" i="46"/>
  <c r="AU424" i="46"/>
  <c r="AU422" i="46"/>
  <c r="AU418" i="46"/>
  <c r="AV284" i="46"/>
  <c r="AV288" i="46"/>
  <c r="AV282" i="46"/>
  <c r="AV286" i="46"/>
  <c r="AV285" i="46"/>
  <c r="AV289" i="46"/>
  <c r="AV287" i="46"/>
  <c r="AV283" i="46"/>
  <c r="AT282" i="46"/>
  <c r="AT286" i="46"/>
  <c r="AT284" i="46"/>
  <c r="AT288" i="46"/>
  <c r="AT283" i="46"/>
  <c r="AT287" i="46"/>
  <c r="AT285" i="46"/>
  <c r="AT289" i="46"/>
  <c r="AQ1351" i="79"/>
  <c r="AM1351" i="79"/>
  <c r="AY283" i="46"/>
  <c r="AY287" i="46"/>
  <c r="AY285" i="46"/>
  <c r="AY289" i="46"/>
  <c r="AY284" i="46"/>
  <c r="AY288" i="46"/>
  <c r="AY286" i="46"/>
  <c r="AY282" i="46"/>
  <c r="AZ420" i="46"/>
  <c r="AZ424" i="46"/>
  <c r="AZ418" i="46"/>
  <c r="AZ422" i="46"/>
  <c r="AZ421" i="46"/>
  <c r="AZ423" i="46"/>
  <c r="AZ419" i="46"/>
  <c r="AX418" i="46"/>
  <c r="AX422" i="46"/>
  <c r="AX420" i="46"/>
  <c r="AX424" i="46"/>
  <c r="AX419" i="46"/>
  <c r="AX423" i="46"/>
  <c r="AX421" i="46"/>
  <c r="AR1545" i="79"/>
  <c r="AN1545" i="79"/>
  <c r="AP1545" i="79"/>
  <c r="AL1545" i="79"/>
  <c r="AM209" i="79"/>
  <c r="AM213" i="79"/>
  <c r="AM217" i="79"/>
  <c r="AM208" i="79"/>
  <c r="AM212" i="79"/>
  <c r="AM216" i="79"/>
  <c r="AM214" i="79"/>
  <c r="AM215" i="79"/>
  <c r="AM210" i="79"/>
  <c r="AM218" i="79"/>
  <c r="AM211" i="79"/>
  <c r="AM219" i="79"/>
  <c r="AN400" i="79"/>
  <c r="AN399" i="79"/>
  <c r="AN401" i="79"/>
  <c r="AL401" i="79"/>
  <c r="AL399" i="79"/>
  <c r="AL400" i="79"/>
  <c r="AQ209" i="79"/>
  <c r="AQ213" i="79"/>
  <c r="AQ217" i="79"/>
  <c r="AQ208" i="79"/>
  <c r="AQ212" i="79"/>
  <c r="AQ216" i="79"/>
  <c r="AQ210" i="79"/>
  <c r="AQ218" i="79"/>
  <c r="AQ211" i="79"/>
  <c r="AQ219" i="79"/>
  <c r="AQ214" i="79"/>
  <c r="AQ215" i="79"/>
  <c r="AR400" i="79"/>
  <c r="AR399" i="79"/>
  <c r="AR401" i="79"/>
  <c r="AP401" i="79"/>
  <c r="AP399" i="79"/>
  <c r="AP400" i="79"/>
  <c r="AM399" i="79"/>
  <c r="AM400" i="79"/>
  <c r="AM401" i="79"/>
  <c r="AN210" i="79"/>
  <c r="AN214" i="79"/>
  <c r="AN218" i="79"/>
  <c r="AN209" i="79"/>
  <c r="AN213" i="79"/>
  <c r="AN217" i="79"/>
  <c r="AN211" i="79"/>
  <c r="AN219" i="79"/>
  <c r="AN212" i="79"/>
  <c r="AN215" i="79"/>
  <c r="AN208" i="79"/>
  <c r="AN216" i="79"/>
  <c r="AO401" i="79"/>
  <c r="AO400" i="79"/>
  <c r="AO399" i="79"/>
  <c r="AL208" i="79"/>
  <c r="AL212" i="79"/>
  <c r="AL216" i="79"/>
  <c r="AL211" i="79"/>
  <c r="AL215" i="79"/>
  <c r="AL219" i="79"/>
  <c r="AL209" i="79"/>
  <c r="AL217" i="79"/>
  <c r="AL210" i="79"/>
  <c r="AL218" i="79"/>
  <c r="AL213" i="79"/>
  <c r="AL214" i="79"/>
  <c r="AQ399" i="79"/>
  <c r="AQ400" i="79"/>
  <c r="AQ401" i="79"/>
  <c r="AR210" i="79"/>
  <c r="AR214" i="79"/>
  <c r="AR218" i="79"/>
  <c r="AR209" i="79"/>
  <c r="AR213" i="79"/>
  <c r="AR217" i="79"/>
  <c r="AR215" i="79"/>
  <c r="AR208" i="79"/>
  <c r="AR216" i="79"/>
  <c r="AR211" i="79"/>
  <c r="AR219" i="79"/>
  <c r="AR212" i="79"/>
  <c r="AO211" i="79"/>
  <c r="AO215" i="79"/>
  <c r="AO219" i="79"/>
  <c r="AO210" i="79"/>
  <c r="AO214" i="79"/>
  <c r="AO218" i="79"/>
  <c r="AO208" i="79"/>
  <c r="AO216" i="79"/>
  <c r="AO209" i="79"/>
  <c r="AO217" i="79"/>
  <c r="AO212" i="79"/>
  <c r="AO213" i="79"/>
  <c r="AP208" i="79"/>
  <c r="AP212" i="79"/>
  <c r="AP216" i="79"/>
  <c r="AP211" i="79"/>
  <c r="AP215" i="79"/>
  <c r="AP219" i="79"/>
  <c r="AP213" i="79"/>
  <c r="AP214" i="79"/>
  <c r="AP209" i="79"/>
  <c r="AP217" i="79"/>
  <c r="AP210" i="79"/>
  <c r="AP218" i="79"/>
  <c r="AZ553" i="46"/>
  <c r="P53" i="44"/>
  <c r="O53" i="44"/>
  <c r="M53" i="44"/>
  <c r="N53" i="44"/>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Q576" i="79"/>
  <c r="AQ195" i="79"/>
  <c r="AQ766" i="79"/>
  <c r="AQ385" i="79"/>
  <c r="AY552" i="46"/>
  <c r="AY551" i="46"/>
  <c r="AY554" i="46"/>
  <c r="AY550" i="46"/>
  <c r="AY553" i="46"/>
  <c r="AY416" i="46"/>
  <c r="AY417" i="46"/>
  <c r="AY415" i="46"/>
  <c r="AY414" i="46"/>
  <c r="AY413" i="46"/>
  <c r="AY412" i="46"/>
  <c r="AY276" i="46"/>
  <c r="AY281" i="46"/>
  <c r="AY280" i="46"/>
  <c r="AY279" i="46"/>
  <c r="AY278" i="46"/>
  <c r="AY277" i="46"/>
  <c r="AY27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D64" i="45"/>
  <c r="D57" i="45"/>
  <c r="D50" i="45"/>
  <c r="D43" i="45"/>
  <c r="D36" i="45"/>
  <c r="D1156" i="79"/>
  <c r="D961" i="79"/>
  <c r="D766" i="79"/>
  <c r="D576" i="79"/>
  <c r="D385" i="79"/>
  <c r="AR385" i="79" l="1"/>
  <c r="AR576" i="79"/>
  <c r="AR766" i="79"/>
  <c r="AP766" i="79"/>
  <c r="AL766" i="79"/>
  <c r="AM766" i="79"/>
  <c r="AO766" i="79"/>
  <c r="AN766" i="79"/>
  <c r="AP576" i="79"/>
  <c r="AL576" i="79"/>
  <c r="AN576" i="79"/>
  <c r="AM576" i="79"/>
  <c r="AO576" i="79"/>
  <c r="AO385" i="79"/>
  <c r="AN385" i="79"/>
  <c r="AP385" i="79"/>
  <c r="AL385" i="79"/>
  <c r="AM385" i="79"/>
  <c r="AE39" i="79" l="1"/>
  <c r="B60" i="45"/>
  <c r="B53" i="45"/>
  <c r="B46" i="45"/>
  <c r="B39" i="45"/>
  <c r="B32" i="45"/>
  <c r="B25" i="45"/>
  <c r="B18" i="45"/>
  <c r="AE219" i="79" l="1"/>
  <c r="AE215" i="79"/>
  <c r="AE211" i="79"/>
  <c r="AE212" i="79"/>
  <c r="AE218" i="79"/>
  <c r="AE210" i="79"/>
  <c r="AE216" i="79"/>
  <c r="AE217" i="79"/>
  <c r="AE213" i="79"/>
  <c r="AE209" i="79"/>
  <c r="AE208" i="79"/>
  <c r="AR195" i="79"/>
  <c r="AP195" i="79"/>
  <c r="AL195" i="79"/>
  <c r="AN195" i="79"/>
  <c r="AM195" i="79"/>
  <c r="AO195" i="79"/>
  <c r="D537" i="46"/>
  <c r="V401" i="46"/>
  <c r="D401" i="46"/>
  <c r="I46" i="43"/>
  <c r="H46" i="43"/>
  <c r="G46" i="43"/>
  <c r="F46" i="43"/>
  <c r="E46" i="43"/>
  <c r="D46" i="43"/>
  <c r="V265" i="46"/>
  <c r="D265" i="46"/>
  <c r="J28" i="44"/>
  <c r="H28" i="44"/>
  <c r="G28" i="44"/>
  <c r="F28" i="44"/>
  <c r="E28" i="44"/>
  <c r="D28" i="44"/>
  <c r="H123" i="45" l="1"/>
  <c r="I29" i="44"/>
  <c r="I33" i="44" s="1"/>
  <c r="AR21" i="46"/>
  <c r="I14" i="44"/>
  <c r="AR431" i="46"/>
  <c r="I43" i="44"/>
  <c r="C53" i="45" s="1"/>
  <c r="AR295" i="46"/>
  <c r="AR159" i="46"/>
  <c r="AJ1658" i="79"/>
  <c r="AJ1631" i="79"/>
  <c r="AJ797" i="79"/>
  <c r="AJ607" i="79"/>
  <c r="AJ1381" i="79"/>
  <c r="AJ1187" i="79"/>
  <c r="AJ1685" i="79"/>
  <c r="AJ1604" i="79"/>
  <c r="AJ1578" i="79"/>
  <c r="AJ36" i="79"/>
  <c r="AJ416" i="79"/>
  <c r="AJ226" i="79"/>
  <c r="AI1685" i="79"/>
  <c r="AI1631" i="79"/>
  <c r="AI1578" i="79"/>
  <c r="AI1187" i="79"/>
  <c r="AI607" i="79"/>
  <c r="AI226" i="79"/>
  <c r="AI416" i="79"/>
  <c r="AI797" i="79"/>
  <c r="AI961" i="79" s="1"/>
  <c r="AI1381" i="79"/>
  <c r="AI1658" i="79"/>
  <c r="AI1604" i="79"/>
  <c r="AI36" i="79"/>
  <c r="AK1658" i="79"/>
  <c r="AK1604" i="79"/>
  <c r="AK1381" i="79"/>
  <c r="AK797" i="79"/>
  <c r="AK961" i="79" s="1"/>
  <c r="AK416" i="79"/>
  <c r="AK36" i="79"/>
  <c r="AK1187" i="79"/>
  <c r="AK1685" i="79"/>
  <c r="AK1578" i="79"/>
  <c r="AK226" i="79"/>
  <c r="AK1631" i="79"/>
  <c r="AK607" i="79"/>
  <c r="AF1685" i="79"/>
  <c r="AF1658" i="79"/>
  <c r="AF1631" i="79"/>
  <c r="AF1604" i="79"/>
  <c r="AF1578" i="79"/>
  <c r="AF1381" i="79"/>
  <c r="AF1187" i="79"/>
  <c r="AF797" i="79"/>
  <c r="AF961" i="79" s="1"/>
  <c r="AF607" i="79"/>
  <c r="AF766" i="79" s="1"/>
  <c r="AF416" i="79"/>
  <c r="AF576" i="79" s="1"/>
  <c r="AF226" i="79"/>
  <c r="AF385" i="79" s="1"/>
  <c r="AF36" i="79"/>
  <c r="AF214" i="79" s="1"/>
  <c r="AE1685" i="79"/>
  <c r="AE1658" i="79"/>
  <c r="AE1631" i="79"/>
  <c r="AE1604" i="79"/>
  <c r="AE1578" i="79"/>
  <c r="AE1381" i="79"/>
  <c r="AE1545" i="79" s="1"/>
  <c r="AE1187" i="79"/>
  <c r="AE797" i="79"/>
  <c r="AE961" i="79" s="1"/>
  <c r="AE607" i="79"/>
  <c r="AE416" i="79"/>
  <c r="AE576" i="79" s="1"/>
  <c r="AE226" i="79"/>
  <c r="AE385" i="79" s="1"/>
  <c r="AE36" i="79"/>
  <c r="AE214" i="79" s="1"/>
  <c r="AH1631" i="79"/>
  <c r="AH1187" i="79"/>
  <c r="AH226" i="79"/>
  <c r="AH1381" i="79"/>
  <c r="AH416" i="79"/>
  <c r="AH1604" i="79"/>
  <c r="AH797" i="79"/>
  <c r="AH961" i="79" s="1"/>
  <c r="AH36" i="79"/>
  <c r="AH1685" i="79"/>
  <c r="AH1578" i="79"/>
  <c r="AH607" i="79"/>
  <c r="AH1658" i="79"/>
  <c r="AG1685" i="79"/>
  <c r="AG1631" i="79"/>
  <c r="AG1578" i="79"/>
  <c r="AG1187" i="79"/>
  <c r="AG607" i="79"/>
  <c r="AG226" i="79"/>
  <c r="AG399" i="79" s="1"/>
  <c r="AG1658" i="79"/>
  <c r="AG1604" i="79"/>
  <c r="AG1381" i="79"/>
  <c r="AG797" i="79"/>
  <c r="AG416" i="79"/>
  <c r="AG36" i="79"/>
  <c r="AG992" i="79"/>
  <c r="AF1545" i="79"/>
  <c r="AF992" i="79"/>
  <c r="AF1156" i="79" s="1"/>
  <c r="AJ992" i="79"/>
  <c r="AK992" i="79"/>
  <c r="AH992" i="79"/>
  <c r="AE992" i="79"/>
  <c r="AE1156" i="79" s="1"/>
  <c r="AI992" i="79"/>
  <c r="H29" i="44"/>
  <c r="H33" i="44" s="1"/>
  <c r="J29" i="44"/>
  <c r="J33" i="44" s="1"/>
  <c r="AM21" i="46"/>
  <c r="AM127" i="46" s="1"/>
  <c r="E29" i="44"/>
  <c r="E33" i="44" s="1"/>
  <c r="AZ278" i="46"/>
  <c r="AZ275" i="46"/>
  <c r="AZ276" i="46"/>
  <c r="AZ281" i="46"/>
  <c r="AZ277" i="46"/>
  <c r="AZ279" i="46"/>
  <c r="AZ280" i="46"/>
  <c r="AZ413" i="46"/>
  <c r="AZ415" i="46"/>
  <c r="AZ414" i="46"/>
  <c r="AZ417" i="46"/>
  <c r="AZ412" i="46"/>
  <c r="AZ416" i="46"/>
  <c r="AZ554" i="46"/>
  <c r="AZ550" i="46"/>
  <c r="AZ552" i="46"/>
  <c r="AZ551" i="46"/>
  <c r="AX553" i="46"/>
  <c r="AV552" i="46"/>
  <c r="AU553" i="46"/>
  <c r="AW554" i="46"/>
  <c r="AW551" i="46"/>
  <c r="AT552" i="46"/>
  <c r="AX554" i="46"/>
  <c r="AU551" i="46"/>
  <c r="AU554" i="46"/>
  <c r="AX550" i="46"/>
  <c r="AV550" i="46"/>
  <c r="AT551" i="46"/>
  <c r="AT553" i="46"/>
  <c r="AX552" i="46"/>
  <c r="AV551" i="46"/>
  <c r="AU552" i="46"/>
  <c r="AW550" i="46"/>
  <c r="AW553" i="46"/>
  <c r="AT554" i="46"/>
  <c r="AX551" i="46"/>
  <c r="AV554" i="46"/>
  <c r="AW552" i="46"/>
  <c r="AT550" i="46"/>
  <c r="AV553" i="46"/>
  <c r="AU550" i="46"/>
  <c r="AT412" i="46"/>
  <c r="AV412" i="46"/>
  <c r="AU416" i="46"/>
  <c r="AU414" i="46"/>
  <c r="AT416" i="46"/>
  <c r="AX416" i="46"/>
  <c r="AW416" i="46"/>
  <c r="AV416" i="46"/>
  <c r="AU413" i="46"/>
  <c r="AX417" i="46"/>
  <c r="AW415" i="46"/>
  <c r="AW412" i="46"/>
  <c r="AX414" i="46"/>
  <c r="AW413" i="46"/>
  <c r="AV414" i="46"/>
  <c r="AU415" i="46"/>
  <c r="AT415" i="46"/>
  <c r="AT413" i="46"/>
  <c r="AX415" i="46"/>
  <c r="AX413" i="46"/>
  <c r="AW414" i="46"/>
  <c r="AV417" i="46"/>
  <c r="AX412" i="46"/>
  <c r="AU417" i="46"/>
  <c r="AT417" i="46"/>
  <c r="AV413" i="46"/>
  <c r="AV415" i="46"/>
  <c r="AT414" i="46"/>
  <c r="AW417" i="46"/>
  <c r="AU412" i="46"/>
  <c r="AT281" i="46"/>
  <c r="AX281" i="46"/>
  <c r="AV280" i="46"/>
  <c r="AT279" i="46"/>
  <c r="AX279" i="46"/>
  <c r="AV278" i="46"/>
  <c r="AT277" i="46"/>
  <c r="AX277" i="46"/>
  <c r="AU276" i="46"/>
  <c r="AT280" i="46"/>
  <c r="AV279" i="46"/>
  <c r="AT278" i="46"/>
  <c r="AV277" i="46"/>
  <c r="AX275" i="46"/>
  <c r="AT275" i="46"/>
  <c r="AW281" i="46"/>
  <c r="AT276" i="46"/>
  <c r="AU275" i="46"/>
  <c r="AW275" i="46"/>
  <c r="AU281" i="46"/>
  <c r="AW280" i="46"/>
  <c r="AU279" i="46"/>
  <c r="AW278" i="46"/>
  <c r="AU277" i="46"/>
  <c r="AV276" i="46"/>
  <c r="AV275" i="46"/>
  <c r="AV281" i="46"/>
  <c r="AX280" i="46"/>
  <c r="AX278" i="46"/>
  <c r="AW276" i="46"/>
  <c r="AU280" i="46"/>
  <c r="AW279" i="46"/>
  <c r="AU278" i="46"/>
  <c r="AW277" i="46"/>
  <c r="AX276" i="46"/>
  <c r="AY265" i="46"/>
  <c r="AZ265" i="46"/>
  <c r="AY401" i="46"/>
  <c r="AZ401" i="46"/>
  <c r="AX401" i="46"/>
  <c r="AY537" i="46"/>
  <c r="AZ537" i="46"/>
  <c r="AX537" i="46"/>
  <c r="AW401" i="46"/>
  <c r="AU401" i="46"/>
  <c r="AT401" i="46"/>
  <c r="AV401" i="46"/>
  <c r="AT537" i="46"/>
  <c r="AU537" i="46"/>
  <c r="AV537" i="46"/>
  <c r="AW537" i="46"/>
  <c r="AX265" i="46"/>
  <c r="AV265" i="46"/>
  <c r="AT265" i="46"/>
  <c r="AW265" i="46"/>
  <c r="AU265" i="46"/>
  <c r="F29" i="44"/>
  <c r="F33" i="44" s="1"/>
  <c r="AO21" i="46"/>
  <c r="D29" i="44"/>
  <c r="D33" i="44" s="1"/>
  <c r="AO431" i="46"/>
  <c r="AP295" i="46"/>
  <c r="G29" i="44"/>
  <c r="G33" i="44" s="1"/>
  <c r="AN294" i="46"/>
  <c r="E13" i="44"/>
  <c r="D123" i="45"/>
  <c r="E14" i="44"/>
  <c r="E18" i="44" s="1"/>
  <c r="AS430" i="46"/>
  <c r="J13" i="44"/>
  <c r="J43" i="44"/>
  <c r="J14" i="44"/>
  <c r="J18" i="44" s="1"/>
  <c r="AM294" i="46"/>
  <c r="D13" i="44"/>
  <c r="AQ158" i="46"/>
  <c r="H13" i="44"/>
  <c r="AM431" i="46"/>
  <c r="AM537" i="46" s="1"/>
  <c r="D14" i="44"/>
  <c r="D18" i="44" s="1"/>
  <c r="AE766" i="79"/>
  <c r="AQ295" i="46"/>
  <c r="AQ425" i="46" s="1"/>
  <c r="H14" i="44"/>
  <c r="H18" i="44" s="1"/>
  <c r="I18" i="44"/>
  <c r="AO430" i="46"/>
  <c r="F13" i="44"/>
  <c r="F43" i="44"/>
  <c r="F14" i="44"/>
  <c r="F18" i="44" s="1"/>
  <c r="AG961" i="79"/>
  <c r="AP430" i="46"/>
  <c r="G13" i="44"/>
  <c r="AP431" i="46"/>
  <c r="AP555" i="46" s="1"/>
  <c r="G14" i="44"/>
  <c r="G18" i="44" s="1"/>
  <c r="AP21" i="46"/>
  <c r="AM295" i="46"/>
  <c r="AM425" i="46" s="1"/>
  <c r="AS159" i="46"/>
  <c r="AP158" i="46"/>
  <c r="G123" i="45"/>
  <c r="AO159" i="46"/>
  <c r="AS431" i="46"/>
  <c r="AS555" i="46" s="1"/>
  <c r="E43" i="44"/>
  <c r="AN430" i="46"/>
  <c r="AS158" i="46"/>
  <c r="AO158" i="46"/>
  <c r="H43" i="44"/>
  <c r="C123" i="45"/>
  <c r="F123" i="45"/>
  <c r="AS21" i="46"/>
  <c r="AN159" i="46"/>
  <c r="AS295" i="46"/>
  <c r="AS425" i="46" s="1"/>
  <c r="AO295" i="46"/>
  <c r="AO425" i="46" s="1"/>
  <c r="AQ294" i="46"/>
  <c r="AR555" i="46"/>
  <c r="AN431" i="46"/>
  <c r="AN537" i="46" s="1"/>
  <c r="AQ430" i="46"/>
  <c r="AN158" i="46"/>
  <c r="D43" i="44"/>
  <c r="G43" i="44"/>
  <c r="I123" i="45"/>
  <c r="E123" i="45"/>
  <c r="AN21" i="46"/>
  <c r="AQ159" i="46"/>
  <c r="AR425" i="46"/>
  <c r="AN295" i="46"/>
  <c r="AN425" i="46" s="1"/>
  <c r="AP294" i="46"/>
  <c r="AM430" i="46"/>
  <c r="AQ431" i="46"/>
  <c r="AQ555" i="46" s="1"/>
  <c r="AM158" i="46"/>
  <c r="AQ21" i="46"/>
  <c r="AM159" i="46"/>
  <c r="AP159" i="46"/>
  <c r="AS294" i="46"/>
  <c r="AO294" i="46"/>
  <c r="H54" i="44" l="1"/>
  <c r="AG591" i="79"/>
  <c r="AG598" i="79"/>
  <c r="AG599" i="79"/>
  <c r="AG600" i="79"/>
  <c r="AG597" i="79"/>
  <c r="J54" i="44"/>
  <c r="AK600" i="79"/>
  <c r="AK599" i="79"/>
  <c r="AK598" i="79"/>
  <c r="AK597" i="79"/>
  <c r="AI597" i="79"/>
  <c r="AI598" i="79"/>
  <c r="AI600" i="79"/>
  <c r="AI599" i="79"/>
  <c r="AJ597" i="79"/>
  <c r="AJ598" i="79"/>
  <c r="AJ600" i="79"/>
  <c r="AJ599" i="79"/>
  <c r="AH600" i="79"/>
  <c r="AH599" i="79"/>
  <c r="AH598" i="79"/>
  <c r="AH597" i="79"/>
  <c r="I54" i="44"/>
  <c r="I52" i="44"/>
  <c r="I55" i="44"/>
  <c r="I51" i="44"/>
  <c r="I53" i="44"/>
  <c r="AP424" i="46"/>
  <c r="AP425" i="46"/>
  <c r="AV558" i="46"/>
  <c r="AM558" i="46"/>
  <c r="AS557" i="46"/>
  <c r="AX556" i="46"/>
  <c r="AO556" i="46"/>
  <c r="AQ557" i="46"/>
  <c r="AU558" i="46"/>
  <c r="AZ557" i="46"/>
  <c r="AR557" i="46"/>
  <c r="AW556" i="46"/>
  <c r="AN556" i="46"/>
  <c r="AQ556" i="46"/>
  <c r="AT558" i="46"/>
  <c r="AY557" i="46"/>
  <c r="AP557" i="46"/>
  <c r="AV556" i="46"/>
  <c r="AM556" i="46"/>
  <c r="AX557" i="46"/>
  <c r="AO557" i="46"/>
  <c r="AU556" i="46"/>
  <c r="AZ558" i="46"/>
  <c r="AW557" i="46"/>
  <c r="AN557" i="46"/>
  <c r="AT556" i="46"/>
  <c r="AY558" i="46"/>
  <c r="AV557" i="46"/>
  <c r="AM557" i="46"/>
  <c r="AS556" i="46"/>
  <c r="AX558" i="46"/>
  <c r="AU557" i="46"/>
  <c r="AZ556" i="46"/>
  <c r="AR556" i="46"/>
  <c r="AW558" i="46"/>
  <c r="AN558" i="46"/>
  <c r="AT557" i="46"/>
  <c r="AY556" i="46"/>
  <c r="AP556" i="46"/>
  <c r="J53" i="44"/>
  <c r="J56" i="44"/>
  <c r="J55" i="44"/>
  <c r="AK1371" i="79"/>
  <c r="AK1372" i="79"/>
  <c r="AK1375" i="79"/>
  <c r="AK1373" i="79"/>
  <c r="AK1370" i="79"/>
  <c r="AK1374" i="79"/>
  <c r="AI594" i="79"/>
  <c r="AI593" i="79"/>
  <c r="AI595" i="79"/>
  <c r="AI596" i="79"/>
  <c r="AI591" i="79"/>
  <c r="AI592" i="79"/>
  <c r="AK403" i="79"/>
  <c r="AK404" i="79"/>
  <c r="AK407" i="79"/>
  <c r="AK408" i="79"/>
  <c r="AK405" i="79"/>
  <c r="AK402" i="79"/>
  <c r="AK409" i="79"/>
  <c r="AK406" i="79"/>
  <c r="AI405" i="79"/>
  <c r="AI406" i="79"/>
  <c r="AI409" i="79"/>
  <c r="AI403" i="79"/>
  <c r="AI404" i="79"/>
  <c r="AI407" i="79"/>
  <c r="AI408" i="79"/>
  <c r="AI402" i="79"/>
  <c r="AJ1370" i="79"/>
  <c r="AJ1372" i="79"/>
  <c r="AJ1374" i="79"/>
  <c r="AJ1371" i="79"/>
  <c r="AJ1375" i="79"/>
  <c r="AJ1373" i="79"/>
  <c r="AQ135" i="46"/>
  <c r="AQ139" i="46"/>
  <c r="AQ143" i="46"/>
  <c r="AQ147" i="46"/>
  <c r="AQ136" i="46"/>
  <c r="AQ144" i="46"/>
  <c r="AQ148" i="46"/>
  <c r="AQ137" i="46"/>
  <c r="AQ145" i="46"/>
  <c r="AQ138" i="46"/>
  <c r="AQ146" i="46"/>
  <c r="AQ140" i="46"/>
  <c r="AQ141" i="46"/>
  <c r="AQ149" i="46"/>
  <c r="AQ142" i="46"/>
  <c r="AQ150" i="46"/>
  <c r="H53" i="44"/>
  <c r="H55" i="44"/>
  <c r="H56" i="44"/>
  <c r="AK782" i="79"/>
  <c r="AK786" i="79"/>
  <c r="AK789" i="79"/>
  <c r="AK790" i="79"/>
  <c r="AK783" i="79"/>
  <c r="AK788" i="79"/>
  <c r="AK784" i="79"/>
  <c r="AK785" i="79"/>
  <c r="AK787" i="79"/>
  <c r="AK982" i="79"/>
  <c r="AK980" i="79"/>
  <c r="AK981" i="79"/>
  <c r="AK983" i="79"/>
  <c r="AK979" i="79"/>
  <c r="AK984" i="79"/>
  <c r="AK985" i="79"/>
  <c r="AI1372" i="79"/>
  <c r="AI1371" i="79"/>
  <c r="AI1373" i="79"/>
  <c r="AI1375" i="79"/>
  <c r="AI1374" i="79"/>
  <c r="AI1370" i="79"/>
  <c r="AJ402" i="79"/>
  <c r="AJ403" i="79"/>
  <c r="AJ406" i="79"/>
  <c r="AJ407" i="79"/>
  <c r="AJ404" i="79"/>
  <c r="AJ409" i="79"/>
  <c r="AJ408" i="79"/>
  <c r="AJ405" i="79"/>
  <c r="AJ790" i="79"/>
  <c r="AJ787" i="79"/>
  <c r="AJ786" i="79"/>
  <c r="AJ788" i="79"/>
  <c r="AJ789" i="79"/>
  <c r="AR136" i="46"/>
  <c r="AR147" i="46"/>
  <c r="AR141" i="46"/>
  <c r="AR146" i="46"/>
  <c r="AR135" i="46"/>
  <c r="AR148" i="46"/>
  <c r="AR139" i="46"/>
  <c r="AR144" i="46"/>
  <c r="AR149" i="46"/>
  <c r="AR140" i="46"/>
  <c r="AR150" i="46"/>
  <c r="AR137" i="46"/>
  <c r="AR143" i="46"/>
  <c r="AR138" i="46"/>
  <c r="AR142" i="46"/>
  <c r="AR145" i="46"/>
  <c r="AS135" i="46"/>
  <c r="AS139" i="46"/>
  <c r="AS143" i="46"/>
  <c r="AS147" i="46"/>
  <c r="AS141" i="46"/>
  <c r="AS145" i="46"/>
  <c r="AS142" i="46"/>
  <c r="AS149" i="46"/>
  <c r="AS136" i="46"/>
  <c r="AS140" i="46"/>
  <c r="AS144" i="46"/>
  <c r="AS148" i="46"/>
  <c r="AS137" i="46"/>
  <c r="AS150" i="46"/>
  <c r="AS138" i="46"/>
  <c r="AS146" i="46"/>
  <c r="I56" i="44"/>
  <c r="AK1565" i="79"/>
  <c r="AK1568" i="79"/>
  <c r="AK1567" i="79"/>
  <c r="AK1569" i="79"/>
  <c r="AK1566" i="79"/>
  <c r="AJ596" i="79"/>
  <c r="AJ592" i="79"/>
  <c r="AJ594" i="79"/>
  <c r="AJ595" i="79"/>
  <c r="AJ593" i="79"/>
  <c r="AJ591" i="79"/>
  <c r="AJ961" i="79"/>
  <c r="AK596" i="79"/>
  <c r="AK592" i="79"/>
  <c r="AK591" i="79"/>
  <c r="AK595" i="79"/>
  <c r="AK593" i="79"/>
  <c r="AK594" i="79"/>
  <c r="AI1566" i="79"/>
  <c r="AI1569" i="79"/>
  <c r="AI1568" i="79"/>
  <c r="AI1565" i="79"/>
  <c r="AI1567" i="79"/>
  <c r="AI786" i="79"/>
  <c r="AI789" i="79"/>
  <c r="AI788" i="79"/>
  <c r="AI787" i="79"/>
  <c r="AI790" i="79"/>
  <c r="AJ1569" i="79"/>
  <c r="AJ1567" i="79"/>
  <c r="AJ1566" i="79"/>
  <c r="AJ1568" i="79"/>
  <c r="AJ1565" i="79"/>
  <c r="AI1156" i="79"/>
  <c r="AI1177" i="79"/>
  <c r="AI1178" i="79"/>
  <c r="AI1174" i="79"/>
  <c r="AI1175" i="79"/>
  <c r="AI1176" i="79"/>
  <c r="AI1179" i="79"/>
  <c r="AI1180" i="79"/>
  <c r="AJ1156" i="79"/>
  <c r="AJ1175" i="79"/>
  <c r="AJ1180" i="79"/>
  <c r="AJ1179" i="79"/>
  <c r="AJ1176" i="79"/>
  <c r="AJ1174" i="79"/>
  <c r="AJ1177" i="79"/>
  <c r="AJ1178" i="79"/>
  <c r="AK1156" i="79"/>
  <c r="AK1176" i="79"/>
  <c r="AK1177" i="79"/>
  <c r="AK1180" i="79"/>
  <c r="AK1174" i="79"/>
  <c r="AK1175" i="79"/>
  <c r="AK1178" i="79"/>
  <c r="AK1179" i="79"/>
  <c r="AH404" i="79"/>
  <c r="AH405" i="79"/>
  <c r="AH408" i="79"/>
  <c r="AH406" i="79"/>
  <c r="AH403" i="79"/>
  <c r="AH402" i="79"/>
  <c r="AH409" i="79"/>
  <c r="AH407" i="79"/>
  <c r="AG404" i="79"/>
  <c r="AG409" i="79"/>
  <c r="AG403" i="79"/>
  <c r="AG408" i="79"/>
  <c r="AG407" i="79"/>
  <c r="AG406" i="79"/>
  <c r="AG405" i="79"/>
  <c r="AG402" i="79"/>
  <c r="AH1372" i="79"/>
  <c r="AH1374" i="79"/>
  <c r="AH1370" i="79"/>
  <c r="AH1371" i="79"/>
  <c r="AH1375" i="79"/>
  <c r="AH1373" i="79"/>
  <c r="AG1374" i="79"/>
  <c r="AG1370" i="79"/>
  <c r="AG1373" i="79"/>
  <c r="AG1372" i="79"/>
  <c r="AG1371" i="79"/>
  <c r="AG1375" i="79"/>
  <c r="E59" i="44"/>
  <c r="E57" i="44"/>
  <c r="E56" i="44"/>
  <c r="E60" i="44"/>
  <c r="E55" i="44"/>
  <c r="E58" i="44"/>
  <c r="E54" i="44"/>
  <c r="E53" i="44"/>
  <c r="D56" i="44"/>
  <c r="D51" i="44"/>
  <c r="D58" i="44"/>
  <c r="D59" i="44"/>
  <c r="D55" i="44"/>
  <c r="D57" i="44"/>
  <c r="D54" i="44"/>
  <c r="D60" i="44"/>
  <c r="D53" i="44"/>
  <c r="D52" i="44"/>
  <c r="E50" i="44"/>
  <c r="E46" i="44"/>
  <c r="D50" i="44"/>
  <c r="D46" i="44"/>
  <c r="AH1567" i="79"/>
  <c r="AH1568" i="79"/>
  <c r="AH1566" i="79"/>
  <c r="AH1565" i="79"/>
  <c r="AH1569" i="79"/>
  <c r="AH782" i="79"/>
  <c r="AH784" i="79"/>
  <c r="AH790" i="79"/>
  <c r="AH789" i="79"/>
  <c r="AH783" i="79"/>
  <c r="AH785" i="79"/>
  <c r="AH786" i="79"/>
  <c r="AH788" i="79"/>
  <c r="AH787" i="79"/>
  <c r="AH982" i="79"/>
  <c r="AH979" i="79"/>
  <c r="AH983" i="79"/>
  <c r="AH980" i="79"/>
  <c r="AH984" i="79"/>
  <c r="AH985" i="79"/>
  <c r="AH981" i="79"/>
  <c r="AH1156" i="79"/>
  <c r="AH1174" i="79"/>
  <c r="AH1178" i="79"/>
  <c r="AH1179" i="79"/>
  <c r="AH1177" i="79"/>
  <c r="AH1176" i="79"/>
  <c r="AH1180" i="79"/>
  <c r="AH1175" i="79"/>
  <c r="G53" i="44"/>
  <c r="G58" i="44"/>
  <c r="G59" i="44"/>
  <c r="G57" i="44"/>
  <c r="G55" i="44"/>
  <c r="G56" i="44"/>
  <c r="G54" i="44"/>
  <c r="G60" i="44"/>
  <c r="G50" i="44"/>
  <c r="G46" i="44"/>
  <c r="AH593" i="79"/>
  <c r="AH595" i="79"/>
  <c r="AH594" i="79"/>
  <c r="AH596" i="79"/>
  <c r="AH591" i="79"/>
  <c r="AH592" i="79"/>
  <c r="F53" i="44"/>
  <c r="F54" i="44"/>
  <c r="F56" i="44"/>
  <c r="F57" i="44"/>
  <c r="F60" i="44"/>
  <c r="F55" i="44"/>
  <c r="F58" i="44"/>
  <c r="F59" i="44"/>
  <c r="F50" i="44"/>
  <c r="F46" i="44"/>
  <c r="AG596" i="79"/>
  <c r="AG594" i="79"/>
  <c r="AG593" i="79"/>
  <c r="AG592" i="79"/>
  <c r="AG595" i="79"/>
  <c r="AG1156" i="79"/>
  <c r="AG1174" i="79"/>
  <c r="AQ265" i="46"/>
  <c r="AQ283" i="46"/>
  <c r="AQ287" i="46"/>
  <c r="AQ285" i="46"/>
  <c r="AQ289" i="46"/>
  <c r="AQ284" i="46"/>
  <c r="AQ288" i="46"/>
  <c r="AQ286" i="46"/>
  <c r="AQ282" i="46"/>
  <c r="AO555" i="46"/>
  <c r="AH1351" i="79"/>
  <c r="AK1545" i="79"/>
  <c r="AH1545" i="79"/>
  <c r="AO421" i="46"/>
  <c r="AO417" i="46"/>
  <c r="AO423" i="46"/>
  <c r="AO419" i="46"/>
  <c r="AO422" i="46"/>
  <c r="AO418" i="46"/>
  <c r="AO424" i="46"/>
  <c r="AO420" i="46"/>
  <c r="AQ412" i="46"/>
  <c r="AQ419" i="46"/>
  <c r="AQ423" i="46"/>
  <c r="AQ421" i="46"/>
  <c r="AQ420" i="46"/>
  <c r="AQ424" i="46"/>
  <c r="AQ422" i="46"/>
  <c r="AQ418" i="46"/>
  <c r="AE1351" i="79"/>
  <c r="AJ1351" i="79"/>
  <c r="AF1351" i="79"/>
  <c r="AO265" i="46"/>
  <c r="AO289" i="46"/>
  <c r="AO285" i="46"/>
  <c r="AO281" i="46"/>
  <c r="AO287" i="46"/>
  <c r="AO283" i="46"/>
  <c r="AO286" i="46"/>
  <c r="AO282" i="46"/>
  <c r="AO288" i="46"/>
  <c r="AO284" i="46"/>
  <c r="AO275" i="46"/>
  <c r="AG1569" i="79"/>
  <c r="AG1568" i="79"/>
  <c r="AG1565" i="79"/>
  <c r="AG1566" i="79"/>
  <c r="AG1545" i="79"/>
  <c r="AG1567" i="79"/>
  <c r="AK1351" i="79"/>
  <c r="AR284" i="46"/>
  <c r="AR288" i="46"/>
  <c r="AR282" i="46"/>
  <c r="AR286" i="46"/>
  <c r="AR285" i="46"/>
  <c r="AR289" i="46"/>
  <c r="AR287" i="46"/>
  <c r="AR283" i="46"/>
  <c r="AP265" i="46"/>
  <c r="AP282" i="46"/>
  <c r="AP286" i="46"/>
  <c r="AP284" i="46"/>
  <c r="AP288" i="46"/>
  <c r="AP283" i="46"/>
  <c r="AP287" i="46"/>
  <c r="AP289" i="46"/>
  <c r="AP285" i="46"/>
  <c r="AR420" i="46"/>
  <c r="AR424" i="46"/>
  <c r="AR418" i="46"/>
  <c r="AR422" i="46"/>
  <c r="AR421" i="46"/>
  <c r="AR423" i="46"/>
  <c r="AR419" i="46"/>
  <c r="AS421" i="46"/>
  <c r="AS419" i="46"/>
  <c r="AS423" i="46"/>
  <c r="AS418" i="46"/>
  <c r="AS422" i="46"/>
  <c r="AS420" i="46"/>
  <c r="AS424" i="46"/>
  <c r="AS265" i="46"/>
  <c r="AS285" i="46"/>
  <c r="AS289" i="46"/>
  <c r="AS283" i="46"/>
  <c r="AS287" i="46"/>
  <c r="AS282" i="46"/>
  <c r="AS286" i="46"/>
  <c r="AS288" i="46"/>
  <c r="AS284" i="46"/>
  <c r="AP418" i="46"/>
  <c r="AP422" i="46"/>
  <c r="AP420" i="46"/>
  <c r="AP419" i="46"/>
  <c r="AP423" i="46"/>
  <c r="AP421" i="46"/>
  <c r="AI1351" i="79"/>
  <c r="AI1545" i="79"/>
  <c r="AG1175" i="79"/>
  <c r="AG1178" i="79"/>
  <c r="AG1176" i="79"/>
  <c r="AG1177" i="79"/>
  <c r="AG1179" i="79"/>
  <c r="AG1180" i="79"/>
  <c r="AG1351" i="79"/>
  <c r="AJ1545" i="79"/>
  <c r="AK401" i="79"/>
  <c r="AK400" i="79"/>
  <c r="AK399" i="79"/>
  <c r="AJ210" i="79"/>
  <c r="AJ214" i="79"/>
  <c r="AJ218" i="79"/>
  <c r="AJ209" i="79"/>
  <c r="AJ213" i="79"/>
  <c r="AJ217" i="79"/>
  <c r="AJ215" i="79"/>
  <c r="AJ208" i="79"/>
  <c r="AJ216" i="79"/>
  <c r="AJ211" i="79"/>
  <c r="AJ219" i="79"/>
  <c r="AJ212" i="79"/>
  <c r="AH208" i="79"/>
  <c r="AH212" i="79"/>
  <c r="AH216" i="79"/>
  <c r="AH211" i="79"/>
  <c r="AH215" i="79"/>
  <c r="AH219" i="79"/>
  <c r="AH213" i="79"/>
  <c r="AH214" i="79"/>
  <c r="AH209" i="79"/>
  <c r="AH217" i="79"/>
  <c r="AH210" i="79"/>
  <c r="AH218" i="79"/>
  <c r="AJ400" i="79"/>
  <c r="AJ399" i="79"/>
  <c r="AJ401" i="79"/>
  <c r="AI209" i="79"/>
  <c r="AI213" i="79"/>
  <c r="AI217" i="79"/>
  <c r="AI208" i="79"/>
  <c r="AI212" i="79"/>
  <c r="AI216" i="79"/>
  <c r="AI210" i="79"/>
  <c r="AI218" i="79"/>
  <c r="AI211" i="79"/>
  <c r="AI219" i="79"/>
  <c r="AI214" i="79"/>
  <c r="AI215" i="79"/>
  <c r="AI399" i="79"/>
  <c r="AI400" i="79"/>
  <c r="AI401" i="79"/>
  <c r="AH401" i="79"/>
  <c r="AH399" i="79"/>
  <c r="AH400" i="79"/>
  <c r="AG219" i="79"/>
  <c r="AG215" i="79"/>
  <c r="AG210" i="79"/>
  <c r="AG218" i="79"/>
  <c r="AG214" i="79"/>
  <c r="AG209" i="79"/>
  <c r="AG216" i="79"/>
  <c r="AG212" i="79"/>
  <c r="AG213" i="79"/>
  <c r="AG211" i="79"/>
  <c r="AG217" i="79"/>
  <c r="AG208" i="79"/>
  <c r="AK211" i="79"/>
  <c r="AK215" i="79"/>
  <c r="AK219" i="79"/>
  <c r="AK210" i="79"/>
  <c r="AK214" i="79"/>
  <c r="AK218" i="79"/>
  <c r="AK212" i="79"/>
  <c r="AK213" i="79"/>
  <c r="AK208" i="79"/>
  <c r="AK216" i="79"/>
  <c r="AK209" i="79"/>
  <c r="AK217" i="79"/>
  <c r="AM401" i="46"/>
  <c r="AN401" i="46"/>
  <c r="AN265" i="46"/>
  <c r="AM265" i="46"/>
  <c r="AE195" i="79"/>
  <c r="AF195" i="79"/>
  <c r="AN127" i="46"/>
  <c r="AR127"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48" i="44"/>
  <c r="D47" i="44"/>
  <c r="D49" i="44"/>
  <c r="I48" i="44"/>
  <c r="I47" i="44"/>
  <c r="I49" i="44"/>
  <c r="J45" i="44"/>
  <c r="J44" i="44"/>
  <c r="D44" i="44"/>
  <c r="D45" i="44"/>
  <c r="G45" i="44"/>
  <c r="G44" i="44"/>
  <c r="H45" i="44"/>
  <c r="H44" i="44"/>
  <c r="E45" i="44"/>
  <c r="F45" i="44"/>
  <c r="F44" i="44"/>
  <c r="I44" i="44"/>
  <c r="I45" i="44"/>
  <c r="AH385" i="79"/>
  <c r="AH766" i="79"/>
  <c r="AJ576" i="79"/>
  <c r="AI385" i="79"/>
  <c r="AH576" i="79"/>
  <c r="AG576" i="79"/>
  <c r="AJ385" i="79"/>
  <c r="AI576" i="79"/>
  <c r="AK385" i="79"/>
  <c r="AK576" i="79"/>
  <c r="AG385" i="79"/>
  <c r="AG401" i="79"/>
  <c r="AG400" i="79"/>
  <c r="AH195" i="79"/>
  <c r="AG195" i="79"/>
  <c r="AJ195" i="79"/>
  <c r="AI195" i="79"/>
  <c r="AK195" i="79"/>
  <c r="AK766" i="79"/>
  <c r="AR537" i="46"/>
  <c r="AR553" i="46"/>
  <c r="AR552" i="46"/>
  <c r="AR551" i="46"/>
  <c r="AR554" i="46"/>
  <c r="AR550" i="46"/>
  <c r="AO537" i="46"/>
  <c r="AO554" i="46"/>
  <c r="AO550" i="46"/>
  <c r="AO551" i="46"/>
  <c r="AO553" i="46"/>
  <c r="AO552" i="46"/>
  <c r="AP537" i="46"/>
  <c r="AP551" i="46"/>
  <c r="AP550" i="46"/>
  <c r="AP552" i="46"/>
  <c r="AP554" i="46"/>
  <c r="AP553" i="46"/>
  <c r="AQ537" i="46"/>
  <c r="AQ552" i="46"/>
  <c r="AQ551" i="46"/>
  <c r="AQ550" i="46"/>
  <c r="AQ553" i="46"/>
  <c r="AQ554" i="46"/>
  <c r="AS537" i="46"/>
  <c r="AS554" i="46"/>
  <c r="AS550" i="46"/>
  <c r="AS551" i="46"/>
  <c r="AS553" i="46"/>
  <c r="AS552" i="46"/>
  <c r="AP413" i="46"/>
  <c r="AP414" i="46"/>
  <c r="AO414" i="46"/>
  <c r="AO416" i="46"/>
  <c r="AO415" i="46"/>
  <c r="AO413" i="46"/>
  <c r="AR413" i="46"/>
  <c r="AR417" i="46"/>
  <c r="AR416" i="46"/>
  <c r="AR415" i="46"/>
  <c r="AR414" i="46"/>
  <c r="AS417" i="46"/>
  <c r="AS414" i="46"/>
  <c r="AS416" i="46"/>
  <c r="AS415" i="46"/>
  <c r="AS413" i="46"/>
  <c r="AP415" i="46"/>
  <c r="AP416" i="46"/>
  <c r="AP417" i="46"/>
  <c r="AQ416" i="46"/>
  <c r="AQ417" i="46"/>
  <c r="AQ415" i="46"/>
  <c r="AQ414" i="46"/>
  <c r="AQ413" i="46"/>
  <c r="AR401" i="46"/>
  <c r="AR412" i="46"/>
  <c r="AP401" i="46"/>
  <c r="AP412" i="46"/>
  <c r="AO401" i="46"/>
  <c r="AO412" i="46"/>
  <c r="AS281" i="46"/>
  <c r="AS401" i="46"/>
  <c r="AS412" i="46"/>
  <c r="AQ401" i="46"/>
  <c r="AS275" i="46"/>
  <c r="AS276" i="46"/>
  <c r="AS280" i="46"/>
  <c r="AO279" i="46"/>
  <c r="AQ279" i="46"/>
  <c r="AQ278" i="46"/>
  <c r="AR265" i="46"/>
  <c r="AR278" i="46"/>
  <c r="AR276" i="46"/>
  <c r="AR275" i="46"/>
  <c r="AR279" i="46"/>
  <c r="AR281" i="46"/>
  <c r="AR277" i="46"/>
  <c r="AR280" i="46"/>
  <c r="AQ275" i="46"/>
  <c r="AO277" i="46"/>
  <c r="AP275" i="46"/>
  <c r="AP278" i="46"/>
  <c r="AS278" i="46"/>
  <c r="AQ281" i="46"/>
  <c r="AS279" i="46"/>
  <c r="AP277" i="46"/>
  <c r="AP279" i="46"/>
  <c r="AP281" i="46"/>
  <c r="AO278" i="46"/>
  <c r="AQ280" i="46"/>
  <c r="AQ276" i="46"/>
  <c r="AP276" i="46"/>
  <c r="AO276" i="46"/>
  <c r="AP280" i="46"/>
  <c r="AQ277" i="46"/>
  <c r="AO280" i="46"/>
  <c r="AS277" i="46"/>
  <c r="D127" i="46"/>
  <c r="AP558" i="46" l="1"/>
  <c r="AS558" i="46"/>
  <c r="AQ558" i="46"/>
  <c r="AO558" i="46"/>
  <c r="AR558" i="46"/>
  <c r="D122" i="45"/>
  <c r="E122" i="45"/>
  <c r="F122" i="45"/>
  <c r="G122" i="45"/>
  <c r="I122" i="45"/>
  <c r="C122" i="45"/>
  <c r="AF1582" i="79" l="1"/>
  <c r="AF1689" i="79"/>
  <c r="AF1692" i="79" s="1"/>
  <c r="AF1548" i="79"/>
  <c r="AF1558" i="79" s="1"/>
  <c r="AF1635" i="79"/>
  <c r="AF1662" i="79"/>
  <c r="AE1635" i="79"/>
  <c r="AE1582" i="79"/>
  <c r="AE1662" i="79"/>
  <c r="AE1689" i="79"/>
  <c r="AE1692" i="79" s="1"/>
  <c r="AE1548" i="79"/>
  <c r="AN1635" i="79"/>
  <c r="AN1608" i="79"/>
  <c r="AQ1608" i="79"/>
  <c r="AL1608" i="79"/>
  <c r="AL1635" i="79"/>
  <c r="AR1608" i="79"/>
  <c r="AO1608" i="79"/>
  <c r="AO1582" i="79"/>
  <c r="AP1635" i="79"/>
  <c r="AM1689" i="79"/>
  <c r="AM1692" i="79" s="1"/>
  <c r="AN1548" i="79"/>
  <c r="AQ1635" i="79"/>
  <c r="AL1582" i="79"/>
  <c r="AR1635" i="79"/>
  <c r="AO1635" i="79"/>
  <c r="AP1689" i="79"/>
  <c r="AP1692" i="79" s="1"/>
  <c r="AM1662" i="79"/>
  <c r="AN1689" i="79"/>
  <c r="AN1692" i="79" s="1"/>
  <c r="AQ1582" i="79"/>
  <c r="AQ1662" i="79"/>
  <c r="AL1662" i="79"/>
  <c r="AR1582" i="79"/>
  <c r="AR1548" i="79"/>
  <c r="AO1662" i="79"/>
  <c r="AP1548" i="79"/>
  <c r="AP1582" i="79"/>
  <c r="AM1548" i="79"/>
  <c r="AQ1548" i="79"/>
  <c r="AR1662" i="79"/>
  <c r="AP1608" i="79"/>
  <c r="AM1582" i="79"/>
  <c r="AN1582" i="79"/>
  <c r="AL1689" i="79"/>
  <c r="AL1692" i="79" s="1"/>
  <c r="AP1662" i="79"/>
  <c r="AM1635" i="79"/>
  <c r="AM1608" i="79"/>
  <c r="AO1689" i="79"/>
  <c r="AO1692" i="79" s="1"/>
  <c r="AN1662" i="79"/>
  <c r="AR1689" i="79"/>
  <c r="AR1692" i="79" s="1"/>
  <c r="AQ1689" i="79"/>
  <c r="AQ1692" i="79" s="1"/>
  <c r="AO1548" i="79"/>
  <c r="AL1548" i="79"/>
  <c r="AI1689" i="79"/>
  <c r="AI1692" i="79" s="1"/>
  <c r="AK1608" i="79"/>
  <c r="AK1635" i="79"/>
  <c r="AH1635" i="79"/>
  <c r="AG1548" i="79"/>
  <c r="AG1558" i="79" s="1"/>
  <c r="AG1689" i="79"/>
  <c r="AG1692" i="79" s="1"/>
  <c r="AJ1608" i="79"/>
  <c r="AI1582" i="79"/>
  <c r="AH1608" i="79"/>
  <c r="AK1548" i="79"/>
  <c r="AK1689" i="79"/>
  <c r="AK1692" i="79" s="1"/>
  <c r="AH1662" i="79"/>
  <c r="AF1608" i="79"/>
  <c r="AI1608" i="79"/>
  <c r="AK1662" i="79"/>
  <c r="AH1548" i="79"/>
  <c r="AH1558" i="79" s="1"/>
  <c r="AH1582" i="79"/>
  <c r="AG1608" i="79"/>
  <c r="AG1582" i="79"/>
  <c r="AJ1582" i="79"/>
  <c r="AJ1548" i="79"/>
  <c r="AE1608" i="79"/>
  <c r="AE1613" i="79" s="1"/>
  <c r="AI1548" i="79"/>
  <c r="AK1582" i="79"/>
  <c r="AH1689" i="79"/>
  <c r="AH1692" i="79" s="1"/>
  <c r="AG1662" i="79"/>
  <c r="AJ1635" i="79"/>
  <c r="AJ1662" i="79"/>
  <c r="AI1635" i="79"/>
  <c r="AI1662" i="79"/>
  <c r="AG1635" i="79"/>
  <c r="AJ1689" i="79"/>
  <c r="AJ1692" i="79" s="1"/>
  <c r="O17" i="45"/>
  <c r="N17" i="45"/>
  <c r="M17" i="45"/>
  <c r="L17" i="45"/>
  <c r="U60" i="46"/>
  <c r="U57" i="46"/>
  <c r="L23" i="45" l="1"/>
  <c r="C131" i="45" s="1"/>
  <c r="AE769" i="79" s="1"/>
  <c r="L30" i="45"/>
  <c r="D131" i="45" s="1"/>
  <c r="AF769" i="79" s="1"/>
  <c r="AF775" i="79" s="1"/>
  <c r="M30" i="45"/>
  <c r="D132" i="45" s="1"/>
  <c r="AF964" i="79" s="1"/>
  <c r="AF966" i="79" s="1"/>
  <c r="M23" i="45"/>
  <c r="C132" i="45" s="1"/>
  <c r="AE964" i="79" s="1"/>
  <c r="N23" i="45"/>
  <c r="C133" i="45" s="1"/>
  <c r="AE1159" i="79" s="1"/>
  <c r="N30" i="45"/>
  <c r="D133" i="45" s="1"/>
  <c r="AF1159" i="79" s="1"/>
  <c r="AF1163" i="79" s="1"/>
  <c r="O23" i="45"/>
  <c r="C134" i="45" s="1"/>
  <c r="AE1354" i="79" s="1"/>
  <c r="O30" i="45"/>
  <c r="D134" i="45" s="1"/>
  <c r="AF1354" i="79" s="1"/>
  <c r="AF1365" i="79" s="1"/>
  <c r="AE1553" i="79"/>
  <c r="AE1558" i="79"/>
  <c r="AP147" i="46"/>
  <c r="AH1609" i="79" s="1"/>
  <c r="AP148" i="46"/>
  <c r="AH1636" i="79" s="1"/>
  <c r="AP141" i="46"/>
  <c r="AP150" i="46"/>
  <c r="AH1690" i="79" s="1"/>
  <c r="AO147" i="46"/>
  <c r="AG1609" i="79" s="1"/>
  <c r="AO140" i="46"/>
  <c r="AO141" i="46"/>
  <c r="AO146" i="46"/>
  <c r="AG1583" i="79" s="1"/>
  <c r="AP137" i="46"/>
  <c r="AO136" i="46"/>
  <c r="AO142" i="46"/>
  <c r="AP135" i="46"/>
  <c r="AP136" i="46"/>
  <c r="AP138" i="46"/>
  <c r="AP145" i="46"/>
  <c r="AH1549" i="79" s="1"/>
  <c r="AO135" i="46"/>
  <c r="AO138" i="46"/>
  <c r="AO144" i="46"/>
  <c r="AO145" i="46"/>
  <c r="AG1549" i="79" s="1"/>
  <c r="AP143" i="46"/>
  <c r="AP142" i="46"/>
  <c r="AO137" i="46"/>
  <c r="AP139" i="46"/>
  <c r="AP140" i="46"/>
  <c r="AP146" i="46"/>
  <c r="AP149" i="46"/>
  <c r="AH1663" i="79" s="1"/>
  <c r="AO139" i="46"/>
  <c r="AO149" i="46"/>
  <c r="AG1663" i="79" s="1"/>
  <c r="AO148" i="46"/>
  <c r="AO150" i="46"/>
  <c r="AG1690" i="79" s="1"/>
  <c r="AO127" i="46"/>
  <c r="AP144" i="46"/>
  <c r="AO143" i="46"/>
  <c r="AG1691" i="79"/>
  <c r="AG1699" i="79"/>
  <c r="AG1696" i="79"/>
  <c r="AG1700" i="79"/>
  <c r="AG1701" i="79"/>
  <c r="AG1694" i="79"/>
  <c r="AM1616" i="79"/>
  <c r="AM1609" i="79"/>
  <c r="AM1610" i="79"/>
  <c r="AM1618" i="79"/>
  <c r="AM1613" i="79"/>
  <c r="AM1617" i="79"/>
  <c r="AM1620" i="79"/>
  <c r="AM1615" i="79"/>
  <c r="AM1619" i="79"/>
  <c r="AM1611" i="79"/>
  <c r="AQ1552" i="79"/>
  <c r="AQ1556" i="79"/>
  <c r="AQ1559" i="79"/>
  <c r="AQ1549" i="79"/>
  <c r="AQ1558" i="79" s="1"/>
  <c r="AQ1550" i="79"/>
  <c r="AQ1560" i="79"/>
  <c r="AQ1555" i="79"/>
  <c r="AQ1551" i="79"/>
  <c r="AQ1553" i="79"/>
  <c r="AQ1557" i="79"/>
  <c r="AP1690" i="79"/>
  <c r="AP1694" i="79"/>
  <c r="AP1698" i="79"/>
  <c r="AP1691" i="79"/>
  <c r="AP1699" i="79"/>
  <c r="AP1696" i="79"/>
  <c r="AP1700" i="79"/>
  <c r="AP1697" i="79"/>
  <c r="AP1701" i="79"/>
  <c r="AO1584" i="79"/>
  <c r="AO1592" i="79"/>
  <c r="AO1585" i="79"/>
  <c r="AO1589" i="79"/>
  <c r="AO1593" i="79"/>
  <c r="AO1586" i="79"/>
  <c r="AO1590" i="79"/>
  <c r="AO1594" i="79"/>
  <c r="AO1587" i="79"/>
  <c r="AO1591" i="79"/>
  <c r="AO1583" i="79"/>
  <c r="AF1665" i="79"/>
  <c r="AF1669" i="79"/>
  <c r="AF1673" i="79"/>
  <c r="AF1663" i="79"/>
  <c r="AF1667" i="79"/>
  <c r="AF1671" i="79"/>
  <c r="AF1674" i="79"/>
  <c r="AF1664" i="79"/>
  <c r="AF1670" i="79"/>
  <c r="AF1668" i="79"/>
  <c r="AF1672" i="79"/>
  <c r="AI1637" i="79"/>
  <c r="AI1636" i="79"/>
  <c r="AI1640" i="79"/>
  <c r="AI1638" i="79"/>
  <c r="AI1645" i="79"/>
  <c r="AI1642" i="79"/>
  <c r="AI1646" i="79"/>
  <c r="AI1643" i="79"/>
  <c r="AI1647" i="79"/>
  <c r="AH1694" i="79"/>
  <c r="AH1698" i="79"/>
  <c r="AH1691" i="79"/>
  <c r="AH1699" i="79"/>
  <c r="AH1696" i="79"/>
  <c r="AH1700" i="79"/>
  <c r="AH1697" i="79"/>
  <c r="AH1701" i="79"/>
  <c r="AJ1551" i="79"/>
  <c r="AJ1555" i="79"/>
  <c r="AJ1552" i="79"/>
  <c r="AJ1549" i="79"/>
  <c r="AJ1558" i="79" s="1"/>
  <c r="AJ1553" i="79"/>
  <c r="AJ1560" i="79"/>
  <c r="AJ1550" i="79"/>
  <c r="AJ1559" i="79"/>
  <c r="AH1583" i="79"/>
  <c r="AH1587" i="79"/>
  <c r="AH1591" i="79"/>
  <c r="AH1584" i="79"/>
  <c r="AH1592" i="79"/>
  <c r="AH1585" i="79"/>
  <c r="AH1589" i="79"/>
  <c r="AH1593" i="79"/>
  <c r="AH1590" i="79"/>
  <c r="AH1594" i="79"/>
  <c r="AH1586" i="79"/>
  <c r="AF1611" i="79"/>
  <c r="AF1615" i="79"/>
  <c r="AF1609" i="79"/>
  <c r="AF1613" i="79"/>
  <c r="AF1617" i="79"/>
  <c r="AF1619" i="79"/>
  <c r="AF1620" i="79"/>
  <c r="AF1610" i="79"/>
  <c r="AF1616" i="79"/>
  <c r="AF1618" i="79"/>
  <c r="AF1614" i="79"/>
  <c r="AH1613" i="79"/>
  <c r="AH1617" i="79"/>
  <c r="AH1610" i="79"/>
  <c r="AH1611" i="79"/>
  <c r="AH1615" i="79"/>
  <c r="AH1618" i="79"/>
  <c r="AH1619" i="79"/>
  <c r="AH1616" i="79"/>
  <c r="AH1620" i="79"/>
  <c r="AG1550" i="79"/>
  <c r="AG1551" i="79"/>
  <c r="AG1552" i="79"/>
  <c r="AG1559" i="79"/>
  <c r="AG1555" i="79"/>
  <c r="AG1553" i="79"/>
  <c r="AG1560" i="79"/>
  <c r="AI1697" i="79"/>
  <c r="AI1701" i="79"/>
  <c r="AI1690" i="79"/>
  <c r="AI1694" i="79"/>
  <c r="AI1691" i="79"/>
  <c r="AI1699" i="79"/>
  <c r="AI1700" i="79"/>
  <c r="AI1696" i="79"/>
  <c r="AR1696" i="79"/>
  <c r="AR1700" i="79"/>
  <c r="AR1697" i="79"/>
  <c r="AR1701" i="79"/>
  <c r="AR1690" i="79"/>
  <c r="AR1694" i="79"/>
  <c r="AR1698" i="79"/>
  <c r="AR1691" i="79"/>
  <c r="AR1699" i="79"/>
  <c r="AM1637" i="79"/>
  <c r="AM1640" i="79"/>
  <c r="AM1644" i="79"/>
  <c r="AM1645" i="79"/>
  <c r="AM1636" i="79"/>
  <c r="AM1642" i="79"/>
  <c r="AM1646" i="79"/>
  <c r="AM1643" i="79"/>
  <c r="AM1638" i="79"/>
  <c r="AM1647" i="79"/>
  <c r="AM1586" i="79"/>
  <c r="AM1590" i="79"/>
  <c r="AM1594" i="79"/>
  <c r="AM1583" i="79"/>
  <c r="AM1587" i="79"/>
  <c r="AM1591" i="79"/>
  <c r="AM1584" i="79"/>
  <c r="AM1592" i="79"/>
  <c r="AM1593" i="79"/>
  <c r="AM1585" i="79"/>
  <c r="AM1589" i="79"/>
  <c r="AM1552" i="79"/>
  <c r="AM1556" i="79"/>
  <c r="AM1559" i="79"/>
  <c r="AM1549" i="79"/>
  <c r="AM1558" i="79" s="1"/>
  <c r="AM1550" i="79"/>
  <c r="AM1553" i="79"/>
  <c r="AM1557" i="79"/>
  <c r="AM1551" i="79"/>
  <c r="AM1560" i="79"/>
  <c r="AM1555" i="79"/>
  <c r="AR1551" i="79"/>
  <c r="AR1555" i="79"/>
  <c r="AR1552" i="79"/>
  <c r="AR1549" i="79"/>
  <c r="AR1558" i="79" s="1"/>
  <c r="AR1553" i="79"/>
  <c r="AR1557" i="79"/>
  <c r="AR1560" i="79"/>
  <c r="AR1556" i="79"/>
  <c r="AR1559" i="79"/>
  <c r="AR1550" i="79"/>
  <c r="AQ1586" i="79"/>
  <c r="AQ1590" i="79"/>
  <c r="AQ1594" i="79"/>
  <c r="AQ1583" i="79"/>
  <c r="AQ1587" i="79"/>
  <c r="AQ1591" i="79"/>
  <c r="AQ1584" i="79"/>
  <c r="AQ1592" i="79"/>
  <c r="AQ1589" i="79"/>
  <c r="AQ1593" i="79"/>
  <c r="AQ1585" i="79"/>
  <c r="AO1637" i="79"/>
  <c r="AO1638" i="79"/>
  <c r="AO1642" i="79"/>
  <c r="AO1646" i="79"/>
  <c r="AO1643" i="79"/>
  <c r="AO1647" i="79"/>
  <c r="AO1640" i="79"/>
  <c r="AO1644" i="79"/>
  <c r="AO1636" i="79"/>
  <c r="AO1645" i="79"/>
  <c r="AN1551" i="79"/>
  <c r="AN1555" i="79"/>
  <c r="AN1552" i="79"/>
  <c r="AN1549" i="79"/>
  <c r="AN1558" i="79" s="1"/>
  <c r="AN1553" i="79"/>
  <c r="AN1557" i="79"/>
  <c r="AN1560" i="79"/>
  <c r="AN1559" i="79"/>
  <c r="AN1550" i="79"/>
  <c r="AN1556" i="79"/>
  <c r="AO1610" i="79"/>
  <c r="AO1616" i="79"/>
  <c r="AO1611" i="79"/>
  <c r="AO1615" i="79"/>
  <c r="AO1618" i="79"/>
  <c r="AO1609" i="79"/>
  <c r="AO1613" i="79"/>
  <c r="AO1617" i="79"/>
  <c r="AO1619" i="79"/>
  <c r="AO1620" i="79"/>
  <c r="AQ1616" i="79"/>
  <c r="AQ1609" i="79"/>
  <c r="AQ1610" i="79"/>
  <c r="AQ1620" i="79"/>
  <c r="AQ1611" i="79"/>
  <c r="AQ1615" i="79"/>
  <c r="AQ1613" i="79"/>
  <c r="AQ1617" i="79"/>
  <c r="AQ1618" i="79"/>
  <c r="AQ1619" i="79"/>
  <c r="AF773" i="79"/>
  <c r="AF777" i="79"/>
  <c r="AF771" i="79"/>
  <c r="AF776" i="79"/>
  <c r="AF1585" i="79"/>
  <c r="AF1589" i="79"/>
  <c r="AF1593" i="79"/>
  <c r="AF1586" i="79"/>
  <c r="AF1590" i="79"/>
  <c r="AF1594" i="79"/>
  <c r="AF1583" i="79"/>
  <c r="AF1587" i="79"/>
  <c r="AF1591" i="79"/>
  <c r="AF1584" i="79"/>
  <c r="AF1588" i="79"/>
  <c r="AF1592" i="79"/>
  <c r="AI1670" i="79"/>
  <c r="AI1674" i="79"/>
  <c r="AI1663" i="79"/>
  <c r="AI1664" i="79"/>
  <c r="AI1672" i="79"/>
  <c r="AI1665" i="79"/>
  <c r="AI1669" i="79"/>
  <c r="AI1667" i="79"/>
  <c r="AI1673" i="79"/>
  <c r="AI1616" i="79"/>
  <c r="AI1609" i="79"/>
  <c r="AI1610" i="79"/>
  <c r="AI1618" i="79"/>
  <c r="AI1620" i="79"/>
  <c r="AI1611" i="79"/>
  <c r="AI1615" i="79"/>
  <c r="AI1613" i="79"/>
  <c r="AI1619" i="79"/>
  <c r="AK1610" i="79"/>
  <c r="AK1618" i="79"/>
  <c r="AK1616" i="79"/>
  <c r="AK1609" i="79"/>
  <c r="AK1619" i="79"/>
  <c r="AK1611" i="79"/>
  <c r="AK1615" i="79"/>
  <c r="AK1620" i="79"/>
  <c r="AK1613" i="79"/>
  <c r="AK1617" i="79"/>
  <c r="AO1664" i="79"/>
  <c r="AO1672" i="79"/>
  <c r="AO1670" i="79"/>
  <c r="AO1674" i="79"/>
  <c r="AO1663" i="79"/>
  <c r="AO1665" i="79"/>
  <c r="AO1669" i="79"/>
  <c r="AO1667" i="79"/>
  <c r="AO1671" i="79"/>
  <c r="AO1673" i="79"/>
  <c r="AL1609" i="79"/>
  <c r="AL1613" i="79"/>
  <c r="AL1617" i="79"/>
  <c r="AL1611" i="79"/>
  <c r="AL1615" i="79"/>
  <c r="AL1610" i="79"/>
  <c r="AL1616" i="79"/>
  <c r="AL1618" i="79"/>
  <c r="AL1619" i="79"/>
  <c r="AL1620" i="79"/>
  <c r="AJ1665" i="79"/>
  <c r="AJ1669" i="79"/>
  <c r="AJ1673" i="79"/>
  <c r="AJ1663" i="79"/>
  <c r="AJ1667" i="79"/>
  <c r="AJ1670" i="79"/>
  <c r="AJ1672" i="79"/>
  <c r="AJ1664" i="79"/>
  <c r="AJ1674" i="79"/>
  <c r="AJ1585" i="79"/>
  <c r="AJ1589" i="79"/>
  <c r="AJ1593" i="79"/>
  <c r="AJ1586" i="79"/>
  <c r="AJ1590" i="79"/>
  <c r="AJ1594" i="79"/>
  <c r="AJ1583" i="79"/>
  <c r="AJ1587" i="79"/>
  <c r="AJ1592" i="79"/>
  <c r="AJ1584" i="79"/>
  <c r="AI1586" i="79"/>
  <c r="AI1590" i="79"/>
  <c r="AI1594" i="79"/>
  <c r="AI1583" i="79"/>
  <c r="AI1587" i="79"/>
  <c r="AI1584" i="79"/>
  <c r="AI1592" i="79"/>
  <c r="AI1585" i="79"/>
  <c r="AI1589" i="79"/>
  <c r="AI1593" i="79"/>
  <c r="AL1549" i="79"/>
  <c r="AL1558" i="79" s="1"/>
  <c r="AL1553" i="79"/>
  <c r="AL1557" i="79"/>
  <c r="AL1560" i="79"/>
  <c r="AL1550" i="79"/>
  <c r="AL1551" i="79"/>
  <c r="AL1555" i="79"/>
  <c r="AL1552" i="79"/>
  <c r="AL1556" i="79"/>
  <c r="AL1559" i="79"/>
  <c r="AN1665" i="79"/>
  <c r="AN1669" i="79"/>
  <c r="AN1673" i="79"/>
  <c r="AN1663" i="79"/>
  <c r="AN1667" i="79"/>
  <c r="AN1671" i="79"/>
  <c r="AN1674" i="79"/>
  <c r="AN1670" i="79"/>
  <c r="AN1664" i="79"/>
  <c r="AN1672" i="79"/>
  <c r="AP1663" i="79"/>
  <c r="AP1667" i="79"/>
  <c r="AP1671" i="79"/>
  <c r="AP1664" i="79"/>
  <c r="AP1665" i="79"/>
  <c r="AP1669" i="79"/>
  <c r="AP1673" i="79"/>
  <c r="AP1672" i="79"/>
  <c r="AP1674" i="79"/>
  <c r="AP1670" i="79"/>
  <c r="AP1609" i="79"/>
  <c r="AP1613" i="79"/>
  <c r="AP1617" i="79"/>
  <c r="AP1611" i="79"/>
  <c r="AP1615" i="79"/>
  <c r="AP1618" i="79"/>
  <c r="AP1610" i="79"/>
  <c r="AP1619" i="79"/>
  <c r="AP1620" i="79"/>
  <c r="AP1616" i="79"/>
  <c r="AP1583" i="79"/>
  <c r="AP1587" i="79"/>
  <c r="AP1591" i="79"/>
  <c r="AP1584" i="79"/>
  <c r="AP1592" i="79"/>
  <c r="AP1585" i="79"/>
  <c r="AP1589" i="79"/>
  <c r="AP1593" i="79"/>
  <c r="AP1594" i="79"/>
  <c r="AP1586" i="79"/>
  <c r="AP1590" i="79"/>
  <c r="AR1585" i="79"/>
  <c r="AR1589" i="79"/>
  <c r="AR1593" i="79"/>
  <c r="AR1586" i="79"/>
  <c r="AR1590" i="79"/>
  <c r="AR1594" i="79"/>
  <c r="AR1583" i="79"/>
  <c r="AR1587" i="79"/>
  <c r="AR1591" i="79"/>
  <c r="AR1592" i="79"/>
  <c r="AR1584" i="79"/>
  <c r="AN1696" i="79"/>
  <c r="AN1700" i="79"/>
  <c r="AN1697" i="79"/>
  <c r="AN1701" i="79"/>
  <c r="AN1690" i="79"/>
  <c r="AN1694" i="79"/>
  <c r="AN1698" i="79"/>
  <c r="AN1699" i="79"/>
  <c r="AN1691" i="79"/>
  <c r="AR1638" i="79"/>
  <c r="AR1636" i="79"/>
  <c r="AR1643" i="79"/>
  <c r="AR1647" i="79"/>
  <c r="AR1640" i="79"/>
  <c r="AR1644" i="79"/>
  <c r="AR1645" i="79"/>
  <c r="AR1642" i="79"/>
  <c r="AR1646" i="79"/>
  <c r="AR1637" i="79"/>
  <c r="AM1697" i="79"/>
  <c r="AM1701" i="79"/>
  <c r="AM1690" i="79"/>
  <c r="AM1694" i="79"/>
  <c r="AM1698" i="79"/>
  <c r="AM1691" i="79"/>
  <c r="AM1699" i="79"/>
  <c r="AM1696" i="79"/>
  <c r="AM1700" i="79"/>
  <c r="AR1611" i="79"/>
  <c r="AR1615" i="79"/>
  <c r="AR1609" i="79"/>
  <c r="AR1613" i="79"/>
  <c r="AR1617" i="79"/>
  <c r="AR1616" i="79"/>
  <c r="AR1619" i="79"/>
  <c r="AR1620" i="79"/>
  <c r="AR1610" i="79"/>
  <c r="AR1618" i="79"/>
  <c r="AN1611" i="79"/>
  <c r="AN1615" i="79"/>
  <c r="AN1609" i="79"/>
  <c r="AN1613" i="79"/>
  <c r="AN1617" i="79"/>
  <c r="AN1619" i="79"/>
  <c r="AN1610" i="79"/>
  <c r="AN1620" i="79"/>
  <c r="AN1616" i="79"/>
  <c r="AN1618" i="79"/>
  <c r="AE1644" i="79"/>
  <c r="AE1647" i="79"/>
  <c r="AE1643" i="79"/>
  <c r="AE1640" i="79"/>
  <c r="AE1646" i="79"/>
  <c r="AE1642" i="79"/>
  <c r="AE1645" i="79"/>
  <c r="AE1641" i="79"/>
  <c r="AF968" i="79"/>
  <c r="AF1551" i="79"/>
  <c r="AF1555" i="79"/>
  <c r="AF1552" i="79"/>
  <c r="AF1549" i="79"/>
  <c r="AF1553" i="79"/>
  <c r="AF1557" i="79"/>
  <c r="AF1560" i="79"/>
  <c r="AF1550" i="79"/>
  <c r="AF1559" i="79"/>
  <c r="AF1556" i="79"/>
  <c r="AF1554" i="79"/>
  <c r="AG1664" i="79"/>
  <c r="AG1672" i="79"/>
  <c r="AG1665" i="79"/>
  <c r="AG1674" i="79"/>
  <c r="AG1669" i="79"/>
  <c r="AG1667" i="79"/>
  <c r="AG1673" i="79"/>
  <c r="AG1610" i="79"/>
  <c r="AG1618" i="79"/>
  <c r="AG1611" i="79"/>
  <c r="AG1615" i="79"/>
  <c r="AG1613" i="79"/>
  <c r="AG1619" i="79"/>
  <c r="AG1620" i="79"/>
  <c r="AK1550" i="79"/>
  <c r="AK1551" i="79"/>
  <c r="AK1552" i="79"/>
  <c r="AK1556" i="79"/>
  <c r="AK1559" i="79"/>
  <c r="AK1560" i="79"/>
  <c r="AK1549" i="79"/>
  <c r="AK1558" i="79" s="1"/>
  <c r="AK1555" i="79"/>
  <c r="AK1557" i="79"/>
  <c r="AK1553" i="79"/>
  <c r="AQ1697" i="79"/>
  <c r="AQ1701" i="79"/>
  <c r="AQ1690" i="79"/>
  <c r="AQ1694" i="79"/>
  <c r="AQ1698" i="79"/>
  <c r="AQ1691" i="79"/>
  <c r="AQ1699" i="79"/>
  <c r="AQ1696" i="79"/>
  <c r="AQ1700" i="79"/>
  <c r="AN1585" i="79"/>
  <c r="AN1589" i="79"/>
  <c r="AN1593" i="79"/>
  <c r="AN1586" i="79"/>
  <c r="AN1590" i="79"/>
  <c r="AN1594" i="79"/>
  <c r="AN1583" i="79"/>
  <c r="AN1587" i="79"/>
  <c r="AN1591" i="79"/>
  <c r="AN1592" i="79"/>
  <c r="AN1584" i="79"/>
  <c r="AQ1670" i="79"/>
  <c r="AQ1674" i="79"/>
  <c r="AQ1663" i="79"/>
  <c r="AQ1664" i="79"/>
  <c r="AQ1672" i="79"/>
  <c r="AQ1665" i="79"/>
  <c r="AQ1669" i="79"/>
  <c r="AQ1667" i="79"/>
  <c r="AQ1671" i="79"/>
  <c r="AQ1673" i="79"/>
  <c r="AQ1637" i="79"/>
  <c r="AQ1636" i="79"/>
  <c r="AQ1640" i="79"/>
  <c r="AQ1644" i="79"/>
  <c r="AQ1638" i="79"/>
  <c r="AQ1645" i="79"/>
  <c r="AQ1642" i="79"/>
  <c r="AQ1646" i="79"/>
  <c r="AQ1647" i="79"/>
  <c r="AQ1643" i="79"/>
  <c r="AJ1696" i="79"/>
  <c r="AJ1700" i="79"/>
  <c r="AJ1697" i="79"/>
  <c r="AJ1701" i="79"/>
  <c r="AJ1690" i="79"/>
  <c r="AJ1694" i="79"/>
  <c r="AJ1699" i="79"/>
  <c r="AJ1691" i="79"/>
  <c r="AK1584" i="79"/>
  <c r="AK1592" i="79"/>
  <c r="AK1585" i="79"/>
  <c r="AK1589" i="79"/>
  <c r="AK1593" i="79"/>
  <c r="AK1586" i="79"/>
  <c r="AK1590" i="79"/>
  <c r="AK1594" i="79"/>
  <c r="AK1591" i="79"/>
  <c r="AK1583" i="79"/>
  <c r="AK1587" i="79"/>
  <c r="AH1553" i="79"/>
  <c r="AH1557" i="79"/>
  <c r="AH1560" i="79"/>
  <c r="AH1550" i="79"/>
  <c r="AH1551" i="79"/>
  <c r="AH1555" i="79"/>
  <c r="AH1559" i="79"/>
  <c r="AH1552" i="79"/>
  <c r="AH1556" i="79"/>
  <c r="AH1667" i="79"/>
  <c r="AH1671" i="79"/>
  <c r="AH1664" i="79"/>
  <c r="AH1665" i="79"/>
  <c r="AH1669" i="79"/>
  <c r="AH1673" i="79"/>
  <c r="AH1672" i="79"/>
  <c r="AH1674" i="79"/>
  <c r="AH1670" i="79"/>
  <c r="AH1638" i="79"/>
  <c r="AH1645" i="79"/>
  <c r="AH1642" i="79"/>
  <c r="AH1646" i="79"/>
  <c r="AH1637" i="79"/>
  <c r="AH1643" i="79"/>
  <c r="AH1647" i="79"/>
  <c r="AH1644" i="79"/>
  <c r="AH1640" i="79"/>
  <c r="AG1637" i="79"/>
  <c r="AG1638" i="79"/>
  <c r="AG1642" i="79"/>
  <c r="AG1646" i="79"/>
  <c r="AG1647" i="79"/>
  <c r="AG1640" i="79"/>
  <c r="AG1636" i="79"/>
  <c r="AG1645" i="79"/>
  <c r="AJ1638" i="79"/>
  <c r="AJ1636" i="79"/>
  <c r="AJ1643" i="79"/>
  <c r="AJ1647" i="79"/>
  <c r="AJ1640" i="79"/>
  <c r="AJ1645" i="79"/>
  <c r="AJ1637" i="79"/>
  <c r="AJ1642" i="79"/>
  <c r="AJ1646" i="79"/>
  <c r="AI1552" i="79"/>
  <c r="AI1559" i="79"/>
  <c r="AI1549" i="79"/>
  <c r="AI1558" i="79" s="1"/>
  <c r="AI1553" i="79"/>
  <c r="AI1550" i="79"/>
  <c r="AI1551" i="79"/>
  <c r="AI1560" i="79"/>
  <c r="AI1555" i="79"/>
  <c r="AG1584" i="79"/>
  <c r="AG1592" i="79"/>
  <c r="AG1585" i="79"/>
  <c r="AG1589" i="79"/>
  <c r="AG1593" i="79"/>
  <c r="AG1586" i="79"/>
  <c r="AG1594" i="79"/>
  <c r="AG1587" i="79"/>
  <c r="AK1664" i="79"/>
  <c r="AK1672" i="79"/>
  <c r="AK1670" i="79"/>
  <c r="AK1674" i="79"/>
  <c r="AK1673" i="79"/>
  <c r="AK1665" i="79"/>
  <c r="AK1669" i="79"/>
  <c r="AK1667" i="79"/>
  <c r="AK1671" i="79"/>
  <c r="AK1663" i="79"/>
  <c r="AK1691" i="79"/>
  <c r="AK1699" i="79"/>
  <c r="AK1696" i="79"/>
  <c r="AK1700" i="79"/>
  <c r="AK1697" i="79"/>
  <c r="AK1701" i="79"/>
  <c r="AK1694" i="79"/>
  <c r="AK1698" i="79"/>
  <c r="AK1690" i="79"/>
  <c r="AJ1611" i="79"/>
  <c r="AJ1615" i="79"/>
  <c r="AJ1609" i="79"/>
  <c r="AJ1613" i="79"/>
  <c r="AJ1616" i="79"/>
  <c r="AJ1619" i="79"/>
  <c r="AJ1618" i="79"/>
  <c r="AJ1620" i="79"/>
  <c r="AJ1610" i="79"/>
  <c r="AK1637" i="79"/>
  <c r="AK1642" i="79"/>
  <c r="AK1646" i="79"/>
  <c r="AK1636" i="79"/>
  <c r="AK1643" i="79"/>
  <c r="AK1647" i="79"/>
  <c r="AK1638" i="79"/>
  <c r="AK1640" i="79"/>
  <c r="AK1644" i="79"/>
  <c r="AK1645" i="79"/>
  <c r="AO1550" i="79"/>
  <c r="AO1551" i="79"/>
  <c r="AO1552" i="79"/>
  <c r="AO1556" i="79"/>
  <c r="AO1559" i="79"/>
  <c r="AO1555" i="79"/>
  <c r="AO1553" i="79"/>
  <c r="AO1557" i="79"/>
  <c r="AO1549" i="79"/>
  <c r="AO1558" i="79" s="1"/>
  <c r="AO1560" i="79"/>
  <c r="AO1691" i="79"/>
  <c r="AO1699" i="79"/>
  <c r="AO1696" i="79"/>
  <c r="AO1700" i="79"/>
  <c r="AO1697" i="79"/>
  <c r="AO1701" i="79"/>
  <c r="AO1690" i="79"/>
  <c r="AO1694" i="79"/>
  <c r="AO1698" i="79"/>
  <c r="AL1690" i="79"/>
  <c r="AL1694" i="79"/>
  <c r="AL1698" i="79"/>
  <c r="AL1691" i="79"/>
  <c r="AL1699" i="79"/>
  <c r="AL1696" i="79"/>
  <c r="AL1700" i="79"/>
  <c r="AL1701" i="79"/>
  <c r="AL1697" i="79"/>
  <c r="AR1665" i="79"/>
  <c r="AR1669" i="79"/>
  <c r="AR1673" i="79"/>
  <c r="AR1663" i="79"/>
  <c r="AR1667" i="79"/>
  <c r="AR1671" i="79"/>
  <c r="AR1664" i="79"/>
  <c r="AR1670" i="79"/>
  <c r="AR1672" i="79"/>
  <c r="AR1674" i="79"/>
  <c r="AP1549" i="79"/>
  <c r="AP1558" i="79" s="1"/>
  <c r="AP1553" i="79"/>
  <c r="AP1557" i="79"/>
  <c r="AP1560" i="79"/>
  <c r="AP1550" i="79"/>
  <c r="AP1551" i="79"/>
  <c r="AP1555" i="79"/>
  <c r="AP1552" i="79"/>
  <c r="AP1559" i="79"/>
  <c r="AP1556" i="79"/>
  <c r="AL1663" i="79"/>
  <c r="AL1667" i="79"/>
  <c r="AL1671" i="79"/>
  <c r="AL1664" i="79"/>
  <c r="AL1665" i="79"/>
  <c r="AL1669" i="79"/>
  <c r="AL1673" i="79"/>
  <c r="AL1670" i="79"/>
  <c r="AL1672" i="79"/>
  <c r="AL1674" i="79"/>
  <c r="AM1670" i="79"/>
  <c r="AM1674" i="79"/>
  <c r="AM1663" i="79"/>
  <c r="AM1664" i="79"/>
  <c r="AM1672" i="79"/>
  <c r="AM1667" i="79"/>
  <c r="AM1671" i="79"/>
  <c r="AM1673" i="79"/>
  <c r="AM1665" i="79"/>
  <c r="AM1669" i="79"/>
  <c r="AL1583" i="79"/>
  <c r="AL1587" i="79"/>
  <c r="AL1591" i="79"/>
  <c r="AL1584" i="79"/>
  <c r="AL1592" i="79"/>
  <c r="AL1585" i="79"/>
  <c r="AL1589" i="79"/>
  <c r="AL1593" i="79"/>
  <c r="AL1586" i="79"/>
  <c r="AL1590" i="79"/>
  <c r="AL1594" i="79"/>
  <c r="AP1636" i="79"/>
  <c r="AP1638" i="79"/>
  <c r="AP1645" i="79"/>
  <c r="AP1642" i="79"/>
  <c r="AP1646" i="79"/>
  <c r="AP1637" i="79"/>
  <c r="AP1643" i="79"/>
  <c r="AP1647" i="79"/>
  <c r="AP1640" i="79"/>
  <c r="AP1644" i="79"/>
  <c r="AL1636" i="79"/>
  <c r="AL1638" i="79"/>
  <c r="AL1637" i="79"/>
  <c r="AL1645" i="79"/>
  <c r="AL1642" i="79"/>
  <c r="AL1646" i="79"/>
  <c r="AL1643" i="79"/>
  <c r="AL1647" i="79"/>
  <c r="AL1644" i="79"/>
  <c r="AL1640" i="79"/>
  <c r="AN1638" i="79"/>
  <c r="AN1636" i="79"/>
  <c r="AN1643" i="79"/>
  <c r="AN1647" i="79"/>
  <c r="AN1637" i="79"/>
  <c r="AN1640" i="79"/>
  <c r="AN1644" i="79"/>
  <c r="AN1645" i="79"/>
  <c r="AN1646" i="79"/>
  <c r="AN1642" i="79"/>
  <c r="AF1638" i="79"/>
  <c r="AF1636" i="79"/>
  <c r="AF1643" i="79"/>
  <c r="AF1647" i="79"/>
  <c r="AF1637" i="79"/>
  <c r="AF1640" i="79"/>
  <c r="AF1644" i="79"/>
  <c r="AF1641" i="79"/>
  <c r="AF1645" i="79"/>
  <c r="AF1642" i="79"/>
  <c r="AF1646" i="79"/>
  <c r="AF1696" i="79"/>
  <c r="AF1700" i="79"/>
  <c r="AF1697" i="79"/>
  <c r="AF1701" i="79"/>
  <c r="AF1690" i="79"/>
  <c r="AF1694" i="79"/>
  <c r="AF1698" i="79"/>
  <c r="AF1699" i="79"/>
  <c r="AF1691" i="79"/>
  <c r="AF1695" i="79"/>
  <c r="AE1583" i="79"/>
  <c r="AE1584" i="79"/>
  <c r="AE1586" i="79"/>
  <c r="AE1585" i="79"/>
  <c r="AE1593" i="79"/>
  <c r="AE1592" i="79"/>
  <c r="AE1594" i="79"/>
  <c r="AE1590" i="79"/>
  <c r="AE1589" i="79"/>
  <c r="AE1591" i="79"/>
  <c r="AE1588" i="79"/>
  <c r="AE1587" i="79"/>
  <c r="AE1549" i="79"/>
  <c r="AE1551" i="79"/>
  <c r="AE1550" i="79"/>
  <c r="AE1552" i="79"/>
  <c r="AE1559" i="79"/>
  <c r="AE1554" i="79"/>
  <c r="AE1560" i="79"/>
  <c r="AE1556" i="79"/>
  <c r="AE1555" i="79"/>
  <c r="AE1557" i="79"/>
  <c r="AE1700" i="79"/>
  <c r="AE1696" i="79"/>
  <c r="AE1699" i="79"/>
  <c r="AE1695" i="79"/>
  <c r="AE1698" i="79"/>
  <c r="AE1694" i="79"/>
  <c r="AE1701" i="79"/>
  <c r="AE1697" i="79"/>
  <c r="AE1691" i="79"/>
  <c r="AE1690" i="79"/>
  <c r="AE1636" i="79"/>
  <c r="AE1637" i="79"/>
  <c r="AE1638" i="79"/>
  <c r="AE1611" i="79"/>
  <c r="AE1610" i="79"/>
  <c r="AE1609" i="79"/>
  <c r="AE1619" i="79"/>
  <c r="AE1617" i="79"/>
  <c r="AE1620" i="79"/>
  <c r="AE1618" i="79"/>
  <c r="AE1614" i="79"/>
  <c r="AE1615" i="79"/>
  <c r="AE1616" i="79"/>
  <c r="AE1671" i="79"/>
  <c r="AE1667" i="79"/>
  <c r="AE1674" i="79"/>
  <c r="AE1670" i="79"/>
  <c r="AE1673" i="79"/>
  <c r="AE1669" i="79"/>
  <c r="AE1672" i="79"/>
  <c r="AE1668" i="79"/>
  <c r="AE1664" i="79"/>
  <c r="AE1665" i="79"/>
  <c r="AE1663" i="79"/>
  <c r="N107" i="45"/>
  <c r="O133" i="45" s="1"/>
  <c r="N114" i="45"/>
  <c r="P133" i="45" s="1"/>
  <c r="N93" i="45"/>
  <c r="M133" i="45" s="1"/>
  <c r="N100" i="45"/>
  <c r="N133" i="45" s="1"/>
  <c r="N79" i="45"/>
  <c r="K133" i="45" s="1"/>
  <c r="N44" i="45"/>
  <c r="F133" i="45" s="1"/>
  <c r="N51" i="45"/>
  <c r="G133" i="45" s="1"/>
  <c r="N58" i="45"/>
  <c r="H133" i="45" s="1"/>
  <c r="N37" i="45"/>
  <c r="E133" i="45" s="1"/>
  <c r="N65" i="45"/>
  <c r="I133" i="45" s="1"/>
  <c r="O72" i="45"/>
  <c r="J134" i="45" s="1"/>
  <c r="O79" i="45"/>
  <c r="K134" i="45" s="1"/>
  <c r="O107" i="45"/>
  <c r="O134" i="45" s="1"/>
  <c r="O86" i="45"/>
  <c r="L134" i="45" s="1"/>
  <c r="O93" i="45"/>
  <c r="M134" i="45" s="1"/>
  <c r="O114" i="45"/>
  <c r="P134" i="45" s="1"/>
  <c r="O100" i="45"/>
  <c r="N134" i="45" s="1"/>
  <c r="O65" i="45"/>
  <c r="I134" i="45" s="1"/>
  <c r="O37" i="45"/>
  <c r="E134" i="45" s="1"/>
  <c r="O44" i="45"/>
  <c r="F134" i="45" s="1"/>
  <c r="O51" i="45"/>
  <c r="G134" i="45" s="1"/>
  <c r="O58" i="45"/>
  <c r="H134" i="45" s="1"/>
  <c r="AZ127" i="46"/>
  <c r="AX127" i="46"/>
  <c r="AS127" i="46"/>
  <c r="AU127" i="46"/>
  <c r="AT127" i="46"/>
  <c r="AQ127" i="46"/>
  <c r="AP127" i="46"/>
  <c r="AV127" i="46"/>
  <c r="AW127" i="46"/>
  <c r="AY127" i="46"/>
  <c r="M93" i="45"/>
  <c r="M132" i="45" s="1"/>
  <c r="M114" i="45"/>
  <c r="P132" i="45" s="1"/>
  <c r="M107" i="45"/>
  <c r="O132" i="45" s="1"/>
  <c r="M86" i="45"/>
  <c r="L132" i="45" s="1"/>
  <c r="M100" i="45"/>
  <c r="N132" i="45" s="1"/>
  <c r="M79" i="45"/>
  <c r="K132" i="45" s="1"/>
  <c r="M72" i="45"/>
  <c r="J132" i="45" s="1"/>
  <c r="L93" i="45"/>
  <c r="M131" i="45" s="1"/>
  <c r="L107" i="45"/>
  <c r="O131" i="45" s="1"/>
  <c r="L86" i="45"/>
  <c r="L131" i="45" s="1"/>
  <c r="L114" i="45"/>
  <c r="P131" i="45" s="1"/>
  <c r="L100" i="45"/>
  <c r="N131" i="45" s="1"/>
  <c r="L79" i="45"/>
  <c r="K131" i="45" s="1"/>
  <c r="L72" i="45"/>
  <c r="J131" i="45" s="1"/>
  <c r="N86" i="45"/>
  <c r="L133" i="45" s="1"/>
  <c r="N72" i="45"/>
  <c r="J133" i="45" s="1"/>
  <c r="L65" i="45"/>
  <c r="I131" i="45" s="1"/>
  <c r="L51" i="45"/>
  <c r="G131" i="45" s="1"/>
  <c r="L58" i="45"/>
  <c r="H131" i="45" s="1"/>
  <c r="L37" i="45"/>
  <c r="E131" i="45" s="1"/>
  <c r="L44" i="45"/>
  <c r="F131" i="45" s="1"/>
  <c r="M44" i="45"/>
  <c r="F132" i="45" s="1"/>
  <c r="M58" i="45"/>
  <c r="H132" i="45" s="1"/>
  <c r="M51" i="45"/>
  <c r="G132" i="45" s="1"/>
  <c r="M37" i="45"/>
  <c r="E132" i="45" s="1"/>
  <c r="M65" i="45"/>
  <c r="I132" i="45" s="1"/>
  <c r="AF772" i="79" l="1"/>
  <c r="AF774" i="79"/>
  <c r="AF770" i="79"/>
  <c r="AF965" i="79"/>
  <c r="AF967" i="79"/>
  <c r="AF973" i="79"/>
  <c r="AF969" i="79"/>
  <c r="AF1165" i="79"/>
  <c r="AF972" i="79"/>
  <c r="AF971" i="79"/>
  <c r="AF1162" i="79"/>
  <c r="AF1361" i="79"/>
  <c r="AF970" i="79"/>
  <c r="AF1363" i="79"/>
  <c r="AF1359" i="79"/>
  <c r="AF1362" i="79"/>
  <c r="AF1356" i="79"/>
  <c r="AF1364" i="79"/>
  <c r="AF1360" i="79"/>
  <c r="AF1358" i="79"/>
  <c r="AF1357" i="79"/>
  <c r="AF1355" i="79"/>
  <c r="AF1169" i="79"/>
  <c r="AF1161" i="79"/>
  <c r="AF1166" i="79"/>
  <c r="AF1160" i="79"/>
  <c r="AF1167" i="79"/>
  <c r="AF1168" i="79"/>
  <c r="AF1164" i="79"/>
  <c r="AE1561" i="79"/>
  <c r="AS1613" i="79"/>
  <c r="AS1618" i="79"/>
  <c r="AS1647" i="79"/>
  <c r="AS1594" i="79"/>
  <c r="AS1672" i="79"/>
  <c r="AS1674" i="79"/>
  <c r="AS1620" i="79"/>
  <c r="AS1642" i="79"/>
  <c r="AS1640" i="79"/>
  <c r="AS1690" i="79"/>
  <c r="AS1701" i="79"/>
  <c r="AS1699" i="79"/>
  <c r="AS1560" i="79"/>
  <c r="AS1592" i="79"/>
  <c r="AE1358" i="79"/>
  <c r="AE1355" i="79"/>
  <c r="AE1356" i="79"/>
  <c r="AE1357" i="79"/>
  <c r="AE1161" i="79"/>
  <c r="AE1163" i="79"/>
  <c r="AE1160" i="79"/>
  <c r="AE1162" i="79"/>
  <c r="AS1669" i="79"/>
  <c r="AS1667" i="79"/>
  <c r="AS1615" i="79"/>
  <c r="AS1646" i="79"/>
  <c r="AS1691" i="79"/>
  <c r="AS1694" i="79"/>
  <c r="AS1696" i="79"/>
  <c r="AS1589" i="79"/>
  <c r="AS1593" i="79"/>
  <c r="AS1692" i="79"/>
  <c r="AS1673" i="79"/>
  <c r="AS1619" i="79"/>
  <c r="AS1645" i="79"/>
  <c r="AS1700" i="79"/>
  <c r="AS1555" i="79"/>
  <c r="AS1559" i="79"/>
  <c r="AS1551" i="79"/>
  <c r="AS1587" i="79"/>
  <c r="AN1354" i="79"/>
  <c r="AQ1354" i="79"/>
  <c r="AL1354" i="79"/>
  <c r="AR1354" i="79"/>
  <c r="AO1354" i="79"/>
  <c r="AP1354" i="79"/>
  <c r="AM1354" i="79"/>
  <c r="AI1354" i="79"/>
  <c r="AK1354" i="79"/>
  <c r="AG1354" i="79"/>
  <c r="AH1354" i="79"/>
  <c r="AJ1354" i="79"/>
  <c r="AE1363" i="79"/>
  <c r="AE1365" i="79"/>
  <c r="AE1362" i="79"/>
  <c r="AE1361" i="79"/>
  <c r="AE1364" i="79"/>
  <c r="AE1360" i="79"/>
  <c r="AE1359" i="79"/>
  <c r="AE970" i="79"/>
  <c r="AE972" i="79"/>
  <c r="AE971" i="79"/>
  <c r="AE969" i="79"/>
  <c r="AE973" i="79"/>
  <c r="AN964" i="79"/>
  <c r="AR964" i="79"/>
  <c r="AL964" i="79"/>
  <c r="AO964" i="79"/>
  <c r="AQ964" i="79"/>
  <c r="AP964" i="79"/>
  <c r="AM964" i="79"/>
  <c r="AK964" i="79"/>
  <c r="AH964" i="79"/>
  <c r="AG964" i="79"/>
  <c r="AJ964" i="79"/>
  <c r="AI964" i="79"/>
  <c r="AL769" i="79"/>
  <c r="AR769" i="79"/>
  <c r="AP769" i="79"/>
  <c r="AN769" i="79"/>
  <c r="AM769" i="79"/>
  <c r="AQ769" i="79"/>
  <c r="AO769" i="79"/>
  <c r="AH769" i="79"/>
  <c r="AJ769" i="79"/>
  <c r="AI769" i="79"/>
  <c r="AK769" i="79"/>
  <c r="AG769" i="79"/>
  <c r="AR1159" i="79"/>
  <c r="AO1159" i="79"/>
  <c r="AN1159" i="79"/>
  <c r="AQ1159" i="79"/>
  <c r="AL1159" i="79"/>
  <c r="AP1159" i="79"/>
  <c r="AM1159" i="79"/>
  <c r="AI1159" i="79"/>
  <c r="AG1159" i="79"/>
  <c r="AJ1159" i="79"/>
  <c r="AK1159" i="79"/>
  <c r="AH1159" i="79"/>
  <c r="AE1166" i="79"/>
  <c r="AE1169" i="79"/>
  <c r="AE1165" i="79"/>
  <c r="AE1167" i="79"/>
  <c r="AE1168" i="79"/>
  <c r="AE1164" i="79"/>
  <c r="AE776" i="79"/>
  <c r="AE775" i="79"/>
  <c r="AE774" i="79"/>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AH1160" i="79" l="1"/>
  <c r="AH1164" i="79"/>
  <c r="AH1161" i="79"/>
  <c r="AH1169" i="79"/>
  <c r="AH1162" i="79"/>
  <c r="AH1166" i="79"/>
  <c r="AH1167" i="79"/>
  <c r="AH1163" i="79"/>
  <c r="AQ1163" i="79"/>
  <c r="AQ1167" i="79"/>
  <c r="AQ1160" i="79"/>
  <c r="AQ1164" i="79"/>
  <c r="AQ1161" i="79"/>
  <c r="AQ1169" i="79"/>
  <c r="AQ1162" i="79"/>
  <c r="AQ1166" i="79"/>
  <c r="AN773" i="79"/>
  <c r="AN777" i="79"/>
  <c r="AN770" i="79"/>
  <c r="AN774" i="79"/>
  <c r="AN771" i="79"/>
  <c r="AN775" i="79"/>
  <c r="AN776" i="79"/>
  <c r="AN772" i="79"/>
  <c r="AO968" i="79"/>
  <c r="AO972" i="79"/>
  <c r="AO965" i="79"/>
  <c r="AO969" i="79"/>
  <c r="AO973" i="79"/>
  <c r="AO966" i="79"/>
  <c r="AO970" i="79"/>
  <c r="AO967" i="79"/>
  <c r="AO971" i="79"/>
  <c r="AI1355" i="79"/>
  <c r="AI1357" i="79"/>
  <c r="AI1361" i="79"/>
  <c r="AI1365" i="79"/>
  <c r="AI1356" i="79"/>
  <c r="AI1358" i="79"/>
  <c r="AI1359" i="79"/>
  <c r="AI1364" i="79"/>
  <c r="AK1161" i="79"/>
  <c r="AK1169" i="79"/>
  <c r="AK1162" i="79"/>
  <c r="AK1166" i="79"/>
  <c r="AK1163" i="79"/>
  <c r="AK1167" i="79"/>
  <c r="AK1160" i="79"/>
  <c r="AK1164" i="79"/>
  <c r="AM1163" i="79"/>
  <c r="AM1167" i="79"/>
  <c r="AM1160" i="79"/>
  <c r="AM1164" i="79"/>
  <c r="AM1161" i="79"/>
  <c r="AM1169" i="79"/>
  <c r="AM1162" i="79"/>
  <c r="AM1166" i="79"/>
  <c r="AN1162" i="79"/>
  <c r="AN1166" i="79"/>
  <c r="AN1163" i="79"/>
  <c r="AN1167" i="79"/>
  <c r="AN1160" i="79"/>
  <c r="AN1164" i="79"/>
  <c r="AN1169" i="79"/>
  <c r="AN1161" i="79"/>
  <c r="AK772" i="79"/>
  <c r="AK776" i="79"/>
  <c r="AK773" i="79"/>
  <c r="AK770" i="79"/>
  <c r="AK774" i="79"/>
  <c r="AK775" i="79"/>
  <c r="AK771" i="79"/>
  <c r="AK777" i="79"/>
  <c r="AO772" i="79"/>
  <c r="AO776" i="79"/>
  <c r="AO773" i="79"/>
  <c r="AO770" i="79"/>
  <c r="AO774" i="79"/>
  <c r="AO771" i="79"/>
  <c r="AO775" i="79"/>
  <c r="AO777" i="79"/>
  <c r="AP771" i="79"/>
  <c r="AP775" i="79"/>
  <c r="AP772" i="79"/>
  <c r="AP773" i="79"/>
  <c r="AP777" i="79"/>
  <c r="AP770" i="79"/>
  <c r="AP776" i="79"/>
  <c r="AP774" i="79"/>
  <c r="AJ965" i="79"/>
  <c r="AJ969" i="79"/>
  <c r="AJ973" i="79"/>
  <c r="AJ966" i="79"/>
  <c r="AJ970" i="79"/>
  <c r="AJ967" i="79"/>
  <c r="AJ971" i="79"/>
  <c r="AJ968" i="79"/>
  <c r="AM966" i="79"/>
  <c r="AM970" i="79"/>
  <c r="AM967" i="79"/>
  <c r="AM971" i="79"/>
  <c r="AM968" i="79"/>
  <c r="AM972" i="79"/>
  <c r="AM969" i="79"/>
  <c r="AM973" i="79"/>
  <c r="AM965" i="79"/>
  <c r="AL967" i="79"/>
  <c r="AL971" i="79"/>
  <c r="AL968" i="79"/>
  <c r="AL972" i="79"/>
  <c r="AL965" i="79"/>
  <c r="AL969" i="79"/>
  <c r="AL973" i="79"/>
  <c r="AL966" i="79"/>
  <c r="AL970" i="79"/>
  <c r="AH1356" i="79"/>
  <c r="AH1358" i="79"/>
  <c r="AH1362" i="79"/>
  <c r="AH1359" i="79"/>
  <c r="AH1363" i="79"/>
  <c r="AH1355" i="79"/>
  <c r="AH1364" i="79"/>
  <c r="AH1361" i="79"/>
  <c r="AH1365" i="79"/>
  <c r="AH1357" i="79"/>
  <c r="AM1355" i="79"/>
  <c r="AM1357" i="79"/>
  <c r="AM1361" i="79"/>
  <c r="AM1365" i="79"/>
  <c r="AM1358" i="79"/>
  <c r="AM1362" i="79"/>
  <c r="AM1359" i="79"/>
  <c r="AM1363" i="79"/>
  <c r="AM1356" i="79"/>
  <c r="AM1364" i="79"/>
  <c r="AL1356" i="79"/>
  <c r="AL1355" i="79"/>
  <c r="AL1358" i="79"/>
  <c r="AL1362" i="79"/>
  <c r="AL1359" i="79"/>
  <c r="AL1363" i="79"/>
  <c r="AL1364" i="79"/>
  <c r="AL1361" i="79"/>
  <c r="AL1365" i="79"/>
  <c r="AL1357" i="79"/>
  <c r="AG772" i="79"/>
  <c r="AG776" i="79"/>
  <c r="AG773" i="79"/>
  <c r="AG770" i="79"/>
  <c r="AG774" i="79"/>
  <c r="AG771" i="79"/>
  <c r="AG775" i="79"/>
  <c r="AK968" i="79"/>
  <c r="AK972" i="79"/>
  <c r="AK965" i="79"/>
  <c r="AK969" i="79"/>
  <c r="AK973" i="79"/>
  <c r="AK966" i="79"/>
  <c r="AK970" i="79"/>
  <c r="AK967" i="79"/>
  <c r="AK971" i="79"/>
  <c r="AR1356" i="79"/>
  <c r="AR1364" i="79"/>
  <c r="AR1357" i="79"/>
  <c r="AR1361" i="79"/>
  <c r="AR1365" i="79"/>
  <c r="AR1358" i="79"/>
  <c r="AR1362" i="79"/>
  <c r="AR1363" i="79"/>
  <c r="AR1355" i="79"/>
  <c r="AR1359" i="79"/>
  <c r="AJ1162" i="79"/>
  <c r="AJ1166" i="79"/>
  <c r="AJ1163" i="79"/>
  <c r="AJ1160" i="79"/>
  <c r="AJ1164" i="79"/>
  <c r="AJ1161" i="79"/>
  <c r="AJ1169" i="79"/>
  <c r="AO1161" i="79"/>
  <c r="AO1169" i="79"/>
  <c r="AO1162" i="79"/>
  <c r="AO1166" i="79"/>
  <c r="AO1163" i="79"/>
  <c r="AO1167" i="79"/>
  <c r="AO1160" i="79"/>
  <c r="AO1164" i="79"/>
  <c r="AQ770" i="79"/>
  <c r="AQ774" i="79"/>
  <c r="AQ771" i="79"/>
  <c r="AQ772" i="79"/>
  <c r="AQ776" i="79"/>
  <c r="AQ777" i="79"/>
  <c r="AQ775" i="79"/>
  <c r="AQ773" i="79"/>
  <c r="AR773" i="79"/>
  <c r="AR777" i="79"/>
  <c r="AR770" i="79"/>
  <c r="AR774" i="79"/>
  <c r="AR771" i="79"/>
  <c r="AR775" i="79"/>
  <c r="AR772" i="79"/>
  <c r="AR776" i="79"/>
  <c r="AG968" i="79"/>
  <c r="AG965" i="79"/>
  <c r="AG969" i="79"/>
  <c r="AG973" i="79"/>
  <c r="AG966" i="79"/>
  <c r="AG970" i="79"/>
  <c r="AG967" i="79"/>
  <c r="AG971" i="79"/>
  <c r="AP967" i="79"/>
  <c r="AP971" i="79"/>
  <c r="AP968" i="79"/>
  <c r="AP972" i="79"/>
  <c r="AP965" i="79"/>
  <c r="AP969" i="79"/>
  <c r="AP973" i="79"/>
  <c r="AP970" i="79"/>
  <c r="AP966" i="79"/>
  <c r="AR965" i="79"/>
  <c r="AR969" i="79"/>
  <c r="AR973" i="79"/>
  <c r="AR966" i="79"/>
  <c r="AR970" i="79"/>
  <c r="AR967" i="79"/>
  <c r="AR971" i="79"/>
  <c r="AR968" i="79"/>
  <c r="AR972" i="79"/>
  <c r="AG1355" i="79"/>
  <c r="AG1356" i="79"/>
  <c r="AG1359" i="79"/>
  <c r="AG1364" i="79"/>
  <c r="AG1357" i="79"/>
  <c r="AG1361" i="79"/>
  <c r="AG1365" i="79"/>
  <c r="AG1358" i="79"/>
  <c r="AP1358" i="79"/>
  <c r="AP1362" i="79"/>
  <c r="AP1359" i="79"/>
  <c r="AP1363" i="79"/>
  <c r="AP1355" i="79"/>
  <c r="AP1356" i="79"/>
  <c r="AP1364" i="79"/>
  <c r="AP1357" i="79"/>
  <c r="AP1361" i="79"/>
  <c r="AP1365" i="79"/>
  <c r="AQ1355" i="79"/>
  <c r="AQ1357" i="79"/>
  <c r="AQ1361" i="79"/>
  <c r="AQ1365" i="79"/>
  <c r="AQ1358" i="79"/>
  <c r="AQ1362" i="79"/>
  <c r="AQ1359" i="79"/>
  <c r="AQ1363" i="79"/>
  <c r="AQ1364" i="79"/>
  <c r="AQ1356" i="79"/>
  <c r="AI1163" i="79"/>
  <c r="AI1160" i="79"/>
  <c r="AI1164" i="79"/>
  <c r="AI1161" i="79"/>
  <c r="AI1169" i="79"/>
  <c r="AI1166" i="79"/>
  <c r="AI1162" i="79"/>
  <c r="AH771" i="79"/>
  <c r="AH775" i="79"/>
  <c r="AH772" i="79"/>
  <c r="AH773" i="79"/>
  <c r="AH777" i="79"/>
  <c r="AH774" i="79"/>
  <c r="AH776" i="79"/>
  <c r="AH770" i="79"/>
  <c r="AI966" i="79"/>
  <c r="AI970" i="79"/>
  <c r="AI967" i="79"/>
  <c r="AI971" i="79"/>
  <c r="AI968" i="79"/>
  <c r="AI973" i="79"/>
  <c r="AI965" i="79"/>
  <c r="AI969" i="79"/>
  <c r="AJ1356" i="79"/>
  <c r="AJ1364" i="79"/>
  <c r="AJ1357" i="79"/>
  <c r="AJ1361" i="79"/>
  <c r="AJ1365" i="79"/>
  <c r="AJ1358" i="79"/>
  <c r="AJ1359" i="79"/>
  <c r="AJ1355" i="79"/>
  <c r="AP1160" i="79"/>
  <c r="AP1164" i="79"/>
  <c r="AP1161" i="79"/>
  <c r="AP1169" i="79"/>
  <c r="AP1162" i="79"/>
  <c r="AP1166" i="79"/>
  <c r="AP1163" i="79"/>
  <c r="AP1167" i="79"/>
  <c r="AI770" i="79"/>
  <c r="AI774" i="79"/>
  <c r="AI771" i="79"/>
  <c r="AI775" i="79"/>
  <c r="AI772" i="79"/>
  <c r="AI776" i="79"/>
  <c r="AI773" i="79"/>
  <c r="AG1161" i="79"/>
  <c r="AG1169" i="79"/>
  <c r="AG1162" i="79"/>
  <c r="AG1166" i="79"/>
  <c r="AG1163" i="79"/>
  <c r="AG1160" i="79"/>
  <c r="AG1164" i="79"/>
  <c r="AL1160" i="79"/>
  <c r="AL1164" i="79"/>
  <c r="AL1161" i="79"/>
  <c r="AL1169" i="79"/>
  <c r="AL1162" i="79"/>
  <c r="AL1166" i="79"/>
  <c r="AL1167" i="79"/>
  <c r="AL1163" i="79"/>
  <c r="AR1162" i="79"/>
  <c r="AR1166" i="79"/>
  <c r="AR1163" i="79"/>
  <c r="AR1167" i="79"/>
  <c r="AR1160" i="79"/>
  <c r="AR1164" i="79"/>
  <c r="AR1169" i="79"/>
  <c r="AR1161" i="79"/>
  <c r="AJ773" i="79"/>
  <c r="AJ770" i="79"/>
  <c r="AJ774" i="79"/>
  <c r="AJ771" i="79"/>
  <c r="AJ775" i="79"/>
  <c r="AJ772" i="79"/>
  <c r="AJ776" i="79"/>
  <c r="AM770" i="79"/>
  <c r="AM774" i="79"/>
  <c r="AM771" i="79"/>
  <c r="AM772" i="79"/>
  <c r="AM776" i="79"/>
  <c r="AM775" i="79"/>
  <c r="AM773" i="79"/>
  <c r="AM777" i="79"/>
  <c r="AL771" i="79"/>
  <c r="AL775" i="79"/>
  <c r="AL772" i="79"/>
  <c r="AL773" i="79"/>
  <c r="AL777" i="79"/>
  <c r="AL770" i="79"/>
  <c r="AL774" i="79"/>
  <c r="AL776" i="79"/>
  <c r="AH967" i="79"/>
  <c r="AH971" i="79"/>
  <c r="AH968" i="79"/>
  <c r="AH972" i="79"/>
  <c r="AH965" i="79"/>
  <c r="AH969" i="79"/>
  <c r="AH973" i="79"/>
  <c r="AH966" i="79"/>
  <c r="AH970" i="79"/>
  <c r="AQ966" i="79"/>
  <c r="AQ970" i="79"/>
  <c r="AQ967" i="79"/>
  <c r="AQ971" i="79"/>
  <c r="AQ968" i="79"/>
  <c r="AQ972" i="79"/>
  <c r="AQ965" i="79"/>
  <c r="AQ969" i="79"/>
  <c r="AQ973" i="79"/>
  <c r="AN965" i="79"/>
  <c r="AN969" i="79"/>
  <c r="AN973" i="79"/>
  <c r="AN966" i="79"/>
  <c r="AN970" i="79"/>
  <c r="AN967" i="79"/>
  <c r="AN971" i="79"/>
  <c r="AN968" i="79"/>
  <c r="AN972" i="79"/>
  <c r="AK1355" i="79"/>
  <c r="AK1359" i="79"/>
  <c r="AK1363" i="79"/>
  <c r="AK1364" i="79"/>
  <c r="AK1356" i="79"/>
  <c r="AK1357" i="79"/>
  <c r="AK1361" i="79"/>
  <c r="AK1365" i="79"/>
  <c r="AK1362" i="79"/>
  <c r="AK1358" i="79"/>
  <c r="AO1355" i="79"/>
  <c r="AO1359" i="79"/>
  <c r="AO1363" i="79"/>
  <c r="AO1356" i="79"/>
  <c r="AO1364" i="79"/>
  <c r="AO1357" i="79"/>
  <c r="AO1361" i="79"/>
  <c r="AO1365" i="79"/>
  <c r="AO1362" i="79"/>
  <c r="AO1358" i="79"/>
  <c r="AN1356" i="79"/>
  <c r="AN1364" i="79"/>
  <c r="AN1355" i="79"/>
  <c r="AN1357" i="79"/>
  <c r="AN1361" i="79"/>
  <c r="AN1365" i="79"/>
  <c r="AN1358" i="79"/>
  <c r="AN1362" i="79"/>
  <c r="AN1363" i="79"/>
  <c r="AN1359" i="79"/>
  <c r="H120" i="47"/>
  <c r="H121" i="47"/>
  <c r="H122" i="47"/>
  <c r="H123" i="47"/>
  <c r="H124" i="47"/>
  <c r="H125" i="47"/>
  <c r="H126" i="47"/>
  <c r="H127" i="47"/>
  <c r="H128" i="47"/>
  <c r="H135" i="47"/>
  <c r="H136" i="47"/>
  <c r="H137" i="47"/>
  <c r="H138" i="47"/>
  <c r="H140" i="47"/>
  <c r="H141" i="47"/>
  <c r="H142" i="47"/>
  <c r="H144" i="47"/>
  <c r="H145" i="47"/>
  <c r="H146" i="47"/>
  <c r="H150" i="47"/>
  <c r="H151" i="47"/>
  <c r="H152" i="47"/>
  <c r="D17" i="45"/>
  <c r="AS1166" i="79" l="1"/>
  <c r="AS1359" i="79"/>
  <c r="AS1169" i="79"/>
  <c r="AS1364" i="79"/>
  <c r="AS1164" i="79"/>
  <c r="AS1365" i="79"/>
  <c r="AS1361" i="79"/>
  <c r="AF1595" i="79"/>
  <c r="E95" i="43" s="1"/>
  <c r="D80" i="43"/>
  <c r="AF1366" i="79"/>
  <c r="E77" i="43" s="1"/>
  <c r="AS1549" i="79"/>
  <c r="AE1595" i="79"/>
  <c r="D95" i="43" s="1"/>
  <c r="AS1358" i="79"/>
  <c r="AS1610" i="79"/>
  <c r="AS1609" i="79"/>
  <c r="AS1553" i="79"/>
  <c r="AS1552" i="79"/>
  <c r="AE1366" i="79"/>
  <c r="D77" i="43" s="1"/>
  <c r="AS1611" i="79"/>
  <c r="AS1586" i="79"/>
  <c r="AS1665" i="79"/>
  <c r="AS1637" i="79"/>
  <c r="AS1550" i="79"/>
  <c r="AS1355" i="79"/>
  <c r="AS1636" i="79"/>
  <c r="AS1357" i="79"/>
  <c r="AS1638" i="79"/>
  <c r="AS1356" i="79"/>
  <c r="AS1583" i="79"/>
  <c r="AS1663" i="79"/>
  <c r="AS1585" i="79"/>
  <c r="AS1664" i="79"/>
  <c r="AS1584" i="79"/>
  <c r="H115" i="47"/>
  <c r="H116" i="47"/>
  <c r="H114" i="47"/>
  <c r="H112" i="47"/>
  <c r="H113" i="47"/>
  <c r="H111" i="47"/>
  <c r="H109" i="47"/>
  <c r="H110" i="47"/>
  <c r="H108" i="47"/>
  <c r="H106" i="47"/>
  <c r="H107" i="47"/>
  <c r="H105" i="47"/>
  <c r="H97" i="47"/>
  <c r="H98" i="47"/>
  <c r="H96" i="47"/>
  <c r="H94" i="47"/>
  <c r="H95" i="47"/>
  <c r="H93" i="47"/>
  <c r="H91" i="47"/>
  <c r="H92" i="47"/>
  <c r="H90" i="47"/>
  <c r="AS1558" i="79" l="1"/>
  <c r="AF1561" i="79"/>
  <c r="E80" i="43" s="1"/>
  <c r="H31" i="47"/>
  <c r="H32" i="47"/>
  <c r="H30" i="47"/>
  <c r="H16" i="47"/>
  <c r="H17" i="47"/>
  <c r="H15" i="47"/>
  <c r="K17" i="45" l="1"/>
  <c r="J17" i="45"/>
  <c r="I17" i="45"/>
  <c r="H17" i="45"/>
  <c r="G17" i="45"/>
  <c r="F17" i="45"/>
  <c r="E17" i="45"/>
  <c r="K23" i="45" l="1"/>
  <c r="AE579" i="79" s="1"/>
  <c r="K30" i="45"/>
  <c r="J23" i="45"/>
  <c r="C129" i="45" s="1"/>
  <c r="AE388" i="79" s="1"/>
  <c r="J30" i="45"/>
  <c r="D129" i="45" s="1"/>
  <c r="I30" i="45"/>
  <c r="D128" i="45" s="1"/>
  <c r="I23" i="45"/>
  <c r="C128" i="45" s="1"/>
  <c r="AE198" i="79" s="1"/>
  <c r="AE199" i="79" s="1"/>
  <c r="H23" i="45"/>
  <c r="C127" i="45" s="1"/>
  <c r="H30" i="45"/>
  <c r="D127" i="45" s="1"/>
  <c r="G23" i="45"/>
  <c r="C126" i="45" s="1"/>
  <c r="G30" i="45"/>
  <c r="D126" i="45" s="1"/>
  <c r="F23" i="45"/>
  <c r="C125" i="45" s="1"/>
  <c r="F30" i="45"/>
  <c r="D125" i="45" s="1"/>
  <c r="I65" i="45"/>
  <c r="I128" i="45" s="1"/>
  <c r="E86" i="45"/>
  <c r="L124" i="45" s="1"/>
  <c r="E100" i="45"/>
  <c r="N124" i="45" s="1"/>
  <c r="E72" i="45"/>
  <c r="J124" i="45" s="1"/>
  <c r="E107" i="45"/>
  <c r="O124" i="45" s="1"/>
  <c r="E114" i="45"/>
  <c r="P124" i="45" s="1"/>
  <c r="E79" i="45"/>
  <c r="K124" i="45" s="1"/>
  <c r="E93" i="45"/>
  <c r="M124" i="45" s="1"/>
  <c r="E65" i="45"/>
  <c r="I124" i="45" s="1"/>
  <c r="G65" i="45"/>
  <c r="I126" i="45" s="1"/>
  <c r="G100" i="45"/>
  <c r="N126" i="45" s="1"/>
  <c r="G86" i="45"/>
  <c r="L126" i="45" s="1"/>
  <c r="G114" i="45"/>
  <c r="P126" i="45" s="1"/>
  <c r="G107" i="45"/>
  <c r="O126" i="45" s="1"/>
  <c r="G79" i="45"/>
  <c r="K126" i="45" s="1"/>
  <c r="G93" i="45"/>
  <c r="M126" i="45" s="1"/>
  <c r="G72" i="45"/>
  <c r="J126" i="45" s="1"/>
  <c r="H93" i="45"/>
  <c r="M127" i="45" s="1"/>
  <c r="H79" i="45"/>
  <c r="K127" i="45" s="1"/>
  <c r="H86" i="45"/>
  <c r="L127" i="45" s="1"/>
  <c r="H107" i="45"/>
  <c r="O127" i="45" s="1"/>
  <c r="H114" i="45"/>
  <c r="P127" i="45" s="1"/>
  <c r="H100" i="45"/>
  <c r="N127" i="45" s="1"/>
  <c r="H72" i="45"/>
  <c r="J127" i="45" s="1"/>
  <c r="I93" i="45"/>
  <c r="M128" i="45" s="1"/>
  <c r="I86" i="45"/>
  <c r="L128" i="45" s="1"/>
  <c r="I72" i="45"/>
  <c r="J128" i="45" s="1"/>
  <c r="I100" i="45"/>
  <c r="N128" i="45" s="1"/>
  <c r="I114" i="45"/>
  <c r="P128" i="45" s="1"/>
  <c r="I107" i="45"/>
  <c r="O128" i="45" s="1"/>
  <c r="I79" i="45"/>
  <c r="K128" i="45" s="1"/>
  <c r="F58" i="45"/>
  <c r="H125" i="45" s="1"/>
  <c r="F107" i="45"/>
  <c r="O125" i="45" s="1"/>
  <c r="F86" i="45"/>
  <c r="L125" i="45" s="1"/>
  <c r="F100" i="45"/>
  <c r="N125" i="45" s="1"/>
  <c r="F72" i="45"/>
  <c r="J125" i="45" s="1"/>
  <c r="F93" i="45"/>
  <c r="M125" i="45" s="1"/>
  <c r="F114" i="45"/>
  <c r="P125" i="45" s="1"/>
  <c r="F79" i="45"/>
  <c r="K125" i="45" s="1"/>
  <c r="J86" i="45"/>
  <c r="L129" i="45" s="1"/>
  <c r="J114" i="45"/>
  <c r="P129" i="45" s="1"/>
  <c r="J93" i="45"/>
  <c r="M129" i="45" s="1"/>
  <c r="J100" i="45"/>
  <c r="N129" i="45" s="1"/>
  <c r="J72" i="45"/>
  <c r="J129" i="45" s="1"/>
  <c r="J107" i="45"/>
  <c r="O129" i="45" s="1"/>
  <c r="J79" i="45"/>
  <c r="K129" i="45" s="1"/>
  <c r="K100" i="45"/>
  <c r="K114" i="45"/>
  <c r="K72" i="45"/>
  <c r="K93" i="45"/>
  <c r="K86" i="45"/>
  <c r="K79" i="45"/>
  <c r="K107" i="45"/>
  <c r="J65" i="45"/>
  <c r="I129" i="45" s="1"/>
  <c r="K65" i="45"/>
  <c r="E58" i="45"/>
  <c r="H124" i="45" s="1"/>
  <c r="F65" i="45"/>
  <c r="I125" i="45" s="1"/>
  <c r="H37" i="45"/>
  <c r="E127" i="45" s="1"/>
  <c r="H65" i="45"/>
  <c r="I127" i="45" s="1"/>
  <c r="G58" i="45"/>
  <c r="H126" i="45" s="1"/>
  <c r="G51" i="45"/>
  <c r="G126" i="45" s="1"/>
  <c r="G44" i="45"/>
  <c r="F126" i="45" s="1"/>
  <c r="G37" i="45"/>
  <c r="E126" i="45" s="1"/>
  <c r="K58" i="45"/>
  <c r="K51" i="45"/>
  <c r="K44" i="45"/>
  <c r="K37" i="45"/>
  <c r="H58" i="45"/>
  <c r="H127" i="45" s="1"/>
  <c r="H44" i="45"/>
  <c r="F127" i="45" s="1"/>
  <c r="H51" i="45"/>
  <c r="G127" i="45" s="1"/>
  <c r="E51" i="45"/>
  <c r="G124" i="45" s="1"/>
  <c r="E37" i="45"/>
  <c r="E124" i="45" s="1"/>
  <c r="E44" i="45"/>
  <c r="F124" i="45" s="1"/>
  <c r="I58" i="45"/>
  <c r="H128" i="45" s="1"/>
  <c r="I44" i="45"/>
  <c r="F128" i="45" s="1"/>
  <c r="I37" i="45"/>
  <c r="E128" i="45" s="1"/>
  <c r="I51" i="45"/>
  <c r="G128" i="45" s="1"/>
  <c r="F51" i="45"/>
  <c r="G125" i="45" s="1"/>
  <c r="F44" i="45"/>
  <c r="F125" i="45" s="1"/>
  <c r="F37" i="45"/>
  <c r="E125" i="45" s="1"/>
  <c r="J58" i="45"/>
  <c r="H129" i="45" s="1"/>
  <c r="J44" i="45"/>
  <c r="F129" i="45" s="1"/>
  <c r="J37" i="45"/>
  <c r="E129" i="45" s="1"/>
  <c r="J51" i="45"/>
  <c r="G129" i="45" s="1"/>
  <c r="AM20" i="46"/>
  <c r="W14" i="47"/>
  <c r="J14" i="47"/>
  <c r="K14" i="47"/>
  <c r="L14" i="47"/>
  <c r="M14" i="47"/>
  <c r="O14" i="47"/>
  <c r="I14" i="47"/>
  <c r="AS20" i="46"/>
  <c r="AO20" i="46"/>
  <c r="AP20" i="46"/>
  <c r="AQ20" i="46"/>
  <c r="AN20" i="46"/>
  <c r="C60" i="45"/>
  <c r="C46" i="45"/>
  <c r="C39" i="45"/>
  <c r="C25" i="45"/>
  <c r="C32" i="45"/>
  <c r="C18" i="45"/>
  <c r="E42" i="44"/>
  <c r="F42" i="44"/>
  <c r="G42" i="44"/>
  <c r="H42" i="44"/>
  <c r="J42" i="44"/>
  <c r="D42" i="44"/>
  <c r="AF388" i="79" l="1"/>
  <c r="AF394" i="79" s="1"/>
  <c r="AF579" i="79"/>
  <c r="AF583" i="79" s="1"/>
  <c r="AF198" i="79"/>
  <c r="AF200" i="79" s="1"/>
  <c r="AN130" i="46"/>
  <c r="AN404" i="46"/>
  <c r="AN540" i="46"/>
  <c r="AN268" i="46"/>
  <c r="AN269" i="46" s="1"/>
  <c r="AI1633" i="79"/>
  <c r="AI1649" i="79" s="1"/>
  <c r="H104" i="43" s="1"/>
  <c r="AL1580" i="79"/>
  <c r="AL1596" i="79" s="1"/>
  <c r="AJ1546" i="79"/>
  <c r="AJ1562" i="79" s="1"/>
  <c r="I81" i="43" s="1"/>
  <c r="AN1352" i="79"/>
  <c r="AN1367" i="79" s="1"/>
  <c r="AG1660" i="79"/>
  <c r="AG1676" i="79" s="1"/>
  <c r="AM1633" i="79"/>
  <c r="AM1649" i="79" s="1"/>
  <c r="AP1580" i="79"/>
  <c r="AP1596" i="79" s="1"/>
  <c r="AN1546" i="79"/>
  <c r="AN1562" i="79" s="1"/>
  <c r="AO1352" i="79"/>
  <c r="AO1367" i="79" s="1"/>
  <c r="AK1660" i="79"/>
  <c r="AK1676" i="79" s="1"/>
  <c r="AQ1633" i="79"/>
  <c r="AQ1649" i="79" s="1"/>
  <c r="AR1546" i="79"/>
  <c r="AR1562" i="79" s="1"/>
  <c r="AJ1352" i="79"/>
  <c r="AJ1367" i="79" s="1"/>
  <c r="I78" i="43" s="1"/>
  <c r="AR1352" i="79"/>
  <c r="AR1367" i="79" s="1"/>
  <c r="AE1606" i="79"/>
  <c r="AE1622" i="79" s="1"/>
  <c r="AF1352" i="79"/>
  <c r="AF1367" i="79" s="1"/>
  <c r="E78" i="43" s="1"/>
  <c r="AO1660" i="79"/>
  <c r="AO1676" i="79" s="1"/>
  <c r="AH1580" i="79"/>
  <c r="AH1596" i="79" s="1"/>
  <c r="G96" i="43" s="1"/>
  <c r="AF1546" i="79"/>
  <c r="AF1562" i="79" s="1"/>
  <c r="E81" i="43" s="1"/>
  <c r="AK1352" i="79"/>
  <c r="AK1367" i="79" s="1"/>
  <c r="AG1352" i="79"/>
  <c r="AG1367" i="79" s="1"/>
  <c r="F78" i="43" s="1"/>
  <c r="AE1580" i="79"/>
  <c r="AE1596" i="79" s="1"/>
  <c r="AO1606" i="79"/>
  <c r="AO1622" i="79" s="1"/>
  <c r="AG1546" i="79"/>
  <c r="AG1562" i="79" s="1"/>
  <c r="F81" i="43" s="1"/>
  <c r="AF1660" i="79"/>
  <c r="AF1676" i="79" s="1"/>
  <c r="AG1687" i="79"/>
  <c r="AG1703" i="79" s="1"/>
  <c r="AH1606" i="79"/>
  <c r="AH1622" i="79" s="1"/>
  <c r="G100" i="43" s="1"/>
  <c r="AI1352" i="79"/>
  <c r="AI1367" i="79" s="1"/>
  <c r="H78" i="43" s="1"/>
  <c r="AL1546" i="79"/>
  <c r="AL1562" i="79" s="1"/>
  <c r="AQ1580" i="79"/>
  <c r="AQ1596" i="79" s="1"/>
  <c r="AR1633" i="79"/>
  <c r="AR1649" i="79" s="1"/>
  <c r="AM1606" i="79"/>
  <c r="AM1622" i="79" s="1"/>
  <c r="AM1546" i="79"/>
  <c r="AM1562" i="79" s="1"/>
  <c r="AN1580" i="79"/>
  <c r="AN1596" i="79" s="1"/>
  <c r="AO1633" i="79"/>
  <c r="AO1649" i="79" s="1"/>
  <c r="AE1687" i="79"/>
  <c r="AE1703" i="79" s="1"/>
  <c r="AR1606" i="79"/>
  <c r="AR1622" i="79" s="1"/>
  <c r="AH1633" i="79"/>
  <c r="AH1649" i="79" s="1"/>
  <c r="G104" i="43" s="1"/>
  <c r="AI1660" i="79"/>
  <c r="AI1676" i="79" s="1"/>
  <c r="H108" i="43" s="1"/>
  <c r="AJ1687" i="79"/>
  <c r="AJ1703" i="79" s="1"/>
  <c r="I112" i="43" s="1"/>
  <c r="AP1352" i="79"/>
  <c r="AP1367" i="79" s="1"/>
  <c r="AI1546" i="79"/>
  <c r="AI1562" i="79" s="1"/>
  <c r="H81" i="43" s="1"/>
  <c r="AK1633" i="79"/>
  <c r="AK1649" i="79" s="1"/>
  <c r="AQ1687" i="79"/>
  <c r="AQ1703" i="79" s="1"/>
  <c r="AN1606" i="79"/>
  <c r="AN1622" i="79" s="1"/>
  <c r="AE1660" i="79"/>
  <c r="AE1676" i="79" s="1"/>
  <c r="AH1352" i="79"/>
  <c r="AH1367" i="79" s="1"/>
  <c r="G78" i="43" s="1"/>
  <c r="AK1546" i="79"/>
  <c r="AK1562" i="79" s="1"/>
  <c r="AJ1660" i="79"/>
  <c r="AJ1676" i="79" s="1"/>
  <c r="I108" i="43" s="1"/>
  <c r="AK1687" i="79"/>
  <c r="AK1703" i="79" s="1"/>
  <c r="AL1606" i="79"/>
  <c r="AL1622" i="79" s="1"/>
  <c r="AM1352" i="79"/>
  <c r="AM1367" i="79" s="1"/>
  <c r="AP1546" i="79"/>
  <c r="AP1562" i="79" s="1"/>
  <c r="AF1633" i="79"/>
  <c r="AF1649" i="79" s="1"/>
  <c r="AH1687" i="79"/>
  <c r="AH1703" i="79" s="1"/>
  <c r="G112" i="43" s="1"/>
  <c r="AQ1606" i="79"/>
  <c r="AQ1622" i="79" s="1"/>
  <c r="AQ1546" i="79"/>
  <c r="AQ1562" i="79" s="1"/>
  <c r="AR1580" i="79"/>
  <c r="AR1596" i="79" s="1"/>
  <c r="AH1660" i="79"/>
  <c r="AH1676" i="79" s="1"/>
  <c r="G108" i="43" s="1"/>
  <c r="AI1687" i="79"/>
  <c r="AI1703" i="79" s="1"/>
  <c r="H112" i="43" s="1"/>
  <c r="AF1606" i="79"/>
  <c r="AF1622" i="79" s="1"/>
  <c r="E100" i="43" s="1"/>
  <c r="AG1580" i="79"/>
  <c r="AG1596" i="79" s="1"/>
  <c r="F96" i="43" s="1"/>
  <c r="AL1633" i="79"/>
  <c r="AL1649" i="79" s="1"/>
  <c r="AM1660" i="79"/>
  <c r="AM1676" i="79" s="1"/>
  <c r="AN1687" i="79"/>
  <c r="AN1703" i="79" s="1"/>
  <c r="AR1660" i="79"/>
  <c r="AR1676" i="79" s="1"/>
  <c r="AG1606" i="79"/>
  <c r="AG1622" i="79" s="1"/>
  <c r="F100" i="43" s="1"/>
  <c r="AL1352" i="79"/>
  <c r="AL1367" i="79" s="1"/>
  <c r="AO1546" i="79"/>
  <c r="AO1562" i="79" s="1"/>
  <c r="AN1660" i="79"/>
  <c r="AN1676" i="79" s="1"/>
  <c r="AO1687" i="79"/>
  <c r="AO1703" i="79" s="1"/>
  <c r="AP1606" i="79"/>
  <c r="AP1622" i="79" s="1"/>
  <c r="AQ1352" i="79"/>
  <c r="AQ1367" i="79" s="1"/>
  <c r="AI1580" i="79"/>
  <c r="AI1596" i="79" s="1"/>
  <c r="H96" i="43" s="1"/>
  <c r="AJ1633" i="79"/>
  <c r="AJ1649" i="79" s="1"/>
  <c r="I104" i="43" s="1"/>
  <c r="AL1687" i="79"/>
  <c r="AL1703" i="79" s="1"/>
  <c r="AE1546" i="79"/>
  <c r="AE1562" i="79" s="1"/>
  <c r="AF1580" i="79"/>
  <c r="AF1596" i="79" s="1"/>
  <c r="E96" i="43" s="1"/>
  <c r="E97" i="43" s="1"/>
  <c r="AG1633" i="79"/>
  <c r="AG1649" i="79" s="1"/>
  <c r="AL1660" i="79"/>
  <c r="AL1676" i="79" s="1"/>
  <c r="AM1687" i="79"/>
  <c r="AM1703" i="79" s="1"/>
  <c r="AJ1606" i="79"/>
  <c r="AJ1622" i="79" s="1"/>
  <c r="I100" i="43" s="1"/>
  <c r="AK1580" i="79"/>
  <c r="AK1596" i="79" s="1"/>
  <c r="AP1633" i="79"/>
  <c r="AP1649" i="79" s="1"/>
  <c r="AQ1660" i="79"/>
  <c r="AQ1676" i="79" s="1"/>
  <c r="AR1687" i="79"/>
  <c r="AR1703" i="79" s="1"/>
  <c r="AK1606" i="79"/>
  <c r="AK1622" i="79" s="1"/>
  <c r="AE1633" i="79"/>
  <c r="AE1649" i="79" s="1"/>
  <c r="AE1352" i="79"/>
  <c r="AE1367" i="79" s="1"/>
  <c r="AH1546" i="79"/>
  <c r="AH1562" i="79" s="1"/>
  <c r="G81" i="43" s="1"/>
  <c r="AM1580" i="79"/>
  <c r="AM1596" i="79" s="1"/>
  <c r="AN1633" i="79"/>
  <c r="AN1649" i="79" s="1"/>
  <c r="AP1687" i="79"/>
  <c r="AP1703" i="79" s="1"/>
  <c r="AI1606" i="79"/>
  <c r="AI1622" i="79" s="1"/>
  <c r="H100" i="43" s="1"/>
  <c r="AJ1580" i="79"/>
  <c r="AJ1596" i="79" s="1"/>
  <c r="I96" i="43" s="1"/>
  <c r="AP1660" i="79"/>
  <c r="AP1676" i="79" s="1"/>
  <c r="AO1580" i="79"/>
  <c r="AO1596" i="79" s="1"/>
  <c r="AF1687" i="79"/>
  <c r="AF1703" i="79" s="1"/>
  <c r="AM130" i="46"/>
  <c r="AM404" i="46"/>
  <c r="AM540" i="46"/>
  <c r="AM268" i="46"/>
  <c r="AM269" i="46" s="1"/>
  <c r="AE577" i="79"/>
  <c r="AF577" i="79"/>
  <c r="AF386" i="79"/>
  <c r="AF196" i="79"/>
  <c r="AF1157" i="79"/>
  <c r="AE767" i="79"/>
  <c r="AE196" i="79"/>
  <c r="AF962" i="79"/>
  <c r="AE962" i="79"/>
  <c r="AE1157" i="79"/>
  <c r="AE386" i="79"/>
  <c r="AF767" i="79"/>
  <c r="AN198" i="79"/>
  <c r="AL198" i="79"/>
  <c r="AR198" i="79"/>
  <c r="AP198" i="79"/>
  <c r="AM198" i="79"/>
  <c r="AQ198" i="79"/>
  <c r="AO198" i="79"/>
  <c r="AG198" i="79"/>
  <c r="AI198" i="79"/>
  <c r="AJ198" i="79"/>
  <c r="AK198" i="79"/>
  <c r="AH198" i="79"/>
  <c r="AE393" i="79"/>
  <c r="AE394" i="79"/>
  <c r="AE391" i="79"/>
  <c r="AE585" i="79"/>
  <c r="AE584" i="79"/>
  <c r="AE586" i="79"/>
  <c r="AM388" i="79"/>
  <c r="AL388" i="79"/>
  <c r="AO388" i="79"/>
  <c r="AQ388" i="79"/>
  <c r="AN388" i="79"/>
  <c r="AR388" i="79"/>
  <c r="AP388" i="79"/>
  <c r="AH388" i="79"/>
  <c r="AG388" i="79"/>
  <c r="AJ388" i="79"/>
  <c r="AI388" i="79"/>
  <c r="AK388" i="79"/>
  <c r="AL579" i="79"/>
  <c r="AP579" i="79"/>
  <c r="AQ579" i="79"/>
  <c r="AO579" i="79"/>
  <c r="AM579" i="79"/>
  <c r="AN579" i="79"/>
  <c r="AR579" i="79"/>
  <c r="AI579" i="79"/>
  <c r="AH579" i="79"/>
  <c r="AK579" i="79"/>
  <c r="AG579" i="79"/>
  <c r="AJ579" i="79"/>
  <c r="AM266" i="46"/>
  <c r="AT540" i="46"/>
  <c r="AU268" i="46"/>
  <c r="AX540" i="46"/>
  <c r="AU404" i="46"/>
  <c r="AT268" i="46"/>
  <c r="AU540" i="46"/>
  <c r="AT130" i="46"/>
  <c r="AT131" i="46" s="1"/>
  <c r="AU130" i="46"/>
  <c r="AU131" i="46" s="1"/>
  <c r="AV268" i="46"/>
  <c r="AW540" i="46"/>
  <c r="AV540" i="46"/>
  <c r="AW404" i="46"/>
  <c r="AT404" i="46"/>
  <c r="AV130" i="46"/>
  <c r="AV131" i="46" s="1"/>
  <c r="AE203" i="79"/>
  <c r="AW130" i="46"/>
  <c r="AW131" i="46" s="1"/>
  <c r="AX130" i="46"/>
  <c r="AX131" i="46" s="1"/>
  <c r="AX404" i="46"/>
  <c r="AW268" i="46"/>
  <c r="AX268" i="46"/>
  <c r="AM128" i="46"/>
  <c r="AZ404" i="46"/>
  <c r="AZ268" i="46"/>
  <c r="AY268" i="46"/>
  <c r="AY540" i="46"/>
  <c r="AZ540" i="46"/>
  <c r="AZ130" i="46"/>
  <c r="AZ131" i="46" s="1"/>
  <c r="AY130" i="46"/>
  <c r="AY131" i="46" s="1"/>
  <c r="AP767" i="79"/>
  <c r="AM767" i="79"/>
  <c r="AM386" i="79"/>
  <c r="AQ962" i="79"/>
  <c r="AL767" i="79"/>
  <c r="AN577" i="79"/>
  <c r="AR196" i="79"/>
  <c r="AU538" i="46"/>
  <c r="AO962" i="79"/>
  <c r="AP962" i="79"/>
  <c r="AL386" i="79"/>
  <c r="AR577" i="79"/>
  <c r="AL962" i="79"/>
  <c r="AP386" i="79"/>
  <c r="AN1157" i="79"/>
  <c r="AO1157" i="79"/>
  <c r="AY538" i="46"/>
  <c r="AO196" i="79"/>
  <c r="AQ386" i="79"/>
  <c r="AT538" i="46"/>
  <c r="AL577" i="79"/>
  <c r="AR386" i="79"/>
  <c r="AR767" i="79"/>
  <c r="AP577" i="79"/>
  <c r="AX538" i="46"/>
  <c r="AQ196" i="79"/>
  <c r="AM196" i="79"/>
  <c r="AM1157" i="79"/>
  <c r="AM577" i="79"/>
  <c r="AV538" i="46"/>
  <c r="AQ1157" i="79"/>
  <c r="AN196" i="79"/>
  <c r="AN962" i="79"/>
  <c r="AP1157" i="79"/>
  <c r="AL196" i="79"/>
  <c r="AL1157" i="79"/>
  <c r="AR962" i="79"/>
  <c r="AO386" i="79"/>
  <c r="AZ538" i="46"/>
  <c r="AQ767" i="79"/>
  <c r="AN386" i="79"/>
  <c r="AP196" i="79"/>
  <c r="AR1157" i="79"/>
  <c r="AN767" i="79"/>
  <c r="AW538" i="46"/>
  <c r="AQ577" i="79"/>
  <c r="AO577" i="79"/>
  <c r="AO767" i="79"/>
  <c r="AM962" i="79"/>
  <c r="AM538" i="46"/>
  <c r="AP538" i="46"/>
  <c r="AK1157" i="79"/>
  <c r="AJ386" i="79"/>
  <c r="AI577" i="79"/>
  <c r="AQ538" i="46"/>
  <c r="AH962" i="79"/>
  <c r="AG1157" i="79"/>
  <c r="AJ196" i="79"/>
  <c r="AK767" i="79"/>
  <c r="AO538" i="46"/>
  <c r="AS538" i="46"/>
  <c r="AI386" i="79"/>
  <c r="AH767" i="79"/>
  <c r="AI1157" i="79"/>
  <c r="AK386" i="79"/>
  <c r="AR538" i="46"/>
  <c r="AG577" i="79"/>
  <c r="AJ1157" i="79"/>
  <c r="AK962" i="79"/>
  <c r="AH386" i="79"/>
  <c r="AH1157" i="79"/>
  <c r="AG767" i="79"/>
  <c r="AJ577" i="79"/>
  <c r="AK577" i="79"/>
  <c r="AN538" i="46"/>
  <c r="AI962" i="79"/>
  <c r="AH577" i="79"/>
  <c r="AG196" i="79"/>
  <c r="AJ962" i="79"/>
  <c r="AI196" i="79"/>
  <c r="AK196" i="79"/>
  <c r="AJ767" i="79"/>
  <c r="AG386" i="79"/>
  <c r="AG962" i="79"/>
  <c r="AH196" i="79"/>
  <c r="AI767" i="79"/>
  <c r="AR540" i="46"/>
  <c r="AR130" i="46"/>
  <c r="AR131" i="46" s="1"/>
  <c r="AR404" i="46"/>
  <c r="AR268" i="46"/>
  <c r="AQ130" i="46"/>
  <c r="AQ540" i="46"/>
  <c r="AQ404" i="46"/>
  <c r="AQ268" i="46"/>
  <c r="AP404" i="46"/>
  <c r="AP268" i="46"/>
  <c r="AP130" i="46"/>
  <c r="AP540" i="46"/>
  <c r="AS404" i="46"/>
  <c r="AS268" i="46"/>
  <c r="AS540" i="46"/>
  <c r="AS130" i="46"/>
  <c r="AS131" i="46" s="1"/>
  <c r="AO404" i="46"/>
  <c r="AO268" i="46"/>
  <c r="AO269" i="46" s="1"/>
  <c r="AO540" i="46"/>
  <c r="AO130" i="46"/>
  <c r="AO402" i="46"/>
  <c r="AS402" i="46"/>
  <c r="AO266" i="46"/>
  <c r="AS266" i="46"/>
  <c r="AO128" i="46"/>
  <c r="AS128" i="46"/>
  <c r="AP402" i="46"/>
  <c r="AT402" i="46"/>
  <c r="AP266" i="46"/>
  <c r="AT266" i="46"/>
  <c r="AP128" i="46"/>
  <c r="AT128" i="46"/>
  <c r="AQ402" i="46"/>
  <c r="AQ266" i="46"/>
  <c r="AQ128" i="46"/>
  <c r="AN402" i="46"/>
  <c r="AR402" i="46"/>
  <c r="AN266" i="46"/>
  <c r="AR266" i="46"/>
  <c r="AN128" i="46"/>
  <c r="AR128" i="46"/>
  <c r="AV402" i="46"/>
  <c r="AZ266" i="46"/>
  <c r="AZ402" i="46"/>
  <c r="AY402" i="46"/>
  <c r="AX402" i="46"/>
  <c r="AU266" i="46"/>
  <c r="AY266" i="46"/>
  <c r="AW128" i="46"/>
  <c r="AX128" i="46"/>
  <c r="AU128" i="46"/>
  <c r="AV266" i="46"/>
  <c r="AW266" i="46"/>
  <c r="AZ128" i="46"/>
  <c r="AU402" i="46"/>
  <c r="AW402" i="46"/>
  <c r="AV128" i="46"/>
  <c r="AX266" i="46"/>
  <c r="AY128" i="46"/>
  <c r="AM402" i="46"/>
  <c r="AW559" i="46" l="1"/>
  <c r="AO1612" i="79" s="1"/>
  <c r="AW560" i="46"/>
  <c r="AO1639" i="79" s="1"/>
  <c r="AW561" i="46"/>
  <c r="AO1666" i="79" s="1"/>
  <c r="AN559" i="46"/>
  <c r="AF1612" i="79" s="1"/>
  <c r="AF1621" i="79" s="1"/>
  <c r="E99" i="43" s="1"/>
  <c r="E101" i="43" s="1"/>
  <c r="AN560" i="46"/>
  <c r="AF1639" i="79" s="1"/>
  <c r="AF1648" i="79" s="1"/>
  <c r="E103" i="43" s="1"/>
  <c r="E105" i="43" s="1"/>
  <c r="AN561" i="46"/>
  <c r="AF1666" i="79" s="1"/>
  <c r="AF1675" i="79" s="1"/>
  <c r="E107" i="43" s="1"/>
  <c r="E109" i="43" s="1"/>
  <c r="AP560" i="46"/>
  <c r="AH1639" i="79" s="1"/>
  <c r="AP561" i="46"/>
  <c r="AH1666" i="79" s="1"/>
  <c r="AP559" i="46"/>
  <c r="AH1612" i="79" s="1"/>
  <c r="AQ559" i="46"/>
  <c r="AI1612" i="79" s="1"/>
  <c r="AQ560" i="46"/>
  <c r="AI1639" i="79" s="1"/>
  <c r="AQ561" i="46"/>
  <c r="AI1666" i="79" s="1"/>
  <c r="AR560" i="46"/>
  <c r="AJ1639" i="79" s="1"/>
  <c r="AR561" i="46"/>
  <c r="AJ1666" i="79" s="1"/>
  <c r="AR559" i="46"/>
  <c r="AJ1612" i="79" s="1"/>
  <c r="AM560" i="46"/>
  <c r="AE1639" i="79" s="1"/>
  <c r="AM561" i="46"/>
  <c r="AE1666" i="79" s="1"/>
  <c r="AM559" i="46"/>
  <c r="AE1612" i="79" s="1"/>
  <c r="AX561" i="46"/>
  <c r="AP1666" i="79" s="1"/>
  <c r="AX559" i="46"/>
  <c r="AP1612" i="79" s="1"/>
  <c r="AX560" i="46"/>
  <c r="AP1639" i="79" s="1"/>
  <c r="AY560" i="46"/>
  <c r="AQ1639" i="79" s="1"/>
  <c r="AY561" i="46"/>
  <c r="AQ1666" i="79" s="1"/>
  <c r="AY559" i="46"/>
  <c r="AQ1612" i="79" s="1"/>
  <c r="AS559" i="46"/>
  <c r="AK1612" i="79" s="1"/>
  <c r="AS561" i="46"/>
  <c r="AK1666" i="79" s="1"/>
  <c r="AS560" i="46"/>
  <c r="AK1639" i="79" s="1"/>
  <c r="AU559" i="46"/>
  <c r="AM1612" i="79" s="1"/>
  <c r="AU560" i="46"/>
  <c r="AM1639" i="79" s="1"/>
  <c r="AU561" i="46"/>
  <c r="AM1666" i="79" s="1"/>
  <c r="AV561" i="46"/>
  <c r="AN1666" i="79" s="1"/>
  <c r="AV559" i="46"/>
  <c r="AN1612" i="79" s="1"/>
  <c r="AV560" i="46"/>
  <c r="AN1639" i="79" s="1"/>
  <c r="AZ561" i="46"/>
  <c r="AR1666" i="79" s="1"/>
  <c r="AZ559" i="46"/>
  <c r="AR1612" i="79" s="1"/>
  <c r="AZ560" i="46"/>
  <c r="AR1639" i="79" s="1"/>
  <c r="AO561" i="46"/>
  <c r="AG1666" i="79" s="1"/>
  <c r="AO560" i="46"/>
  <c r="AG1639" i="79" s="1"/>
  <c r="AO559" i="46"/>
  <c r="AG1612" i="79" s="1"/>
  <c r="AT561" i="46"/>
  <c r="AL1666" i="79" s="1"/>
  <c r="AT559" i="46"/>
  <c r="AL1612" i="79" s="1"/>
  <c r="AT560" i="46"/>
  <c r="AL1639" i="79" s="1"/>
  <c r="AF392" i="79"/>
  <c r="AF203" i="79"/>
  <c r="AF391" i="79"/>
  <c r="AF389" i="79"/>
  <c r="AF582" i="79"/>
  <c r="AF202" i="79"/>
  <c r="AF586" i="79"/>
  <c r="AF585" i="79"/>
  <c r="AF199" i="79"/>
  <c r="AF393" i="79"/>
  <c r="AF390" i="79"/>
  <c r="AF581" i="79"/>
  <c r="AF201" i="79"/>
  <c r="AF584" i="79"/>
  <c r="AF580" i="79"/>
  <c r="AS543" i="46"/>
  <c r="AS544" i="46"/>
  <c r="AS541" i="46"/>
  <c r="AS562" i="46" s="1"/>
  <c r="AK1693" i="79" s="1"/>
  <c r="AS542" i="46"/>
  <c r="AY541" i="46"/>
  <c r="AY562" i="46" s="1"/>
  <c r="AQ1693" i="79" s="1"/>
  <c r="AY542" i="46"/>
  <c r="AY543" i="46"/>
  <c r="AY544" i="46"/>
  <c r="AT406" i="46"/>
  <c r="AT407" i="46"/>
  <c r="AT405" i="46"/>
  <c r="AT270" i="46"/>
  <c r="AT269" i="46"/>
  <c r="AN583" i="79"/>
  <c r="AN581" i="79"/>
  <c r="AN585" i="79"/>
  <c r="AN586" i="79"/>
  <c r="AN580" i="79"/>
  <c r="AN584" i="79"/>
  <c r="AN582" i="79"/>
  <c r="AJ391" i="79"/>
  <c r="AJ392" i="79"/>
  <c r="AJ389" i="79"/>
  <c r="AJ393" i="79"/>
  <c r="AJ390" i="79"/>
  <c r="AJ394" i="79"/>
  <c r="AH201" i="79"/>
  <c r="AH202" i="79"/>
  <c r="AH200" i="79"/>
  <c r="AH199" i="79"/>
  <c r="AH203" i="79"/>
  <c r="AP201" i="79"/>
  <c r="AP200" i="79"/>
  <c r="AP202" i="79"/>
  <c r="AP199" i="79"/>
  <c r="AP203" i="79"/>
  <c r="AS270" i="46"/>
  <c r="AS269" i="46"/>
  <c r="AP270" i="46"/>
  <c r="AP269" i="46"/>
  <c r="AQ541" i="46"/>
  <c r="AQ562" i="46" s="1"/>
  <c r="AI1693" i="79" s="1"/>
  <c r="AQ544" i="46"/>
  <c r="AQ542" i="46"/>
  <c r="AQ543" i="46"/>
  <c r="AY269" i="46"/>
  <c r="AY270" i="46"/>
  <c r="AX270" i="46"/>
  <c r="AX269" i="46"/>
  <c r="AW407" i="46"/>
  <c r="AW406" i="46"/>
  <c r="AW405" i="46"/>
  <c r="AU405" i="46"/>
  <c r="AU406" i="46"/>
  <c r="AU407" i="46"/>
  <c r="AH581" i="79"/>
  <c r="AH585" i="79"/>
  <c r="AH583" i="79"/>
  <c r="AH584" i="79"/>
  <c r="AH586" i="79"/>
  <c r="AH580" i="79"/>
  <c r="AH582" i="79"/>
  <c r="AM580" i="79"/>
  <c r="AM584" i="79"/>
  <c r="AM582" i="79"/>
  <c r="AM586" i="79"/>
  <c r="AM583" i="79"/>
  <c r="AM585" i="79"/>
  <c r="AM581" i="79"/>
  <c r="AL581" i="79"/>
  <c r="AL585" i="79"/>
  <c r="AL583" i="79"/>
  <c r="AL580" i="79"/>
  <c r="AL582" i="79"/>
  <c r="AL584" i="79"/>
  <c r="AL586" i="79"/>
  <c r="AG390" i="79"/>
  <c r="AG394" i="79"/>
  <c r="AG391" i="79"/>
  <c r="AG392" i="79"/>
  <c r="AG389" i="79"/>
  <c r="AG1614" i="79" s="1"/>
  <c r="AG393" i="79"/>
  <c r="AN391" i="79"/>
  <c r="AN394" i="79"/>
  <c r="AN392" i="79"/>
  <c r="AN390" i="79"/>
  <c r="AN389" i="79"/>
  <c r="AN393" i="79"/>
  <c r="AM392" i="79"/>
  <c r="AM389" i="79"/>
  <c r="AM393" i="79"/>
  <c r="AM391" i="79"/>
  <c r="AM390" i="79"/>
  <c r="AM394" i="79"/>
  <c r="AK202" i="79"/>
  <c r="AK199" i="79"/>
  <c r="AK203" i="79"/>
  <c r="AK200" i="79"/>
  <c r="AK201" i="79"/>
  <c r="AO202" i="79"/>
  <c r="AO201" i="79"/>
  <c r="AO199" i="79"/>
  <c r="AO203" i="79"/>
  <c r="AO200" i="79"/>
  <c r="AR199" i="79"/>
  <c r="AR203" i="79"/>
  <c r="AR200" i="79"/>
  <c r="AR201" i="79"/>
  <c r="AR202" i="79"/>
  <c r="AN544" i="46"/>
  <c r="AN541" i="46"/>
  <c r="AN562" i="46" s="1"/>
  <c r="AF1693" i="79" s="1"/>
  <c r="AF1702" i="79" s="1"/>
  <c r="E111" i="43" s="1"/>
  <c r="E113" i="43" s="1"/>
  <c r="AN542" i="46"/>
  <c r="AN543" i="46"/>
  <c r="AR407" i="46"/>
  <c r="AR405" i="46"/>
  <c r="AR406" i="46"/>
  <c r="AT542" i="46"/>
  <c r="AT543" i="46"/>
  <c r="AT544" i="46"/>
  <c r="AT541" i="46"/>
  <c r="AT562" i="46" s="1"/>
  <c r="AL1693" i="79" s="1"/>
  <c r="AR391" i="79"/>
  <c r="AR392" i="79"/>
  <c r="AR389" i="79"/>
  <c r="AR393" i="79"/>
  <c r="AR390" i="79"/>
  <c r="AR394" i="79"/>
  <c r="AP406" i="46"/>
  <c r="AP405" i="46"/>
  <c r="AP407" i="46"/>
  <c r="AZ269" i="46"/>
  <c r="AZ270" i="46"/>
  <c r="AW269" i="46"/>
  <c r="AW270" i="46"/>
  <c r="AV544" i="46"/>
  <c r="AV543" i="46"/>
  <c r="AV541" i="46"/>
  <c r="AV562" i="46" s="1"/>
  <c r="AN1693" i="79" s="1"/>
  <c r="AV542" i="46"/>
  <c r="AX542" i="46"/>
  <c r="AX543" i="46"/>
  <c r="AX541" i="46"/>
  <c r="AX562" i="46" s="1"/>
  <c r="AP1693" i="79" s="1"/>
  <c r="AX544" i="46"/>
  <c r="AJ583" i="79"/>
  <c r="AJ581" i="79"/>
  <c r="AJ585" i="79"/>
  <c r="AJ582" i="79"/>
  <c r="AJ584" i="79"/>
  <c r="AJ586" i="79"/>
  <c r="AJ580" i="79"/>
  <c r="AI580" i="79"/>
  <c r="AI584" i="79"/>
  <c r="AI582" i="79"/>
  <c r="AI586" i="79"/>
  <c r="AI581" i="79"/>
  <c r="AI583" i="79"/>
  <c r="AI585" i="79"/>
  <c r="AO582" i="79"/>
  <c r="AO586" i="79"/>
  <c r="AO580" i="79"/>
  <c r="AO584" i="79"/>
  <c r="AO581" i="79"/>
  <c r="AO583" i="79"/>
  <c r="AO585" i="79"/>
  <c r="AK390" i="79"/>
  <c r="AK394" i="79"/>
  <c r="AK391" i="79"/>
  <c r="AK389" i="79"/>
  <c r="AK393" i="79"/>
  <c r="AK392" i="79"/>
  <c r="AH389" i="79"/>
  <c r="AH393" i="79"/>
  <c r="AH390" i="79"/>
  <c r="AH394" i="79"/>
  <c r="AH392" i="79"/>
  <c r="AH391" i="79"/>
  <c r="AQ392" i="79"/>
  <c r="AQ389" i="79"/>
  <c r="AQ393" i="79"/>
  <c r="AQ390" i="79"/>
  <c r="AQ394" i="79"/>
  <c r="AQ391" i="79"/>
  <c r="AJ199" i="79"/>
  <c r="AJ203" i="79"/>
  <c r="AJ202" i="79"/>
  <c r="AJ200" i="79"/>
  <c r="AJ201" i="79"/>
  <c r="AQ200" i="79"/>
  <c r="AQ201" i="79"/>
  <c r="AQ202" i="79"/>
  <c r="AQ199" i="79"/>
  <c r="AQ203" i="79"/>
  <c r="AL201" i="79"/>
  <c r="AL202" i="79"/>
  <c r="AL199" i="79"/>
  <c r="AL203" i="79"/>
  <c r="AL200" i="79"/>
  <c r="AN405" i="46"/>
  <c r="AN406" i="46"/>
  <c r="AN407" i="46"/>
  <c r="AO543" i="46"/>
  <c r="AO542" i="46"/>
  <c r="AO544" i="46"/>
  <c r="AO541" i="46"/>
  <c r="AO562" i="46" s="1"/>
  <c r="AG1693" i="79" s="1"/>
  <c r="AQ405" i="46"/>
  <c r="AQ406" i="46"/>
  <c r="AQ407" i="46"/>
  <c r="AV269" i="46"/>
  <c r="AV270" i="46"/>
  <c r="AK582" i="79"/>
  <c r="AK586" i="79"/>
  <c r="AK580" i="79"/>
  <c r="AK584" i="79"/>
  <c r="AK585" i="79"/>
  <c r="AK583" i="79"/>
  <c r="AK581" i="79"/>
  <c r="AP581" i="79"/>
  <c r="AP585" i="79"/>
  <c r="AP583" i="79"/>
  <c r="AP584" i="79"/>
  <c r="AP586" i="79"/>
  <c r="AP580" i="79"/>
  <c r="AP582" i="79"/>
  <c r="AL389" i="79"/>
  <c r="AL393" i="79"/>
  <c r="AL390" i="79"/>
  <c r="AL394" i="79"/>
  <c r="AL391" i="79"/>
  <c r="AL392" i="79"/>
  <c r="AG202" i="79"/>
  <c r="AG199" i="79"/>
  <c r="AG203" i="79"/>
  <c r="AG201" i="79"/>
  <c r="AG200" i="79"/>
  <c r="AO407" i="46"/>
  <c r="AO405" i="46"/>
  <c r="AO406" i="46"/>
  <c r="AS407" i="46"/>
  <c r="AS406" i="46"/>
  <c r="AS405" i="46"/>
  <c r="AR544" i="46"/>
  <c r="AR541" i="46"/>
  <c r="AR562" i="46" s="1"/>
  <c r="AJ1693" i="79" s="1"/>
  <c r="AR542" i="46"/>
  <c r="AR543" i="46"/>
  <c r="AP542" i="46"/>
  <c r="AP541" i="46"/>
  <c r="AP562" i="46" s="1"/>
  <c r="AH1693" i="79" s="1"/>
  <c r="AP543" i="46"/>
  <c r="AP544" i="46"/>
  <c r="AQ269" i="46"/>
  <c r="AQ270" i="46"/>
  <c r="AR269" i="46"/>
  <c r="AR270" i="46"/>
  <c r="AZ544" i="46"/>
  <c r="AZ541" i="46"/>
  <c r="AZ562" i="46" s="1"/>
  <c r="AR1693" i="79" s="1"/>
  <c r="AZ542" i="46"/>
  <c r="AZ543" i="46"/>
  <c r="AZ405" i="46"/>
  <c r="AZ407" i="46"/>
  <c r="AZ406" i="46"/>
  <c r="AX406" i="46"/>
  <c r="AX405" i="46"/>
  <c r="AX407" i="46"/>
  <c r="AW543" i="46"/>
  <c r="AW544" i="46"/>
  <c r="AW541" i="46"/>
  <c r="AW562" i="46" s="1"/>
  <c r="AO1693" i="79" s="1"/>
  <c r="AW542" i="46"/>
  <c r="AU541" i="46"/>
  <c r="AU562" i="46" s="1"/>
  <c r="AM1693" i="79" s="1"/>
  <c r="AU542" i="46"/>
  <c r="AU544" i="46"/>
  <c r="AU543" i="46"/>
  <c r="AU269" i="46"/>
  <c r="AU270" i="46"/>
  <c r="AG582" i="79"/>
  <c r="AG586" i="79"/>
  <c r="AG580" i="79"/>
  <c r="AG584" i="79"/>
  <c r="AG581" i="79"/>
  <c r="AG583" i="79"/>
  <c r="AG585" i="79"/>
  <c r="AR583" i="79"/>
  <c r="AR581" i="79"/>
  <c r="AR585" i="79"/>
  <c r="AR582" i="79"/>
  <c r="AR584" i="79"/>
  <c r="AR580" i="79"/>
  <c r="AR586" i="79"/>
  <c r="AQ580" i="79"/>
  <c r="AQ584" i="79"/>
  <c r="AQ582" i="79"/>
  <c r="AQ586" i="79"/>
  <c r="AQ581" i="79"/>
  <c r="AQ585" i="79"/>
  <c r="AQ583" i="79"/>
  <c r="AI392" i="79"/>
  <c r="AI389" i="79"/>
  <c r="AI393" i="79"/>
  <c r="AI390" i="79"/>
  <c r="AI394" i="79"/>
  <c r="AI391" i="79"/>
  <c r="AP389" i="79"/>
  <c r="AP393" i="79"/>
  <c r="AP390" i="79"/>
  <c r="AP394" i="79"/>
  <c r="AP392" i="79"/>
  <c r="AP391" i="79"/>
  <c r="AO390" i="79"/>
  <c r="AO394" i="79"/>
  <c r="AO391" i="79"/>
  <c r="AO392" i="79"/>
  <c r="AO389" i="79"/>
  <c r="AO393" i="79"/>
  <c r="AI200" i="79"/>
  <c r="AI203" i="79"/>
  <c r="AI201" i="79"/>
  <c r="AI199" i="79"/>
  <c r="AI202" i="79"/>
  <c r="AM200" i="79"/>
  <c r="AM199" i="79"/>
  <c r="AM201" i="79"/>
  <c r="AM203" i="79"/>
  <c r="AM202" i="79"/>
  <c r="AN199" i="79"/>
  <c r="AN203" i="79"/>
  <c r="AN200" i="79"/>
  <c r="AN202" i="79"/>
  <c r="AN201" i="79"/>
  <c r="AS1622" i="79"/>
  <c r="AS1649" i="79"/>
  <c r="AS1676" i="79"/>
  <c r="AS1596" i="79"/>
  <c r="AS1703" i="79"/>
  <c r="AS1367" i="79"/>
  <c r="AS1562" i="79"/>
  <c r="D78" i="43"/>
  <c r="R78" i="43" s="1"/>
  <c r="D100" i="43"/>
  <c r="D96" i="43"/>
  <c r="D97" i="43" s="1"/>
  <c r="D81" i="43"/>
  <c r="R81" i="43" s="1"/>
  <c r="D104" i="43"/>
  <c r="D112" i="43"/>
  <c r="D108" i="43"/>
  <c r="AK1165" i="79"/>
  <c r="AK1554" i="79"/>
  <c r="AK1360" i="79"/>
  <c r="AJ1165" i="79"/>
  <c r="AJ1554" i="79"/>
  <c r="AJ1360" i="79"/>
  <c r="AN1165" i="79"/>
  <c r="AN1554" i="79"/>
  <c r="AN1360" i="79"/>
  <c r="AH1165" i="79"/>
  <c r="AH1554" i="79"/>
  <c r="AH1360" i="79"/>
  <c r="AQ1360" i="79"/>
  <c r="AQ1554" i="79"/>
  <c r="AQ1165" i="79"/>
  <c r="AL1554" i="79"/>
  <c r="AL1360" i="79"/>
  <c r="AL1165" i="79"/>
  <c r="AM1165" i="79"/>
  <c r="AM1360" i="79"/>
  <c r="AM1554" i="79"/>
  <c r="AG1588" i="79"/>
  <c r="AG1554" i="79"/>
  <c r="AG1360" i="79"/>
  <c r="AG1165" i="79"/>
  <c r="AI1360" i="79"/>
  <c r="AI1554" i="79"/>
  <c r="AI1165" i="79"/>
  <c r="AO1360" i="79"/>
  <c r="AO1554" i="79"/>
  <c r="AO1165" i="79"/>
  <c r="AR1360" i="79"/>
  <c r="AR1554" i="79"/>
  <c r="AR1165" i="79"/>
  <c r="AP1554" i="79"/>
  <c r="AP1165" i="79"/>
  <c r="AP1360" i="79"/>
  <c r="AE777" i="79"/>
  <c r="AE770" i="79"/>
  <c r="AE1171" i="79"/>
  <c r="AQ588" i="79"/>
  <c r="AM546" i="46"/>
  <c r="D57" i="43" s="1"/>
  <c r="AR546" i="46"/>
  <c r="I57" i="43" s="1"/>
  <c r="AM542" i="46"/>
  <c r="AM541" i="46"/>
  <c r="AM562" i="46" s="1"/>
  <c r="AE1693" i="79" s="1"/>
  <c r="AM543" i="46"/>
  <c r="AM544" i="46"/>
  <c r="AO546" i="46"/>
  <c r="F57" i="43" s="1"/>
  <c r="AO588" i="79"/>
  <c r="AM396" i="79"/>
  <c r="AN975" i="79"/>
  <c r="AP975" i="79"/>
  <c r="AO975" i="79"/>
  <c r="AF975" i="79"/>
  <c r="E72" i="43" s="1"/>
  <c r="AQ975" i="79"/>
  <c r="AK975" i="79"/>
  <c r="AI975" i="79"/>
  <c r="H72" i="43" s="1"/>
  <c r="AG975" i="79"/>
  <c r="F72" i="43" s="1"/>
  <c r="AH975" i="79"/>
  <c r="G72" i="43" s="1"/>
  <c r="AM975" i="79"/>
  <c r="AE588" i="79"/>
  <c r="AP1171" i="79"/>
  <c r="AR1171" i="79"/>
  <c r="AQ1171" i="79"/>
  <c r="AN1171" i="79"/>
  <c r="AI1171" i="79"/>
  <c r="AK1171" i="79"/>
  <c r="AH1171" i="79"/>
  <c r="AJ1171" i="79"/>
  <c r="AR779" i="79"/>
  <c r="AK779" i="79"/>
  <c r="AL779" i="79"/>
  <c r="AF779" i="79"/>
  <c r="AI779" i="79"/>
  <c r="AP779" i="79"/>
  <c r="AN779" i="79"/>
  <c r="AG779" i="79"/>
  <c r="AH779" i="79"/>
  <c r="AV132" i="46"/>
  <c r="AE396" i="79"/>
  <c r="AN396" i="79"/>
  <c r="AU272" i="46"/>
  <c r="AW546" i="46"/>
  <c r="AV546" i="46"/>
  <c r="AN205" i="79"/>
  <c r="AT132" i="46"/>
  <c r="AX546" i="46"/>
  <c r="AE772" i="79"/>
  <c r="AE771" i="79"/>
  <c r="AE773" i="79"/>
  <c r="AT272" i="46"/>
  <c r="AY404" i="46"/>
  <c r="AV272" i="46"/>
  <c r="AV404" i="46"/>
  <c r="AU132" i="46"/>
  <c r="AG396" i="79"/>
  <c r="F63" i="43" s="1"/>
  <c r="AT546" i="46"/>
  <c r="AU546" i="46"/>
  <c r="AE779" i="79"/>
  <c r="AE202" i="79"/>
  <c r="AE200" i="79"/>
  <c r="AE201" i="79"/>
  <c r="AE205" i="79"/>
  <c r="AW132" i="46"/>
  <c r="AX132" i="46"/>
  <c r="AW272" i="46"/>
  <c r="AX272" i="46"/>
  <c r="AM405" i="46"/>
  <c r="AM406" i="46"/>
  <c r="AZ132" i="46"/>
  <c r="AY132" i="46"/>
  <c r="AY272" i="46"/>
  <c r="AZ272" i="46"/>
  <c r="AZ546" i="46"/>
  <c r="AY546" i="46"/>
  <c r="AM270" i="46"/>
  <c r="AQ272" i="46"/>
  <c r="H51" i="43" s="1"/>
  <c r="AN546" i="46"/>
  <c r="E57" i="43" s="1"/>
  <c r="AP546" i="46"/>
  <c r="G57" i="43" s="1"/>
  <c r="AS546" i="46"/>
  <c r="AQ546" i="46"/>
  <c r="H57" i="43" s="1"/>
  <c r="AS272" i="46"/>
  <c r="AR272" i="46"/>
  <c r="I51" i="43" s="1"/>
  <c r="AR409" i="46"/>
  <c r="I54" i="43" s="1"/>
  <c r="AQ409" i="46"/>
  <c r="H54" i="43" s="1"/>
  <c r="AO409" i="46"/>
  <c r="F54" i="43" s="1"/>
  <c r="AP409" i="46"/>
  <c r="G54" i="43" s="1"/>
  <c r="AP272" i="46"/>
  <c r="G51" i="43" s="1"/>
  <c r="AO270" i="46"/>
  <c r="AO271" i="46" s="1"/>
  <c r="F50" i="43" s="1"/>
  <c r="AO272" i="46"/>
  <c r="F51" i="43" s="1"/>
  <c r="AM272" i="46"/>
  <c r="AT409" i="46"/>
  <c r="AU409" i="46"/>
  <c r="AX409" i="46"/>
  <c r="AW409" i="46"/>
  <c r="AZ409" i="46"/>
  <c r="AR132" i="46"/>
  <c r="I48" i="43" s="1"/>
  <c r="AO132" i="46"/>
  <c r="F48" i="43" s="1"/>
  <c r="AP132" i="46"/>
  <c r="G48" i="43" s="1"/>
  <c r="AQ132" i="46"/>
  <c r="H48" i="43" s="1"/>
  <c r="AS132" i="46"/>
  <c r="AK205" i="79"/>
  <c r="AS409" i="46"/>
  <c r="AM132" i="46"/>
  <c r="AM131" i="46"/>
  <c r="AM409" i="46"/>
  <c r="AM407" i="46"/>
  <c r="AN272" i="46"/>
  <c r="E51" i="43" s="1"/>
  <c r="AN270" i="46"/>
  <c r="AN409" i="46"/>
  <c r="E54" i="43" s="1"/>
  <c r="AQ131" i="46"/>
  <c r="H47" i="43" s="1"/>
  <c r="AO131" i="46"/>
  <c r="F47" i="43" s="1"/>
  <c r="AP131" i="46"/>
  <c r="G47" i="43" s="1"/>
  <c r="AN131" i="46"/>
  <c r="AN132" i="46"/>
  <c r="E48" i="43" s="1"/>
  <c r="I47" i="43"/>
  <c r="N24" i="47" l="1"/>
  <c r="N16" i="47"/>
  <c r="N23" i="47"/>
  <c r="N15" i="47"/>
  <c r="N22" i="47"/>
  <c r="N21" i="47"/>
  <c r="N25" i="47"/>
  <c r="N20" i="47"/>
  <c r="N19" i="47"/>
  <c r="N26" i="47"/>
  <c r="N18" i="47"/>
  <c r="N17" i="47"/>
  <c r="AE1702" i="79"/>
  <c r="D111" i="43" s="1"/>
  <c r="D113" i="43" s="1"/>
  <c r="AS1693" i="79"/>
  <c r="E115" i="43"/>
  <c r="AE1675" i="79"/>
  <c r="D107" i="43" s="1"/>
  <c r="D109" i="43" s="1"/>
  <c r="AS1666" i="79"/>
  <c r="AE1648" i="79"/>
  <c r="D103" i="43" s="1"/>
  <c r="D105" i="43" s="1"/>
  <c r="AS1639" i="79"/>
  <c r="AS1612" i="79"/>
  <c r="AE1621" i="79"/>
  <c r="D99" i="43" s="1"/>
  <c r="D101" i="43" s="1"/>
  <c r="R112" i="43"/>
  <c r="R100" i="43"/>
  <c r="R104" i="43"/>
  <c r="R108" i="43"/>
  <c r="AQ271" i="46"/>
  <c r="H50" i="43" s="1"/>
  <c r="M36" i="47" s="1"/>
  <c r="AW271" i="46"/>
  <c r="S36" i="47" s="1"/>
  <c r="AS271" i="46"/>
  <c r="AR271" i="46"/>
  <c r="I50" i="43" s="1"/>
  <c r="N31" i="47" s="1"/>
  <c r="AU271" i="46"/>
  <c r="Q41" i="47" s="1"/>
  <c r="AX271" i="46"/>
  <c r="T33" i="47" s="1"/>
  <c r="AP271" i="46"/>
  <c r="G50" i="43" s="1"/>
  <c r="L33" i="47" s="1"/>
  <c r="AV409" i="46"/>
  <c r="AV405" i="46"/>
  <c r="AV406" i="46"/>
  <c r="AV407" i="46"/>
  <c r="AY405" i="46"/>
  <c r="AY406" i="46"/>
  <c r="AY407" i="46"/>
  <c r="AG1641" i="79"/>
  <c r="R96" i="43"/>
  <c r="AG1695" i="79"/>
  <c r="AP1366" i="79"/>
  <c r="AO1561" i="79"/>
  <c r="AS1360" i="79"/>
  <c r="AG1668" i="79"/>
  <c r="AM1561" i="79"/>
  <c r="AL1366" i="79"/>
  <c r="AH1366" i="79"/>
  <c r="G77" i="43" s="1"/>
  <c r="AN1366" i="79"/>
  <c r="AP1561" i="79"/>
  <c r="AR1366" i="79"/>
  <c r="AO1366" i="79"/>
  <c r="AS1554" i="79"/>
  <c r="AM1366" i="79"/>
  <c r="AL1561" i="79"/>
  <c r="AQ1561" i="79"/>
  <c r="AH1561" i="79"/>
  <c r="G80" i="43" s="1"/>
  <c r="AK1366" i="79"/>
  <c r="AR1561" i="79"/>
  <c r="AQ1366" i="79"/>
  <c r="AN1561" i="79"/>
  <c r="AK1561" i="79"/>
  <c r="AS1165" i="79"/>
  <c r="AE966" i="79"/>
  <c r="AE965" i="79"/>
  <c r="AE968" i="79"/>
  <c r="H75" i="43"/>
  <c r="G69" i="43"/>
  <c r="F69" i="43"/>
  <c r="H69" i="43"/>
  <c r="I75" i="43"/>
  <c r="G75" i="43"/>
  <c r="E69" i="43"/>
  <c r="AE778" i="79"/>
  <c r="D68" i="43" s="1"/>
  <c r="T18" i="47"/>
  <c r="P20" i="47"/>
  <c r="Q15" i="47"/>
  <c r="S23" i="47"/>
  <c r="U17" i="47"/>
  <c r="R26" i="47"/>
  <c r="AJ588" i="79"/>
  <c r="I66" i="43" s="1"/>
  <c r="AP588" i="79"/>
  <c r="BA546" i="46"/>
  <c r="F134" i="43" s="1"/>
  <c r="AE582" i="79"/>
  <c r="AM545" i="46"/>
  <c r="V21" i="47"/>
  <c r="BA269" i="46"/>
  <c r="AF1171" i="79"/>
  <c r="D63" i="43"/>
  <c r="BA131" i="46"/>
  <c r="C123" i="43" s="1"/>
  <c r="C133" i="43" s="1"/>
  <c r="BA272" i="46"/>
  <c r="D134" i="43" s="1"/>
  <c r="BA542" i="46"/>
  <c r="D69" i="43"/>
  <c r="BA132" i="46"/>
  <c r="C134" i="43" s="1"/>
  <c r="BA544" i="46"/>
  <c r="BA270" i="46"/>
  <c r="BA543" i="46"/>
  <c r="D60" i="43"/>
  <c r="BA541" i="46"/>
  <c r="R18" i="47"/>
  <c r="R17" i="47"/>
  <c r="R20" i="47"/>
  <c r="R21" i="47"/>
  <c r="R16" i="47"/>
  <c r="AK396" i="79"/>
  <c r="R22" i="47"/>
  <c r="AI205" i="79"/>
  <c r="H60" i="43" s="1"/>
  <c r="AR588" i="79"/>
  <c r="AH205" i="79"/>
  <c r="G60" i="43" s="1"/>
  <c r="AJ396" i="79"/>
  <c r="I63" i="43" s="1"/>
  <c r="AG205" i="79"/>
  <c r="F60" i="43" s="1"/>
  <c r="AH396" i="79"/>
  <c r="G63" i="43" s="1"/>
  <c r="R19" i="47"/>
  <c r="R24" i="47"/>
  <c r="R25" i="47"/>
  <c r="R23" i="47"/>
  <c r="R15" i="47"/>
  <c r="AM588" i="79"/>
  <c r="AN588" i="79"/>
  <c r="AG588" i="79"/>
  <c r="F66" i="43" s="1"/>
  <c r="AQ396" i="79"/>
  <c r="AM205" i="79"/>
  <c r="AR396" i="79"/>
  <c r="AL588" i="79"/>
  <c r="AH588" i="79"/>
  <c r="G66" i="43" s="1"/>
  <c r="AE975" i="79"/>
  <c r="Q19" i="47"/>
  <c r="Q24" i="47"/>
  <c r="AJ205" i="79"/>
  <c r="I60" i="43" s="1"/>
  <c r="AW545" i="46"/>
  <c r="AV545" i="46"/>
  <c r="Q26" i="47"/>
  <c r="AQ205" i="79"/>
  <c r="AE967" i="79"/>
  <c r="AP396" i="79"/>
  <c r="AE581" i="79"/>
  <c r="AK588" i="79"/>
  <c r="Q17" i="47"/>
  <c r="AF396" i="79"/>
  <c r="E63" i="43" s="1"/>
  <c r="AI396" i="79"/>
  <c r="H63" i="43" s="1"/>
  <c r="AF205" i="79"/>
  <c r="E60" i="43" s="1"/>
  <c r="Q21" i="47"/>
  <c r="AI588" i="79"/>
  <c r="H66" i="43" s="1"/>
  <c r="AE580" i="79"/>
  <c r="AL396" i="79"/>
  <c r="AU545" i="46"/>
  <c r="AT271" i="46"/>
  <c r="D66" i="43"/>
  <c r="AF588" i="79"/>
  <c r="E66" i="43" s="1"/>
  <c r="AF1170" i="79"/>
  <c r="AS1163" i="79"/>
  <c r="AY409" i="46"/>
  <c r="AR205" i="79"/>
  <c r="AL205" i="79"/>
  <c r="AL975" i="79"/>
  <c r="AR975" i="79"/>
  <c r="AE583" i="79"/>
  <c r="AO396" i="79"/>
  <c r="AE392" i="79"/>
  <c r="AM1171" i="79"/>
  <c r="AQ779" i="79"/>
  <c r="AM779" i="79"/>
  <c r="AJ975" i="79"/>
  <c r="I72" i="43" s="1"/>
  <c r="AE390" i="79"/>
  <c r="AE389" i="79"/>
  <c r="AG1171" i="79"/>
  <c r="AJ779" i="79"/>
  <c r="AO1171" i="79"/>
  <c r="AL1171" i="79"/>
  <c r="AO779" i="79"/>
  <c r="P15" i="47"/>
  <c r="AO205" i="79"/>
  <c r="AT408" i="46"/>
  <c r="AX545" i="46"/>
  <c r="AT545" i="46"/>
  <c r="AV271" i="46"/>
  <c r="AG395" i="79"/>
  <c r="F62" i="43" s="1"/>
  <c r="AU408" i="46"/>
  <c r="D75" i="43"/>
  <c r="P17" i="47"/>
  <c r="P18" i="47"/>
  <c r="P21" i="47"/>
  <c r="P24" i="47"/>
  <c r="Q22" i="47"/>
  <c r="Q25" i="47"/>
  <c r="P19" i="47"/>
  <c r="P22" i="47"/>
  <c r="Q23" i="47"/>
  <c r="P16" i="47"/>
  <c r="P25" i="47"/>
  <c r="P23" i="47"/>
  <c r="Q18" i="47"/>
  <c r="Q16" i="47"/>
  <c r="P26" i="47"/>
  <c r="Q20" i="47"/>
  <c r="AP205" i="79"/>
  <c r="R57" i="43"/>
  <c r="AW408" i="46"/>
  <c r="T24" i="47"/>
  <c r="T17" i="47"/>
  <c r="T19" i="47"/>
  <c r="T16" i="47"/>
  <c r="T22" i="47"/>
  <c r="S20" i="47"/>
  <c r="T21" i="47"/>
  <c r="T15" i="47"/>
  <c r="AX408" i="46"/>
  <c r="S24" i="47"/>
  <c r="T26" i="47"/>
  <c r="T20" i="47"/>
  <c r="T23" i="47"/>
  <c r="T25" i="47"/>
  <c r="S26" i="47"/>
  <c r="S17" i="47"/>
  <c r="S19" i="47"/>
  <c r="S21" i="47"/>
  <c r="S18" i="47"/>
  <c r="S15" i="47"/>
  <c r="S25" i="47"/>
  <c r="S16" i="47"/>
  <c r="S22" i="47"/>
  <c r="V18" i="47"/>
  <c r="AE204" i="79"/>
  <c r="V16" i="47"/>
  <c r="V20" i="47"/>
  <c r="V23" i="47"/>
  <c r="V25" i="47"/>
  <c r="V15" i="47"/>
  <c r="F124" i="43"/>
  <c r="V26" i="47"/>
  <c r="V24" i="47"/>
  <c r="V19" i="47"/>
  <c r="V17" i="47"/>
  <c r="V22" i="47"/>
  <c r="D123" i="43"/>
  <c r="AM271" i="46"/>
  <c r="D50" i="43" s="1"/>
  <c r="D124" i="43"/>
  <c r="F123" i="43"/>
  <c r="D51" i="43"/>
  <c r="R51" i="43" s="1"/>
  <c r="U20" i="47"/>
  <c r="U22" i="47"/>
  <c r="U23" i="47"/>
  <c r="U16" i="47"/>
  <c r="U15" i="47"/>
  <c r="U24" i="47"/>
  <c r="U25" i="47"/>
  <c r="U18" i="47"/>
  <c r="U26" i="47"/>
  <c r="U19" i="47"/>
  <c r="U21" i="47"/>
  <c r="AY545" i="46"/>
  <c r="AZ271" i="46"/>
  <c r="AY271" i="46"/>
  <c r="AZ408" i="46"/>
  <c r="AQ587" i="79"/>
  <c r="AO408" i="46"/>
  <c r="F53" i="43" s="1"/>
  <c r="K45" i="47" s="1"/>
  <c r="AZ545" i="46"/>
  <c r="AQ408" i="46"/>
  <c r="H53" i="43" s="1"/>
  <c r="AS545" i="46"/>
  <c r="AR408" i="46"/>
  <c r="I53" i="43" s="1"/>
  <c r="AP545" i="46"/>
  <c r="G56" i="43" s="1"/>
  <c r="AR545" i="46"/>
  <c r="I56" i="43" s="1"/>
  <c r="AO545" i="46"/>
  <c r="F56" i="43" s="1"/>
  <c r="AQ545" i="46"/>
  <c r="H56" i="43" s="1"/>
  <c r="AN545" i="46"/>
  <c r="E56" i="43" s="1"/>
  <c r="AP408" i="46"/>
  <c r="G53" i="43" s="1"/>
  <c r="D54" i="43"/>
  <c r="K34" i="47"/>
  <c r="L15" i="47"/>
  <c r="L19" i="47"/>
  <c r="L26" i="47"/>
  <c r="K31" i="47"/>
  <c r="L18" i="47"/>
  <c r="K18" i="47"/>
  <c r="M26" i="47"/>
  <c r="M15" i="47"/>
  <c r="L24" i="47"/>
  <c r="M22" i="47"/>
  <c r="M23" i="47"/>
  <c r="K40" i="47"/>
  <c r="L25" i="47"/>
  <c r="M24" i="47"/>
  <c r="M19" i="47"/>
  <c r="K24" i="47"/>
  <c r="K17" i="47"/>
  <c r="K19" i="47"/>
  <c r="K41" i="47"/>
  <c r="K30" i="47"/>
  <c r="K37" i="47"/>
  <c r="K25" i="47"/>
  <c r="K26" i="47"/>
  <c r="K15" i="47"/>
  <c r="K36" i="47"/>
  <c r="K39" i="47"/>
  <c r="K38" i="47"/>
  <c r="K32" i="47"/>
  <c r="K21" i="47"/>
  <c r="K23" i="47"/>
  <c r="K16" i="47"/>
  <c r="K22" i="47"/>
  <c r="K20" i="47"/>
  <c r="K33" i="47"/>
  <c r="K35" i="47"/>
  <c r="M17" i="47"/>
  <c r="M18" i="47"/>
  <c r="M21" i="47"/>
  <c r="L16" i="47"/>
  <c r="L23" i="47"/>
  <c r="L21" i="47"/>
  <c r="M16" i="47"/>
  <c r="M25" i="47"/>
  <c r="M20" i="47"/>
  <c r="L17" i="47"/>
  <c r="L20" i="47"/>
  <c r="L22" i="47"/>
  <c r="AS408" i="46"/>
  <c r="AK204" i="79"/>
  <c r="AN408" i="46"/>
  <c r="E53" i="43" s="1"/>
  <c r="AN271" i="46"/>
  <c r="AM408" i="46"/>
  <c r="D47" i="43"/>
  <c r="D48" i="43"/>
  <c r="E47" i="43"/>
  <c r="N66" i="47" l="1"/>
  <c r="N65" i="47"/>
  <c r="N40" i="47"/>
  <c r="N52" i="47"/>
  <c r="N53" i="47"/>
  <c r="N30" i="47"/>
  <c r="N39" i="47"/>
  <c r="N51" i="47"/>
  <c r="N63" i="47"/>
  <c r="N64" i="47"/>
  <c r="N38" i="47"/>
  <c r="N50" i="47"/>
  <c r="N62" i="47"/>
  <c r="N71" i="47"/>
  <c r="N37" i="47"/>
  <c r="N49" i="47"/>
  <c r="N61" i="47"/>
  <c r="N70" i="47"/>
  <c r="N55" i="47"/>
  <c r="N48" i="47"/>
  <c r="N60" i="47"/>
  <c r="N69" i="47"/>
  <c r="N35" i="47"/>
  <c r="N56" i="47"/>
  <c r="N68" i="47"/>
  <c r="N46" i="47"/>
  <c r="N67" i="47"/>
  <c r="N36" i="47"/>
  <c r="N33" i="47"/>
  <c r="N34" i="47"/>
  <c r="N54" i="47"/>
  <c r="N47" i="47"/>
  <c r="N32" i="47"/>
  <c r="N41" i="47"/>
  <c r="N45" i="47"/>
  <c r="S31" i="47"/>
  <c r="S38" i="47"/>
  <c r="S39" i="47"/>
  <c r="S37" i="47"/>
  <c r="S33" i="47"/>
  <c r="S30" i="47"/>
  <c r="S35" i="47"/>
  <c r="S40" i="47"/>
  <c r="S32" i="47"/>
  <c r="S41" i="47"/>
  <c r="S34" i="47"/>
  <c r="M31" i="47"/>
  <c r="M39" i="47"/>
  <c r="M32" i="47"/>
  <c r="M38" i="47"/>
  <c r="M37" i="47"/>
  <c r="M35" i="47"/>
  <c r="M33" i="47"/>
  <c r="M34" i="47"/>
  <c r="M41" i="47"/>
  <c r="M30" i="47"/>
  <c r="M40" i="47"/>
  <c r="L36" i="47"/>
  <c r="D115" i="43"/>
  <c r="Q35" i="47"/>
  <c r="Q33" i="47"/>
  <c r="Q40" i="47"/>
  <c r="Q39" i="47"/>
  <c r="Q30" i="47"/>
  <c r="Q34" i="47"/>
  <c r="Q31" i="47"/>
  <c r="Q38" i="47"/>
  <c r="Q36" i="47"/>
  <c r="Q32" i="47"/>
  <c r="Q37" i="47"/>
  <c r="T32" i="47"/>
  <c r="T41" i="47"/>
  <c r="T37" i="47"/>
  <c r="T34" i="47"/>
  <c r="T39" i="47"/>
  <c r="E124" i="43"/>
  <c r="T38" i="47"/>
  <c r="T31" i="47"/>
  <c r="T30" i="47"/>
  <c r="T35" i="47"/>
  <c r="T36" i="47"/>
  <c r="T40" i="47"/>
  <c r="L32" i="47"/>
  <c r="L40" i="47"/>
  <c r="L38" i="47"/>
  <c r="L34" i="47"/>
  <c r="L31" i="47"/>
  <c r="L39" i="47"/>
  <c r="L41" i="47"/>
  <c r="L35" i="47"/>
  <c r="L30" i="47"/>
  <c r="L37" i="47"/>
  <c r="AS586" i="79"/>
  <c r="AS779" i="79"/>
  <c r="AS1171" i="79"/>
  <c r="L134" i="43" s="1"/>
  <c r="AH1641" i="79"/>
  <c r="AH1588" i="79"/>
  <c r="AH1614" i="79"/>
  <c r="AS588" i="79"/>
  <c r="AS973" i="79"/>
  <c r="AS975" i="79"/>
  <c r="K134" i="43" s="1"/>
  <c r="AE395" i="79"/>
  <c r="D62" i="43" s="1"/>
  <c r="I69" i="43"/>
  <c r="F75" i="43"/>
  <c r="E75" i="43"/>
  <c r="AS1162" i="79"/>
  <c r="AS1161" i="79"/>
  <c r="AS1160" i="79"/>
  <c r="AS390" i="79"/>
  <c r="S56" i="47"/>
  <c r="P39" i="47"/>
  <c r="R47" i="43"/>
  <c r="M45" i="47"/>
  <c r="V39" i="47"/>
  <c r="R30" i="47"/>
  <c r="AF778" i="79"/>
  <c r="E68" i="43" s="1"/>
  <c r="AE587" i="79"/>
  <c r="D65" i="43" s="1"/>
  <c r="AS389" i="79"/>
  <c r="AS391" i="79"/>
  <c r="AS205" i="79"/>
  <c r="G134" i="43" s="1"/>
  <c r="AJ587" i="79"/>
  <c r="I65" i="43" s="1"/>
  <c r="AP587" i="79"/>
  <c r="BA545" i="46"/>
  <c r="BA547" i="46" s="1"/>
  <c r="U31" i="47"/>
  <c r="R48" i="43"/>
  <c r="BA271" i="46"/>
  <c r="BA273" i="46" s="1"/>
  <c r="BA405" i="46"/>
  <c r="AS582" i="79"/>
  <c r="BA407" i="46"/>
  <c r="AS200" i="79"/>
  <c r="AS199" i="79"/>
  <c r="AS772" i="79"/>
  <c r="AS776" i="79"/>
  <c r="AS771" i="79"/>
  <c r="AS770" i="79"/>
  <c r="AS966" i="79"/>
  <c r="AS201" i="79"/>
  <c r="BA406" i="46"/>
  <c r="BA133" i="46"/>
  <c r="AS968" i="79"/>
  <c r="AS775" i="79"/>
  <c r="AS773" i="79"/>
  <c r="AS774" i="79"/>
  <c r="AS202" i="79"/>
  <c r="AS203" i="79"/>
  <c r="AS581" i="79"/>
  <c r="D72" i="43"/>
  <c r="R72" i="43" s="1"/>
  <c r="AS969" i="79"/>
  <c r="AS394" i="79"/>
  <c r="AS583" i="79"/>
  <c r="R66" i="43"/>
  <c r="BA409" i="46"/>
  <c r="E134" i="43" s="1"/>
  <c r="AS580" i="79"/>
  <c r="AS971" i="79"/>
  <c r="AS396" i="79"/>
  <c r="H134" i="43" s="1"/>
  <c r="AS584" i="79"/>
  <c r="AY408" i="46"/>
  <c r="AS393" i="79"/>
  <c r="AS392" i="79"/>
  <c r="AS585" i="79"/>
  <c r="AS965" i="79"/>
  <c r="AS967" i="79"/>
  <c r="AS970" i="79"/>
  <c r="D133" i="43"/>
  <c r="AH204" i="79"/>
  <c r="G59" i="43" s="1"/>
  <c r="AR587" i="79"/>
  <c r="E125" i="43"/>
  <c r="AF395" i="79"/>
  <c r="E62" i="43" s="1"/>
  <c r="AG204" i="79"/>
  <c r="F59" i="43" s="1"/>
  <c r="AM587" i="79"/>
  <c r="AH395" i="79"/>
  <c r="G62" i="43" s="1"/>
  <c r="AG587" i="79"/>
  <c r="F65" i="43" s="1"/>
  <c r="R27" i="47"/>
  <c r="R29" i="47" s="1"/>
  <c r="P30" i="47"/>
  <c r="P37" i="47"/>
  <c r="P33" i="47"/>
  <c r="P56" i="47"/>
  <c r="P32" i="47"/>
  <c r="AM395" i="79"/>
  <c r="AN395" i="79"/>
  <c r="AH587" i="79"/>
  <c r="G65" i="43" s="1"/>
  <c r="AO587" i="79"/>
  <c r="AP395" i="79"/>
  <c r="AR395" i="79"/>
  <c r="H127" i="43"/>
  <c r="P48" i="47"/>
  <c r="AJ204" i="79"/>
  <c r="I59" i="43" s="1"/>
  <c r="K125" i="43"/>
  <c r="AL395" i="79"/>
  <c r="P54" i="47"/>
  <c r="AL587" i="79"/>
  <c r="AL204" i="79"/>
  <c r="AQ395" i="79"/>
  <c r="AM204" i="79"/>
  <c r="P34" i="47"/>
  <c r="P40" i="47"/>
  <c r="AQ204" i="79"/>
  <c r="AF204" i="79"/>
  <c r="E59" i="43" s="1"/>
  <c r="AE974" i="79"/>
  <c r="H124" i="43"/>
  <c r="H126" i="43"/>
  <c r="AO204" i="79"/>
  <c r="AK587" i="79"/>
  <c r="P51" i="47"/>
  <c r="K124" i="43"/>
  <c r="AN587" i="79"/>
  <c r="AI395" i="79"/>
  <c r="H62" i="43" s="1"/>
  <c r="I129" i="43"/>
  <c r="H123" i="43"/>
  <c r="H128" i="43"/>
  <c r="P55" i="47"/>
  <c r="J129" i="43"/>
  <c r="I125" i="43"/>
  <c r="P50" i="47"/>
  <c r="K131" i="43"/>
  <c r="J128" i="43"/>
  <c r="R63" i="43"/>
  <c r="AI204" i="79"/>
  <c r="H59" i="43" s="1"/>
  <c r="AI587" i="79"/>
  <c r="H65" i="43" s="1"/>
  <c r="K127" i="43"/>
  <c r="J127" i="43"/>
  <c r="P47" i="47"/>
  <c r="P35" i="47"/>
  <c r="P38" i="47"/>
  <c r="AJ395" i="79"/>
  <c r="I62" i="43" s="1"/>
  <c r="AL974" i="79"/>
  <c r="I123" i="43"/>
  <c r="P53" i="47"/>
  <c r="P36" i="47"/>
  <c r="P31" i="47"/>
  <c r="H125" i="43"/>
  <c r="AM974" i="79"/>
  <c r="AO395" i="79"/>
  <c r="I128" i="43"/>
  <c r="L124" i="43"/>
  <c r="R54" i="43"/>
  <c r="P46" i="47"/>
  <c r="P52" i="47"/>
  <c r="P41" i="47"/>
  <c r="J126" i="43"/>
  <c r="L125" i="43"/>
  <c r="K123" i="43"/>
  <c r="P45" i="47"/>
  <c r="P49" i="47"/>
  <c r="L132" i="43"/>
  <c r="M132" i="43" s="1"/>
  <c r="I124" i="43"/>
  <c r="AK395" i="79"/>
  <c r="AF587" i="79"/>
  <c r="E65" i="43" s="1"/>
  <c r="AN974" i="79"/>
  <c r="K129" i="43"/>
  <c r="J123" i="43"/>
  <c r="AK974" i="79"/>
  <c r="AQ778" i="79"/>
  <c r="L123" i="43"/>
  <c r="G127" i="43"/>
  <c r="J124" i="43"/>
  <c r="L127" i="43"/>
  <c r="AR778" i="79"/>
  <c r="AL778" i="79"/>
  <c r="J125" i="43"/>
  <c r="I126" i="43"/>
  <c r="AO778" i="79"/>
  <c r="I127" i="43"/>
  <c r="K126" i="43"/>
  <c r="L129" i="43"/>
  <c r="AP974" i="79"/>
  <c r="K128" i="43"/>
  <c r="AK778" i="79"/>
  <c r="AF974" i="79"/>
  <c r="AR974" i="79"/>
  <c r="AO974" i="79"/>
  <c r="AH974" i="79"/>
  <c r="AP778" i="79"/>
  <c r="AN778" i="79"/>
  <c r="AQ974" i="79"/>
  <c r="AM778" i="79"/>
  <c r="AH778" i="79"/>
  <c r="G68" i="43" s="1"/>
  <c r="L126" i="43"/>
  <c r="AV408" i="46"/>
  <c r="T63" i="47"/>
  <c r="S60" i="47"/>
  <c r="Q61" i="47"/>
  <c r="P62" i="47"/>
  <c r="P66" i="47"/>
  <c r="P69" i="47"/>
  <c r="P67" i="47"/>
  <c r="P61" i="47"/>
  <c r="R31" i="47"/>
  <c r="P71" i="47"/>
  <c r="P70" i="47"/>
  <c r="R34" i="47"/>
  <c r="P68" i="47"/>
  <c r="P64" i="47"/>
  <c r="R38" i="47"/>
  <c r="T47" i="47"/>
  <c r="R37" i="47"/>
  <c r="P60" i="47"/>
  <c r="P63" i="47"/>
  <c r="R39" i="47"/>
  <c r="P65" i="47"/>
  <c r="AP204" i="79"/>
  <c r="Q27" i="47"/>
  <c r="Q29" i="47" s="1"/>
  <c r="P27" i="47"/>
  <c r="P29" i="47" s="1"/>
  <c r="Q60" i="47"/>
  <c r="Q67" i="47"/>
  <c r="Q69" i="47"/>
  <c r="Q50" i="47"/>
  <c r="R40" i="47"/>
  <c r="Q71" i="47"/>
  <c r="R41" i="47"/>
  <c r="R33" i="47"/>
  <c r="AR204" i="79"/>
  <c r="Q47" i="47"/>
  <c r="Q52" i="47"/>
  <c r="R35" i="47"/>
  <c r="R32" i="47"/>
  <c r="R36" i="47"/>
  <c r="E123" i="43"/>
  <c r="Q65" i="47"/>
  <c r="Q45" i="47"/>
  <c r="Q62" i="47"/>
  <c r="G124" i="43"/>
  <c r="Q54" i="47"/>
  <c r="Q48" i="47"/>
  <c r="Q70" i="47"/>
  <c r="Q64" i="47"/>
  <c r="Q63" i="47"/>
  <c r="Q66" i="47"/>
  <c r="Q56" i="47"/>
  <c r="Q49" i="47"/>
  <c r="Q53" i="47"/>
  <c r="Q55" i="47"/>
  <c r="G125" i="43"/>
  <c r="Q51" i="47"/>
  <c r="Q68" i="47"/>
  <c r="Q46" i="47"/>
  <c r="R60" i="43"/>
  <c r="S48" i="47"/>
  <c r="G126" i="43"/>
  <c r="AN204" i="79"/>
  <c r="G12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53" i="47"/>
  <c r="T45" i="47"/>
  <c r="T62" i="47"/>
  <c r="T69" i="47"/>
  <c r="T70" i="47"/>
  <c r="T64" i="47"/>
  <c r="T55" i="47"/>
  <c r="S27" i="47"/>
  <c r="S29" i="47" s="1"/>
  <c r="T68" i="47"/>
  <c r="T46" i="47"/>
  <c r="T51" i="47"/>
  <c r="T65" i="47"/>
  <c r="T67" i="47"/>
  <c r="T49" i="47"/>
  <c r="T50" i="47"/>
  <c r="V27" i="47"/>
  <c r="V29" i="47" s="1"/>
  <c r="F126" i="43"/>
  <c r="F125" i="43"/>
  <c r="D56" i="43"/>
  <c r="R56" i="43" s="1"/>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59" i="43"/>
  <c r="M50" i="47"/>
  <c r="M52" i="47"/>
  <c r="M46" i="47"/>
  <c r="M56" i="47"/>
  <c r="M48" i="47"/>
  <c r="M53" i="47"/>
  <c r="M71" i="47"/>
  <c r="M65" i="47"/>
  <c r="M68" i="47"/>
  <c r="M70" i="47"/>
  <c r="M63" i="47"/>
  <c r="M61" i="47"/>
  <c r="M60" i="47"/>
  <c r="M66" i="47"/>
  <c r="M69" i="47"/>
  <c r="M64" i="47"/>
  <c r="M67" i="47"/>
  <c r="M62" i="47"/>
  <c r="L55" i="47"/>
  <c r="L54" i="47"/>
  <c r="L47" i="47"/>
  <c r="L66" i="47"/>
  <c r="L60" i="47"/>
  <c r="L69" i="47"/>
  <c r="L62" i="47"/>
  <c r="L56" i="47"/>
  <c r="L68" i="47"/>
  <c r="L48" i="47"/>
  <c r="L53" i="47"/>
  <c r="L52" i="47"/>
  <c r="L45" i="47"/>
  <c r="L46" i="47"/>
  <c r="L67" i="47"/>
  <c r="L49" i="47"/>
  <c r="L63" i="47"/>
  <c r="L70" i="47"/>
  <c r="L65" i="47"/>
  <c r="L64" i="47"/>
  <c r="L71" i="47"/>
  <c r="L61" i="47"/>
  <c r="L51" i="47"/>
  <c r="L50" i="47"/>
  <c r="D53"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0" i="43"/>
  <c r="K27" i="47"/>
  <c r="N95" i="47" l="1"/>
  <c r="N93" i="47"/>
  <c r="N94" i="47"/>
  <c r="N75" i="47"/>
  <c r="N86" i="47"/>
  <c r="N91" i="47"/>
  <c r="N101" i="47"/>
  <c r="N77" i="47"/>
  <c r="N97" i="47"/>
  <c r="N90" i="47"/>
  <c r="N84" i="47"/>
  <c r="N83" i="47"/>
  <c r="N79" i="47"/>
  <c r="N85" i="47"/>
  <c r="N80" i="47"/>
  <c r="N92" i="47"/>
  <c r="N99" i="47"/>
  <c r="N98" i="47"/>
  <c r="N78" i="47"/>
  <c r="N82" i="47"/>
  <c r="N100" i="47"/>
  <c r="N81" i="47"/>
  <c r="N76" i="47"/>
  <c r="N96" i="47"/>
  <c r="N112" i="47"/>
  <c r="N107" i="47"/>
  <c r="N111" i="47"/>
  <c r="N116" i="47"/>
  <c r="N114" i="47"/>
  <c r="N105" i="47"/>
  <c r="N110" i="47"/>
  <c r="N115" i="47"/>
  <c r="N109" i="47"/>
  <c r="N108" i="47"/>
  <c r="N106" i="47"/>
  <c r="N113" i="47"/>
  <c r="W22" i="47"/>
  <c r="W20" i="47"/>
  <c r="W26" i="47"/>
  <c r="S42" i="47"/>
  <c r="S44" i="47" s="1"/>
  <c r="S57" i="47" s="1"/>
  <c r="S59" i="47" s="1"/>
  <c r="S72" i="47" s="1"/>
  <c r="S74" i="47" s="1"/>
  <c r="Q42" i="47"/>
  <c r="Q44" i="47" s="1"/>
  <c r="Q57" i="47" s="1"/>
  <c r="Q59" i="47" s="1"/>
  <c r="Q72" i="47" s="1"/>
  <c r="Q74" i="47" s="1"/>
  <c r="T42" i="47"/>
  <c r="T44" i="47" s="1"/>
  <c r="T57" i="47" s="1"/>
  <c r="T59" i="47" s="1"/>
  <c r="T72" i="47" s="1"/>
  <c r="T74" i="47" s="1"/>
  <c r="AI1614" i="79"/>
  <c r="AJ1668" i="79"/>
  <c r="AP1695" i="79"/>
  <c r="AP1702" i="79" s="1"/>
  <c r="O113" i="43" s="1"/>
  <c r="AK1695" i="79"/>
  <c r="AK1702" i="79" s="1"/>
  <c r="J113" i="43" s="1"/>
  <c r="AK1668" i="79"/>
  <c r="AK1675" i="79" s="1"/>
  <c r="J109" i="43" s="1"/>
  <c r="AQ1641" i="79"/>
  <c r="AQ1648" i="79" s="1"/>
  <c r="P105" i="43" s="1"/>
  <c r="AO1668" i="79"/>
  <c r="AO1675" i="79" s="1"/>
  <c r="N109" i="43" s="1"/>
  <c r="AN1588" i="79"/>
  <c r="AN1595" i="79" s="1"/>
  <c r="M97" i="43" s="1"/>
  <c r="AI1588" i="79"/>
  <c r="AR1695" i="79"/>
  <c r="AR1702" i="79" s="1"/>
  <c r="Q113" i="43" s="1"/>
  <c r="AJ1695" i="79"/>
  <c r="AP1641" i="79"/>
  <c r="AP1648" i="79" s="1"/>
  <c r="O105" i="43" s="1"/>
  <c r="AP1588" i="79"/>
  <c r="AP1595" i="79" s="1"/>
  <c r="O97" i="43" s="1"/>
  <c r="AM1641" i="79"/>
  <c r="AM1648" i="79" s="1"/>
  <c r="L105" i="43" s="1"/>
  <c r="AL1614" i="79"/>
  <c r="AL1621" i="79" s="1"/>
  <c r="K101" i="43" s="1"/>
  <c r="AK1641" i="79"/>
  <c r="AK1648" i="79" s="1"/>
  <c r="J105" i="43" s="1"/>
  <c r="AQ1668" i="79"/>
  <c r="AQ1675" i="79" s="1"/>
  <c r="P109" i="43" s="1"/>
  <c r="AQ1695" i="79"/>
  <c r="AQ1702" i="79" s="1"/>
  <c r="P113" i="43" s="1"/>
  <c r="AO1695" i="79"/>
  <c r="AO1702" i="79" s="1"/>
  <c r="N113" i="43" s="1"/>
  <c r="AN1668" i="79"/>
  <c r="AN1675" i="79" s="1"/>
  <c r="M109" i="43" s="1"/>
  <c r="AR1614" i="79"/>
  <c r="AR1621" i="79" s="1"/>
  <c r="Q101" i="43" s="1"/>
  <c r="AM1668" i="79"/>
  <c r="AM1675" i="79" s="1"/>
  <c r="L109" i="43" s="1"/>
  <c r="AI1695" i="79"/>
  <c r="AH1695" i="79"/>
  <c r="AH1702" i="79" s="1"/>
  <c r="AR1588" i="79"/>
  <c r="AR1595" i="79" s="1"/>
  <c r="Q97" i="43" s="1"/>
  <c r="AJ1614" i="79"/>
  <c r="AP1614" i="79"/>
  <c r="AP1621" i="79" s="1"/>
  <c r="O101" i="43" s="1"/>
  <c r="AM1614" i="79"/>
  <c r="AM1621" i="79" s="1"/>
  <c r="L101" i="43" s="1"/>
  <c r="AM1695" i="79"/>
  <c r="AM1702" i="79" s="1"/>
  <c r="L113" i="43" s="1"/>
  <c r="AL1695" i="79"/>
  <c r="AL1702" i="79" s="1"/>
  <c r="K113" i="43" s="1"/>
  <c r="AK1588" i="79"/>
  <c r="AK1595" i="79" s="1"/>
  <c r="J97" i="43" s="1"/>
  <c r="AQ1588" i="79"/>
  <c r="AQ1595" i="79" s="1"/>
  <c r="P97" i="43" s="1"/>
  <c r="AO1641" i="79"/>
  <c r="AO1648" i="79" s="1"/>
  <c r="N105" i="43" s="1"/>
  <c r="AO1614" i="79"/>
  <c r="AO1621" i="79" s="1"/>
  <c r="N101" i="43" s="1"/>
  <c r="AN1695" i="79"/>
  <c r="AN1702" i="79" s="1"/>
  <c r="M113" i="43" s="1"/>
  <c r="AJ1641" i="79"/>
  <c r="AL1641" i="79"/>
  <c r="AL1648" i="79" s="1"/>
  <c r="K105" i="43" s="1"/>
  <c r="AI1668" i="79"/>
  <c r="AI1641" i="79"/>
  <c r="AH1668" i="79"/>
  <c r="AH1675" i="79" s="1"/>
  <c r="AR1668" i="79"/>
  <c r="AR1675" i="79" s="1"/>
  <c r="Q109" i="43" s="1"/>
  <c r="AR1641" i="79"/>
  <c r="AR1648" i="79" s="1"/>
  <c r="Q105" i="43" s="1"/>
  <c r="AJ1588" i="79"/>
  <c r="AP1668" i="79"/>
  <c r="AP1675" i="79" s="1"/>
  <c r="O109" i="43" s="1"/>
  <c r="AM1588" i="79"/>
  <c r="AM1595" i="79" s="1"/>
  <c r="L97" i="43" s="1"/>
  <c r="AL1668" i="79"/>
  <c r="AL1675" i="79" s="1"/>
  <c r="K109" i="43" s="1"/>
  <c r="AL1588" i="79"/>
  <c r="AL1595" i="79" s="1"/>
  <c r="K97" i="43" s="1"/>
  <c r="AK1614" i="79"/>
  <c r="AK1621" i="79" s="1"/>
  <c r="J101" i="43" s="1"/>
  <c r="AQ1614" i="79"/>
  <c r="AQ1621" i="79" s="1"/>
  <c r="P101" i="43" s="1"/>
  <c r="AO1588" i="79"/>
  <c r="AO1595" i="79" s="1"/>
  <c r="N97" i="43" s="1"/>
  <c r="AN1614" i="79"/>
  <c r="AN1621" i="79" s="1"/>
  <c r="M101" i="43" s="1"/>
  <c r="AN1641" i="79"/>
  <c r="AN1648" i="79" s="1"/>
  <c r="M105" i="43" s="1"/>
  <c r="AH1621" i="79"/>
  <c r="AH1648" i="79"/>
  <c r="AS587" i="79"/>
  <c r="AS589" i="79" s="1"/>
  <c r="AH1595" i="79"/>
  <c r="G95" i="43" s="1"/>
  <c r="G97" i="43" s="1"/>
  <c r="R75" i="43"/>
  <c r="R69" i="43"/>
  <c r="E71" i="43"/>
  <c r="G71" i="43"/>
  <c r="L137" i="47" s="1"/>
  <c r="S143" i="47"/>
  <c r="D71" i="43"/>
  <c r="T146" i="47"/>
  <c r="R140" i="47"/>
  <c r="R50" i="43"/>
  <c r="T75" i="47"/>
  <c r="U47" i="47"/>
  <c r="L81" i="47"/>
  <c r="R68" i="47"/>
  <c r="O98" i="47"/>
  <c r="U83" i="47"/>
  <c r="AS204" i="79"/>
  <c r="AS206" i="79" s="1"/>
  <c r="J134" i="43"/>
  <c r="I134" i="43"/>
  <c r="R59" i="43"/>
  <c r="R62" i="43"/>
  <c r="R53" i="43"/>
  <c r="R65" i="43"/>
  <c r="Q82" i="47"/>
  <c r="P83" i="47"/>
  <c r="BA408" i="46"/>
  <c r="BA410" i="46" s="1"/>
  <c r="U63" i="47"/>
  <c r="U71" i="47"/>
  <c r="U48" i="47"/>
  <c r="U50" i="47"/>
  <c r="U61" i="47"/>
  <c r="U65" i="47"/>
  <c r="U49" i="47"/>
  <c r="U56" i="47"/>
  <c r="U68" i="47"/>
  <c r="U70" i="47"/>
  <c r="U45" i="47"/>
  <c r="U46" i="47"/>
  <c r="U60" i="47"/>
  <c r="U66" i="47"/>
  <c r="U69" i="47"/>
  <c r="U52" i="47"/>
  <c r="AS395" i="79"/>
  <c r="AS397" i="79" s="1"/>
  <c r="U62" i="47"/>
  <c r="U64" i="47"/>
  <c r="U54" i="47"/>
  <c r="U55" i="47"/>
  <c r="U67" i="47"/>
  <c r="U53" i="47"/>
  <c r="U51" i="47"/>
  <c r="W15" i="47"/>
  <c r="M82" i="47"/>
  <c r="F133" i="43"/>
  <c r="H133" i="43"/>
  <c r="M125" i="43"/>
  <c r="M124" i="43"/>
  <c r="L85" i="47"/>
  <c r="M129" i="43"/>
  <c r="L77" i="47"/>
  <c r="L82" i="47"/>
  <c r="L86" i="47"/>
  <c r="L75" i="47"/>
  <c r="L98" i="47"/>
  <c r="I133" i="43"/>
  <c r="L79" i="47"/>
  <c r="G133" i="43"/>
  <c r="L83" i="47"/>
  <c r="L78" i="47"/>
  <c r="L76" i="47"/>
  <c r="M127" i="43"/>
  <c r="L80" i="47"/>
  <c r="E133" i="43"/>
  <c r="M123" i="43"/>
  <c r="L84" i="47"/>
  <c r="W18" i="47"/>
  <c r="M126"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P101" i="47"/>
  <c r="P84" i="47"/>
  <c r="O101" i="47"/>
  <c r="P75" i="47"/>
  <c r="P115" i="47"/>
  <c r="P106" i="47"/>
  <c r="R49" i="47"/>
  <c r="Q99" i="47"/>
  <c r="Q83" i="47"/>
  <c r="P95" i="47"/>
  <c r="Q85" i="47"/>
  <c r="Q92" i="47"/>
  <c r="L126" i="47"/>
  <c r="R55" i="47"/>
  <c r="Q109" i="47"/>
  <c r="Q112" i="47"/>
  <c r="Q127" i="47"/>
  <c r="U75" i="47"/>
  <c r="Q79" i="47"/>
  <c r="P109" i="47"/>
  <c r="Q105" i="47"/>
  <c r="Q114" i="47"/>
  <c r="Q131" i="47"/>
  <c r="Q113" i="47"/>
  <c r="Q93" i="47"/>
  <c r="M92" i="47"/>
  <c r="U94" i="47"/>
  <c r="U82" i="47"/>
  <c r="Q98" i="47"/>
  <c r="Q90" i="47"/>
  <c r="Q75" i="47"/>
  <c r="Q78" i="47"/>
  <c r="Q91" i="47"/>
  <c r="Q120" i="47"/>
  <c r="Q115" i="47"/>
  <c r="P120" i="47"/>
  <c r="U108" i="47"/>
  <c r="P114" i="47"/>
  <c r="P76" i="47"/>
  <c r="U112" i="47"/>
  <c r="P90" i="47"/>
  <c r="P108" i="47"/>
  <c r="P110" i="47"/>
  <c r="P92" i="47"/>
  <c r="P113" i="47"/>
  <c r="P77" i="47"/>
  <c r="U101" i="47"/>
  <c r="U115" i="47"/>
  <c r="M98" i="47"/>
  <c r="U100" i="47"/>
  <c r="L129" i="47"/>
  <c r="L124" i="47"/>
  <c r="U99" i="47"/>
  <c r="U111" i="47"/>
  <c r="P97" i="47"/>
  <c r="P93" i="47"/>
  <c r="P105" i="47"/>
  <c r="P85" i="47"/>
  <c r="P91" i="47"/>
  <c r="P79" i="47"/>
  <c r="L131" i="47"/>
  <c r="U109" i="47"/>
  <c r="P112" i="47"/>
  <c r="P107" i="47"/>
  <c r="P96" i="47"/>
  <c r="P86" i="47"/>
  <c r="O114" i="47"/>
  <c r="S95" i="47"/>
  <c r="U95" i="47"/>
  <c r="U97" i="47"/>
  <c r="P94" i="47"/>
  <c r="P99" i="47"/>
  <c r="U90" i="47"/>
  <c r="U105" i="47"/>
  <c r="U106" i="47"/>
  <c r="U91" i="47"/>
  <c r="P116" i="47"/>
  <c r="P130" i="47"/>
  <c r="P111" i="47"/>
  <c r="P98" i="47"/>
  <c r="P81" i="47"/>
  <c r="P78" i="47"/>
  <c r="P82" i="47"/>
  <c r="S77" i="47"/>
  <c r="O116" i="47"/>
  <c r="O97" i="47"/>
  <c r="S98" i="47"/>
  <c r="S84" i="47"/>
  <c r="S92" i="47"/>
  <c r="Q130" i="47"/>
  <c r="M116" i="47"/>
  <c r="O113" i="47"/>
  <c r="O107" i="47"/>
  <c r="O91" i="47"/>
  <c r="O128" i="47"/>
  <c r="O93" i="47"/>
  <c r="O108" i="47"/>
  <c r="M111" i="47"/>
  <c r="U114" i="47"/>
  <c r="U85" i="47"/>
  <c r="U80" i="47"/>
  <c r="U93" i="47"/>
  <c r="U86" i="47"/>
  <c r="U92" i="47"/>
  <c r="S76" i="47"/>
  <c r="S107" i="47"/>
  <c r="S93" i="47"/>
  <c r="S75" i="47"/>
  <c r="R70" i="47"/>
  <c r="Q124" i="47"/>
  <c r="Q123" i="47"/>
  <c r="Q121" i="47"/>
  <c r="S82" i="47"/>
  <c r="O111" i="47"/>
  <c r="O110" i="47"/>
  <c r="S131" i="47"/>
  <c r="S83" i="47"/>
  <c r="S114" i="47"/>
  <c r="U96" i="47"/>
  <c r="U110" i="47"/>
  <c r="U113" i="47"/>
  <c r="U107" i="47"/>
  <c r="U98" i="47"/>
  <c r="S100" i="47"/>
  <c r="S78" i="47"/>
  <c r="S101" i="47"/>
  <c r="Q129" i="47"/>
  <c r="Q122" i="47"/>
  <c r="O100" i="47"/>
  <c r="O109" i="47"/>
  <c r="O112" i="47"/>
  <c r="S122" i="47"/>
  <c r="S125" i="47"/>
  <c r="O120" i="47"/>
  <c r="O96" i="47"/>
  <c r="O124" i="47"/>
  <c r="O126" i="47"/>
  <c r="U77" i="47"/>
  <c r="U81" i="47"/>
  <c r="U79" i="47"/>
  <c r="S109" i="47"/>
  <c r="S108" i="47"/>
  <c r="S116" i="47"/>
  <c r="U125" i="47"/>
  <c r="S79" i="47"/>
  <c r="O105" i="47"/>
  <c r="O115" i="47"/>
  <c r="O106" i="47"/>
  <c r="S85" i="47"/>
  <c r="S86" i="47"/>
  <c r="Q126" i="47"/>
  <c r="O95" i="47"/>
  <c r="O90" i="47"/>
  <c r="O122" i="47"/>
  <c r="O127" i="47"/>
  <c r="U76" i="47"/>
  <c r="U116" i="47"/>
  <c r="S113" i="47"/>
  <c r="S80" i="47"/>
  <c r="S81" i="47"/>
  <c r="Q128" i="47"/>
  <c r="M86" i="47"/>
  <c r="M93" i="47"/>
  <c r="M112" i="47"/>
  <c r="M78" i="47"/>
  <c r="M75" i="47"/>
  <c r="M80" i="47"/>
  <c r="M113" i="47"/>
  <c r="M100" i="47"/>
  <c r="P42" i="47"/>
  <c r="P44" i="47" s="1"/>
  <c r="P57" i="47" s="1"/>
  <c r="P59" i="47" s="1"/>
  <c r="P72" i="47" s="1"/>
  <c r="P74" i="47" s="1"/>
  <c r="M95" i="47"/>
  <c r="M110" i="47"/>
  <c r="M107" i="47"/>
  <c r="M96" i="47"/>
  <c r="M114" i="47"/>
  <c r="M76" i="47"/>
  <c r="M97" i="47"/>
  <c r="M85" i="47"/>
  <c r="M79" i="47"/>
  <c r="M84" i="47"/>
  <c r="M94" i="47"/>
  <c r="M90" i="47"/>
  <c r="M108" i="47"/>
  <c r="U122" i="47"/>
  <c r="S126" i="47"/>
  <c r="M105" i="47"/>
  <c r="M91" i="47"/>
  <c r="M109" i="47"/>
  <c r="M99" i="47"/>
  <c r="M81" i="47"/>
  <c r="M83" i="47"/>
  <c r="M115" i="47"/>
  <c r="M101" i="47"/>
  <c r="M77" i="47"/>
  <c r="M106" i="47"/>
  <c r="U121" i="47"/>
  <c r="J107" i="47"/>
  <c r="L127" i="47"/>
  <c r="S111" i="47"/>
  <c r="S94" i="47"/>
  <c r="S97" i="47"/>
  <c r="P125" i="47"/>
  <c r="U123" i="47"/>
  <c r="L123" i="47"/>
  <c r="U124" i="47"/>
  <c r="S91" i="47"/>
  <c r="S120" i="47"/>
  <c r="S96" i="47"/>
  <c r="U120" i="47"/>
  <c r="U131" i="47"/>
  <c r="L128" i="47"/>
  <c r="U130" i="47"/>
  <c r="S110" i="47"/>
  <c r="S106" i="47"/>
  <c r="S99" i="47"/>
  <c r="S112" i="47"/>
  <c r="U126" i="47"/>
  <c r="L121" i="47"/>
  <c r="L125" i="47"/>
  <c r="U128" i="47"/>
  <c r="U127" i="47"/>
  <c r="U129" i="47"/>
  <c r="S115" i="47"/>
  <c r="S90" i="47"/>
  <c r="S105" i="47"/>
  <c r="R64" i="47"/>
  <c r="R53" i="47"/>
  <c r="O123" i="47"/>
  <c r="R52" i="47"/>
  <c r="R51" i="47"/>
  <c r="P129" i="47"/>
  <c r="R62" i="47"/>
  <c r="O131" i="47"/>
  <c r="O121" i="47"/>
  <c r="S128" i="47"/>
  <c r="S123" i="47"/>
  <c r="R71" i="47"/>
  <c r="R67" i="47"/>
  <c r="R48" i="47"/>
  <c r="R61" i="47"/>
  <c r="R60" i="47"/>
  <c r="R45" i="47"/>
  <c r="R54" i="47"/>
  <c r="R46" i="47"/>
  <c r="R66" i="47"/>
  <c r="P128" i="47"/>
  <c r="S130" i="47"/>
  <c r="S127" i="47"/>
  <c r="S121" i="47"/>
  <c r="R56" i="47"/>
  <c r="R47" i="47"/>
  <c r="R122" i="47"/>
  <c r="R50" i="47"/>
  <c r="P124" i="47"/>
  <c r="R65" i="47"/>
  <c r="O130" i="47"/>
  <c r="O129" i="47"/>
  <c r="S124" i="47"/>
  <c r="S129" i="47"/>
  <c r="R63" i="47"/>
  <c r="P131" i="47"/>
  <c r="O125" i="47"/>
  <c r="P126" i="47"/>
  <c r="P121" i="47"/>
  <c r="R69" i="47"/>
  <c r="P123" i="47"/>
  <c r="P122" i="47"/>
  <c r="P127" i="47"/>
  <c r="T95" i="47"/>
  <c r="V97" i="47"/>
  <c r="V96" i="47"/>
  <c r="V106" i="47"/>
  <c r="V127" i="47"/>
  <c r="V120" i="47"/>
  <c r="V124" i="47"/>
  <c r="T110" i="47"/>
  <c r="T106" i="47"/>
  <c r="T92" i="47"/>
  <c r="V128" i="47"/>
  <c r="V129" i="47"/>
  <c r="V84" i="47"/>
  <c r="T128" i="47"/>
  <c r="T96" i="47"/>
  <c r="T130" i="47"/>
  <c r="T80" i="47"/>
  <c r="T125" i="47"/>
  <c r="T82" i="47"/>
  <c r="V92" i="47"/>
  <c r="V130" i="47"/>
  <c r="V75" i="47"/>
  <c r="V78" i="47"/>
  <c r="T120" i="47"/>
  <c r="T115" i="47"/>
  <c r="T86" i="47"/>
  <c r="T123" i="47"/>
  <c r="T112" i="47"/>
  <c r="T105" i="47"/>
  <c r="V108" i="47"/>
  <c r="V121" i="47"/>
  <c r="V93" i="47"/>
  <c r="T127" i="47"/>
  <c r="T109" i="47"/>
  <c r="T121" i="47"/>
  <c r="T116" i="47"/>
  <c r="T122" i="47"/>
  <c r="T101" i="47"/>
  <c r="V125" i="47"/>
  <c r="V94" i="47"/>
  <c r="T114" i="47"/>
  <c r="R84" i="47"/>
  <c r="V82" i="47"/>
  <c r="V116" i="47"/>
  <c r="V99" i="47"/>
  <c r="V101" i="47"/>
  <c r="V85" i="47"/>
  <c r="T126" i="47"/>
  <c r="T129" i="47"/>
  <c r="T90" i="47"/>
  <c r="T77" i="47"/>
  <c r="R127" i="47"/>
  <c r="V98" i="47"/>
  <c r="V105" i="47"/>
  <c r="V126" i="47"/>
  <c r="V90" i="47"/>
  <c r="V111" i="47"/>
  <c r="V76" i="47"/>
  <c r="V100" i="47"/>
  <c r="T94" i="47"/>
  <c r="T108" i="47"/>
  <c r="T99" i="47"/>
  <c r="T76" i="47"/>
  <c r="T79" i="47"/>
  <c r="T81" i="47"/>
  <c r="V122" i="47"/>
  <c r="V109" i="47"/>
  <c r="V123" i="47"/>
  <c r="V81" i="47"/>
  <c r="V110" i="47"/>
  <c r="V131" i="47"/>
  <c r="V77" i="47"/>
  <c r="V95" i="47"/>
  <c r="V112" i="47"/>
  <c r="T98" i="47"/>
  <c r="T91" i="47"/>
  <c r="T107" i="47"/>
  <c r="T113" i="47"/>
  <c r="T111" i="47"/>
  <c r="T78" i="47"/>
  <c r="T100" i="47"/>
  <c r="T83" i="47"/>
  <c r="R42" i="47"/>
  <c r="R44" i="47" s="1"/>
  <c r="V113" i="47"/>
  <c r="V107" i="47"/>
  <c r="V79" i="47"/>
  <c r="V80" i="47"/>
  <c r="V86" i="47"/>
  <c r="V115" i="47"/>
  <c r="V83" i="47"/>
  <c r="V91" i="47"/>
  <c r="V114" i="47"/>
  <c r="T93" i="47"/>
  <c r="T131" i="47"/>
  <c r="T97" i="47"/>
  <c r="T85" i="47"/>
  <c r="T84" i="47"/>
  <c r="T124" i="47"/>
  <c r="R81" i="47"/>
  <c r="R112" i="47"/>
  <c r="R123" i="47"/>
  <c r="R78" i="47"/>
  <c r="R109" i="47"/>
  <c r="R94" i="47"/>
  <c r="R106" i="47"/>
  <c r="R128" i="47"/>
  <c r="R99" i="47"/>
  <c r="R125" i="47"/>
  <c r="R75" i="47"/>
  <c r="R107" i="47"/>
  <c r="R80" i="47"/>
  <c r="R86" i="47"/>
  <c r="R113" i="47"/>
  <c r="R83" i="47"/>
  <c r="R110" i="47"/>
  <c r="R95" i="47"/>
  <c r="R121" i="47"/>
  <c r="R111" i="47"/>
  <c r="R120" i="47"/>
  <c r="R100" i="47"/>
  <c r="R115" i="47"/>
  <c r="R90" i="47"/>
  <c r="R108" i="47"/>
  <c r="R93" i="47"/>
  <c r="R101" i="47"/>
  <c r="R82" i="47"/>
  <c r="R91" i="47"/>
  <c r="R85" i="47"/>
  <c r="R97" i="47"/>
  <c r="R129" i="47"/>
  <c r="R92" i="47"/>
  <c r="R124" i="47"/>
  <c r="R98" i="47"/>
  <c r="R116" i="47"/>
  <c r="R126" i="47"/>
  <c r="R130" i="47"/>
  <c r="R96" i="47"/>
  <c r="R79" i="47"/>
  <c r="R131" i="47"/>
  <c r="R105" i="47"/>
  <c r="R76" i="47"/>
  <c r="R114" i="47"/>
  <c r="R77" i="47"/>
  <c r="W17" i="47"/>
  <c r="W25" i="47"/>
  <c r="V42" i="47"/>
  <c r="V44" i="47" s="1"/>
  <c r="V57" i="47" s="1"/>
  <c r="V59" i="47" s="1"/>
  <c r="V72" i="47" s="1"/>
  <c r="V74" i="47" s="1"/>
  <c r="U42" i="47"/>
  <c r="U44" i="47" s="1"/>
  <c r="W24" i="47"/>
  <c r="W19" i="47"/>
  <c r="W21" i="47"/>
  <c r="W16" i="47"/>
  <c r="W23" i="47"/>
  <c r="K92" i="47"/>
  <c r="K63" i="47"/>
  <c r="K112" i="47"/>
  <c r="K116" i="47"/>
  <c r="K95" i="47"/>
  <c r="K105" i="47"/>
  <c r="K115" i="47"/>
  <c r="K101" i="47"/>
  <c r="K96" i="47"/>
  <c r="K94" i="47"/>
  <c r="K65" i="47"/>
  <c r="K81" i="47"/>
  <c r="K76" i="47"/>
  <c r="K85" i="47"/>
  <c r="K77" i="47"/>
  <c r="K114" i="47"/>
  <c r="K64" i="47"/>
  <c r="K109" i="47"/>
  <c r="K100" i="47"/>
  <c r="K84" i="47"/>
  <c r="K107" i="47"/>
  <c r="K111" i="47"/>
  <c r="K69" i="47"/>
  <c r="K78" i="47"/>
  <c r="K86" i="47"/>
  <c r="K83" i="47"/>
  <c r="K68" i="47"/>
  <c r="K79" i="47"/>
  <c r="K93" i="47"/>
  <c r="K99" i="47"/>
  <c r="K106" i="47"/>
  <c r="K90" i="47"/>
  <c r="K113" i="47"/>
  <c r="K97" i="47"/>
  <c r="K62" i="47"/>
  <c r="K98" i="47"/>
  <c r="K91" i="47"/>
  <c r="K60" i="47"/>
  <c r="K108" i="47"/>
  <c r="K110" i="47"/>
  <c r="K80" i="47"/>
  <c r="K71" i="47"/>
  <c r="K75" i="47"/>
  <c r="K70" i="47"/>
  <c r="K67" i="47"/>
  <c r="K61" i="47"/>
  <c r="K82" i="47"/>
  <c r="K66" i="47"/>
  <c r="I71" i="47"/>
  <c r="I125" i="47"/>
  <c r="I126" i="47"/>
  <c r="I68" i="47"/>
  <c r="I60" i="47"/>
  <c r="I70" i="47"/>
  <c r="I109" i="47"/>
  <c r="I131" i="47"/>
  <c r="I75" i="47"/>
  <c r="I83" i="47"/>
  <c r="I66" i="47"/>
  <c r="I54" i="47"/>
  <c r="I63" i="47"/>
  <c r="I95" i="47"/>
  <c r="I115" i="47"/>
  <c r="I61" i="47"/>
  <c r="I47" i="47"/>
  <c r="I107" i="47"/>
  <c r="I105" i="47"/>
  <c r="I85" i="47"/>
  <c r="I82" i="47"/>
  <c r="I77" i="47"/>
  <c r="I65" i="47"/>
  <c r="I80" i="47"/>
  <c r="I48" i="47"/>
  <c r="I79" i="47"/>
  <c r="I62" i="47"/>
  <c r="I94" i="47"/>
  <c r="I99" i="47"/>
  <c r="I97" i="47"/>
  <c r="I129" i="47"/>
  <c r="I112" i="47"/>
  <c r="I76" i="47"/>
  <c r="I56" i="47"/>
  <c r="I69" i="47"/>
  <c r="I53" i="47"/>
  <c r="I55" i="47"/>
  <c r="I46" i="47"/>
  <c r="I51" i="47"/>
  <c r="I90" i="47"/>
  <c r="I121" i="47"/>
  <c r="I128" i="47"/>
  <c r="I106" i="47"/>
  <c r="I96" i="47"/>
  <c r="I123" i="47"/>
  <c r="I86" i="47"/>
  <c r="I113" i="47"/>
  <c r="I91" i="47"/>
  <c r="I98" i="47"/>
  <c r="I93" i="47"/>
  <c r="I130" i="47"/>
  <c r="I92" i="47"/>
  <c r="I124" i="47"/>
  <c r="I108" i="47"/>
  <c r="I84" i="47"/>
  <c r="I49" i="47"/>
  <c r="I67" i="47"/>
  <c r="I50" i="47"/>
  <c r="I81" i="47"/>
  <c r="I64" i="47"/>
  <c r="I52" i="47"/>
  <c r="I45" i="47"/>
  <c r="I78" i="47"/>
  <c r="I122" i="47"/>
  <c r="I120" i="47"/>
  <c r="I114" i="47"/>
  <c r="I101" i="47"/>
  <c r="I111" i="47"/>
  <c r="I100" i="47"/>
  <c r="I110" i="47"/>
  <c r="I116" i="47"/>
  <c r="I127" i="47"/>
  <c r="J121" i="47"/>
  <c r="J93" i="47"/>
  <c r="J97" i="47"/>
  <c r="J110" i="47"/>
  <c r="J92" i="47"/>
  <c r="J95" i="47"/>
  <c r="J123" i="47"/>
  <c r="J99" i="47"/>
  <c r="J113" i="47"/>
  <c r="J96" i="47"/>
  <c r="J124" i="47"/>
  <c r="J122" i="47"/>
  <c r="J112" i="47"/>
  <c r="J116" i="47"/>
  <c r="J111" i="47"/>
  <c r="J126" i="47"/>
  <c r="J114" i="47"/>
  <c r="J76" i="47"/>
  <c r="J115" i="47"/>
  <c r="J125" i="47"/>
  <c r="J131" i="47"/>
  <c r="J94" i="47"/>
  <c r="J106" i="47"/>
  <c r="J108" i="47"/>
  <c r="J129" i="47"/>
  <c r="J130" i="47"/>
  <c r="J109" i="47"/>
  <c r="J91" i="47"/>
  <c r="J90" i="47"/>
  <c r="J100" i="47"/>
  <c r="J105" i="47"/>
  <c r="J101" i="47"/>
  <c r="J98" i="47"/>
  <c r="J120" i="47"/>
  <c r="J127" i="47"/>
  <c r="J128" i="47"/>
  <c r="J61" i="47"/>
  <c r="J40" i="47"/>
  <c r="J35" i="47"/>
  <c r="J51" i="47"/>
  <c r="J78" i="47"/>
  <c r="J55" i="47"/>
  <c r="J33" i="47"/>
  <c r="J41" i="47"/>
  <c r="J52" i="47"/>
  <c r="J66" i="47"/>
  <c r="J53" i="47"/>
  <c r="J49" i="47"/>
  <c r="J67" i="47"/>
  <c r="J37" i="47"/>
  <c r="J31" i="47"/>
  <c r="J46" i="47"/>
  <c r="J45" i="47"/>
  <c r="J75" i="47"/>
  <c r="J48" i="47"/>
  <c r="J62" i="47"/>
  <c r="J69" i="47"/>
  <c r="J60" i="47"/>
  <c r="J84" i="47"/>
  <c r="J68" i="47"/>
  <c r="J47" i="47"/>
  <c r="J38" i="47"/>
  <c r="J86" i="47"/>
  <c r="J65" i="47"/>
  <c r="J36" i="47"/>
  <c r="J63" i="47"/>
  <c r="J32" i="47"/>
  <c r="J30" i="47"/>
  <c r="J39" i="47"/>
  <c r="J64" i="47"/>
  <c r="J71" i="47"/>
  <c r="J79" i="47"/>
  <c r="J81" i="47"/>
  <c r="J83" i="47"/>
  <c r="J56" i="47"/>
  <c r="J54" i="47"/>
  <c r="J77" i="47"/>
  <c r="J70" i="47"/>
  <c r="J85" i="47"/>
  <c r="J82" i="47"/>
  <c r="J50" i="47"/>
  <c r="J80" i="47"/>
  <c r="J34" i="47"/>
  <c r="I27" i="47"/>
  <c r="I29" i="47" s="1"/>
  <c r="O27" i="47"/>
  <c r="O29" i="47" s="1"/>
  <c r="J27" i="47"/>
  <c r="J29" i="47" s="1"/>
  <c r="M27" i="47"/>
  <c r="M29" i="47" s="1"/>
  <c r="L27" i="47"/>
  <c r="L29" i="47" s="1"/>
  <c r="K29" i="47"/>
  <c r="W30" i="47" l="1"/>
  <c r="W113" i="47"/>
  <c r="W105" i="47"/>
  <c r="W60" i="47"/>
  <c r="W109" i="47"/>
  <c r="W97" i="47"/>
  <c r="W56" i="47"/>
  <c r="W64" i="47"/>
  <c r="W78" i="47"/>
  <c r="W70" i="47"/>
  <c r="W49" i="47"/>
  <c r="W33" i="47"/>
  <c r="W75" i="47"/>
  <c r="W32" i="47"/>
  <c r="W38" i="47"/>
  <c r="W65" i="47"/>
  <c r="W79" i="47"/>
  <c r="W107" i="47"/>
  <c r="W92" i="47"/>
  <c r="W39" i="47"/>
  <c r="W52" i="47"/>
  <c r="W45" i="47"/>
  <c r="W115" i="47"/>
  <c r="W63" i="47"/>
  <c r="W93" i="47"/>
  <c r="W68" i="47"/>
  <c r="W94" i="47"/>
  <c r="W100" i="47"/>
  <c r="N27" i="47"/>
  <c r="N29" i="47" s="1"/>
  <c r="W111" i="47"/>
  <c r="W83" i="47"/>
  <c r="W98" i="47"/>
  <c r="W53" i="47"/>
  <c r="W108" i="47"/>
  <c r="W112" i="47"/>
  <c r="W96" i="47"/>
  <c r="W71" i="47"/>
  <c r="W95" i="47"/>
  <c r="W90" i="47"/>
  <c r="W66" i="47"/>
  <c r="W106" i="47"/>
  <c r="W41" i="47"/>
  <c r="W47" i="47"/>
  <c r="W62" i="47"/>
  <c r="W48" i="47"/>
  <c r="W81" i="47"/>
  <c r="W50" i="47"/>
  <c r="W37" i="47"/>
  <c r="W86" i="47"/>
  <c r="W101" i="47"/>
  <c r="W110" i="47"/>
  <c r="W35" i="47"/>
  <c r="W91" i="47"/>
  <c r="W76" i="47"/>
  <c r="W55" i="47"/>
  <c r="W54" i="47"/>
  <c r="W40" i="47"/>
  <c r="W36" i="47"/>
  <c r="W46" i="47"/>
  <c r="W85" i="47"/>
  <c r="W77" i="47"/>
  <c r="W84" i="47"/>
  <c r="W114" i="47"/>
  <c r="W34" i="47"/>
  <c r="W116" i="47"/>
  <c r="W80" i="47"/>
  <c r="N115" i="43"/>
  <c r="L115" i="43"/>
  <c r="K115" i="43"/>
  <c r="J115" i="43"/>
  <c r="Q115" i="43"/>
  <c r="O115" i="43"/>
  <c r="P115" i="43"/>
  <c r="M115" i="43"/>
  <c r="AS1695" i="79"/>
  <c r="AS1668" i="79"/>
  <c r="AS1641" i="79"/>
  <c r="G107" i="43"/>
  <c r="G111" i="43"/>
  <c r="AS1588" i="79"/>
  <c r="AS1614" i="79"/>
  <c r="H20" i="43"/>
  <c r="G99" i="43"/>
  <c r="G103" i="43"/>
  <c r="G105" i="43" s="1"/>
  <c r="L143" i="47"/>
  <c r="L140" i="47"/>
  <c r="L141" i="47"/>
  <c r="L135" i="47"/>
  <c r="T144" i="47"/>
  <c r="L144" i="47"/>
  <c r="T140" i="47"/>
  <c r="T142" i="47"/>
  <c r="S136" i="47"/>
  <c r="S141" i="47"/>
  <c r="AE1170" i="79"/>
  <c r="D74" i="43" s="1"/>
  <c r="I175" i="47" s="1"/>
  <c r="E74" i="43"/>
  <c r="J176" i="47" s="1"/>
  <c r="S146" i="47"/>
  <c r="S142" i="47"/>
  <c r="S135" i="47"/>
  <c r="S137" i="47"/>
  <c r="S140" i="47"/>
  <c r="S138" i="47"/>
  <c r="S139" i="47"/>
  <c r="S144" i="47"/>
  <c r="S145" i="47"/>
  <c r="T138" i="47"/>
  <c r="T137" i="47"/>
  <c r="L138" i="47"/>
  <c r="T136" i="47"/>
  <c r="T143" i="47"/>
  <c r="T135" i="47"/>
  <c r="L139" i="47"/>
  <c r="L142" i="47"/>
  <c r="L136" i="47"/>
  <c r="T145" i="47"/>
  <c r="L146" i="47"/>
  <c r="T141" i="47"/>
  <c r="T139" i="47"/>
  <c r="L145" i="47"/>
  <c r="O139" i="47"/>
  <c r="R142" i="47"/>
  <c r="V143" i="47"/>
  <c r="V145" i="47"/>
  <c r="V138" i="47"/>
  <c r="Q140" i="47"/>
  <c r="Q146" i="47"/>
  <c r="R144" i="47"/>
  <c r="V146" i="47"/>
  <c r="Q137" i="47"/>
  <c r="R146" i="47"/>
  <c r="V136" i="47"/>
  <c r="V142" i="47"/>
  <c r="V135" i="47"/>
  <c r="V137" i="47"/>
  <c r="Q138" i="47"/>
  <c r="R137" i="47"/>
  <c r="R136" i="47"/>
  <c r="V139" i="47"/>
  <c r="R143" i="47"/>
  <c r="R135" i="47"/>
  <c r="R141" i="47"/>
  <c r="V141" i="47"/>
  <c r="Q142" i="47"/>
  <c r="R145" i="47"/>
  <c r="R139" i="47"/>
  <c r="R138" i="47"/>
  <c r="V144" i="47"/>
  <c r="V140" i="47"/>
  <c r="Q139" i="47"/>
  <c r="Q145" i="47"/>
  <c r="Q141" i="47"/>
  <c r="L128" i="43"/>
  <c r="Q144" i="47"/>
  <c r="Q136" i="47"/>
  <c r="Q143" i="47"/>
  <c r="Q135" i="47"/>
  <c r="U145" i="47"/>
  <c r="P140" i="47"/>
  <c r="P141" i="47"/>
  <c r="J141" i="47"/>
  <c r="J139" i="47"/>
  <c r="J138" i="47"/>
  <c r="J146" i="47"/>
  <c r="J136" i="47"/>
  <c r="J144" i="47"/>
  <c r="J142" i="47"/>
  <c r="J143" i="47"/>
  <c r="J137" i="47"/>
  <c r="J145" i="47"/>
  <c r="J135" i="47"/>
  <c r="J140" i="47"/>
  <c r="O138" i="47"/>
  <c r="O135" i="47"/>
  <c r="O141" i="47"/>
  <c r="O137" i="47"/>
  <c r="O136" i="47"/>
  <c r="O146" i="47"/>
  <c r="O140" i="47"/>
  <c r="O145" i="47"/>
  <c r="O142" i="47"/>
  <c r="O144" i="47"/>
  <c r="O143" i="47"/>
  <c r="I145" i="47"/>
  <c r="I138" i="47"/>
  <c r="P137" i="47"/>
  <c r="P145" i="47"/>
  <c r="P136" i="47"/>
  <c r="P139" i="47"/>
  <c r="P142" i="47"/>
  <c r="P146" i="47"/>
  <c r="P135" i="47"/>
  <c r="P138" i="47"/>
  <c r="P143" i="47"/>
  <c r="P144" i="47"/>
  <c r="I144" i="47"/>
  <c r="U144" i="47"/>
  <c r="U142" i="47"/>
  <c r="I142" i="47"/>
  <c r="I146" i="47"/>
  <c r="I141" i="47"/>
  <c r="I137" i="47"/>
  <c r="U143" i="47"/>
  <c r="U141" i="47"/>
  <c r="U138" i="47"/>
  <c r="U146" i="47"/>
  <c r="U139" i="47"/>
  <c r="I143" i="47"/>
  <c r="I135" i="47"/>
  <c r="U137" i="47"/>
  <c r="U136" i="47"/>
  <c r="U140" i="47"/>
  <c r="I139" i="47"/>
  <c r="I140" i="47"/>
  <c r="I136" i="47"/>
  <c r="U135" i="47"/>
  <c r="M134" i="43"/>
  <c r="U57" i="47"/>
  <c r="U59" i="47" s="1"/>
  <c r="U72" i="47" s="1"/>
  <c r="U74" i="47" s="1"/>
  <c r="U87" i="47" s="1"/>
  <c r="U89" i="47" s="1"/>
  <c r="U102" i="47" s="1"/>
  <c r="W27" i="47"/>
  <c r="C135" i="43" s="1"/>
  <c r="C136"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82" i="47"/>
  <c r="W61" i="47"/>
  <c r="W51" i="47"/>
  <c r="W69" i="47"/>
  <c r="W99" i="47"/>
  <c r="W67" i="47"/>
  <c r="J42" i="47"/>
  <c r="J44" i="47" s="1"/>
  <c r="J57" i="47" s="1"/>
  <c r="J59" i="47" s="1"/>
  <c r="I42" i="47"/>
  <c r="I44" i="47" s="1"/>
  <c r="I57" i="47" s="1"/>
  <c r="I59" i="47" s="1"/>
  <c r="O42" i="47"/>
  <c r="O44" i="47" s="1"/>
  <c r="O57" i="47" s="1"/>
  <c r="O59" i="47" s="1"/>
  <c r="M42" i="47"/>
  <c r="M44" i="47" s="1"/>
  <c r="M57" i="47" s="1"/>
  <c r="M59" i="47" s="1"/>
  <c r="L42" i="47"/>
  <c r="I176" i="47" l="1"/>
  <c r="J190" i="47"/>
  <c r="J170" i="47"/>
  <c r="J169" i="47"/>
  <c r="J173" i="47"/>
  <c r="I165" i="47"/>
  <c r="I186" i="47"/>
  <c r="I182" i="47"/>
  <c r="J168" i="47"/>
  <c r="I183" i="47"/>
  <c r="I181" i="47"/>
  <c r="J182" i="47"/>
  <c r="J180" i="47"/>
  <c r="J187" i="47"/>
  <c r="E30" i="43"/>
  <c r="I190" i="47"/>
  <c r="I169" i="47"/>
  <c r="I168" i="47"/>
  <c r="I171" i="47"/>
  <c r="I189" i="47"/>
  <c r="I188" i="47"/>
  <c r="I173" i="47"/>
  <c r="I191" i="47"/>
  <c r="J183" i="47"/>
  <c r="I174" i="47"/>
  <c r="J166" i="47"/>
  <c r="J186" i="47"/>
  <c r="I184" i="47"/>
  <c r="J174" i="47"/>
  <c r="J165" i="47"/>
  <c r="J181" i="47"/>
  <c r="J191" i="47"/>
  <c r="J188" i="47"/>
  <c r="I167" i="47"/>
  <c r="J185" i="47"/>
  <c r="I172" i="47"/>
  <c r="I187" i="47"/>
  <c r="E31" i="43"/>
  <c r="J167" i="47"/>
  <c r="J171" i="47"/>
  <c r="I170" i="47"/>
  <c r="I166" i="47"/>
  <c r="J172" i="47"/>
  <c r="J189" i="47"/>
  <c r="J184" i="47"/>
  <c r="J175" i="47"/>
  <c r="I180" i="47"/>
  <c r="I185" i="47"/>
  <c r="N42" i="47"/>
  <c r="N44" i="47" s="1"/>
  <c r="N57" i="47" s="1"/>
  <c r="N59" i="47" s="1"/>
  <c r="N72" i="47" s="1"/>
  <c r="N74" i="47" s="1"/>
  <c r="N87" i="47" s="1"/>
  <c r="N89" i="47" s="1"/>
  <c r="N102" i="47" s="1"/>
  <c r="W31" i="47"/>
  <c r="G109" i="43"/>
  <c r="G101" i="43"/>
  <c r="G113" i="43"/>
  <c r="I159" i="47"/>
  <c r="J157" i="47"/>
  <c r="I154" i="47"/>
  <c r="I155" i="47"/>
  <c r="I161" i="47"/>
  <c r="I158" i="47"/>
  <c r="I157" i="47"/>
  <c r="I153" i="47"/>
  <c r="I156" i="47"/>
  <c r="I152" i="47"/>
  <c r="I151" i="47"/>
  <c r="I150" i="47"/>
  <c r="I160" i="47"/>
  <c r="J158" i="47"/>
  <c r="J151" i="47"/>
  <c r="J153" i="47"/>
  <c r="J156" i="47"/>
  <c r="J152" i="47"/>
  <c r="J159" i="47"/>
  <c r="J150" i="47"/>
  <c r="J160" i="47"/>
  <c r="J161" i="47"/>
  <c r="J155" i="47"/>
  <c r="J154" i="47"/>
  <c r="M128" i="43"/>
  <c r="V104" i="47"/>
  <c r="V117" i="47" s="1"/>
  <c r="V119" i="47" s="1"/>
  <c r="V132" i="47" s="1"/>
  <c r="V134" i="47" s="1"/>
  <c r="V147" i="47" s="1"/>
  <c r="V149" i="47" s="1"/>
  <c r="P104" i="47"/>
  <c r="P117" i="47" s="1"/>
  <c r="P119" i="47" s="1"/>
  <c r="P132" i="47" s="1"/>
  <c r="P134" i="47" s="1"/>
  <c r="P147" i="47" s="1"/>
  <c r="P149" i="47" s="1"/>
  <c r="R104" i="47"/>
  <c r="R117" i="47" s="1"/>
  <c r="R119" i="47" s="1"/>
  <c r="R132" i="47" s="1"/>
  <c r="R134" i="47" s="1"/>
  <c r="R147" i="47" s="1"/>
  <c r="R149" i="47" s="1"/>
  <c r="Q104" i="47"/>
  <c r="Q117" i="47" s="1"/>
  <c r="Q119" i="47" s="1"/>
  <c r="Q132" i="47" s="1"/>
  <c r="Q134" i="47" s="1"/>
  <c r="Q147" i="47" s="1"/>
  <c r="Q149" i="47" s="1"/>
  <c r="S104" i="47"/>
  <c r="S117" i="47" s="1"/>
  <c r="S119" i="47" s="1"/>
  <c r="S132" i="47" s="1"/>
  <c r="S134" i="47" s="1"/>
  <c r="S147" i="47" s="1"/>
  <c r="S149" i="47" s="1"/>
  <c r="T104" i="47"/>
  <c r="T117" i="47" s="1"/>
  <c r="T119" i="47" s="1"/>
  <c r="T132" i="47" s="1"/>
  <c r="T134" i="47" s="1"/>
  <c r="T147" i="47" s="1"/>
  <c r="T149" i="47" s="1"/>
  <c r="U104" i="47"/>
  <c r="U117" i="47" s="1"/>
  <c r="U119" i="47" s="1"/>
  <c r="U132" i="47" s="1"/>
  <c r="U134" i="47" s="1"/>
  <c r="U147" i="47" s="1"/>
  <c r="U149" i="47" s="1"/>
  <c r="W29" i="47"/>
  <c r="M72" i="47"/>
  <c r="M74" i="47" s="1"/>
  <c r="M87" i="47" s="1"/>
  <c r="M89" i="47" s="1"/>
  <c r="M102" i="47" s="1"/>
  <c r="I72" i="47"/>
  <c r="I74" i="47" s="1"/>
  <c r="I87" i="47" s="1"/>
  <c r="I89" i="47" s="1"/>
  <c r="I102" i="47" s="1"/>
  <c r="J72" i="47"/>
  <c r="J74" i="47" s="1"/>
  <c r="J87" i="47" s="1"/>
  <c r="J89" i="47" s="1"/>
  <c r="J102" i="47" s="1"/>
  <c r="O72" i="47"/>
  <c r="O74" i="47" s="1"/>
  <c r="O87" i="47" s="1"/>
  <c r="O89" i="47" s="1"/>
  <c r="O102" i="47" s="1"/>
  <c r="L44" i="47"/>
  <c r="L57" i="47" s="1"/>
  <c r="L59" i="47" s="1"/>
  <c r="G115" i="43" l="1"/>
  <c r="O104" i="47"/>
  <c r="O117" i="47" s="1"/>
  <c r="O119" i="47" s="1"/>
  <c r="O132" i="47" s="1"/>
  <c r="O134" i="47" s="1"/>
  <c r="O147" i="47" s="1"/>
  <c r="O149" i="47" s="1"/>
  <c r="J104" i="47"/>
  <c r="J117" i="47" s="1"/>
  <c r="J119" i="47" s="1"/>
  <c r="J132" i="47" s="1"/>
  <c r="J134" i="47" s="1"/>
  <c r="J147" i="47" s="1"/>
  <c r="J149" i="47" s="1"/>
  <c r="J162" i="47" s="1"/>
  <c r="M104" i="47"/>
  <c r="M117" i="47" s="1"/>
  <c r="M119" i="47" s="1"/>
  <c r="N104" i="47"/>
  <c r="N117" i="47" s="1"/>
  <c r="N119" i="47" s="1"/>
  <c r="L72" i="47"/>
  <c r="L74" i="47" s="1"/>
  <c r="L87" i="47" s="1"/>
  <c r="L89" i="47" s="1"/>
  <c r="L102" i="47" s="1"/>
  <c r="J164" i="47" l="1"/>
  <c r="J177" i="47" s="1"/>
  <c r="J179" i="47" s="1"/>
  <c r="J192" i="47" s="1"/>
  <c r="E83" i="43" s="1"/>
  <c r="L104" i="47"/>
  <c r="L117" i="47" s="1"/>
  <c r="L119" i="47" s="1"/>
  <c r="L132" i="47" s="1"/>
  <c r="L134" i="47" s="1"/>
  <c r="L147" i="47" s="1"/>
  <c r="L149" i="47" s="1"/>
  <c r="I104" i="47"/>
  <c r="I117" i="47" s="1"/>
  <c r="I119" i="47" s="1"/>
  <c r="I132" i="47" s="1"/>
  <c r="I134" i="47" s="1"/>
  <c r="I147" i="47" s="1"/>
  <c r="I149" i="47" s="1"/>
  <c r="I162" i="47" s="1"/>
  <c r="I164" i="47" s="1"/>
  <c r="I177" i="47" s="1"/>
  <c r="I179" i="47" s="1"/>
  <c r="I192" i="47" s="1"/>
  <c r="D83" i="43" l="1"/>
  <c r="D84" i="43" s="1"/>
  <c r="E84" i="43"/>
  <c r="F31" i="43"/>
  <c r="W42" i="47"/>
  <c r="D135" i="43" s="1"/>
  <c r="K42" i="47"/>
  <c r="G31" i="43" l="1"/>
  <c r="F30" i="43"/>
  <c r="G30" i="43" s="1"/>
  <c r="D136" i="43"/>
  <c r="K44" i="47"/>
  <c r="K57" i="47" s="1"/>
  <c r="K59" i="47" s="1"/>
  <c r="W44" i="47"/>
  <c r="W57" i="47" s="1"/>
  <c r="W59" i="47" l="1"/>
  <c r="W72" i="47" s="1"/>
  <c r="E135" i="43"/>
  <c r="K72" i="47"/>
  <c r="K74" i="47" s="1"/>
  <c r="K87" i="47" s="1"/>
  <c r="K89" i="47" s="1"/>
  <c r="K102" i="47" s="1"/>
  <c r="K104" i="47" l="1"/>
  <c r="K117" i="47" s="1"/>
  <c r="K119" i="47" s="1"/>
  <c r="W74" i="47"/>
  <c r="W87" i="47" s="1"/>
  <c r="F135" i="43"/>
  <c r="F136" i="43" s="1"/>
  <c r="E136" i="43"/>
  <c r="W89" i="47" l="1"/>
  <c r="W102" i="47" s="1"/>
  <c r="G135" i="43"/>
  <c r="G136" i="43" l="1"/>
  <c r="W104" i="47"/>
  <c r="W117" i="47" s="1"/>
  <c r="H135" i="43"/>
  <c r="H136" i="43" s="1"/>
  <c r="W119" i="47" l="1"/>
  <c r="I135" i="43"/>
  <c r="I136" i="43" s="1"/>
  <c r="S11" i="88" l="1"/>
  <c r="R693" i="79" s="1"/>
  <c r="S693" i="79" s="1"/>
  <c r="T693" i="79" s="1"/>
  <c r="U693" i="79" s="1"/>
  <c r="V693" i="79" s="1"/>
  <c r="S10" i="88"/>
  <c r="R692" i="79" s="1"/>
  <c r="AG692" i="79"/>
  <c r="Q10" i="88"/>
  <c r="Q11" i="88" s="1"/>
  <c r="S692" i="79" l="1"/>
  <c r="R766" i="79"/>
  <c r="AJ766" i="79"/>
  <c r="AJ777" i="79" s="1"/>
  <c r="AJ778" i="79" s="1"/>
  <c r="I68" i="43" s="1"/>
  <c r="AI766" i="79"/>
  <c r="AI777" i="79" s="1"/>
  <c r="AI778" i="79" s="1"/>
  <c r="H68" i="43" s="1"/>
  <c r="AS692" i="79"/>
  <c r="AG693" i="79"/>
  <c r="AG766" i="79"/>
  <c r="AG777" i="79" s="1"/>
  <c r="AG788" i="79"/>
  <c r="AG1643" i="79" s="1"/>
  <c r="AG786" i="79"/>
  <c r="AG1590" i="79" s="1"/>
  <c r="AG787" i="79"/>
  <c r="AG1616" i="79" s="1"/>
  <c r="AG790" i="79"/>
  <c r="AG1697" i="79" s="1"/>
  <c r="AG782" i="79"/>
  <c r="AG972" i="79" s="1"/>
  <c r="AG789" i="79"/>
  <c r="AG1670" i="79" s="1"/>
  <c r="N129" i="47" l="1"/>
  <c r="N123" i="47"/>
  <c r="N125" i="47"/>
  <c r="N127" i="47"/>
  <c r="N124" i="47"/>
  <c r="N131" i="47"/>
  <c r="N126" i="47"/>
  <c r="N128" i="47"/>
  <c r="N122" i="47"/>
  <c r="N120" i="47"/>
  <c r="N121" i="47"/>
  <c r="N130" i="47"/>
  <c r="M126" i="47"/>
  <c r="M120" i="47"/>
  <c r="M128" i="47"/>
  <c r="M122" i="47"/>
  <c r="M124" i="47"/>
  <c r="M127" i="47"/>
  <c r="M121" i="47"/>
  <c r="M129" i="47"/>
  <c r="M130" i="47"/>
  <c r="M123" i="47"/>
  <c r="M125" i="47"/>
  <c r="M131" i="47"/>
  <c r="T692" i="79"/>
  <c r="AJ782" i="79"/>
  <c r="AJ972" i="79" s="1"/>
  <c r="AJ974" i="79" s="1"/>
  <c r="I71" i="43" s="1"/>
  <c r="AI782" i="79"/>
  <c r="AI972" i="79" s="1"/>
  <c r="AI974" i="79" s="1"/>
  <c r="H71" i="43" s="1"/>
  <c r="M141" i="47" s="1"/>
  <c r="AS1590" i="79"/>
  <c r="AS1697" i="79"/>
  <c r="AS777" i="79"/>
  <c r="AS778" i="79" s="1"/>
  <c r="AS780" i="79" s="1"/>
  <c r="J130" i="43"/>
  <c r="J133" i="43" s="1"/>
  <c r="AG778" i="79"/>
  <c r="F68" i="43" s="1"/>
  <c r="AS1643" i="79"/>
  <c r="AS1670" i="79"/>
  <c r="AS1616" i="79"/>
  <c r="AG974" i="79"/>
  <c r="F71" i="43" s="1"/>
  <c r="M139" i="47" l="1"/>
  <c r="N135" i="47"/>
  <c r="K130" i="43"/>
  <c r="K133" i="43" s="1"/>
  <c r="U692" i="79"/>
  <c r="AJ783" i="79"/>
  <c r="AJ1167" i="79" s="1"/>
  <c r="AI783" i="79"/>
  <c r="AI1167" i="79" s="1"/>
  <c r="AG783" i="79"/>
  <c r="AG1167" i="79" s="1"/>
  <c r="M144" i="47"/>
  <c r="N140" i="47"/>
  <c r="R71" i="43"/>
  <c r="M136" i="47"/>
  <c r="M140" i="47"/>
  <c r="N139" i="47"/>
  <c r="M135" i="47"/>
  <c r="M143" i="47"/>
  <c r="N141" i="47"/>
  <c r="N142" i="47"/>
  <c r="M138" i="47"/>
  <c r="M145" i="47"/>
  <c r="N136" i="47"/>
  <c r="N143" i="47"/>
  <c r="N146" i="47"/>
  <c r="M142" i="47"/>
  <c r="N137" i="47"/>
  <c r="N138" i="47"/>
  <c r="N144" i="47"/>
  <c r="M137" i="47"/>
  <c r="M132" i="47"/>
  <c r="M134" i="47" s="1"/>
  <c r="M146" i="47"/>
  <c r="N145" i="47"/>
  <c r="AS972" i="79"/>
  <c r="AS974" i="79" s="1"/>
  <c r="AS976" i="79" s="1"/>
  <c r="K130" i="47"/>
  <c r="K122" i="47"/>
  <c r="K123" i="47"/>
  <c r="R68" i="43"/>
  <c r="K131" i="47"/>
  <c r="K129" i="47"/>
  <c r="K125" i="47"/>
  <c r="K124" i="47"/>
  <c r="K127" i="47"/>
  <c r="K128" i="47"/>
  <c r="K120" i="47"/>
  <c r="K126" i="47"/>
  <c r="K121" i="47"/>
  <c r="K138" i="47"/>
  <c r="K145" i="47"/>
  <c r="K146" i="47"/>
  <c r="K136" i="47"/>
  <c r="K137" i="47"/>
  <c r="K143" i="47"/>
  <c r="K142" i="47"/>
  <c r="K135" i="47"/>
  <c r="K139" i="47"/>
  <c r="K140" i="47"/>
  <c r="K144" i="47"/>
  <c r="K141" i="47"/>
  <c r="M147" i="47" l="1"/>
  <c r="M149" i="47" s="1"/>
  <c r="AS1167" i="79"/>
  <c r="L130" i="43"/>
  <c r="M130" i="43" s="1"/>
  <c r="V692" i="79"/>
  <c r="AJ784" i="79"/>
  <c r="AJ1362" i="79" s="1"/>
  <c r="AI784" i="79"/>
  <c r="AI1362" i="79" s="1"/>
  <c r="AG784" i="79"/>
  <c r="AG1362" i="79" s="1"/>
  <c r="K132" i="47"/>
  <c r="K134" i="47" s="1"/>
  <c r="K147" i="47" s="1"/>
  <c r="K149" i="47" s="1"/>
  <c r="W142" i="47"/>
  <c r="W120" i="47"/>
  <c r="W124" i="47"/>
  <c r="W131" i="47"/>
  <c r="W125" i="47"/>
  <c r="W121" i="47"/>
  <c r="W130" i="47"/>
  <c r="W123" i="47"/>
  <c r="W128" i="47"/>
  <c r="W126" i="47"/>
  <c r="W129" i="47"/>
  <c r="W122" i="47"/>
  <c r="W127" i="47"/>
  <c r="W144" i="47"/>
  <c r="W145" i="47"/>
  <c r="W140" i="47"/>
  <c r="W137" i="47"/>
  <c r="W138" i="47"/>
  <c r="W136" i="47"/>
  <c r="W146" i="47"/>
  <c r="W135" i="47"/>
  <c r="W141" i="47"/>
  <c r="W143" i="47"/>
  <c r="W139" i="47"/>
  <c r="AJ785" i="79" l="1"/>
  <c r="AJ1556" i="79" s="1"/>
  <c r="AI785" i="79"/>
  <c r="AI1556" i="79" s="1"/>
  <c r="AG785" i="79"/>
  <c r="AG1556" i="79" s="1"/>
  <c r="AS1362" i="79"/>
  <c r="N132" i="47"/>
  <c r="N134" i="47" s="1"/>
  <c r="N147" i="47" s="1"/>
  <c r="N149" i="47" s="1"/>
  <c r="W132" i="47"/>
  <c r="AS1556" i="79" l="1"/>
  <c r="W134" i="47"/>
  <c r="W147" i="47" s="1"/>
  <c r="J135" i="43"/>
  <c r="J136" i="43" l="1"/>
  <c r="W149" i="47"/>
  <c r="K135" i="43"/>
  <c r="K136" i="43" s="1"/>
  <c r="AJ979" i="79"/>
  <c r="AJ1363" i="79" s="1"/>
  <c r="AJ1366" i="79" s="1"/>
  <c r="I77" i="43" s="1"/>
  <c r="AI981" i="79"/>
  <c r="AI1591" i="79" s="1"/>
  <c r="AJ980" i="79"/>
  <c r="AJ1557" i="79" s="1"/>
  <c r="AJ1561" i="79" s="1"/>
  <c r="I80" i="43" s="1"/>
  <c r="AI984" i="79"/>
  <c r="AI1671" i="79" s="1"/>
  <c r="AI1675" i="79" s="1"/>
  <c r="H107" i="43" s="1"/>
  <c r="H109" i="43" s="1"/>
  <c r="AJ985" i="79"/>
  <c r="AJ1698" i="79" s="1"/>
  <c r="AJ1702" i="79" s="1"/>
  <c r="I111" i="43" s="1"/>
  <c r="I113" i="43" s="1"/>
  <c r="AG984" i="79"/>
  <c r="AG1671" i="79" s="1"/>
  <c r="AG1675" i="79" s="1"/>
  <c r="F107" i="43" s="1"/>
  <c r="AI983" i="79"/>
  <c r="AI1644" i="79" s="1"/>
  <c r="AI1648" i="79" s="1"/>
  <c r="H103" i="43" s="1"/>
  <c r="H105" i="43" s="1"/>
  <c r="AJ981" i="79"/>
  <c r="AJ1591" i="79" s="1"/>
  <c r="AJ1595" i="79" s="1"/>
  <c r="I95" i="43" s="1"/>
  <c r="I97" i="43" s="1"/>
  <c r="AJ984" i="79"/>
  <c r="AJ1671" i="79" s="1"/>
  <c r="AJ1675" i="79" s="1"/>
  <c r="I107" i="43" s="1"/>
  <c r="I109" i="43" s="1"/>
  <c r="AI982" i="79"/>
  <c r="AI1617" i="79" s="1"/>
  <c r="AI1621" i="79" s="1"/>
  <c r="H99" i="43" s="1"/>
  <c r="H101" i="43" s="1"/>
  <c r="AG979" i="79"/>
  <c r="AG1363" i="79" s="1"/>
  <c r="AI985" i="79"/>
  <c r="AI1698" i="79" s="1"/>
  <c r="AI1702" i="79" s="1"/>
  <c r="H111" i="43" s="1"/>
  <c r="H113" i="43" s="1"/>
  <c r="AI980" i="79"/>
  <c r="AI1557" i="79" s="1"/>
  <c r="AI1561" i="79" s="1"/>
  <c r="H80" i="43" s="1"/>
  <c r="AI979" i="79"/>
  <c r="AI1363" i="79" s="1"/>
  <c r="AI1366" i="79" s="1"/>
  <c r="H77" i="43" s="1"/>
  <c r="AJ982" i="79"/>
  <c r="AJ1617" i="79" s="1"/>
  <c r="AJ1621" i="79" s="1"/>
  <c r="I99" i="43" s="1"/>
  <c r="I101" i="43" s="1"/>
  <c r="AJ983" i="79"/>
  <c r="AJ1644" i="79" s="1"/>
  <c r="AJ1648" i="79" s="1"/>
  <c r="I103" i="43" s="1"/>
  <c r="I105" i="43" s="1"/>
  <c r="AG980" i="79"/>
  <c r="AG1557" i="79" s="1"/>
  <c r="AG1561" i="79" s="1"/>
  <c r="F80" i="43" s="1"/>
  <c r="AG983" i="79"/>
  <c r="AG1644" i="79" s="1"/>
  <c r="AG982" i="79"/>
  <c r="AG1617" i="79" s="1"/>
  <c r="AG1621" i="79" s="1"/>
  <c r="F99" i="43" s="1"/>
  <c r="AG985" i="79"/>
  <c r="AG1698" i="79" s="1"/>
  <c r="AG1702" i="79" s="1"/>
  <c r="AG981" i="79"/>
  <c r="AG1591" i="79" s="1"/>
  <c r="AG1595" i="79" s="1"/>
  <c r="F95" i="43" s="1"/>
  <c r="F97" i="43" s="1"/>
  <c r="AI978" i="79"/>
  <c r="AI1168" i="79" s="1"/>
  <c r="AI1170" i="79" s="1"/>
  <c r="H74" i="43" s="1"/>
  <c r="AH978" i="79"/>
  <c r="AH1168" i="79" s="1"/>
  <c r="AH1170" i="79" s="1"/>
  <c r="G74" i="43" s="1"/>
  <c r="AK978" i="79"/>
  <c r="AK1168" i="79" s="1"/>
  <c r="AK1170" i="79" s="1"/>
  <c r="O153" i="47" s="1"/>
  <c r="AJ978" i="79"/>
  <c r="AJ1168" i="79" s="1"/>
  <c r="AJ1170" i="79" s="1"/>
  <c r="I74" i="43" s="1"/>
  <c r="AO978" i="79"/>
  <c r="AO1168" i="79" s="1"/>
  <c r="AO1170" i="79" s="1"/>
  <c r="AP978" i="79"/>
  <c r="AP1168" i="79" s="1"/>
  <c r="AP1170" i="79" s="1"/>
  <c r="AR978" i="79"/>
  <c r="AR1168" i="79" s="1"/>
  <c r="AR1170" i="79" s="1"/>
  <c r="V157" i="47" s="1"/>
  <c r="AL978" i="79"/>
  <c r="AL1168" i="79" s="1"/>
  <c r="AL1170" i="79" s="1"/>
  <c r="AQ978" i="79"/>
  <c r="AQ1168" i="79" s="1"/>
  <c r="AQ1170" i="79" s="1"/>
  <c r="AM978" i="79"/>
  <c r="AM1168" i="79" s="1"/>
  <c r="AM1170" i="79" s="1"/>
  <c r="AG978" i="79"/>
  <c r="AG1168" i="79" s="1"/>
  <c r="AG1170" i="79" s="1"/>
  <c r="F74" i="43" s="1"/>
  <c r="AN978" i="79"/>
  <c r="AN1168" i="79" s="1"/>
  <c r="AN1170" i="79" s="1"/>
  <c r="N160" i="47" l="1"/>
  <c r="N153" i="47"/>
  <c r="N156" i="47"/>
  <c r="N157" i="47"/>
  <c r="N155" i="47"/>
  <c r="N159" i="47"/>
  <c r="N152" i="47"/>
  <c r="N150" i="47"/>
  <c r="N154" i="47"/>
  <c r="N158" i="47"/>
  <c r="N161" i="47"/>
  <c r="N151" i="47"/>
  <c r="T156" i="47"/>
  <c r="T150" i="47"/>
  <c r="M181" i="47"/>
  <c r="R80" i="43"/>
  <c r="R151" i="47"/>
  <c r="R153" i="47"/>
  <c r="R158" i="47"/>
  <c r="O150" i="47"/>
  <c r="O154" i="47"/>
  <c r="O156" i="47"/>
  <c r="AS1702" i="79"/>
  <c r="AS1704" i="79" s="1"/>
  <c r="L189" i="47"/>
  <c r="L183" i="47"/>
  <c r="L167" i="47"/>
  <c r="L168" i="47"/>
  <c r="L182" i="47"/>
  <c r="L171" i="47"/>
  <c r="L165" i="47"/>
  <c r="L190" i="47"/>
  <c r="L172" i="47"/>
  <c r="L180" i="47"/>
  <c r="L169" i="47"/>
  <c r="L187" i="47"/>
  <c r="L170" i="47"/>
  <c r="L173" i="47"/>
  <c r="L175" i="47"/>
  <c r="L191" i="47"/>
  <c r="L188" i="47"/>
  <c r="L186" i="47"/>
  <c r="L166" i="47"/>
  <c r="L184" i="47"/>
  <c r="L174" i="47"/>
  <c r="L176" i="47"/>
  <c r="L181" i="47"/>
  <c r="L185" i="47"/>
  <c r="P170" i="47"/>
  <c r="P183" i="47"/>
  <c r="P190" i="47"/>
  <c r="P166" i="47"/>
  <c r="P186" i="47"/>
  <c r="P167" i="47"/>
  <c r="P176" i="47"/>
  <c r="P173" i="47"/>
  <c r="P181" i="47"/>
  <c r="P174" i="47"/>
  <c r="P191" i="47"/>
  <c r="P180" i="47"/>
  <c r="P168" i="47"/>
  <c r="P188" i="47"/>
  <c r="P184" i="47"/>
  <c r="P182" i="47"/>
  <c r="P165" i="47"/>
  <c r="P185" i="47"/>
  <c r="P175" i="47"/>
  <c r="P171" i="47"/>
  <c r="P169" i="47"/>
  <c r="P172" i="47"/>
  <c r="P187" i="47"/>
  <c r="P189" i="47"/>
  <c r="P153" i="47"/>
  <c r="P160" i="47"/>
  <c r="M191" i="47"/>
  <c r="M170" i="47"/>
  <c r="M180" i="47"/>
  <c r="M175" i="47"/>
  <c r="M165" i="47"/>
  <c r="M169" i="47"/>
  <c r="M182" i="47"/>
  <c r="M188" i="47"/>
  <c r="M168" i="47"/>
  <c r="M166" i="47"/>
  <c r="M176" i="47"/>
  <c r="M174" i="47"/>
  <c r="M173" i="47"/>
  <c r="M184" i="47"/>
  <c r="M190" i="47"/>
  <c r="M183" i="47"/>
  <c r="M186" i="47"/>
  <c r="M172" i="47"/>
  <c r="M187" i="47"/>
  <c r="M171" i="47"/>
  <c r="M189" i="47"/>
  <c r="M167" i="47"/>
  <c r="M185" i="47"/>
  <c r="O183" i="47"/>
  <c r="O185" i="47"/>
  <c r="O168" i="47"/>
  <c r="O176" i="47"/>
  <c r="O166" i="47"/>
  <c r="O172" i="47"/>
  <c r="O167" i="47"/>
  <c r="O173" i="47"/>
  <c r="O169" i="47"/>
  <c r="O188" i="47"/>
  <c r="O165" i="47"/>
  <c r="O189" i="47"/>
  <c r="O170" i="47"/>
  <c r="O182" i="47"/>
  <c r="O175" i="47"/>
  <c r="O180" i="47"/>
  <c r="O174" i="47"/>
  <c r="O186" i="47"/>
  <c r="O171" i="47"/>
  <c r="O190" i="47"/>
  <c r="O187" i="47"/>
  <c r="O191" i="47"/>
  <c r="O184" i="47"/>
  <c r="O181" i="47"/>
  <c r="AS1557" i="79"/>
  <c r="AS1561" i="79" s="1"/>
  <c r="AS1563" i="79" s="1"/>
  <c r="T161" i="47"/>
  <c r="V167" i="47"/>
  <c r="V189" i="47"/>
  <c r="V180" i="47"/>
  <c r="V184" i="47"/>
  <c r="V169" i="47"/>
  <c r="V166" i="47"/>
  <c r="V188" i="47"/>
  <c r="V174" i="47"/>
  <c r="V181" i="47"/>
  <c r="V172" i="47"/>
  <c r="V171" i="47"/>
  <c r="V168" i="47"/>
  <c r="V175" i="47"/>
  <c r="V186" i="47"/>
  <c r="V183" i="47"/>
  <c r="V165" i="47"/>
  <c r="V173" i="47"/>
  <c r="V190" i="47"/>
  <c r="V176" i="47"/>
  <c r="V185" i="47"/>
  <c r="V187" i="47"/>
  <c r="V170" i="47"/>
  <c r="V182" i="47"/>
  <c r="V191" i="47"/>
  <c r="T183" i="47"/>
  <c r="T182" i="47"/>
  <c r="T184" i="47"/>
  <c r="T187" i="47"/>
  <c r="T188" i="47"/>
  <c r="T185" i="47"/>
  <c r="T190" i="47"/>
  <c r="T186" i="47"/>
  <c r="T180" i="47"/>
  <c r="T174" i="47"/>
  <c r="T181" i="47"/>
  <c r="T189" i="47"/>
  <c r="T169" i="47"/>
  <c r="T171" i="47"/>
  <c r="T176" i="47"/>
  <c r="T173" i="47"/>
  <c r="T191" i="47"/>
  <c r="T166" i="47"/>
  <c r="T168" i="47"/>
  <c r="T165" i="47"/>
  <c r="T167" i="47"/>
  <c r="T175" i="47"/>
  <c r="T172" i="47"/>
  <c r="T170" i="47"/>
  <c r="R172" i="47"/>
  <c r="R189" i="47"/>
  <c r="R188" i="47"/>
  <c r="R176" i="47"/>
  <c r="R191" i="47"/>
  <c r="R182" i="47"/>
  <c r="R190" i="47"/>
  <c r="R170" i="47"/>
  <c r="R168" i="47"/>
  <c r="R186" i="47"/>
  <c r="R184" i="47"/>
  <c r="R180" i="47"/>
  <c r="R166" i="47"/>
  <c r="R183" i="47"/>
  <c r="R165" i="47"/>
  <c r="R185" i="47"/>
  <c r="R169" i="47"/>
  <c r="R171" i="47"/>
  <c r="R167" i="47"/>
  <c r="R175" i="47"/>
  <c r="R187" i="47"/>
  <c r="R173" i="47"/>
  <c r="R181" i="47"/>
  <c r="R174" i="47"/>
  <c r="N188" i="47"/>
  <c r="Q189" i="47"/>
  <c r="Q184" i="47"/>
  <c r="Q167" i="47"/>
  <c r="Q187" i="47"/>
  <c r="Q165" i="47"/>
  <c r="Q168" i="47"/>
  <c r="Q170" i="47"/>
  <c r="Q171" i="47"/>
  <c r="Q169" i="47"/>
  <c r="Q182" i="47"/>
  <c r="Q166" i="47"/>
  <c r="Q174" i="47"/>
  <c r="Q176" i="47"/>
  <c r="Q175" i="47"/>
  <c r="Q172" i="47"/>
  <c r="Q180" i="47"/>
  <c r="Q188" i="47"/>
  <c r="Q173" i="47"/>
  <c r="Q191" i="47"/>
  <c r="Q181" i="47"/>
  <c r="Q183" i="47"/>
  <c r="Q190" i="47"/>
  <c r="Q186" i="47"/>
  <c r="Q185" i="47"/>
  <c r="V151" i="47"/>
  <c r="T160" i="47"/>
  <c r="S172" i="47"/>
  <c r="S175" i="47"/>
  <c r="S184" i="47"/>
  <c r="S169" i="47"/>
  <c r="S190" i="47"/>
  <c r="S191" i="47"/>
  <c r="S173" i="47"/>
  <c r="S176" i="47"/>
  <c r="S165" i="47"/>
  <c r="S171" i="47"/>
  <c r="S166" i="47"/>
  <c r="S189" i="47"/>
  <c r="S183" i="47"/>
  <c r="S174" i="47"/>
  <c r="S168" i="47"/>
  <c r="S186" i="47"/>
  <c r="S187" i="47"/>
  <c r="S167" i="47"/>
  <c r="S188" i="47"/>
  <c r="S180" i="47"/>
  <c r="S185" i="47"/>
  <c r="S182" i="47"/>
  <c r="S181" i="47"/>
  <c r="S170" i="47"/>
  <c r="R160" i="47"/>
  <c r="U191" i="47"/>
  <c r="U170" i="47"/>
  <c r="U187" i="47"/>
  <c r="U172" i="47"/>
  <c r="U183" i="47"/>
  <c r="U188" i="47"/>
  <c r="U180" i="47"/>
  <c r="U167" i="47"/>
  <c r="U176" i="47"/>
  <c r="U190" i="47"/>
  <c r="U184" i="47"/>
  <c r="U174" i="47"/>
  <c r="U181" i="47"/>
  <c r="U166" i="47"/>
  <c r="U185" i="47"/>
  <c r="U175" i="47"/>
  <c r="U165" i="47"/>
  <c r="U186" i="47"/>
  <c r="U182" i="47"/>
  <c r="U169" i="47"/>
  <c r="U168" i="47"/>
  <c r="U173" i="47"/>
  <c r="U189" i="47"/>
  <c r="U171" i="47"/>
  <c r="V160" i="47"/>
  <c r="E35" i="43"/>
  <c r="N174" i="47"/>
  <c r="N184" i="47"/>
  <c r="N171" i="47"/>
  <c r="N166" i="47"/>
  <c r="N175" i="47"/>
  <c r="N176" i="47"/>
  <c r="N183" i="47"/>
  <c r="N185" i="47"/>
  <c r="N172" i="47"/>
  <c r="N190" i="47"/>
  <c r="N191" i="47"/>
  <c r="N187" i="47"/>
  <c r="N173" i="47"/>
  <c r="N165" i="47"/>
  <c r="N180" i="47"/>
  <c r="N168" i="47"/>
  <c r="N167" i="47"/>
  <c r="N186" i="47"/>
  <c r="N181" i="47"/>
  <c r="N169" i="47"/>
  <c r="N170" i="47"/>
  <c r="N182" i="47"/>
  <c r="N189" i="47"/>
  <c r="L152" i="47"/>
  <c r="L155" i="47"/>
  <c r="L151" i="47"/>
  <c r="L161" i="47"/>
  <c r="L156" i="47"/>
  <c r="L160" i="47"/>
  <c r="L158" i="47"/>
  <c r="L157" i="47"/>
  <c r="L159" i="47"/>
  <c r="L154" i="47"/>
  <c r="E33" i="43"/>
  <c r="L150" i="47"/>
  <c r="L153" i="47"/>
  <c r="Q150" i="47"/>
  <c r="Q151" i="47"/>
  <c r="Q155" i="47"/>
  <c r="Q153" i="47"/>
  <c r="Q158" i="47"/>
  <c r="Q152" i="47"/>
  <c r="Q156" i="47"/>
  <c r="Q160" i="47"/>
  <c r="Q154" i="47"/>
  <c r="Q161" i="47"/>
  <c r="Q157" i="47"/>
  <c r="Q159" i="47"/>
  <c r="U150" i="47"/>
  <c r="U155" i="47"/>
  <c r="U158" i="47"/>
  <c r="U157" i="47"/>
  <c r="U151" i="47"/>
  <c r="U160" i="47"/>
  <c r="U153" i="47"/>
  <c r="U156" i="47"/>
  <c r="U152" i="47"/>
  <c r="U154" i="47"/>
  <c r="U161" i="47"/>
  <c r="U159" i="47"/>
  <c r="S156" i="47"/>
  <c r="S157" i="47"/>
  <c r="S161" i="47"/>
  <c r="S153" i="47"/>
  <c r="S152" i="47"/>
  <c r="S150" i="47"/>
  <c r="S160" i="47"/>
  <c r="S158" i="47"/>
  <c r="S155" i="47"/>
  <c r="S159" i="47"/>
  <c r="S154" i="47"/>
  <c r="S151" i="47"/>
  <c r="R74" i="43"/>
  <c r="K152" i="47"/>
  <c r="K156" i="47"/>
  <c r="K161" i="47"/>
  <c r="K153" i="47"/>
  <c r="K157" i="47"/>
  <c r="K160" i="47"/>
  <c r="K151" i="47"/>
  <c r="K155" i="47"/>
  <c r="AS1168" i="79"/>
  <c r="AS1170" i="79" s="1"/>
  <c r="AS1172" i="79" s="1"/>
  <c r="L131" i="43"/>
  <c r="R150" i="47"/>
  <c r="R161" i="47"/>
  <c r="R155" i="47"/>
  <c r="R152" i="47"/>
  <c r="R156" i="47"/>
  <c r="R157" i="47"/>
  <c r="P156" i="47"/>
  <c r="P154" i="47"/>
  <c r="P152" i="47"/>
  <c r="P155" i="47"/>
  <c r="P161" i="47"/>
  <c r="P159" i="47"/>
  <c r="P157" i="47"/>
  <c r="P150" i="47"/>
  <c r="F111" i="43"/>
  <c r="AS1644" i="79"/>
  <c r="AG1648" i="79"/>
  <c r="AG1366" i="79"/>
  <c r="F77" i="43" s="1"/>
  <c r="K190" i="47" s="1"/>
  <c r="AS1363" i="79"/>
  <c r="AS1366" i="79" s="1"/>
  <c r="AS1368" i="79" s="1"/>
  <c r="K154" i="47"/>
  <c r="M159" i="47"/>
  <c r="M156" i="47"/>
  <c r="M155" i="47"/>
  <c r="M157" i="47"/>
  <c r="M150" i="47"/>
  <c r="M153" i="47"/>
  <c r="M160" i="47"/>
  <c r="M151" i="47"/>
  <c r="E34" i="43"/>
  <c r="M152" i="47"/>
  <c r="M158" i="47"/>
  <c r="M161" i="47"/>
  <c r="AS1698" i="79"/>
  <c r="AI1595" i="79"/>
  <c r="H95" i="43" s="1"/>
  <c r="AS1591" i="79"/>
  <c r="AS1595" i="79" s="1"/>
  <c r="AS1597" i="79" s="1"/>
  <c r="AS1621" i="79"/>
  <c r="AS1623" i="79" s="1"/>
  <c r="P151" i="47"/>
  <c r="K150" i="47"/>
  <c r="R159" i="47"/>
  <c r="K158" i="47"/>
  <c r="R154" i="47"/>
  <c r="P158" i="47"/>
  <c r="V150" i="47"/>
  <c r="V155" i="47"/>
  <c r="V152" i="47"/>
  <c r="V156" i="47"/>
  <c r="V153" i="47"/>
  <c r="V159" i="47"/>
  <c r="V161" i="47"/>
  <c r="V158" i="47"/>
  <c r="V154" i="47"/>
  <c r="M154" i="47"/>
  <c r="K159" i="47"/>
  <c r="AS1617" i="79"/>
  <c r="O152" i="47"/>
  <c r="T159" i="47"/>
  <c r="O160" i="47"/>
  <c r="O155" i="47"/>
  <c r="O151" i="47"/>
  <c r="O159" i="47"/>
  <c r="O161" i="47"/>
  <c r="T158" i="47"/>
  <c r="I115" i="43"/>
  <c r="R107" i="43"/>
  <c r="R109" i="43" s="1"/>
  <c r="F109" i="43"/>
  <c r="O157" i="47"/>
  <c r="AS1671" i="79"/>
  <c r="T151" i="47"/>
  <c r="T152" i="47"/>
  <c r="T154" i="47"/>
  <c r="T153" i="47"/>
  <c r="T157" i="47"/>
  <c r="T155" i="47"/>
  <c r="O158" i="47"/>
  <c r="AS1675" i="79"/>
  <c r="AS1677" i="79" s="1"/>
  <c r="W153" i="47" l="1"/>
  <c r="W151" i="47"/>
  <c r="W161" i="47"/>
  <c r="K168" i="47"/>
  <c r="W168" i="47" s="1"/>
  <c r="K169" i="47"/>
  <c r="W169" i="47" s="1"/>
  <c r="K183" i="47"/>
  <c r="W183" i="47" s="1"/>
  <c r="K167" i="47"/>
  <c r="W167" i="47" s="1"/>
  <c r="K175" i="47"/>
  <c r="W175" i="47" s="1"/>
  <c r="K184" i="47"/>
  <c r="W184" i="47" s="1"/>
  <c r="K176" i="47"/>
  <c r="W176" i="47" s="1"/>
  <c r="K172" i="47"/>
  <c r="W172" i="47" s="1"/>
  <c r="K182" i="47"/>
  <c r="W182" i="47" s="1"/>
  <c r="K180" i="47"/>
  <c r="W180" i="47" s="1"/>
  <c r="K166" i="47"/>
  <c r="W166" i="47" s="1"/>
  <c r="R77" i="43"/>
  <c r="H19" i="43" s="1"/>
  <c r="K189" i="47"/>
  <c r="W189" i="47" s="1"/>
  <c r="K181" i="47"/>
  <c r="W181" i="47" s="1"/>
  <c r="K185" i="47"/>
  <c r="W185" i="47" s="1"/>
  <c r="K171" i="47"/>
  <c r="W171" i="47" s="1"/>
  <c r="W159" i="47"/>
  <c r="W160" i="47"/>
  <c r="E32" i="43"/>
  <c r="W158" i="47"/>
  <c r="K188" i="47"/>
  <c r="W188" i="47" s="1"/>
  <c r="K174" i="47"/>
  <c r="W174" i="47" s="1"/>
  <c r="K191" i="47"/>
  <c r="W191" i="47" s="1"/>
  <c r="W155" i="47"/>
  <c r="K173" i="47"/>
  <c r="W173" i="47" s="1"/>
  <c r="K187" i="47"/>
  <c r="W187" i="47" s="1"/>
  <c r="W150" i="47"/>
  <c r="K170" i="47"/>
  <c r="W170" i="47" s="1"/>
  <c r="K165" i="47"/>
  <c r="W165" i="47" s="1"/>
  <c r="K186" i="47"/>
  <c r="W186" i="47" s="1"/>
  <c r="L162" i="47"/>
  <c r="L164" i="47" s="1"/>
  <c r="L177" i="47" s="1"/>
  <c r="L179" i="47" s="1"/>
  <c r="L192" i="47" s="1"/>
  <c r="G83" i="43" s="1"/>
  <c r="O162" i="47"/>
  <c r="O164" i="47" s="1"/>
  <c r="O177" i="47" s="1"/>
  <c r="O179" i="47" s="1"/>
  <c r="O192" i="47" s="1"/>
  <c r="J83" i="43" s="1"/>
  <c r="F101" i="43"/>
  <c r="R99" i="43"/>
  <c r="R101" i="43" s="1"/>
  <c r="K162" i="47"/>
  <c r="K164" i="47" s="1"/>
  <c r="V162" i="47"/>
  <c r="V164" i="47" s="1"/>
  <c r="V177" i="47" s="1"/>
  <c r="V179" i="47" s="1"/>
  <c r="V192" i="47" s="1"/>
  <c r="Q83" i="43" s="1"/>
  <c r="Q162" i="47"/>
  <c r="Q164" i="47" s="1"/>
  <c r="Q177" i="47" s="1"/>
  <c r="Q179" i="47" s="1"/>
  <c r="Q192" i="47" s="1"/>
  <c r="L83" i="43" s="1"/>
  <c r="F113" i="43"/>
  <c r="R111" i="43"/>
  <c r="R113" i="43" s="1"/>
  <c r="P162" i="47"/>
  <c r="P164" i="47" s="1"/>
  <c r="P177" i="47" s="1"/>
  <c r="P179" i="47" s="1"/>
  <c r="P192" i="47" s="1"/>
  <c r="K83" i="43" s="1"/>
  <c r="W152" i="47"/>
  <c r="W154" i="47"/>
  <c r="T162" i="47"/>
  <c r="T164" i="47" s="1"/>
  <c r="T177" i="47" s="1"/>
  <c r="T179" i="47" s="1"/>
  <c r="T192" i="47" s="1"/>
  <c r="O83" i="43" s="1"/>
  <c r="R162" i="47"/>
  <c r="R164" i="47" s="1"/>
  <c r="R177" i="47" s="1"/>
  <c r="R179" i="47" s="1"/>
  <c r="R192" i="47" s="1"/>
  <c r="M83" i="43" s="1"/>
  <c r="W157" i="47"/>
  <c r="W156" i="47"/>
  <c r="W190" i="47"/>
  <c r="M131" i="43"/>
  <c r="M133" i="43" s="1"/>
  <c r="L133" i="43"/>
  <c r="S162" i="47"/>
  <c r="S164" i="47" s="1"/>
  <c r="S177" i="47" s="1"/>
  <c r="S179" i="47" s="1"/>
  <c r="S192" i="47" s="1"/>
  <c r="N83" i="43" s="1"/>
  <c r="H97" i="43"/>
  <c r="H115" i="43" s="1"/>
  <c r="R95" i="43"/>
  <c r="R97" i="43" s="1"/>
  <c r="M162" i="47"/>
  <c r="M164" i="47" s="1"/>
  <c r="M177" i="47" s="1"/>
  <c r="M179" i="47" s="1"/>
  <c r="M192" i="47" s="1"/>
  <c r="H83" i="43" s="1"/>
  <c r="F103" i="43"/>
  <c r="AS1648" i="79"/>
  <c r="AS1650" i="79" s="1"/>
  <c r="U162" i="47"/>
  <c r="U164" i="47" s="1"/>
  <c r="U177" i="47" s="1"/>
  <c r="U179" i="47" s="1"/>
  <c r="U192" i="47" s="1"/>
  <c r="P83" i="43" s="1"/>
  <c r="E36" i="43" l="1"/>
  <c r="N162" i="47"/>
  <c r="N164" i="47" s="1"/>
  <c r="N177" i="47" s="1"/>
  <c r="N179" i="47" s="1"/>
  <c r="N192" i="47" s="1"/>
  <c r="I83" i="43" s="1"/>
  <c r="K177" i="47"/>
  <c r="K179" i="47" s="1"/>
  <c r="K192" i="47" s="1"/>
  <c r="F83" i="43" s="1"/>
  <c r="F84" i="43" s="1"/>
  <c r="J84" i="43"/>
  <c r="Q84" i="43"/>
  <c r="M84" i="43"/>
  <c r="K84" i="43"/>
  <c r="W162" i="47"/>
  <c r="N84" i="43"/>
  <c r="F34" i="43"/>
  <c r="G34" i="43" s="1"/>
  <c r="H84" i="43"/>
  <c r="R103" i="43"/>
  <c r="R105" i="43" s="1"/>
  <c r="R115" i="43" s="1"/>
  <c r="H23" i="43" s="1"/>
  <c r="F105" i="43"/>
  <c r="F115" i="43" s="1"/>
  <c r="P84" i="43"/>
  <c r="O84" i="43"/>
  <c r="L84" i="43"/>
  <c r="F33" i="43"/>
  <c r="G33" i="43" s="1"/>
  <c r="G84" i="43"/>
  <c r="R83" i="43" l="1"/>
  <c r="H21" i="43" s="1"/>
  <c r="H22" i="43" s="1"/>
  <c r="F32" i="43"/>
  <c r="W164" i="47"/>
  <c r="W177" i="47" s="1"/>
  <c r="W179" i="47" s="1"/>
  <c r="W192" i="47" s="1"/>
  <c r="L135" i="43"/>
  <c r="F35" i="43"/>
  <c r="G35" i="43" s="1"/>
  <c r="I84" i="43"/>
  <c r="G32" i="43" l="1"/>
  <c r="G36" i="43" s="1"/>
  <c r="R84" i="43"/>
  <c r="F36" i="43"/>
  <c r="M135" i="43"/>
  <c r="M136" i="43" s="1"/>
  <c r="L136"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Heeney</author>
  </authors>
  <commentList>
    <comment ref="B422" authorId="0" shapeId="0" xr:uid="{48EAA5A6-436E-EF45-B878-53EC2D7F4FA7}">
      <text>
        <r>
          <rPr>
            <b/>
            <sz val="10"/>
            <color rgb="FF000000"/>
            <rFont val="Tahoma"/>
            <family val="2"/>
          </rPr>
          <t>David Heeney:</t>
        </r>
        <r>
          <rPr>
            <sz val="10"/>
            <color rgb="FF000000"/>
            <rFont val="Tahoma"/>
            <family val="2"/>
          </rPr>
          <t xml:space="preserve">
</t>
        </r>
        <r>
          <rPr>
            <sz val="10"/>
            <color rgb="FF000000"/>
            <rFont val="Tahoma"/>
            <family val="2"/>
          </rPr>
          <t>Correctedfrom 2025 in template, added row for 2027</t>
        </r>
      </text>
    </comment>
    <comment ref="AM556" authorId="0" shapeId="0" xr:uid="{644C1876-B054-A84C-8ECD-DF45E1A1D29A}">
      <text>
        <r>
          <rPr>
            <b/>
            <sz val="10"/>
            <color rgb="FF000000"/>
            <rFont val="Tahoma"/>
            <family val="2"/>
          </rPr>
          <t>David Heeney:</t>
        </r>
        <r>
          <rPr>
            <sz val="10"/>
            <color rgb="FF000000"/>
            <rFont val="Tahoma"/>
            <family val="2"/>
          </rPr>
          <t xml:space="preserve">
</t>
        </r>
        <r>
          <rPr>
            <sz val="10"/>
            <color rgb="FF000000"/>
            <rFont val="Tahoma"/>
            <family val="2"/>
          </rPr>
          <t>Corrected formulae from here down and left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<sst xmlns="http://schemas.openxmlformats.org/spreadsheetml/2006/main" count="4478" uniqueCount="1142">
  <si>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</si>
  <si>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</si>
  <si>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</si>
  <si>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</si>
  <si>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</si>
  <si>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</si>
  <si>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</si>
  <si>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</si>
  <si>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</si>
  <si>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</si>
  <si>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</si>
  <si>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</si>
  <si>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</si>
  <si>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Home Assistance Program</t>
  </si>
  <si>
    <t>Pre-2011 Programs completed in 2011</t>
  </si>
  <si>
    <t>Electricity Retrofit Incentive Program</t>
  </si>
  <si>
    <t>High Performance New Construction</t>
  </si>
  <si>
    <t>Toronto Comprehensive</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</si>
  <si>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</si>
  <si>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</si>
  <si>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</si>
  <si>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</si>
  <si>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</si>
  <si>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</si>
  <si>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</si>
  <si>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</si>
  <si>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</si>
  <si>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</si>
  <si>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</si>
  <si>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</si>
  <si>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</si>
  <si>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</si>
  <si>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</si>
  <si>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</si>
  <si>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</si>
  <si>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</si>
  <si>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</si>
  <si>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</si>
  <si>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</si>
  <si>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</si>
  <si>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</si>
  <si>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</si>
  <si>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</si>
  <si>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</si>
  <si>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</si>
  <si>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</si>
  <si>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</si>
  <si>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</si>
  <si>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</si>
  <si>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</si>
  <si>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</si>
  <si>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</si>
  <si>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</si>
  <si>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</si>
  <si>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</si>
  <si>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</si>
  <si>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</si>
  <si>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</si>
  <si>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</si>
  <si>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</si>
  <si>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</si>
  <si>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</si>
  <si>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</si>
  <si>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</si>
  <si>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</si>
  <si>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</si>
  <si>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</si>
  <si>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</si>
  <si>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</si>
  <si>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</si>
  <si>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</si>
  <si>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</si>
  <si>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</si>
  <si>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</si>
  <si>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</si>
  <si>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</si>
  <si>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</si>
  <si>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</si>
  <si>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</si>
  <si>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</si>
  <si>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</si>
  <si>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</si>
  <si>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</si>
  <si>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</si>
  <si>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</si>
  <si>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</si>
  <si>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</si>
  <si>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</si>
  <si>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</si>
  <si>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</si>
  <si>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</si>
  <si>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</si>
  <si>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</si>
  <si>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</si>
  <si>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</si>
  <si>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</si>
  <si>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</si>
  <si>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</si>
  <si>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</si>
  <si>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</si>
  <si>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</si>
  <si>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</si>
  <si>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Low Income Program</t>
  </si>
  <si>
    <t>Low Income Initiative</t>
  </si>
  <si>
    <t>Loblaws Pilot</t>
  </si>
  <si>
    <t>Social Benchmarking Pliot</t>
  </si>
  <si>
    <t>Conservation Fund Pilot - SEG</t>
  </si>
  <si>
    <t>Conservation Fund Pilot - EnerNOC</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</si>
  <si>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</si>
  <si>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</si>
  <si>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</si>
  <si>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</si>
  <si>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</si>
  <si>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</si>
  <si>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</si>
  <si>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</si>
  <si>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</si>
  <si>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</si>
  <si>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</si>
  <si>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</si>
  <si>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</si>
  <si>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</si>
  <si>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</si>
  <si>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</si>
  <si>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</si>
  <si>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</si>
  <si>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</si>
  <si>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</si>
  <si>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</si>
  <si>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</si>
  <si>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</si>
  <si>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</si>
  <si>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</si>
  <si>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</si>
  <si>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</si>
  <si>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</si>
  <si>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</si>
  <si>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</si>
  <si>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</si>
  <si>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</si>
  <si>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</si>
  <si>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</si>
  <si>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</si>
  <si>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</si>
  <si>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</si>
  <si>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</si>
  <si>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</si>
  <si>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</si>
  <si>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</si>
  <si>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</si>
  <si>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</si>
  <si>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</si>
  <si>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</si>
  <si>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</si>
  <si>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</si>
  <si>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</si>
  <si>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</si>
  <si>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</si>
  <si>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</si>
  <si>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</si>
  <si>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</si>
  <si>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</si>
  <si>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</si>
  <si>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</si>
  <si>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</si>
  <si>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</si>
  <si>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</si>
  <si>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</si>
  <si>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</si>
  <si>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</si>
  <si>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</si>
  <si>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</si>
  <si>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</si>
  <si>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</si>
  <si>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</si>
  <si>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</si>
  <si>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</si>
  <si>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</si>
  <si>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</si>
  <si>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</si>
  <si>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</si>
  <si>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</si>
  <si>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</si>
  <si>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</si>
  <si>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</si>
  <si>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</si>
  <si>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</si>
  <si>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</si>
  <si>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</si>
  <si>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</si>
  <si>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</si>
  <si>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Forecast Lost Revenues in 2011</t>
  </si>
  <si>
    <t>Program</t>
  </si>
  <si>
    <t>Net Peak Demand Savings Persistence (kW)</t>
  </si>
  <si>
    <t>Monthly Multiplier</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</si>
  <si>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</si>
  <si>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</si>
  <si>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</si>
  <si>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</si>
  <si>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</si>
  <si>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</si>
  <si>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</si>
  <si>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</si>
  <si>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</si>
  <si>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</si>
  <si>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</si>
  <si>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</si>
  <si>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</si>
  <si>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</si>
  <si>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</si>
  <si>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</si>
  <si>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</si>
  <si>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</si>
  <si>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</si>
  <si>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</si>
  <si>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</si>
  <si>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Actual CDM Savings in 2011</t>
  </si>
  <si>
    <t>Forecast CDM Savings in 2011</t>
  </si>
  <si>
    <t>LDC Name</t>
  </si>
  <si>
    <t>Table 4-a.  2011 Lost Revenues Work Form</t>
  </si>
  <si>
    <t>Table 4-b.  2012 Lost Revenues Work Form</t>
  </si>
  <si>
    <t>Rate Allocations for LRAMVA</t>
  </si>
  <si>
    <t>Actual CDM Savings in 2012</t>
  </si>
  <si>
    <t>Forecast CDM Savings in 2012</t>
  </si>
  <si>
    <t>Forecast Lost Revenues in 2012</t>
  </si>
  <si>
    <t>Table 4-c.  2013 Lost Revenues Work Form</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</si>
  <si>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</si>
  <si>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</si>
  <si>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</si>
  <si>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</si>
  <si>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</si>
  <si>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</si>
  <si>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</si>
  <si>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</si>
  <si>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</si>
  <si>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Actual CDM Savings in 2014</t>
  </si>
  <si>
    <t>Forecast CDM Savings in 2014</t>
  </si>
  <si>
    <t>Total Lost Revenues in 2014</t>
  </si>
  <si>
    <t>Forecast Lost Revenues in 2014</t>
  </si>
  <si>
    <t>LRAMVA in 2013</t>
  </si>
  <si>
    <t>LRAMVA in 2014</t>
  </si>
  <si>
    <t>Table 5-a.  2015 Lost Revenues Work Form</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</si>
  <si>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</si>
  <si>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</si>
  <si>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</si>
  <si>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</si>
  <si>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</si>
  <si>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</si>
  <si>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</si>
  <si>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</si>
  <si>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</si>
  <si>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</si>
  <si>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</si>
  <si>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</si>
  <si>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</si>
  <si>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</si>
  <si>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</si>
  <si>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</si>
  <si>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</si>
  <si>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</si>
  <si>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</si>
  <si>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</si>
  <si>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</si>
  <si>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</si>
  <si>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</si>
  <si>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</si>
  <si>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</si>
  <si>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</si>
  <si>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</si>
  <si>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</si>
  <si>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</si>
  <si>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</si>
  <si>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</si>
  <si>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</si>
  <si>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</si>
  <si>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</si>
  <si>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</si>
  <si>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</si>
  <si>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</si>
  <si>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</si>
  <si>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</si>
  <si>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Table 5-d.  2018 Lost Revenues Work Form</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</si>
  <si>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</si>
  <si>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</si>
  <si>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</si>
  <si>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</si>
  <si>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</si>
  <si>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</si>
  <si>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</si>
  <si>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</si>
  <si>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</si>
  <si>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</si>
  <si>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</si>
  <si>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</si>
  <si>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</si>
  <si>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</si>
  <si>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</si>
  <si>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</si>
  <si>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</si>
  <si>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</si>
  <si>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</si>
  <si>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</si>
  <si>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</si>
  <si>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</si>
  <si>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</si>
  <si>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</si>
  <si>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</si>
  <si>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</si>
  <si>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</si>
  <si>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</si>
  <si>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</si>
  <si>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</si>
  <si>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</si>
  <si>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Total Lost Revenues in 2019</t>
  </si>
  <si>
    <t>Forecast Lost Revenues in 2019</t>
  </si>
  <si>
    <t>LRAMVA in 2019</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</si>
  <si>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</si>
  <si>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</si>
  <si>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</si>
  <si>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</si>
  <si>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</si>
  <si>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</si>
  <si>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</si>
  <si>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</si>
  <si>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</si>
  <si>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</si>
  <si>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</si>
  <si>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</si>
  <si>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</si>
  <si>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</si>
  <si>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</si>
  <si>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</si>
  <si>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</si>
  <si>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</si>
  <si>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</si>
  <si>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</si>
  <si>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</si>
  <si>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</si>
  <si>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</si>
  <si>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</si>
  <si>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</si>
  <si>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</si>
  <si>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</si>
  <si>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</si>
  <si>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</si>
  <si>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</si>
  <si>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</si>
  <si>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</si>
  <si>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</si>
  <si>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</si>
  <si>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</si>
  <si>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</si>
  <si>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</si>
  <si>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</si>
  <si>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</si>
  <si>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</si>
  <si>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</si>
  <si>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</si>
  <si>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</si>
  <si>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</si>
  <si>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</si>
  <si>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</si>
  <si>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</si>
  <si>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</si>
  <si>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</si>
  <si>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</si>
  <si>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</si>
  <si>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</si>
  <si>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</si>
  <si>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</si>
  <si>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</si>
  <si>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</si>
  <si>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</si>
  <si>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</si>
  <si>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</si>
  <si>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</si>
  <si>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</si>
  <si>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</si>
  <si>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</si>
  <si>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</si>
  <si>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</si>
  <si>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</si>
  <si>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</si>
  <si>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Response</t>
  </si>
  <si>
    <t>Yes</t>
  </si>
  <si>
    <t>No</t>
  </si>
  <si>
    <t>Not Applicable</t>
  </si>
  <si>
    <t xml:space="preserve">Table 1-a.  LRAMVA Totals by Rate Class </t>
  </si>
  <si>
    <t>Worksheet Name</t>
  </si>
  <si>
    <t>Amount of LRAMVA Claimed in Previous Application</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</si>
  <si>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</si>
  <si>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</si>
  <si>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</si>
  <si>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</si>
  <si>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</si>
  <si>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</si>
  <si>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</si>
  <si>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</si>
  <si>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</si>
  <si>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</si>
  <si>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</si>
  <si>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</si>
  <si>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</si>
  <si>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</si>
  <si>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</si>
  <si>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</si>
  <si>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</si>
  <si>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</si>
  <si>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</si>
  <si>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</si>
  <si>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</si>
  <si>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</si>
  <si>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</si>
  <si>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</si>
  <si>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</si>
  <si>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</si>
  <si>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</si>
  <si>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</si>
  <si>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</si>
  <si>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</si>
  <si>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</si>
  <si>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</si>
  <si>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</si>
  <si>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</si>
  <si>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</si>
  <si>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</si>
  <si>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</si>
  <si>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</si>
  <si>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</si>
  <si>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</si>
  <si>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</si>
  <si>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</si>
  <si>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</si>
  <si>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</si>
  <si>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</si>
  <si>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</si>
  <si>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</si>
  <si>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</si>
  <si>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</si>
  <si>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</si>
  <si>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</si>
  <si>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</si>
  <si>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</si>
  <si>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etc.</t>
  </si>
  <si>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</si>
  <si>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</si>
  <si>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</si>
  <si>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</si>
  <si>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</si>
  <si>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</si>
  <si>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</si>
  <si>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</si>
  <si>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</si>
  <si>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</si>
  <si>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</si>
  <si>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</si>
  <si>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</si>
  <si>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</si>
  <si>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</si>
  <si>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</si>
  <si>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</si>
  <si>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</si>
  <si>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</si>
  <si>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</si>
  <si>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</si>
  <si>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</si>
  <si>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</si>
  <si>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 xml:space="preserve">A.  Previous LRAMVA Application </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</si>
  <si>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</si>
  <si>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</si>
  <si>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</si>
  <si>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</si>
  <si>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</si>
  <si>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</si>
  <si>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</si>
  <si>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</si>
  <si>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</si>
  <si>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</si>
  <si>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</si>
  <si>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</si>
  <si>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</si>
  <si>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</si>
  <si>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</si>
  <si>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</si>
  <si>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</si>
  <si>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</si>
  <si>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</si>
  <si>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</si>
  <si>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</si>
  <si>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</si>
  <si>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</si>
  <si>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</si>
  <si>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</si>
  <si>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</si>
  <si>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</si>
  <si>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</si>
  <si>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</si>
  <si>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</si>
  <si>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</si>
  <si>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</si>
  <si>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</si>
  <si>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</si>
  <si>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</si>
  <si>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</si>
  <si>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</si>
  <si>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Tabs</t>
  </si>
  <si>
    <t>2. LRAMVA Threshold</t>
  </si>
  <si>
    <t>Instructions (Grey)</t>
  </si>
  <si>
    <t>1-a.  Summary of Changes</t>
  </si>
  <si>
    <t>Outputs of Data (Auto-Populated)</t>
  </si>
  <si>
    <t>Table 6-a</t>
  </si>
  <si>
    <t>Table 6</t>
  </si>
  <si>
    <t>7. Persistence Data</t>
  </si>
  <si>
    <t>Period 1 (# months)</t>
  </si>
  <si>
    <t>Period 2 (# months)</t>
  </si>
  <si>
    <t>Tab</t>
  </si>
  <si>
    <t>EB-2009-XXXX</t>
  </si>
  <si>
    <t>EB-2010-XXXX</t>
  </si>
  <si>
    <t>EB-2011-XXXX</t>
  </si>
  <si>
    <t>EB-2012-XXXX</t>
  </si>
  <si>
    <t>EB-2013-XXXX</t>
  </si>
  <si>
    <t>EB-2014-XXXX</t>
  </si>
  <si>
    <t>EB-2015-XXXX</t>
  </si>
  <si>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</si>
  <si>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</si>
  <si>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</si>
  <si>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</si>
  <si>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</si>
  <si>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</si>
  <si>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</si>
  <si>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</si>
  <si>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</si>
  <si>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</si>
  <si>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</si>
  <si>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</si>
  <si>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</si>
  <si>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</si>
  <si>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</si>
  <si>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</si>
  <si>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</si>
  <si>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</si>
  <si>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</si>
  <si>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</si>
  <si>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#2</t>
  </si>
  <si>
    <t>#3</t>
  </si>
  <si>
    <t>#4</t>
  </si>
  <si>
    <t>Step:</t>
  </si>
  <si>
    <t>#1</t>
  </si>
  <si>
    <t>8.  Streetlighting</t>
  </si>
  <si>
    <r>
      <rPr>
        <b/>
        <sz val="11"/>
        <rFont val="Arial"/>
        <family val="2"/>
      </rPr>
      <t>Tables 2-a,  2-b and 2-c</t>
    </r>
    <r>
      <rPr>
        <sz val="11"/>
        <rFont val="Arial"/>
        <family val="2"/>
      </rPr>
      <t xml:space="preserve"> include the LRAMVA thresholds and allocations by rate class.</t>
    </r>
  </si>
  <si>
    <r>
      <rPr>
        <b/>
        <sz val="11"/>
        <rFont val="Arial"/>
        <family val="2"/>
      </rPr>
      <t>Tables 4-a, 4-b, 4-c and 4-d</t>
    </r>
    <r>
      <rPr>
        <sz val="11"/>
        <rFont val="Arial"/>
        <family val="2"/>
      </rPr>
      <t xml:space="preserve"> include the template 2011-2014 LRAMVA work forms.  </t>
    </r>
  </si>
  <si>
    <r>
      <rPr>
        <b/>
        <sz val="11"/>
        <rFont val="Arial"/>
        <family val="2"/>
      </rPr>
      <t>Table 6-b</t>
    </r>
    <r>
      <rPr>
        <sz val="11"/>
        <rFont val="Arial"/>
        <family val="2"/>
      </rPr>
      <t xml:space="preserve"> includes the variance on carrying charges related to the LRAMVA disposition.</t>
    </r>
  </si>
  <si>
    <t>LRAMVA Threshold</t>
  </si>
  <si>
    <t>Determined by the LDC</t>
  </si>
  <si>
    <t>(Steps)</t>
  </si>
  <si>
    <t>Table A-2.  Updates to LRAMVA Disposition</t>
  </si>
  <si>
    <r>
      <rPr>
        <b/>
        <sz val="11"/>
        <rFont val="Arial"/>
        <family val="2"/>
      </rPr>
      <t>Tables A-1 and A-2</t>
    </r>
    <r>
      <rPr>
        <sz val="11"/>
        <rFont val="Arial"/>
        <family val="2"/>
      </rPr>
      <t xml:space="preserve"> include a template for LDCs to summarize changes to the LRAMVA work form.</t>
    </r>
  </si>
  <si>
    <t xml:space="preserve">Table A-1.  Changes to Generic Assumptions in LRAMVA Work Form </t>
  </si>
  <si>
    <t>o Include any necessary assumptions the LDC has to make in its LRAMVA work form in the "Notes" section of the work form</t>
  </si>
  <si>
    <t>o Highlight changes to this work form made by the LDC, if any, and provide rationale for the change in Tab 1-a</t>
  </si>
  <si>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</si>
  <si>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</si>
  <si>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Highlight changes to this work form made by the LDC, if any, and provide rationale for the change in Tab 1-a.</t>
    </r>
  </si>
  <si>
    <t xml:space="preserve">Tab 1.  LRAMVA Summary </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</si>
  <si>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</si>
  <si>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</si>
  <si>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</si>
  <si>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</si>
  <si>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</si>
  <si>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</si>
  <si>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 6.</t>
    </r>
    <r>
      <rPr>
        <sz val="12"/>
        <color theme="1"/>
        <rFont val="Arial"/>
        <family val="2"/>
      </rPr>
      <t xml:space="preserve"> </t>
    </r>
    <r>
      <rPr>
        <b/>
        <sz val="12"/>
        <color theme="1"/>
        <rFont val="Arial"/>
        <family val="2"/>
      </rPr>
      <t>Carrying Charges</t>
    </r>
  </si>
  <si>
    <r>
      <t>Tab</t>
    </r>
    <r>
      <rPr>
        <sz val="8"/>
        <color theme="1"/>
        <rFont val="Calibri"/>
        <family val="2"/>
        <scheme val="minor"/>
      </rPr>
      <t> </t>
    </r>
    <r>
      <rPr>
        <b/>
        <sz val="12"/>
        <color theme="1"/>
        <rFont val="Arial"/>
        <family val="2"/>
      </rPr>
      <t xml:space="preserve"> 7. Persistence Report </t>
    </r>
  </si>
  <si>
    <r>
      <t>Tab 8.  Streetlighting</t>
    </r>
    <r>
      <rPr>
        <sz val="12"/>
        <color theme="1"/>
        <rFont val="Arial"/>
        <family val="2"/>
      </rPr>
      <t xml:space="preserve"> </t>
    </r>
  </si>
  <si>
    <t>7.  Persistence Report</t>
  </si>
  <si>
    <t xml:space="preserve">o   Provide assumptions about the year(s) in which persistence is captured in the load forecast via the "Notes" section of each table and adjust what is included in the LRAMVA totals, as appropriate. </t>
  </si>
  <si>
    <t>Principal ($)</t>
  </si>
  <si>
    <t>Years Included in Threshold</t>
  </si>
  <si>
    <t>Period of Rate Recovery (# years)</t>
  </si>
  <si>
    <t>HVAC Incentives Initiative</t>
  </si>
  <si>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</si>
  <si>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</si>
  <si>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</si>
  <si>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</si>
  <si>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</si>
  <si>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</si>
  <si>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</si>
  <si>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</si>
  <si>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</si>
  <si>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</si>
  <si>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</si>
  <si>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</si>
  <si>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</si>
  <si>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</si>
  <si>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</si>
  <si>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</si>
  <si>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</si>
  <si>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</si>
  <si>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</si>
  <si>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</si>
  <si>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</si>
  <si>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Summary of Project #1</t>
  </si>
  <si>
    <t>Details of Project #1 (Month, Year)</t>
  </si>
  <si>
    <t>Persistence in 20XX</t>
  </si>
  <si>
    <t>Jan 20xx</t>
  </si>
  <si>
    <t>Feb 20xx</t>
  </si>
  <si>
    <t>Mar 20xx</t>
  </si>
  <si>
    <t>Apr 20xx</t>
  </si>
  <si>
    <t>May 20xx</t>
  </si>
  <si>
    <t>June 20xx</t>
  </si>
  <si>
    <t>Jul 20xx</t>
  </si>
  <si>
    <t>Aug 20xx</t>
  </si>
  <si>
    <t>Sep 20xx</t>
  </si>
  <si>
    <t>Oct 20xx</t>
  </si>
  <si>
    <t>Nov 20xx</t>
  </si>
  <si>
    <t>Dec 20xx</t>
  </si>
  <si>
    <t>2021 Q1</t>
  </si>
  <si>
    <t>2021 Q2</t>
  </si>
  <si>
    <t>2021 Q3</t>
  </si>
  <si>
    <t>2021 Q4</t>
  </si>
  <si>
    <t>2022 Q1</t>
  </si>
  <si>
    <t>2022 Q2</t>
  </si>
  <si>
    <t>2022 Q3</t>
  </si>
  <si>
    <t>2022 Q4</t>
  </si>
  <si>
    <t>Opening Balance for 2021</t>
  </si>
  <si>
    <t>Total for 2021</t>
  </si>
  <si>
    <t>Opening Balance for 2022</t>
  </si>
  <si>
    <t>Total for 2022</t>
  </si>
  <si>
    <t>2011-2021</t>
  </si>
  <si>
    <t>2011-2022</t>
  </si>
  <si>
    <t>The LRAMVA work form was created in a generic manner for use by all LDCs.  Distributors should follow the checklist, which is referenced in this tab of the work form and listed below:</t>
  </si>
  <si>
    <r>
      <t>T</t>
    </r>
    <r>
      <rPr>
        <b/>
        <sz val="12"/>
        <rFont val="Arial"/>
        <family val="2"/>
      </rPr>
      <t>abs 4 and 5 (2</t>
    </r>
    <r>
      <rPr>
        <b/>
        <sz val="12"/>
        <color theme="1"/>
        <rFont val="Arial"/>
        <family val="2"/>
      </rPr>
      <t>011-to Next COS)</t>
    </r>
  </si>
  <si>
    <t>2021 Actuals</t>
  </si>
  <si>
    <t>2021 Forecast</t>
  </si>
  <si>
    <t>2022 Actuals</t>
  </si>
  <si>
    <t>2022 Forecast</t>
  </si>
  <si>
    <t>Table 7.  2011-2021 Verified Program Results and Persistence into Future Years</t>
  </si>
  <si>
    <t>Table 5-f.  2021 Lost Revenues</t>
  </si>
  <si>
    <t>Table 5-f.  2022 Lost Revenues</t>
  </si>
  <si>
    <t>Table 5-f.  2023 Lost Revenues</t>
  </si>
  <si>
    <t>Table 5-f.  2024 Lost Revenues</t>
  </si>
  <si>
    <t>Table 5-f.  2025 Lost Revenues</t>
  </si>
  <si>
    <t>Table 5-f.  2026 Lost Revenues</t>
  </si>
  <si>
    <t>Table 5-f.  2027 Lost Revenues</t>
  </si>
  <si>
    <t>Actual CDM Savings in 2021</t>
  </si>
  <si>
    <t>Forecast CDM Savings in 2021</t>
  </si>
  <si>
    <t>Distribution Rate in 2021</t>
  </si>
  <si>
    <t>Lost Revenue in 2021 from 2011 programs</t>
  </si>
  <si>
    <t>Lost Revenue in 2021 from 2012 programs</t>
  </si>
  <si>
    <t>Lost Revenue in 2021 from 2013 programs</t>
  </si>
  <si>
    <t>Lost Revenue in 2021 from 2014 programs</t>
  </si>
  <si>
    <t>Lost Revenue in 2021 from 2015 programs</t>
  </si>
  <si>
    <t>Lost Revenue in 2021 from 2016 programs</t>
  </si>
  <si>
    <t>Lost Revenue in 2021 from 2017 programs</t>
  </si>
  <si>
    <t>Lost Revenue in 2021 from 2018 programs</t>
  </si>
  <si>
    <t>Lost Revenue in 2021 from 2019 programs</t>
  </si>
  <si>
    <t>Lost Revenue in 2021 from 2021 programs</t>
  </si>
  <si>
    <t>Total Lost Revenues in 2021</t>
  </si>
  <si>
    <t>Forecast Lost Revenues in 2021</t>
  </si>
  <si>
    <t>LRAMVA in 2021</t>
  </si>
  <si>
    <t>Lost Revenue in 2021 from 2020 programs</t>
  </si>
  <si>
    <t>Actual CDM Savings in 2022</t>
  </si>
  <si>
    <t>Forecast CDM Savings in 2022</t>
  </si>
  <si>
    <t>Distribution Rate in 2022</t>
  </si>
  <si>
    <t>Lost Revenue in 2022 from 2011 programs</t>
  </si>
  <si>
    <t>Lost Revenue in 2022 from 2012 programs</t>
  </si>
  <si>
    <t>Lost Revenue in 2022 from 2013 programs</t>
  </si>
  <si>
    <t>Lost Revenue in 2022 from 2014 programs</t>
  </si>
  <si>
    <t>Lost Revenue in 2022 from 2015 programs</t>
  </si>
  <si>
    <t>Lost Revenue in 2022 from 2016 programs</t>
  </si>
  <si>
    <t>Lost Revenue in 2022 from 2017 programs</t>
  </si>
  <si>
    <t>Lost Revenue in 2022 from 2018 programs</t>
  </si>
  <si>
    <t>Lost Revenue in 2022 from 2019 programs</t>
  </si>
  <si>
    <t>Lost Revenue in 2022 from 2022 programs</t>
  </si>
  <si>
    <t>Total Lost Revenues in 2022</t>
  </si>
  <si>
    <t>Forecast Lost Revenues in 2022</t>
  </si>
  <si>
    <t>LRAMVA in 2022</t>
  </si>
  <si>
    <t>Lost Revenue in 2022 from 2020 programs</t>
  </si>
  <si>
    <t>Lost Revenue in 2022 from 2021 programs</t>
  </si>
  <si>
    <t>Forecast CDM Savings in 2023</t>
  </si>
  <si>
    <t>Lost Revenue in 2023 from 2011 programs</t>
  </si>
  <si>
    <t>Lost Revenue in 2023 from 2012 programs</t>
  </si>
  <si>
    <t>Lost Revenue in 2023 from 2013 programs</t>
  </si>
  <si>
    <t>Lost Revenue in 2023 from 2014 programs</t>
  </si>
  <si>
    <t>Lost Revenue in 2023 from 2015 programs</t>
  </si>
  <si>
    <t>Lost Revenue in 2023 from 2016 programs</t>
  </si>
  <si>
    <t>Lost Revenue in 2023 from 2017 programs</t>
  </si>
  <si>
    <t>Lost Revenue in 2023 from 2018 programs</t>
  </si>
  <si>
    <t>Lost Revenue in 2023 from 2019 programs</t>
  </si>
  <si>
    <t>Lost Revenue in 2023 from 2020 programs</t>
  </si>
  <si>
    <t>Lost Revenue in 2023 from 2021 programs</t>
  </si>
  <si>
    <t>Lost Revenue in 2023 from 2022 programs</t>
  </si>
  <si>
    <t>Forecast CDM Savings in 2024</t>
  </si>
  <si>
    <t>Lost Revenue in 2024 from 2011 programs</t>
  </si>
  <si>
    <t>Lost Revenue in 2024 from 2012 programs</t>
  </si>
  <si>
    <t>Lost Revenue in 2024 from 2013 programs</t>
  </si>
  <si>
    <t>Lost Revenue in 2024 from 2014 programs</t>
  </si>
  <si>
    <t>Lost Revenue in 2024 from 2015 programs</t>
  </si>
  <si>
    <t>Lost Revenue in 2024 from 2016 programs</t>
  </si>
  <si>
    <t>Lost Revenue in 2024 from 2017 programs</t>
  </si>
  <si>
    <t>Lost Revenue in 2024 from 2018 programs</t>
  </si>
  <si>
    <t>Lost Revenue in 2024 from 2019 programs</t>
  </si>
  <si>
    <t>Lost Revenue in 2024 from 2020 programs</t>
  </si>
  <si>
    <t>Lost Revenue in 2024 from 2021 programs</t>
  </si>
  <si>
    <t>Lost Revenue in 2024 from 2022 programs</t>
  </si>
  <si>
    <t>Forecast CDM Savings in 2025</t>
  </si>
  <si>
    <t>Lost Revenue in 2025 from 2011 programs</t>
  </si>
  <si>
    <t>Lost Revenue in 2025 from 2012 programs</t>
  </si>
  <si>
    <t>Lost Revenue in 2025 from 2013 programs</t>
  </si>
  <si>
    <t>Lost Revenue in 2025 from 2014 programs</t>
  </si>
  <si>
    <t>Lost Revenue in 2025 from 2015 programs</t>
  </si>
  <si>
    <t>Lost Revenue in 2025 from 2016 programs</t>
  </si>
  <si>
    <t>Lost Revenue in 2025 from 2017 programs</t>
  </si>
  <si>
    <t>Lost Revenue in 2025 from 2018 programs</t>
  </si>
  <si>
    <t>Lost Revenue in 2025 from 2019 programs</t>
  </si>
  <si>
    <t>Lost Revenue in 2025 from 2020 programs</t>
  </si>
  <si>
    <t>Lost Revenue in 2025 from 2021 programs</t>
  </si>
  <si>
    <t>Lost Revenue in 2025 from 2022 programs</t>
  </si>
  <si>
    <t>Forecast CDM Savings in 2026</t>
  </si>
  <si>
    <t>Lost Revenue in 2026 from 2011 programs</t>
  </si>
  <si>
    <t>Lost Revenue in 2026 from 2012 programs</t>
  </si>
  <si>
    <t>Lost Revenue in 2026 from 2013 programs</t>
  </si>
  <si>
    <t>Lost Revenue in 2026 from 2014 programs</t>
  </si>
  <si>
    <t>Lost Revenue in 2026 from 2015 programs</t>
  </si>
  <si>
    <t>Lost Revenue in 2026 from 2016 programs</t>
  </si>
  <si>
    <t>Lost Revenue in 2026 from 2017 programs</t>
  </si>
  <si>
    <t>Lost Revenue in 2026 from 2018 programs</t>
  </si>
  <si>
    <t>Lost Revenue in 2026 from 2019 programs</t>
  </si>
  <si>
    <t>Lost Revenue in 2026 from 2020 programs</t>
  </si>
  <si>
    <t>Lost Revenue in 2026 from 2021 programs</t>
  </si>
  <si>
    <t>Lost Revenue in 2026 from 2022 programs</t>
  </si>
  <si>
    <t>Table 5-g.  2021 Lost Revenues Work Form</t>
  </si>
  <si>
    <t>Table 5-h.  2022 Lost Revenues Work Form</t>
  </si>
  <si>
    <t>Table 5-i.  2023 Lost Revenues Work Form</t>
  </si>
  <si>
    <t>Table 5-j.  2024 Lost Revenues Work Form</t>
  </si>
  <si>
    <t>Table 5-k.  2025 Lost Revenues Work Form</t>
  </si>
  <si>
    <t>Table 5-l.  2026 Lost Revenues Work Form</t>
  </si>
  <si>
    <t>Table 5-m.  2027 Lost Revenues Work Form</t>
  </si>
  <si>
    <t>Forecast CDM Savings in 2027</t>
  </si>
  <si>
    <t>Lost Revenue in 2027 from 2011 programs</t>
  </si>
  <si>
    <t>Lost Revenue in 2027 from 2012 programs</t>
  </si>
  <si>
    <t>Lost Revenue in 2027 from 2013 programs</t>
  </si>
  <si>
    <t>Lost Revenue in 2027 from 2014 programs</t>
  </si>
  <si>
    <t>Lost Revenue in 2027 from 2015 programs</t>
  </si>
  <si>
    <t>Lost Revenue in 2027 from 2016 programs</t>
  </si>
  <si>
    <t>Lost Revenue in 2027 from 2017 programs</t>
  </si>
  <si>
    <t>Lost Revenue in 2027 from 2018 programs</t>
  </si>
  <si>
    <t>Lost Revenue in 2027 from 2019 programs</t>
  </si>
  <si>
    <t>Lost Revenue in 2027 from 2027 programs</t>
  </si>
  <si>
    <t>Lost Revenue in 2027 from 2021 programs</t>
  </si>
  <si>
    <t>Lost Revenue in 2027 from 2022 programs</t>
  </si>
  <si>
    <t>5.  2015-2027 LRAM</t>
  </si>
  <si>
    <r>
      <rPr>
        <b/>
        <sz val="11"/>
        <rFont val="Arial"/>
        <family val="2"/>
      </rPr>
      <t>Tables 5-a, 5-b, 5-c, 5-d, 5-e, 5-f, 5-g, 5-h, 5-i, 5-j, 5-k, 5-l and 5-m</t>
    </r>
    <r>
      <rPr>
        <sz val="11"/>
        <rFont val="Arial"/>
        <family val="2"/>
      </rPr>
      <t xml:space="preserve"> include the template 2015-2027 LRAMVA work forms.</t>
    </r>
  </si>
  <si>
    <t>2011 Savings Persisting in 2021</t>
  </si>
  <si>
    <t>2011 Savings Persisting in 2022</t>
  </si>
  <si>
    <t>2011 Savings Persisting in 2023</t>
  </si>
  <si>
    <t>2011 Savings Persisting in 2024</t>
  </si>
  <si>
    <t>2011 Savings Persisting in 2025</t>
  </si>
  <si>
    <t>2011 Savings Persisting in 2026</t>
  </si>
  <si>
    <t>2011 Savings Persisting in 2027</t>
  </si>
  <si>
    <t>2015 Savings Persisting in 2021</t>
  </si>
  <si>
    <t>2016 Savings Persisting in 2021</t>
  </si>
  <si>
    <t>2017 Savings Persisting in 2021</t>
  </si>
  <si>
    <t>2018 Savings Persisting in 2021</t>
  </si>
  <si>
    <t>2019 Savings Persisting in 2021</t>
  </si>
  <si>
    <t>2015 Savings Persisting in 2022</t>
  </si>
  <si>
    <t>2015 Savings Persisting in 2023</t>
  </si>
  <si>
    <t>2015 Savings Persisting in 2024</t>
  </si>
  <si>
    <t>2015 Savings Persisting in 2025</t>
  </si>
  <si>
    <t>2015 Savings Persisting in 2026</t>
  </si>
  <si>
    <t>2015 Savings Persisting in 2027</t>
  </si>
  <si>
    <t>2016 Savings Persisting in 2022</t>
  </si>
  <si>
    <t>2016 Savings Persisting in 2023</t>
  </si>
  <si>
    <t>2016 Savings Persisting in 2024</t>
  </si>
  <si>
    <t>2016 Savings Persisting in 2025</t>
  </si>
  <si>
    <t>2016 Savings Persisting in 2026</t>
  </si>
  <si>
    <t>2016 Savings Persisting in 2027</t>
  </si>
  <si>
    <t>2017 Savings Persisting in 2022</t>
  </si>
  <si>
    <t>2017 Savings Persisting in 2023</t>
  </si>
  <si>
    <t>2017 Savings Persisting in 2024</t>
  </si>
  <si>
    <t>2017 Savings Persisting in 2025</t>
  </si>
  <si>
    <t>2017 Savings Persisting in 2026</t>
  </si>
  <si>
    <t>2017 Savings Persisting in 2027</t>
  </si>
  <si>
    <t>2018 Savings Persisting in 2022</t>
  </si>
  <si>
    <t>2018 Savings Persisting in 2023</t>
  </si>
  <si>
    <t>2018 Savings Persisting in 2024</t>
  </si>
  <si>
    <t>2018 Savings Persisting in 2025</t>
  </si>
  <si>
    <t>2018 Savings Persisting in 2026</t>
  </si>
  <si>
    <t>2018 Savings Persisting in 2027</t>
  </si>
  <si>
    <t>2019 Savings Persisting in 2022</t>
  </si>
  <si>
    <t>2019 Savings Persisting in 2023</t>
  </si>
  <si>
    <t>2019 Savings Persisting in 2024</t>
  </si>
  <si>
    <t>2019 Savings Persisting in 2025</t>
  </si>
  <si>
    <t>2019 Savings Persisting in 2026</t>
  </si>
  <si>
    <t>2019 Savings Persisting in 2027</t>
  </si>
  <si>
    <t>2020 Savings Persisting in 2021</t>
  </si>
  <si>
    <t>2020 Savings Persisting in 2022</t>
  </si>
  <si>
    <t>2020 Savings Persisting in 2023</t>
  </si>
  <si>
    <t>2020 Savings Persisting in 2024</t>
  </si>
  <si>
    <t>2020 Savings Persisting in 2025</t>
  </si>
  <si>
    <t>2020 Savings Persisting in 2026</t>
  </si>
  <si>
    <t>2020 Savings Persisting in 2027</t>
  </si>
  <si>
    <t>2021 Savings Persisting in 2022</t>
  </si>
  <si>
    <t>2021 Savings Persisting in 2023</t>
  </si>
  <si>
    <t>2021 Savings Persisting in 2024</t>
  </si>
  <si>
    <t>2021 Savings Persisting in 2025</t>
  </si>
  <si>
    <t>2021 Savings Persisting in 2026</t>
  </si>
  <si>
    <t>2021 Savings Persisting in 2027</t>
  </si>
  <si>
    <t>2022 Savings Persisting in 2023</t>
  </si>
  <si>
    <t>2022 Savings Persisting in 2024</t>
  </si>
  <si>
    <t>2022 Savings Persisting in 2025</t>
  </si>
  <si>
    <t>2022 Savings Persisting in 2026</t>
  </si>
  <si>
    <t>2022 Savings Persisting in 2027</t>
  </si>
  <si>
    <t>LRAM-Eligible Amount in 2023 (in 2022 $)</t>
  </si>
  <si>
    <t>Total Lost Revenues in 2023 (in 2022 $)</t>
  </si>
  <si>
    <t>Forecast Lost Revenues in 2023 (in 2022 $)</t>
  </si>
  <si>
    <t>Total Lost Revenues in 2024 (in 2022 $)</t>
  </si>
  <si>
    <t>Forecast Lost Revenues in 2024 (in 2022 $)</t>
  </si>
  <si>
    <t>LRAM-Eligible Amount in 2024 (in 2022 $)</t>
  </si>
  <si>
    <t>Total Lost Revenues in 2025 (in 2022 $)</t>
  </si>
  <si>
    <t>Forecast Lost Revenues in 2025 (in 2022 $)</t>
  </si>
  <si>
    <t>LRAM-Eligible Amount in 2025 (in 2022 $)</t>
  </si>
  <si>
    <t>Total Lost Revenues in 2026 (in 2022 $)</t>
  </si>
  <si>
    <t>Forecast Lost Revenues in 2026 (in 2022 $)</t>
  </si>
  <si>
    <t>LRAM-Eligible Amount in 2026 (in 2022 $)</t>
  </si>
  <si>
    <t>Total Lost Revenues in 2027 (in 2022 $)</t>
  </si>
  <si>
    <t>Forecast Lost Revenues in 2027 (in 2022 $)</t>
  </si>
  <si>
    <t>LRAM-Eligible Amount in 2027 (in 2022 $)</t>
  </si>
  <si>
    <t>Table 1-c.  LRAM-Eligible Amounts for Prospective Disposition</t>
  </si>
  <si>
    <t>2012 Savings Persisting in 2021</t>
  </si>
  <si>
    <t>2012 Savings Persisting in 2022</t>
  </si>
  <si>
    <t>2012 Savings Persisting in 2023</t>
  </si>
  <si>
    <t>2012 Savings Persisting in 2024</t>
  </si>
  <si>
    <t>2012 Savings Persisting in 2025</t>
  </si>
  <si>
    <t>2012 Savings Persisting in 2026</t>
  </si>
  <si>
    <t>2012 Savings Persisting in 2027</t>
  </si>
  <si>
    <t>2014 Savings Persisting in 2021</t>
  </si>
  <si>
    <t>2013 Savings Persisting in 2027</t>
  </si>
  <si>
    <t>2013 Savings Persisting in 2021</t>
  </si>
  <si>
    <t>2013 Savings Persisting in 2022</t>
  </si>
  <si>
    <t>2013 Savings Persisting in 2023</t>
  </si>
  <si>
    <t>2013 Savings Persisting in 2025</t>
  </si>
  <si>
    <t>2013 Savings Persisting in 2026</t>
  </si>
  <si>
    <t>2014 Savings Persisting in 2027</t>
  </si>
  <si>
    <t>2014 Savings Persisting in 2022</t>
  </si>
  <si>
    <t>2014 Savings Persisting in 2023</t>
  </si>
  <si>
    <t>2014 Savings Persisting in 2024</t>
  </si>
  <si>
    <t>2014 Savings Persisting in 2025</t>
  </si>
  <si>
    <t>2014 Savings Persisting in 2026</t>
  </si>
  <si>
    <r>
      <t xml:space="preserve">Local Program Fund </t>
    </r>
    <r>
      <rPr>
        <b/>
        <sz val="12"/>
        <color rgb="FF0033CC"/>
        <rFont val="Arial"/>
        <family val="2"/>
      </rPr>
      <t>(LDC to Complete)</t>
    </r>
  </si>
  <si>
    <t xml:space="preserve">Interim Framework </t>
  </si>
  <si>
    <t>2023 Actuals (in 2022 $)</t>
  </si>
  <si>
    <t>2023 Forecast (in 2022 $)</t>
  </si>
  <si>
    <t>2024 Actuals (in 2022 $)</t>
  </si>
  <si>
    <t>2024 Forecast (in 2022 $)</t>
  </si>
  <si>
    <t>2025 Actuals (in 2022 $)</t>
  </si>
  <si>
    <t>2025 Forecast (in 2022 $)</t>
  </si>
  <si>
    <t>2026 Actuals (in 2022 $)</t>
  </si>
  <si>
    <t>2026 Forecast (in 2022 $)</t>
  </si>
  <si>
    <t>2027 Actuals (in 2022 $)</t>
  </si>
  <si>
    <t>2027 Forecast (in 2022 $)</t>
  </si>
  <si>
    <t>Total LRAM-Eligible Amount (in 2022 $)</t>
  </si>
  <si>
    <t>Prospective Disposition of 
Persisting CDM Savings</t>
  </si>
  <si>
    <t>Total LRAMVA Balance
(2011-2022)</t>
  </si>
  <si>
    <t>Tabs "4.  2011-2014 LRAM" and "5.  2015-2027 LRAM"</t>
  </si>
  <si>
    <t>In their applications for 2023 rates, distributors should apply for approval of the 2023 to 2027 LRAM-eligible amounts shown in Table 1-C. Approval will mean that the LRAM-eligible amounts are accepted as final, subject only to the annual mechanistic adjustment to be completed in subsequent rate years.</t>
  </si>
  <si>
    <t>Tab "4.  2011-2014 LRAM" and "5.  2015-2027 LRAM"</t>
  </si>
  <si>
    <t>Actual CDM Savings in 2023 (set to zero)</t>
  </si>
  <si>
    <t>Actual CDM Savings in 2024 (set to zero)</t>
  </si>
  <si>
    <t>Actual CDM Savings in 2025 (set to zero)</t>
  </si>
  <si>
    <t>Actual CDM Savings in 2026 (set to zero)</t>
  </si>
  <si>
    <t>Actual CDM Savings in 2027 (set to zero)</t>
  </si>
  <si>
    <t>2023 TOTAL LRAM-Eligible*</t>
  </si>
  <si>
    <t>2024 TOTAL LRAM-Eligible*</t>
  </si>
  <si>
    <t>2025 TOTAL LRAM-Eligible*</t>
  </si>
  <si>
    <t>2026 TOTAL LRAM-Eligible*</t>
  </si>
  <si>
    <t xml:space="preserve">Note: All 2023-2027 LRAM-Eligible Amounts are in 2022 dollars. LDCs are to follow the instructions noted above Table 5-i in Tab 5 when seeking recovery of prospective amounts in future rate applications. </t>
  </si>
  <si>
    <t>2027 TOTAL LRAM-Eligible*</t>
  </si>
  <si>
    <t>Total LRAM-Eligible Amounts for Prospective Disposition</t>
  </si>
  <si>
    <t>(Annual amounts to be recovered in future rate applications)</t>
  </si>
  <si>
    <t>2013 Savings Persisting in 2024</t>
  </si>
  <si>
    <t>Errors in formulae corrected</t>
  </si>
  <si>
    <t>Errors corrected</t>
  </si>
  <si>
    <t>error corrected</t>
  </si>
  <si>
    <t>2017 2018</t>
  </si>
  <si>
    <t>EB-2018-0219</t>
  </si>
  <si>
    <t>2019 IRM Application</t>
  </si>
  <si>
    <t>EB-2022-0059</t>
  </si>
  <si>
    <t>Cost of Service</t>
  </si>
  <si>
    <t>2018-2022</t>
  </si>
  <si>
    <t xml:space="preserve"> </t>
  </si>
  <si>
    <t>EB-2021-0054</t>
  </si>
  <si>
    <t>EB-2020-0051</t>
  </si>
  <si>
    <t>EB-2019-0170</t>
  </si>
  <si>
    <t>EB-2017-0071</t>
  </si>
  <si>
    <t>EB-2016-0102</t>
  </si>
  <si>
    <t>Tables 3-a and 3-b include the distribution rates that are used to calCIlate lost revenues.</t>
  </si>
  <si>
    <t>o   Provide doCImentation on the LRAMVA threshold by providing the reference and source material from the LDC’s cost of service proceeding where its most recent load forecast was approved.</t>
  </si>
  <si>
    <t>o   Provide doCImentation or analysis on how rate class allocations were determined by CIstomer class and program each year, inserted in Tab 3-a.</t>
  </si>
  <si>
    <t>o Provide doCImentation on the LRAMVA threshold by providing the reference and source material from the LDC’s cost of service proceeding where its most recent load forecast was approved</t>
  </si>
  <si>
    <t>Work Form CalCIlations</t>
  </si>
  <si>
    <t>Source of CalCIlation</t>
  </si>
  <si>
    <t>Please doCIment any changes related to interrogatories or questions during the application process that affect the LRAMVA amount.</t>
  </si>
  <si>
    <t>Please complete Table 2-c below by selecting the appropriate LRAMVA threshold year in column C.  The LRAMVA threshold values in Table 2-c will auto-populate from Tables 2-a and 2-b depending on the year selected.  If there was no LRAMVA threshold established for a partiCIlar year, please select the "blank" option.  The LRAMVA threshold values in Table 2-c will be auto-populated in Tabs 4 and 5 of this work form.</t>
  </si>
  <si>
    <t>Please complete Table 3 with the rate class specific distribution rates that pertain to the years of the LRAMVA disposition.  Any adjustments that affect distribution rates can be incorporated in the calCIlation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</si>
  <si>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t>Note:  LDC to make note of adjustments made to Table 3 to accommodate the LDC's specific cirCImstances</t>
  </si>
  <si>
    <t xml:space="preserve">Table 3-a below autopopulates the average distribution rates from Table 3.  Please ensure that the distribution rates relevant to the years of the LRAMVA disposition are used.  Please clear the rates related to the year(s) that are not part of the LRAMVA claim. 
The distribution rates that remain in Table 3-a will be used in Tabs 4 and 5 of the work form to calCIlate actual and forecast lost revenues.  If there are additional adjustments (i.e., rows) added to Table 3, please adjust the formulas from Table 3-a, as well as the distribution rate links in Tabs 4 and 5.  </t>
  </si>
  <si>
    <t>LDC CIstom Programs</t>
  </si>
  <si>
    <t>1.  Please update Table 6 as new approved prescribed interest rates for deferral and variance accounts become available. Monthly interest rates are used to calCIlate the variance on the carrying charges for LRAMVA.  Starting from column I, the principal will auto-populate as monthly variances in Table 6-a, and are multiplied by the interest rate from column H to determine the monthly variances on carrying charges for each rate class by year.</t>
  </si>
  <si>
    <t>3.  Please calCIlate the projected interest amounts in the LRAMVA work form.  Project carrying charges amounts inCIded in Table 6-a should be consistent with the projected interest amounts included in the DVA Continuity Schedule.  If there are additional adjustments required to the formulas to calCIlate the projected interest amounts, please adjust the formulas in Table 6-a accordingly.</t>
  </si>
  <si>
    <t>Table 6-a.  CalCIlation of Carrying Costs by Rate Class</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</si>
  <si>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calCIlate the LRAMVA amounts.  Alternatively, LDCs may submit a separate attachment with the project level details for billed demand by type of bulb.</t>
  </si>
  <si>
    <t>100\%</t>
  </si>
  <si>
    <t>Application number</t>
  </si>
  <si>
    <t>Net Energy</t>
  </si>
  <si>
    <t>Net Demand</t>
  </si>
  <si>
    <t>Rate Class</t>
  </si>
  <si>
    <t>Calculation of rate class allocation</t>
  </si>
  <si>
    <t>Project information</t>
  </si>
  <si>
    <t>P&amp;C</t>
  </si>
  <si>
    <t>Tables 1-a and 1-b provide a summary of the LRAMVA balances and carrying charges associated with the LRAMVA disposition. Table 1c provides a summary of prospective LRAM-eligible amounts related to persisting CDM Savings for all years until the LDC's next rebasing application. The balances are populated from entries into other tabs throughout this work form.</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</si>
  <si>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</si>
  <si>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</si>
  <si>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o   Include a copy of initiative-level persistence Savings information that was verified by the IESO.  Persistence information is available upon request from the IESO.</t>
  </si>
  <si>
    <t>o   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</si>
  <si>
    <t>o   Provide doCImentation or data substantiating Savings from projects that were not provided in the IESO's verified results reports, inserted in Tab 8 (i.e., streetlighting projects), as applicable.</t>
  </si>
  <si>
    <t>Distributors are required to report any past approved LRAMVA amounts along with the CIrrent LRAMVA amount requested for approval.  Distributors are also expected to provide prospective LRAM-eligible amounts related to persisting CDM Savings for all years until their next rebasing application.There are separate tables indicating new lost revenues and carrying charges amounts by year and the totals for rate rider calCIlations.</t>
  </si>
  <si>
    <t>Distributors should complete the lost revenue calCIlation for 2011-2014 program years and 2015-2022 program years and persisting Savings until distributors next cost of service application, as applicable, by undertaking the following:</t>
  </si>
  <si>
    <t>o   Input or manually link the Savings, adjustments and program Savings persistence data from Tab 7 (Persistence Report) to Tabs 4 and 5.  As noted earlier, persistence data is available upon request from the IESO.</t>
  </si>
  <si>
    <t xml:space="preserve">o   Ensure that the IESO verified Savings adjustments apply to the program year it relates to.  For example, Savings adjustments related to 2012 programs that were reported by the IESO in 2013 should be included in the 2012 program Savings table.  </t>
  </si>
  <si>
    <t>o   Confirm the monthly multipliers applied to demand Savings.  If a different monthly multiplier is used than what was confirmed in the LRAMVA Report, provide rationale in Tab 1-a and highlight the new monthly multiplier that has been used.</t>
  </si>
  <si>
    <t xml:space="preserve">o   Input the rate class allocations by program and year to allocate actual Savings to CIstomers.  If a different allocation is proposed for adjustments, LDCs must provide the supporting rationale in Tab 1-a and highlight the change.  </t>
  </si>
  <si>
    <t>Distributors are requested to calCIlate carrying charges based on the methodoloGX provided in the work form.  This includes updating Table 6 as new prescribed interest rates for deferral and variance accounts become available and entering any collected interest amounts into the "Amounts Cleared" row to calCIlate outstanding variances on carrying charges. Carrying charges are not to be calCIlated for prospective LRAM-eligible amounts that relate to the persisting Savings from CDM programs until the LDCs next cost-of-service application.</t>
  </si>
  <si>
    <t xml:space="preserve">Persistence Savings report(s) provided by the IESO should be included for the relevant years in the LRAMVA work form.  Tab 7 has been created consistently with the IESO’s persistence report. </t>
  </si>
  <si>
    <t>A tab is provided to ensure LDCs include doCImentation or data to support projects whose program Savings were not provided by the IESO (i.e., streetlighting projects).</t>
  </si>
  <si>
    <t xml:space="preserve">General Note on the LRAMVA Model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Additionally, LDCs are also able to calCIlate prospective LRAM-eligible amounts, consistent with guidance provided in the 2021 CDM Guidelines.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cirCImstances. 
</t>
  </si>
  <si>
    <t>LRAMVA ($) = (Actual Net CDM Savings - Forecast CDM Savings) x Distribution Volumetric Rate + Carrying Charges from LRAMVA balance</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</si>
  <si>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</si>
  <si>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</si>
  <si>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doCImentation or data substantiating Savings from projects that were not provided in the IESO's verified results reports, inserted in Tab 8 (i.e., streetlighting projects), as applicable</t>
  </si>
  <si>
    <t xml:space="preserve">Table 1-c provides a summary of all prospective LRAM-eligible amounts. Consistent with guidance in the 2021 CDM Guidelines,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t>
  </si>
  <si>
    <t xml:space="preserve">All entries summarized below will be populated based on persisting Savings from prior year CDM activities with no new Savings from 2023-2027. Additionally, LRAM-eligible amounts for 2023 to 2027 are not added to the LRAMVA and do not accrue interest. </t>
  </si>
  <si>
    <t xml:space="preserve">LDCs are requested to clear the cells in the table to show only the amounts related to this LRAMVA application.  This table is a check on the LRAMVA disposition providing a breakdown of actual incremental and persisting Savings by year.  </t>
  </si>
  <si>
    <t xml:space="preserve">Please provide the LRAMVA threshold approved in the cost of service (COS) or CIstom IR (CIR) application, which is used as the comparator against actual Savings in the period of the LRAMVA claim.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</si>
  <si>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or CIstom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</si>
  <si>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1.  The following LRAMVA work forms apply to LDCs that need to recover lost revenues arising from CDM activity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</si>
  <si>
    <t>2.  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</si>
  <si>
    <t xml:space="preserve">4.  LDC are requested to input the applicable rate class allocation percentages to allocate actual Savings to the rate classes.  The generic template CIrrently includes the same allocation percentage for program Savings and its Savings adjustments.  If a different allocation is proposed for Savings adjustments, LDCs must provide supporting rationale in Tab 1-a and highlight the change.  </t>
  </si>
  <si>
    <t>5.  The persistence of future Savings is expected to be included in the distributor's load forecast after re-basing.  LDCs are requested to delete the applicable Savings persistence rows (auto-calCIlated after the LRAMVA totals for the year) if future year's persistence of Savings is already captured in the updated load forecast. Please also provide assumptions about the years in which persistence is captured in the load forecast calCIlation in the "Notes" section below each table.</t>
  </si>
  <si>
    <t>Adjustment to 2011 Savings</t>
  </si>
  <si>
    <t>Adjustment to 2012 Savings</t>
  </si>
  <si>
    <t>Adjustment to 2013 Savings</t>
  </si>
  <si>
    <t>Adjustment to 2014 Savings</t>
  </si>
  <si>
    <t xml:space="preserve">1.  LDCs are expected to apply for disposition of all LRAMVA balances, incluidng persisting amounts that extend to the LDCs next COS, as part of 2023 rate applications. The following LRAMVA work forms apply to all LDCs that need to recover lost revenues for the 2015-2027 period, resulting from CDM activity in the 2015-2022 period. This includes the ability to recover lost revenues that  persist until the LDCs next COS application.  The 2021 CDM Guidelines indicate that distributors filing an application for 2023 rates should seek disposition of all outstanding LRAMVA balances related to previously established thresholds. Distributors not rebasing for 2023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More detailed instructions related to prospective LRAM-eligible amounts are included above Table 5-i (2023 Lost Revenue Work Form).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</si>
  <si>
    <t>2.  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cannot be claimed as approved LRAMVA amounts are considered to be final.</t>
  </si>
  <si>
    <t>5.  The persistence of future Savings is expected to be included in the distributor's load forecast after re-basing.  LDCs are requested to delete the applicable Savings persistence rows (auto-calCIlated after the LRAMVA totals for the year) if future year's persistence of Savings is already captured in the updated load forecast.  Please also provide assumptions about the years in which persistence is captured in the load forecast calCIlation in the "Notes" section below each table. note #5: As noted above, the work form has been expanded to allow for persistence of Savings and lost revenues into the future, up to the time of an LDCs next cost of service application. LDCs should include all persisting lost revenues in order to be able to close its LRAMVA balances entirely.</t>
  </si>
  <si>
    <t>Adjustment to 2015 Savings</t>
  </si>
  <si>
    <t>Adjustment to 2016 Savings</t>
  </si>
  <si>
    <t>Adjustment to 2017 Savings</t>
  </si>
  <si>
    <t>Adjustment to 2018 Savings</t>
  </si>
  <si>
    <t>Adjustment to 2019 Savings</t>
  </si>
  <si>
    <t>Adjustment to 2020 Savings</t>
  </si>
  <si>
    <t>Adjustment to 2021 Savings</t>
  </si>
  <si>
    <t>Adjustment to 2022 Savings</t>
  </si>
  <si>
    <t>As noted above, prospective treatment will not be necessary for cost-of-service applications. For incentive rate-setting mechanism applications, treatment of prospective LRAM-eligible amounts should be done as follows:
1)  Tables 5-i through Tables 5-m (the 2023 to 2027 years) do not allow for entry of new CDM Savings in these years, but will calCIlate the total lost revenues, the forecast lost revenues, and the LRAM-eligible amount in these years, due to persistence of Savings from prior years,  based on 2022 distribution rates. 
2)  The LRAM-eligible amounts for 2023 to 2027 are not added to the LRAMVA and do not accrue interest, but are shown separately in the LRAMVA Summary in Table 1-C.  
3)  In their applications for 2023 rates, distributors should apply for approval of the 2023 to 2027 LRAM-eligible amounts shown in Table 1-C. Approval will mean that the LRAM-eligible amounts are accepted as final, subject only to the mechanistic adjustment described below.
4)  In their applications for 2023 rates and subsequent rate years: 
       o   Distributors should propose rate riders to recover each annual LRAM-eligible amount in the corresponding rate year, beginning with the application for 2023 rates, and continuing each rate year until all amounts shown in Table 1-C have been recovered.  
       o   The LRAM-eligible amount for a partiCIlar year (as identified in Table 1-C) is to be adjusted mechanistically by the OEB-approved inflation minus X factor formula applicable to IRM applications in effect for a given year. For example:
                  LRAM-Eligible Amount
                           - Updated 2023 LRAM-eligible amount requested in the 2023 rate application = (2023 LRAM-eligible amount shown in Table 1-c)*(2023 OEB-approved inflation minus X-factor)
                           - Updated 2023 LRAM-eligible amount requested in the 2024 rate application = (2024 LRAM-eligible amount shown in Table 1-c)*(2023 OEB-approved inflation minus X-factor)*(2024 OEB-approved inflation minux X-factor)
•   Note: each year’s LRAM-eligible amount is to be adjusted by the OEB-approved inflation minus X factors for the previous years up to and including the CIrrent rate year. 
       o   The rate riders for the respective rate year’s LRAM eligible amount are for a one-year period. 
       o   Distributors are to input the resulting rate riders in Tab 18 – Additional Rates of the IRM Rate Generator Model.</t>
  </si>
  <si>
    <t>2.  The annual carrying charges totals in Table 6-a below pertain to the amount that was originally collected in interest from forecasted CDM Savings and what should have been collected based on actual CDM Savings.  As the amounts calCIlated in Table 6-a are CImulative, LDCs are requested to enter any collected interest amounts into the "Amounts Cleared" row in order to clear the balance and calCIlate outstanding variances on carrying charges.</t>
  </si>
  <si>
    <t xml:space="preserve">3.  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</si>
  <si>
    <t>4.  Please identify what the Savings value represents (i.e., CIrrent year Savings for the year or an adjustment to a prior year) via the dropdown list in Column J.  CIrrent year Savings would be identified with an implementation year that matches the year of the persistence report.  A Savings adjustment would be identified with a prior year implementation in the future year's results report.</t>
  </si>
  <si>
    <t>5.  Please manually input or link the applicable Savings and adjustments (Columns L to BT) for all applicable initiatives in Tabs 4 and 5 of this work form.</t>
  </si>
  <si>
    <t>Please provide doCImentation and/or data to substantiate program Savings that were not provided in the IESO's verified results reports (i.e., streetlighting projects).</t>
  </si>
  <si>
    <t>Allocation across rate classes and net energy and demand</t>
  </si>
  <si>
    <t>Type</t>
  </si>
  <si>
    <t>2017 Final</t>
  </si>
  <si>
    <t>Post-2017</t>
  </si>
  <si>
    <t>Post-P&amp;C</t>
  </si>
  <si>
    <t>Net energy</t>
  </si>
  <si>
    <t>3.  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calCIlation,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</si>
  <si>
    <t>Net energy Savings (kWh)</t>
  </si>
  <si>
    <t>Net energy Savings Persistence (kWh)</t>
  </si>
  <si>
    <t>energy Audit</t>
  </si>
  <si>
    <t>energy Manager</t>
  </si>
  <si>
    <t>Multifamily energy Efficiency Rebates</t>
  </si>
  <si>
    <t>energy Audit Initiative</t>
  </si>
  <si>
    <t>Process and Systems Upgrades Initiatives - energy Manager Initiative</t>
  </si>
  <si>
    <t>Niagara-on-the-Lake Hydro Inc. - Direct Install energy Efficiency Measures for the AgriCIltural Sector</t>
  </si>
  <si>
    <t>1.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</si>
  <si>
    <t>NOTE: The Net Verified Peak Demand Savings table and Net Verified energy Savings table below are in the reverse order to the accompanying tables in Tab 4 and Tab 5. The tables below match those provided by the IESO.</t>
  </si>
  <si>
    <t>Net Verified Annual energy Savings at the End-User Level (kWh)</t>
  </si>
  <si>
    <t>Sum of Net energy</t>
  </si>
  <si>
    <t>Row Labels</t>
  </si>
  <si>
    <t>Grand Total</t>
  </si>
  <si>
    <t>Column Labels</t>
  </si>
  <si>
    <t>Audit Funding</t>
  </si>
  <si>
    <t>Sum of Net Demand</t>
  </si>
  <si>
    <t>Post P&amp;C</t>
  </si>
  <si>
    <t>GS 50-4,999 kW</t>
  </si>
  <si>
    <t>Note: Rates prior to 2018 have been removed as these lost revenues have already been claimed</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</si>
  <si>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</si>
  <si>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</si>
  <si>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</si>
  <si>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</si>
  <si>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</si>
  <si>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</si>
  <si>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</si>
  <si>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</si>
  <si>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</si>
  <si>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</si>
  <si>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</si>
  <si>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</si>
  <si>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Save on Energy Instant Discount Program</t>
  </si>
  <si>
    <t>PUC Distribution Inc.</t>
  </si>
  <si>
    <t>Note: Forecast amounts removed as a new forecast is being provided for 2023 and there will not be LRAMVA or a LRAMVA threshold</t>
  </si>
  <si>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</si>
  <si>
    <t>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If this is not the case, LDCs are requested to leave those rows blank.</t>
  </si>
  <si>
    <t>LDCs are expected to include projected carrying charges amounts in row 90 of Table 1-b below.  LDCs should also check accuracy of the years included in the LRAMVA balance in row 92.</t>
  </si>
  <si>
    <t>Please fill in the requested information: a) the amounts approved in the previous LRAMVA application, b) details on the Current application, and c) documentation of changes if applicable.</t>
  </si>
  <si>
    <t>B.  Current LRAMVA Application</t>
  </si>
  <si>
    <t>C.  Documentation of Changes</t>
  </si>
  <si>
    <t>Current LRAMVA Application (EB#)</t>
  </si>
  <si>
    <t>Application of Current LRAMVA Claim</t>
  </si>
  <si>
    <t>Customer Class</t>
  </si>
  <si>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NOTE: If the LDC has more than 14 customer classes in which CDM Savings was allocated, LDCs must contact OEB staff to make adjustments to the workform.   </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</si>
  <si>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</si>
  <si>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2018 Settlement Agreement, p. 22 appended to decision EB-2017-0071 at PDF page 32</t>
  </si>
  <si>
    <t>PUCCA-001</t>
  </si>
  <si>
    <t>PUCA-002</t>
  </si>
  <si>
    <t>171205</t>
  </si>
  <si>
    <t>164181</t>
  </si>
  <si>
    <t>165006</t>
  </si>
  <si>
    <t>165911</t>
  </si>
  <si>
    <t>174527</t>
  </si>
  <si>
    <t>176671</t>
  </si>
  <si>
    <t>180032</t>
  </si>
  <si>
    <t>183000</t>
  </si>
  <si>
    <t>183149</t>
  </si>
  <si>
    <t>183382</t>
  </si>
  <si>
    <t>184451</t>
  </si>
  <si>
    <t>185360</t>
  </si>
  <si>
    <t>185539</t>
  </si>
  <si>
    <t>186346</t>
  </si>
  <si>
    <t>187545</t>
  </si>
  <si>
    <t>187556</t>
  </si>
  <si>
    <t>165514</t>
  </si>
  <si>
    <t>167702</t>
  </si>
  <si>
    <t>171709</t>
  </si>
  <si>
    <t>171744</t>
  </si>
  <si>
    <t>171788</t>
  </si>
  <si>
    <t>172628</t>
  </si>
  <si>
    <t>172710</t>
  </si>
  <si>
    <t>174764</t>
  </si>
  <si>
    <t>175494</t>
  </si>
  <si>
    <t>178168</t>
  </si>
  <si>
    <t>178477</t>
  </si>
  <si>
    <t>178478</t>
  </si>
  <si>
    <t>166569</t>
  </si>
  <si>
    <t>173472</t>
  </si>
  <si>
    <t>174078</t>
  </si>
  <si>
    <t>174128</t>
  </si>
  <si>
    <t>174660</t>
  </si>
  <si>
    <t>174662</t>
  </si>
  <si>
    <t>175689</t>
  </si>
  <si>
    <t>176899</t>
  </si>
  <si>
    <t>177664</t>
  </si>
  <si>
    <t>177946</t>
  </si>
  <si>
    <t>183109</t>
  </si>
  <si>
    <t>178166</t>
  </si>
  <si>
    <t>171262</t>
  </si>
  <si>
    <t>172275</t>
  </si>
  <si>
    <t>182595</t>
  </si>
  <si>
    <t>183929</t>
  </si>
  <si>
    <t>170294</t>
  </si>
  <si>
    <t>200515</t>
  </si>
  <si>
    <t>204595</t>
  </si>
  <si>
    <t>200016</t>
  </si>
  <si>
    <t>192062</t>
  </si>
  <si>
    <t>204907</t>
  </si>
  <si>
    <t>186592</t>
  </si>
  <si>
    <t>180241</t>
  </si>
  <si>
    <t>185359</t>
  </si>
  <si>
    <t>176318</t>
  </si>
  <si>
    <t>206192</t>
  </si>
  <si>
    <t>201826</t>
  </si>
  <si>
    <t>181269</t>
  </si>
  <si>
    <t>179042</t>
  </si>
  <si>
    <t>178264</t>
  </si>
  <si>
    <t>182424</t>
  </si>
  <si>
    <t>207152</t>
  </si>
  <si>
    <t>205868</t>
  </si>
  <si>
    <t>205867</t>
  </si>
  <si>
    <t>205866</t>
  </si>
  <si>
    <t>206509</t>
  </si>
  <si>
    <t>177117</t>
  </si>
  <si>
    <t>179896</t>
  </si>
  <si>
    <t>179874</t>
  </si>
  <si>
    <t>179873</t>
  </si>
  <si>
    <t>193268</t>
  </si>
  <si>
    <t>200151</t>
  </si>
  <si>
    <t>186406</t>
  </si>
  <si>
    <t>186405</t>
  </si>
  <si>
    <t>186404</t>
  </si>
  <si>
    <t>186355</t>
  </si>
  <si>
    <t>206153</t>
  </si>
  <si>
    <t>206152</t>
  </si>
  <si>
    <t>204966</t>
  </si>
  <si>
    <t>190175</t>
  </si>
  <si>
    <t>187459</t>
  </si>
  <si>
    <t>181135</t>
  </si>
  <si>
    <t>166562</t>
  </si>
  <si>
    <t>205055</t>
  </si>
  <si>
    <t>193388</t>
  </si>
  <si>
    <t>170528</t>
  </si>
  <si>
    <t>172746</t>
  </si>
  <si>
    <t>197604</t>
  </si>
  <si>
    <t>198670</t>
  </si>
  <si>
    <t>184153</t>
  </si>
  <si>
    <t>179487</t>
  </si>
  <si>
    <t>179486</t>
  </si>
  <si>
    <t>179485</t>
  </si>
  <si>
    <t>204630</t>
  </si>
  <si>
    <t>204629</t>
  </si>
  <si>
    <t>201792</t>
  </si>
  <si>
    <t>188487</t>
  </si>
  <si>
    <t>185547</t>
  </si>
  <si>
    <t>206185</t>
  </si>
  <si>
    <t>204989</t>
  </si>
  <si>
    <t>181373</t>
  </si>
  <si>
    <t>201481</t>
  </si>
  <si>
    <t>171856</t>
  </si>
  <si>
    <t>206093</t>
  </si>
  <si>
    <t>194367</t>
  </si>
  <si>
    <t>197274</t>
  </si>
  <si>
    <t>197273</t>
  </si>
  <si>
    <t>177629</t>
  </si>
  <si>
    <t>199582</t>
  </si>
  <si>
    <t>207200</t>
  </si>
  <si>
    <t>201169</t>
  </si>
  <si>
    <t>195782</t>
  </si>
  <si>
    <t>203285</t>
  </si>
  <si>
    <t>203939</t>
  </si>
  <si>
    <t>Home Energy Assessment &amp; Retrofit LDC Innovation Fund Pilot Program</t>
  </si>
  <si>
    <t>Whole Home Pilot Program</t>
  </si>
  <si>
    <t>Remaining 1568 DVA balance from 2018 COS</t>
  </si>
  <si>
    <t>Remaining 1568 DVA balance from 2018 COS, plus updated carrying costs per DVA Continuity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</si>
</sst>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9">
    <numFmt numFmtId="5" formatCode="&quot;$&quot;#,##0_);\(&quot;$&quot;#,##0\)"/>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s>
  <fonts count="250">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amily val="2"/>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z val="8"/>
      <name val="Calibri"/>
      <family val="2"/>
      <scheme val="minor"/>
    </font>
    <font>
      <b/>
      <sz val="14"/>
      <name val="Calibri"/>
      <family val="2"/>
      <scheme val="minor"/>
    </font>
    <font>
      <sz val="10"/>
      <color rgb="FF000000"/>
      <name val="Tahoma"/>
      <family val="2"/>
    </font>
    <font>
      <b/>
      <sz val="10"/>
      <color rgb="FF000000"/>
      <name val="Tahoma"/>
      <family val="2"/>
    </font>
    <font>
      <sz val="20"/>
      <color theme="1"/>
      <name val="Calibri"/>
      <family val="2"/>
      <scheme val="minor"/>
    </font>
    <font>
      <b/>
      <sz val="16"/>
      <color theme="1"/>
      <name val="Calibri"/>
      <family val="2"/>
      <scheme val="minor"/>
    </font>
  </fonts>
  <fills count="96">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9" tint="0.59999389629810485"/>
        <bgColor indexed="64"/>
      </patternFill>
    </fill>
    <fill>
      <patternFill patternType="solid">
        <fgColor rgb="FFFFFF00"/>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style="hair">
        <color indexed="64"/>
      </top>
      <bottom style="hair">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theme="0"/>
      </top>
      <bottom/>
      <diagonal/>
    </border>
    <border>
      <left/>
      <right style="thin">
        <color theme="0"/>
      </right>
      <top/>
      <bottom style="thin">
        <color theme="0"/>
      </bottom>
      <diagonal/>
    </border>
    <border>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rgb="FFFFFFFF"/>
      </right>
      <top style="medium">
        <color rgb="FFFFFFFF"/>
      </top>
      <bottom style="thin">
        <color indexed="64"/>
      </bottom>
      <diagonal/>
    </border>
    <border>
      <left style="hair">
        <color indexed="64"/>
      </left>
      <right style="thin">
        <color indexed="64"/>
      </right>
      <top/>
      <bottom/>
      <diagonal/>
    </border>
    <border>
      <left style="thin">
        <color indexed="64"/>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9772">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4" applyNumberFormat="0" applyAlignment="0" applyProtection="0"/>
    <xf numFmtId="0" fontId="18" fillId="22" borderId="15"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6" applyNumberFormat="0" applyFill="0" applyAlignment="0" applyProtection="0"/>
    <xf numFmtId="0" fontId="23" fillId="0" borderId="17"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25" fillId="8" borderId="14" applyNumberFormat="0" applyAlignment="0" applyProtection="0"/>
    <xf numFmtId="0" fontId="26" fillId="0" borderId="19"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0" applyNumberFormat="0" applyFont="0" applyAlignment="0" applyProtection="0"/>
    <xf numFmtId="0" fontId="12" fillId="24" borderId="20" applyNumberFormat="0" applyFont="0" applyAlignment="0" applyProtection="0"/>
    <xf numFmtId="0" fontId="28" fillId="21" borderId="21"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2" applyNumberFormat="0" applyFill="0" applyAlignment="0" applyProtection="0"/>
    <xf numFmtId="0" fontId="31" fillId="0" borderId="0" applyNumberFormat="0" applyFill="0" applyBorder="0" applyAlignment="0" applyProtection="0"/>
    <xf numFmtId="0" fontId="17" fillId="21" borderId="23" applyNumberFormat="0" applyAlignment="0" applyProtection="0"/>
    <xf numFmtId="0" fontId="25" fillId="8" borderId="23" applyNumberFormat="0" applyAlignment="0" applyProtection="0"/>
    <xf numFmtId="0" fontId="12" fillId="24" borderId="24" applyNumberFormat="0" applyFont="0" applyAlignment="0" applyProtection="0"/>
    <xf numFmtId="0" fontId="12" fillId="24" borderId="24" applyNumberFormat="0" applyFont="0" applyAlignment="0" applyProtection="0"/>
    <xf numFmtId="0" fontId="28" fillId="21" borderId="25" applyNumberFormat="0" applyAlignment="0" applyProtection="0"/>
    <xf numFmtId="0" fontId="30" fillId="0" borderId="26"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8" applyNumberFormat="0">
      <alignment horizontal="centerContinuous" vertical="center" wrapText="1"/>
    </xf>
    <xf numFmtId="0" fontId="12" fillId="61" borderId="28"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9">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4" applyFont="0"/>
    <xf numFmtId="168" fontId="87" fillId="0" borderId="0" applyFont="0"/>
    <xf numFmtId="204" fontId="88" fillId="0" borderId="9">
      <alignment horizontal="right"/>
    </xf>
    <xf numFmtId="204" fontId="88" fillId="0" borderId="9" applyFill="0">
      <alignment horizontal="right"/>
    </xf>
    <xf numFmtId="3" fontId="12" fillId="0" borderId="9" applyFill="0">
      <alignment horizontal="right"/>
    </xf>
    <xf numFmtId="205" fontId="88" fillId="0" borderId="9" applyFill="0">
      <alignment horizontal="right"/>
    </xf>
    <xf numFmtId="206" fontId="11" fillId="62" borderId="65">
      <alignment horizontal="center" vertical="center"/>
    </xf>
    <xf numFmtId="0" fontId="12" fillId="0" borderId="0"/>
    <xf numFmtId="182" fontId="89" fillId="0" borderId="0"/>
    <xf numFmtId="0" fontId="12" fillId="0" borderId="0"/>
    <xf numFmtId="207" fontId="12" fillId="0" borderId="9">
      <alignment horizontal="right"/>
      <protection locked="0"/>
    </xf>
    <xf numFmtId="165" fontId="88" fillId="0" borderId="9" applyNumberFormat="0" applyFont="0" applyBorder="0" applyProtection="0">
      <alignment horizontal="right"/>
    </xf>
    <xf numFmtId="208" fontId="90" fillId="63" borderId="66"/>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0"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7" applyNumberFormat="0" applyFont="0" applyFill="0" applyAlignment="0" applyProtection="0"/>
    <xf numFmtId="0" fontId="99" fillId="0" borderId="68" applyNumberFormat="0" applyFont="0" applyFill="0" applyAlignment="0" applyProtection="0">
      <alignment horizontal="centerContinuous"/>
    </xf>
    <xf numFmtId="0" fontId="83" fillId="0" borderId="5" applyNumberFormat="0" applyFont="0" applyFill="0" applyAlignment="0" applyProtection="0"/>
    <xf numFmtId="0" fontId="83" fillId="0" borderId="10" applyNumberFormat="0" applyFont="0" applyFill="0" applyAlignment="0" applyProtection="0"/>
    <xf numFmtId="0" fontId="83" fillId="0" borderId="11" applyNumberFormat="0" applyFont="0" applyFill="0" applyAlignment="0" applyProtection="0"/>
    <xf numFmtId="0" fontId="83" fillId="0" borderId="43"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100" fillId="33" borderId="58" applyNumberFormat="0" applyAlignment="0" applyProtection="0"/>
    <xf numFmtId="0" fontId="70" fillId="33" borderId="58" applyNumberFormat="0" applyAlignment="0" applyProtection="0"/>
    <xf numFmtId="0" fontId="70" fillId="33" borderId="58" applyNumberFormat="0" applyAlignment="0" applyProtection="0"/>
    <xf numFmtId="182" fontId="98" fillId="66" borderId="0" applyNumberFormat="0" applyFont="0" applyBorder="0" applyAlignment="0">
      <alignment horizontal="left"/>
    </xf>
    <xf numFmtId="0" fontId="26" fillId="0" borderId="19" applyNumberFormat="0" applyFill="0" applyAlignment="0" applyProtection="0"/>
    <xf numFmtId="213" fontId="12" fillId="0" borderId="0" applyFont="0" applyFill="0" applyBorder="0" applyProtection="0">
      <alignment horizontal="center" vertical="center"/>
    </xf>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52" fillId="34" borderId="61" applyNumberFormat="0" applyAlignment="0" applyProtection="0"/>
    <xf numFmtId="0" fontId="72" fillId="34" borderId="61" applyNumberFormat="0" applyAlignment="0" applyProtection="0"/>
    <xf numFmtId="0" fontId="72" fillId="34" borderId="61"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7"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29"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69">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0"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1" applyNumberFormat="0" applyFill="0">
      <alignment horizontal="right"/>
    </xf>
    <xf numFmtId="227" fontId="78" fillId="0" borderId="71" applyNumberFormat="0" applyFill="0">
      <alignment horizontal="right"/>
    </xf>
    <xf numFmtId="1" fontId="115" fillId="0" borderId="0"/>
    <xf numFmtId="228" fontId="98" fillId="0" borderId="0" applyFont="0" applyFill="0" applyBorder="0" applyProtection="0">
      <alignment horizontal="right"/>
    </xf>
    <xf numFmtId="229" fontId="81" fillId="65" borderId="8"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2" applyNumberFormat="0" applyFont="0" applyFill="0" applyAlignment="0" applyProtection="0"/>
    <xf numFmtId="171" fontId="12" fillId="0" borderId="72" applyNumberFormat="0" applyFont="0" applyFill="0" applyAlignment="0" applyProtection="0"/>
    <xf numFmtId="171" fontId="12" fillId="0" borderId="72"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8"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0">
      <alignment horizontal="left"/>
    </xf>
    <xf numFmtId="1" fontId="121" fillId="69" borderId="42"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3"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3" applyNumberFormat="0" applyAlignment="0" applyProtection="0">
      <alignment horizontal="left" vertical="center"/>
    </xf>
    <xf numFmtId="0" fontId="47" fillId="0" borderId="32">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5"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6"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7" applyNumberFormat="0" applyFill="0" applyAlignment="0" applyProtection="0"/>
    <xf numFmtId="0" fontId="64" fillId="0" borderId="57"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4" applyNumberFormat="0" applyFill="0" applyBorder="0" applyAlignment="0" applyProtection="0">
      <alignment horizontal="left"/>
    </xf>
    <xf numFmtId="238" fontId="87" fillId="0" borderId="75">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7">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3" applyNumberFormat="0" applyBorder="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142" fillId="32" borderId="58" applyNumberFormat="0" applyAlignment="0" applyProtection="0"/>
    <xf numFmtId="0" fontId="68" fillId="32" borderId="58"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6"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7"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8">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150" fillId="0" borderId="60" applyNumberFormat="0" applyFill="0" applyAlignment="0" applyProtection="0"/>
    <xf numFmtId="0" fontId="71" fillId="0" borderId="60" applyNumberFormat="0" applyFill="0" applyAlignment="0" applyProtection="0"/>
    <xf numFmtId="0" fontId="71" fillId="0" borderId="60"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79"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3"/>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41"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161"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8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0" fontId="6" fillId="35" borderId="62"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2"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166" fillId="33" borderId="59" applyNumberFormat="0" applyAlignment="0" applyProtection="0"/>
    <xf numFmtId="0" fontId="69" fillId="33" borderId="59" applyNumberFormat="0" applyAlignment="0" applyProtection="0"/>
    <xf numFmtId="0" fontId="69" fillId="33" borderId="59"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3"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7">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0">
      <alignment vertical="center"/>
    </xf>
    <xf numFmtId="270" fontId="12" fillId="0" borderId="0" applyFill="0" applyBorder="0">
      <alignment horizontal="right"/>
      <protection hidden="1"/>
    </xf>
    <xf numFmtId="0" fontId="177" fillId="67" borderId="33">
      <alignment horizontal="center" vertical="center" wrapText="1"/>
      <protection hidden="1"/>
    </xf>
    <xf numFmtId="0" fontId="101" fillId="80" borderId="81"/>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5"/>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3" applyNumberFormat="0" applyProtection="0">
      <alignment horizontal="center" vertical="center"/>
    </xf>
    <xf numFmtId="0" fontId="80" fillId="0" borderId="0">
      <alignment vertical="top"/>
    </xf>
    <xf numFmtId="0" fontId="11" fillId="81" borderId="33" applyNumberFormat="0" applyProtection="0">
      <alignment horizontal="center" vertical="center" wrapText="1"/>
    </xf>
    <xf numFmtId="0" fontId="11" fillId="81" borderId="33" applyNumberFormat="0" applyProtection="0">
      <alignment horizontal="center" vertical="center"/>
    </xf>
    <xf numFmtId="0" fontId="11" fillId="81" borderId="33" applyNumberFormat="0" applyProtection="0">
      <alignment horizontal="center" vertical="center" wrapText="1"/>
    </xf>
    <xf numFmtId="0" fontId="184" fillId="0" borderId="0" applyNumberFormat="0" applyFill="0" applyBorder="0" applyAlignment="0" applyProtection="0"/>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3" applyNumberFormat="0" applyProtection="0">
      <alignment horizontal="center" vertical="center" wrapText="1"/>
    </xf>
    <xf numFmtId="0" fontId="12" fillId="25" borderId="33" applyNumberFormat="0" applyProtection="0">
      <alignment horizontal="left" vertical="center" wrapText="1"/>
    </xf>
    <xf numFmtId="0" fontId="80" fillId="0" borderId="0">
      <alignment vertical="top"/>
    </xf>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2"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2" applyNumberFormat="0" applyAlignment="0">
      <alignment vertical="center"/>
    </xf>
    <xf numFmtId="241" fontId="194" fillId="86" borderId="83" applyNumberFormat="0" applyBorder="0" applyAlignment="0" applyProtection="0">
      <alignment vertical="center"/>
    </xf>
    <xf numFmtId="241" fontId="12" fillId="25" borderId="82"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203" fillId="0" borderId="63" applyNumberFormat="0" applyFill="0" applyAlignment="0" applyProtection="0"/>
    <xf numFmtId="39" fontId="12" fillId="0" borderId="64">
      <protection locked="0"/>
    </xf>
    <xf numFmtId="165" fontId="193" fillId="0" borderId="64" applyFill="0" applyAlignment="0" applyProtection="0"/>
    <xf numFmtId="171" fontId="85" fillId="0" borderId="84"/>
    <xf numFmtId="0" fontId="204" fillId="0" borderId="0">
      <alignment horizontal="fill"/>
    </xf>
    <xf numFmtId="278" fontId="173" fillId="70" borderId="10"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7">
      <alignment horizontal="right"/>
    </xf>
    <xf numFmtId="204" fontId="88" fillId="0" borderId="87">
      <alignment horizontal="right"/>
    </xf>
    <xf numFmtId="204" fontId="88" fillId="0" borderId="87" applyFill="0">
      <alignment horizontal="right"/>
    </xf>
    <xf numFmtId="3" fontId="12" fillId="0" borderId="87" applyFill="0">
      <alignment horizontal="right"/>
    </xf>
    <xf numFmtId="205" fontId="88" fillId="0" borderId="87" applyFill="0">
      <alignment horizontal="right"/>
    </xf>
    <xf numFmtId="207" fontId="12" fillId="0" borderId="87">
      <alignment horizontal="right"/>
      <protection locked="0"/>
    </xf>
    <xf numFmtId="165" fontId="88" fillId="0" borderId="87" applyNumberFormat="0" applyFont="0" applyBorder="0" applyProtection="0">
      <alignment horizontal="right"/>
    </xf>
    <xf numFmtId="1" fontId="94" fillId="64" borderId="88" applyNumberFormat="0" applyBorder="0" applyAlignment="0">
      <alignment horizontal="center" vertical="top" wrapText="1"/>
      <protection hidden="1"/>
    </xf>
    <xf numFmtId="0" fontId="97" fillId="0" borderId="85" applyNumberFormat="0" applyFill="0" applyAlignment="0" applyProtection="0"/>
    <xf numFmtId="0" fontId="83" fillId="0" borderId="85" applyNumberFormat="0" applyFont="0" applyFill="0" applyAlignment="0" applyProtection="0"/>
    <xf numFmtId="0" fontId="83" fillId="0" borderId="88" applyNumberFormat="0" applyFont="0" applyFill="0" applyAlignment="0" applyProtection="0"/>
    <xf numFmtId="229" fontId="81" fillId="65" borderId="86" applyFont="0" applyFill="0" applyBorder="0" applyAlignment="0" applyProtection="0"/>
    <xf numFmtId="231" fontId="85" fillId="0" borderId="85" applyFont="0" applyFill="0" applyBorder="0" applyAlignment="0" applyProtection="0"/>
    <xf numFmtId="235" fontId="101" fillId="68" borderId="88">
      <alignment horizontal="left"/>
    </xf>
    <xf numFmtId="2" fontId="149" fillId="0" borderId="85"/>
    <xf numFmtId="14" fontId="85" fillId="0" borderId="85"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5" applyBorder="0" applyProtection="0">
      <alignment horizontal="right" vertical="center"/>
    </xf>
    <xf numFmtId="43" fontId="6" fillId="0" borderId="0" applyFont="0" applyFill="0" applyBorder="0" applyAlignment="0" applyProtection="0"/>
    <xf numFmtId="0" fontId="189" fillId="83" borderId="85" applyBorder="0" applyProtection="0">
      <alignment horizontal="centerContinuous" vertical="center"/>
    </xf>
    <xf numFmtId="49" fontId="79" fillId="0" borderId="85">
      <alignment vertical="center"/>
    </xf>
    <xf numFmtId="278" fontId="173" fillId="70" borderId="88" applyBorder="0">
      <alignment horizontal="right" vertical="center"/>
      <protection locked="0"/>
    </xf>
    <xf numFmtId="283" fontId="79" fillId="0" borderId="85">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1">
      <alignment horizontal="left" vertical="center" wrapText="1"/>
    </xf>
    <xf numFmtId="166" fontId="113" fillId="0" borderId="90">
      <protection locked="0"/>
    </xf>
    <xf numFmtId="208" fontId="90" fillId="63" borderId="89"/>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2" applyNumberFormat="0" applyBorder="0" applyAlignment="0" applyProtection="0">
      <alignment vertical="center"/>
    </xf>
    <xf numFmtId="171" fontId="85" fillId="0" borderId="93"/>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4" applyNumberFormat="0" applyAlignment="0" applyProtection="0"/>
    <xf numFmtId="0" fontId="24" fillId="0" borderId="125" applyNumberFormat="0" applyFill="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2" fillId="25" borderId="109" applyNumberFormat="0" applyProtection="0">
      <alignment horizontal="left" vertical="center"/>
    </xf>
    <xf numFmtId="0" fontId="12" fillId="25" borderId="109" applyNumberFormat="0" applyProtection="0">
      <alignment horizontal="left" vertical="center"/>
    </xf>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xf numFmtId="0" fontId="17" fillId="21" borderId="124" applyNumberFormat="0" applyAlignment="0" applyProtection="0"/>
    <xf numFmtId="0" fontId="25" fillId="8" borderId="124" applyNumberFormat="0" applyAlignment="0" applyProtection="0"/>
    <xf numFmtId="0" fontId="12" fillId="24" borderId="126" applyNumberFormat="0" applyFont="0" applyAlignment="0" applyProtection="0"/>
    <xf numFmtId="0" fontId="12" fillId="24" borderId="126" applyNumberFormat="0" applyFont="0" applyAlignment="0" applyProtection="0"/>
    <xf numFmtId="0" fontId="28" fillId="21" borderId="127" applyNumberFormat="0" applyAlignment="0" applyProtection="0"/>
    <xf numFmtId="0" fontId="30" fillId="0" borderId="128" applyNumberFormat="0" applyFill="0" applyAlignment="0" applyProtection="0"/>
  </cellStyleXfs>
  <cellXfs count="857">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ill="1" applyAlignment="1">
      <alignment horizontal="left"/>
    </xf>
    <xf numFmtId="0" fontId="0" fillId="2" borderId="0" xfId="0" applyFill="1" applyAlignment="1">
      <alignment horizontal="center"/>
    </xf>
    <xf numFmtId="177" fontId="0" fillId="2" borderId="0" xfId="0" applyNumberFormat="1" applyFill="1"/>
    <xf numFmtId="0" fontId="35" fillId="2" borderId="0" xfId="0" applyFont="1" applyFill="1" applyAlignment="1">
      <alignment vertical="center"/>
    </xf>
    <xf numFmtId="0" fontId="13" fillId="2" borderId="0" xfId="0" applyFont="1" applyFill="1"/>
    <xf numFmtId="8" fontId="4" fillId="2" borderId="0" xfId="0" applyNumberFormat="1"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41" fillId="2" borderId="0" xfId="0" applyFont="1" applyFill="1"/>
    <xf numFmtId="0" fontId="45" fillId="2" borderId="0" xfId="0" applyFont="1" applyFill="1"/>
    <xf numFmtId="0" fontId="43" fillId="2" borderId="0" xfId="0" applyFont="1" applyFill="1" applyAlignment="1">
      <alignment horizontal="left"/>
    </xf>
    <xf numFmtId="0" fontId="40" fillId="2" borderId="0" xfId="0" applyFont="1" applyFill="1" applyAlignment="1">
      <alignment horizontal="left" vertical="center"/>
    </xf>
    <xf numFmtId="0" fontId="0" fillId="2" borderId="0" xfId="0" applyFill="1" applyAlignment="1">
      <alignment vertical="center"/>
    </xf>
    <xf numFmtId="0" fontId="41" fillId="2" borderId="0" xfId="0" applyFont="1" applyFill="1" applyAlignment="1">
      <alignment horizontal="left"/>
    </xf>
    <xf numFmtId="0" fontId="44" fillId="2" borderId="0" xfId="0" applyFont="1" applyFill="1" applyAlignment="1">
      <alignment horizontal="center" vertical="center"/>
    </xf>
    <xf numFmtId="0" fontId="50" fillId="2" borderId="0" xfId="0" applyFont="1" applyFill="1" applyAlignment="1">
      <alignment vertical="center"/>
    </xf>
    <xf numFmtId="0" fontId="40" fillId="2" borderId="0" xfId="0" applyFont="1" applyFill="1" applyAlignment="1">
      <alignment vertical="center"/>
    </xf>
    <xf numFmtId="0" fontId="48" fillId="2" borderId="0" xfId="0" applyFont="1" applyFill="1" applyAlignment="1">
      <alignment horizontal="left"/>
    </xf>
    <xf numFmtId="0" fontId="48" fillId="2" borderId="0" xfId="0" applyFont="1" applyFill="1"/>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4"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8"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xf numFmtId="0" fontId="4" fillId="2" borderId="0" xfId="0" applyFont="1" applyFill="1"/>
    <xf numFmtId="0" fontId="209" fillId="2" borderId="0" xfId="0" applyFont="1" applyFill="1"/>
    <xf numFmtId="180" fontId="45" fillId="2" borderId="34" xfId="70" applyNumberFormat="1" applyFont="1" applyFill="1" applyBorder="1" applyAlignment="1" applyProtection="1">
      <alignment horizontal="center"/>
      <protection locked="0"/>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4" xfId="70" applyNumberFormat="1" applyFont="1" applyFill="1" applyBorder="1" applyAlignment="1" applyProtection="1">
      <alignment horizontal="center"/>
      <protection locked="0"/>
    </xf>
    <xf numFmtId="180" fontId="45" fillId="2" borderId="0" xfId="70" applyNumberFormat="1" applyFont="1" applyFill="1" applyBorder="1" applyAlignment="1" applyProtection="1">
      <alignment horizontal="center"/>
      <protection locked="0"/>
    </xf>
    <xf numFmtId="180" fontId="45" fillId="2" borderId="88"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Alignment="1">
      <alignment horizontal="left" vertical="center"/>
    </xf>
    <xf numFmtId="178" fontId="51" fillId="28" borderId="27" xfId="40" applyNumberFormat="1" applyFont="1" applyFill="1" applyBorder="1" applyAlignment="1">
      <alignment horizontal="left" vertical="center"/>
    </xf>
    <xf numFmtId="178" fontId="51" fillId="2" borderId="27"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42" fillId="2" borderId="0" xfId="0" applyFont="1" applyFill="1"/>
    <xf numFmtId="0" fontId="12" fillId="2" borderId="0" xfId="0" applyFont="1" applyFill="1"/>
    <xf numFmtId="0" fontId="46" fillId="2" borderId="0" xfId="0" applyFont="1" applyFill="1" applyAlignment="1">
      <alignment horizontal="center"/>
    </xf>
    <xf numFmtId="175" fontId="45" fillId="2" borderId="0" xfId="0" applyNumberFormat="1" applyFont="1" applyFill="1"/>
    <xf numFmtId="0" fontId="45" fillId="2" borderId="0" xfId="0" applyFont="1" applyFill="1" applyAlignment="1">
      <alignment horizontal="center"/>
    </xf>
    <xf numFmtId="0" fontId="48" fillId="2" borderId="0" xfId="0" applyFont="1" applyFill="1" applyAlignment="1">
      <alignment wrapText="1"/>
    </xf>
    <xf numFmtId="0" fontId="32" fillId="2" borderId="0" xfId="0" applyFont="1" applyFill="1"/>
    <xf numFmtId="176" fontId="39" fillId="28" borderId="0" xfId="0" applyNumberFormat="1" applyFont="1" applyFill="1" applyAlignment="1" applyProtection="1">
      <alignment horizontal="center" vertical="center"/>
      <protection locked="0"/>
    </xf>
    <xf numFmtId="0" fontId="48" fillId="2" borderId="0" xfId="0" applyFont="1" applyFill="1" applyAlignment="1">
      <alignment horizontal="left" wrapText="1"/>
    </xf>
    <xf numFmtId="0" fontId="42" fillId="2" borderId="0" xfId="0" applyFont="1" applyFill="1" applyAlignment="1">
      <alignment horizontal="left" vertical="top"/>
    </xf>
    <xf numFmtId="178" fontId="51" fillId="90" borderId="27"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Alignment="1">
      <alignment wrapText="1"/>
    </xf>
    <xf numFmtId="0" fontId="215" fillId="2" borderId="0" xfId="0" applyFont="1" applyFill="1" applyAlignment="1">
      <alignment vertical="center"/>
    </xf>
    <xf numFmtId="0" fontId="41" fillId="2" borderId="0" xfId="0" applyFont="1" applyFill="1" applyAlignment="1">
      <alignment vertical="center"/>
    </xf>
    <xf numFmtId="0" fontId="37" fillId="2" borderId="0" xfId="0" applyFont="1" applyFill="1" applyAlignment="1">
      <alignment vertical="center"/>
    </xf>
    <xf numFmtId="0" fontId="54" fillId="2" borderId="115" xfId="70" applyNumberFormat="1" applyFont="1" applyFill="1" applyBorder="1" applyAlignment="1" applyProtection="1">
      <alignment horizontal="center" vertical="center"/>
      <protection locked="0"/>
    </xf>
    <xf numFmtId="0" fontId="54" fillId="2" borderId="116"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7" fillId="2" borderId="0" xfId="0" applyFont="1" applyFill="1" applyAlignment="1">
      <alignment horizontal="left" vertical="center"/>
    </xf>
    <xf numFmtId="0" fontId="44" fillId="2" borderId="0" xfId="0" applyFont="1" applyFill="1" applyAlignment="1">
      <alignment horizontal="left" vertical="top"/>
    </xf>
    <xf numFmtId="0" fontId="44" fillId="2" borderId="0" xfId="0" applyFont="1" applyFill="1" applyAlignment="1">
      <alignment vertical="center"/>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Alignment="1">
      <alignment wrapText="1"/>
    </xf>
    <xf numFmtId="0" fontId="48" fillId="2" borderId="0" xfId="0" applyFont="1" applyFill="1" applyAlignment="1">
      <alignment horizontal="left" vertical="center"/>
    </xf>
    <xf numFmtId="0" fontId="48" fillId="2" borderId="0" xfId="0" applyFont="1" applyFill="1" applyAlignment="1">
      <alignment horizontal="left" vertical="center" wrapText="1"/>
    </xf>
    <xf numFmtId="178" fontId="212" fillId="28" borderId="27" xfId="40" applyNumberFormat="1" applyFont="1" applyFill="1" applyBorder="1" applyAlignment="1">
      <alignment horizontal="left" vertical="center"/>
    </xf>
    <xf numFmtId="0" fontId="48" fillId="2" borderId="11" xfId="0" applyFont="1" applyFill="1" applyBorder="1" applyAlignment="1">
      <alignment horizontal="left" vertical="center" wrapText="1"/>
    </xf>
    <xf numFmtId="178" fontId="212" fillId="90" borderId="27" xfId="40" applyNumberFormat="1" applyFont="1" applyFill="1" applyBorder="1" applyAlignment="1">
      <alignment horizontal="left" vertical="center"/>
    </xf>
    <xf numFmtId="178" fontId="212" fillId="2" borderId="27" xfId="40" applyNumberFormat="1" applyFont="1" applyFill="1" applyBorder="1" applyAlignment="1">
      <alignment horizontal="left" vertical="center"/>
    </xf>
    <xf numFmtId="0" fontId="50" fillId="2" borderId="0" xfId="0" applyFont="1" applyFill="1" applyAlignment="1">
      <alignment horizontal="center"/>
    </xf>
    <xf numFmtId="287" fontId="216" fillId="2" borderId="27" xfId="70" applyNumberFormat="1" applyFont="1" applyFill="1" applyBorder="1" applyAlignment="1">
      <alignment horizontal="left" vertical="center"/>
    </xf>
    <xf numFmtId="169" fontId="212" fillId="28" borderId="27" xfId="70" applyFont="1" applyFill="1" applyBorder="1" applyAlignment="1">
      <alignment horizontal="left" vertical="center"/>
    </xf>
    <xf numFmtId="174" fontId="213" fillId="26" borderId="109" xfId="6" applyNumberFormat="1" applyFont="1" applyFill="1" applyBorder="1" applyAlignment="1">
      <alignment horizontal="center" vertical="center" wrapText="1"/>
    </xf>
    <xf numFmtId="0" fontId="217" fillId="2" borderId="0" xfId="0" applyFont="1" applyFill="1"/>
    <xf numFmtId="8" fontId="218" fillId="2" borderId="0" xfId="0" applyNumberFormat="1" applyFont="1" applyFill="1" applyAlignment="1">
      <alignment horizontal="center"/>
    </xf>
    <xf numFmtId="0" fontId="219" fillId="2" borderId="0" xfId="0" applyFont="1" applyFill="1"/>
    <xf numFmtId="8" fontId="219" fillId="2" borderId="0" xfId="0" applyNumberFormat="1" applyFont="1" applyFill="1" applyAlignment="1">
      <alignment horizontal="center"/>
    </xf>
    <xf numFmtId="175" fontId="91" fillId="2" borderId="94" xfId="0" applyNumberFormat="1" applyFont="1" applyFill="1" applyBorder="1" applyAlignment="1">
      <alignment horizontal="center"/>
    </xf>
    <xf numFmtId="175" fontId="91" fillId="2" borderId="102" xfId="0" applyNumberFormat="1" applyFont="1" applyFill="1" applyBorder="1" applyAlignment="1">
      <alignment horizontal="center"/>
    </xf>
    <xf numFmtId="8" fontId="91" fillId="2" borderId="95" xfId="0" applyNumberFormat="1" applyFont="1" applyFill="1" applyBorder="1" applyAlignment="1">
      <alignment horizontal="center"/>
    </xf>
    <xf numFmtId="8" fontId="91" fillId="2" borderId="96" xfId="0" applyNumberFormat="1" applyFont="1" applyFill="1" applyBorder="1" applyAlignment="1">
      <alignment horizontal="center"/>
    </xf>
    <xf numFmtId="8" fontId="13" fillId="2" borderId="0" xfId="0" applyNumberFormat="1" applyFont="1" applyFill="1" applyAlignment="1">
      <alignment horizontal="center"/>
    </xf>
    <xf numFmtId="177" fontId="13" fillId="2" borderId="0" xfId="0" applyNumberFormat="1" applyFont="1" applyFill="1"/>
    <xf numFmtId="175" fontId="91" fillId="2" borderId="88" xfId="0" applyNumberFormat="1" applyFont="1" applyFill="1" applyBorder="1" applyAlignment="1">
      <alignment horizontal="center"/>
    </xf>
    <xf numFmtId="175" fontId="91" fillId="2" borderId="0" xfId="0" applyNumberFormat="1" applyFont="1" applyFill="1" applyAlignment="1">
      <alignment horizontal="center"/>
    </xf>
    <xf numFmtId="8" fontId="91" fillId="2" borderId="0" xfId="0" applyNumberFormat="1" applyFont="1" applyFill="1" applyAlignment="1">
      <alignment horizontal="center"/>
    </xf>
    <xf numFmtId="8" fontId="91" fillId="2" borderId="11"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Alignment="1">
      <alignment horizontal="center"/>
    </xf>
    <xf numFmtId="8" fontId="91" fillId="28" borderId="34" xfId="0" applyNumberFormat="1" applyFont="1" applyFill="1" applyBorder="1" applyAlignment="1">
      <alignment horizontal="center"/>
    </xf>
    <xf numFmtId="8" fontId="91" fillId="28" borderId="119" xfId="0" applyNumberFormat="1" applyFont="1" applyFill="1" applyBorder="1" applyAlignment="1">
      <alignment horizontal="center"/>
    </xf>
    <xf numFmtId="8" fontId="91" fillId="28" borderId="44" xfId="0" applyNumberFormat="1" applyFont="1" applyFill="1" applyBorder="1" applyAlignment="1">
      <alignment horizontal="center"/>
    </xf>
    <xf numFmtId="8" fontId="48" fillId="2" borderId="0" xfId="0" applyNumberFormat="1" applyFont="1" applyFill="1" applyAlignment="1">
      <alignment horizontal="center"/>
    </xf>
    <xf numFmtId="0" fontId="220" fillId="2" borderId="0" xfId="0" applyFont="1" applyFill="1" applyAlignment="1">
      <alignment wrapText="1"/>
    </xf>
    <xf numFmtId="0" fontId="220" fillId="2" borderId="0" xfId="0" applyFont="1" applyFill="1"/>
    <xf numFmtId="0" fontId="13" fillId="2" borderId="0" xfId="0" applyFont="1" applyFill="1" applyAlignment="1">
      <alignment wrapText="1"/>
    </xf>
    <xf numFmtId="174" fontId="91" fillId="88" borderId="0" xfId="0" applyNumberFormat="1" applyFont="1" applyFill="1" applyAlignment="1">
      <alignment horizontal="center" vertical="center" wrapText="1"/>
    </xf>
    <xf numFmtId="0" fontId="48" fillId="0" borderId="33" xfId="0" applyFont="1" applyBorder="1" applyAlignment="1">
      <alignment horizontal="center"/>
    </xf>
    <xf numFmtId="0" fontId="48" fillId="0" borderId="1" xfId="0" applyFont="1" applyBorder="1" applyAlignment="1">
      <alignment horizontal="center"/>
    </xf>
    <xf numFmtId="0" fontId="48" fillId="2" borderId="132" xfId="0" applyFont="1" applyFill="1" applyBorder="1" applyAlignment="1">
      <alignment vertical="center"/>
    </xf>
    <xf numFmtId="0" fontId="13" fillId="2" borderId="0" xfId="0" applyFont="1" applyFill="1" applyAlignment="1">
      <alignment horizontal="left"/>
    </xf>
    <xf numFmtId="0" fontId="48" fillId="2" borderId="0" xfId="0" applyFont="1" applyFill="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Alignment="1">
      <alignment vertical="top"/>
    </xf>
    <xf numFmtId="0" fontId="44" fillId="2" borderId="0" xfId="0" applyFont="1" applyFill="1"/>
    <xf numFmtId="0" fontId="44" fillId="2" borderId="0" xfId="0" applyFont="1" applyFill="1" applyAlignment="1">
      <alignment vertical="top"/>
    </xf>
    <xf numFmtId="0" fontId="225" fillId="2" borderId="0" xfId="73" applyFont="1" applyFill="1"/>
    <xf numFmtId="0" fontId="226" fillId="2" borderId="0" xfId="0" applyFont="1" applyFill="1" applyAlignment="1">
      <alignment horizontal="left"/>
    </xf>
    <xf numFmtId="0" fontId="226" fillId="2" borderId="0" xfId="0" applyFont="1" applyFill="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2" xfId="70" applyNumberFormat="1" applyFont="1" applyFill="1" applyBorder="1" applyAlignment="1">
      <alignment horizontal="left" vertical="center"/>
    </xf>
    <xf numFmtId="178" fontId="212" fillId="28" borderId="88" xfId="40" applyNumberFormat="1" applyFont="1" applyFill="1" applyBorder="1" applyAlignment="1">
      <alignment vertical="center"/>
    </xf>
    <xf numFmtId="3" fontId="48" fillId="2" borderId="33" xfId="0" applyNumberFormat="1" applyFont="1" applyFill="1" applyBorder="1" applyAlignment="1">
      <alignment horizontal="center"/>
    </xf>
    <xf numFmtId="0" fontId="41" fillId="0" borderId="109" xfId="0" applyFont="1" applyBorder="1" applyAlignment="1">
      <alignment horizontal="center"/>
    </xf>
    <xf numFmtId="0" fontId="13" fillId="2" borderId="109" xfId="0" applyFont="1" applyFill="1" applyBorder="1" applyAlignment="1">
      <alignment horizontal="center"/>
    </xf>
    <xf numFmtId="174" fontId="213" fillId="88" borderId="0" xfId="0" applyNumberFormat="1" applyFont="1" applyFill="1" applyAlignment="1">
      <alignment horizontal="center" vertical="center" wrapText="1"/>
    </xf>
    <xf numFmtId="3" fontId="48" fillId="2" borderId="0" xfId="0" applyNumberFormat="1" applyFont="1" applyFill="1" applyAlignment="1">
      <alignment horizontal="center"/>
    </xf>
    <xf numFmtId="169" fontId="48" fillId="2" borderId="0" xfId="70" applyFont="1" applyFill="1"/>
    <xf numFmtId="0" fontId="48" fillId="2" borderId="109"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8" xfId="6" applyNumberFormat="1" applyFont="1" applyFill="1" applyBorder="1" applyAlignment="1">
      <alignment horizontal="center" vertical="center" wrapText="1"/>
    </xf>
    <xf numFmtId="174" fontId="52" fillId="26" borderId="33" xfId="6" applyNumberFormat="1" applyFont="1" applyFill="1" applyBorder="1" applyAlignment="1">
      <alignment horizontal="center" vertical="center" wrapText="1"/>
    </xf>
    <xf numFmtId="174" fontId="52" fillId="2" borderId="0" xfId="6" applyNumberFormat="1" applyFont="1" applyFill="1" applyAlignment="1">
      <alignment horizontal="center" vertical="center" wrapText="1"/>
    </xf>
    <xf numFmtId="174" fontId="52" fillId="26" borderId="12" xfId="6" applyNumberFormat="1" applyFont="1" applyFill="1" applyBorder="1" applyAlignment="1">
      <alignment horizontal="center" vertical="center" wrapText="1"/>
    </xf>
    <xf numFmtId="10" fontId="41" fillId="2" borderId="12" xfId="0" applyNumberFormat="1" applyFont="1" applyFill="1" applyBorder="1" applyAlignment="1" applyProtection="1">
      <alignment horizontal="center"/>
      <protection locked="0"/>
    </xf>
    <xf numFmtId="10" fontId="41" fillId="2" borderId="0" xfId="0" applyNumberFormat="1" applyFont="1" applyFill="1" applyAlignment="1">
      <alignment horizontal="center"/>
    </xf>
    <xf numFmtId="17" fontId="41" fillId="0" borderId="7" xfId="0" applyNumberFormat="1" applyFont="1" applyBorder="1" applyAlignment="1">
      <alignment horizontal="center"/>
    </xf>
    <xf numFmtId="1" fontId="41" fillId="0" borderId="7" xfId="0" applyNumberFormat="1" applyFont="1" applyBorder="1" applyAlignment="1">
      <alignment horizontal="center"/>
    </xf>
    <xf numFmtId="0" fontId="41" fillId="0" borderId="7" xfId="0" applyFont="1" applyBorder="1" applyAlignment="1">
      <alignment horizontal="center"/>
    </xf>
    <xf numFmtId="10" fontId="45" fillId="0" borderId="7" xfId="0" applyNumberFormat="1" applyFont="1" applyBorder="1" applyAlignment="1">
      <alignment horizontal="center"/>
    </xf>
    <xf numFmtId="173" fontId="45" fillId="0" borderId="6" xfId="70" applyNumberFormat="1" applyFont="1" applyFill="1" applyBorder="1"/>
    <xf numFmtId="173" fontId="45" fillId="0" borderId="7" xfId="70" applyNumberFormat="1" applyFont="1" applyFill="1" applyBorder="1"/>
    <xf numFmtId="10" fontId="41" fillId="2" borderId="6" xfId="0" applyNumberFormat="1" applyFont="1" applyFill="1" applyBorder="1" applyAlignment="1" applyProtection="1">
      <alignment horizontal="center"/>
      <protection locked="0"/>
    </xf>
    <xf numFmtId="17" fontId="41" fillId="2" borderId="7" xfId="0" applyNumberFormat="1" applyFont="1" applyFill="1" applyBorder="1" applyAlignment="1">
      <alignment horizontal="center"/>
    </xf>
    <xf numFmtId="0" fontId="41" fillId="2" borderId="7" xfId="0" applyFont="1" applyFill="1" applyBorder="1" applyAlignment="1">
      <alignment horizontal="center"/>
    </xf>
    <xf numFmtId="17" fontId="42" fillId="2" borderId="13" xfId="0" applyNumberFormat="1" applyFont="1" applyFill="1" applyBorder="1"/>
    <xf numFmtId="0" fontId="42" fillId="2" borderId="13" xfId="0" applyFont="1" applyFill="1" applyBorder="1"/>
    <xf numFmtId="10" fontId="8" fillId="2" borderId="13" xfId="0" applyNumberFormat="1" applyFont="1" applyFill="1" applyBorder="1"/>
    <xf numFmtId="173" fontId="42" fillId="2" borderId="13" xfId="0" applyNumberFormat="1" applyFont="1" applyFill="1" applyBorder="1"/>
    <xf numFmtId="17" fontId="41" fillId="28" borderId="6" xfId="0" applyNumberFormat="1" applyFont="1" applyFill="1" applyBorder="1"/>
    <xf numFmtId="0" fontId="41" fillId="28" borderId="6" xfId="0" applyFont="1" applyFill="1" applyBorder="1"/>
    <xf numFmtId="10" fontId="45" fillId="28" borderId="6" xfId="0" applyNumberFormat="1" applyFont="1" applyFill="1" applyBorder="1"/>
    <xf numFmtId="173" fontId="41" fillId="28" borderId="6" xfId="0" applyNumberFormat="1" applyFont="1" applyFill="1" applyBorder="1" applyProtection="1">
      <protection locked="0"/>
    </xf>
    <xf numFmtId="173" fontId="45" fillId="28" borderId="6" xfId="70" applyNumberFormat="1" applyFont="1" applyFill="1" applyBorder="1" applyProtection="1"/>
    <xf numFmtId="17" fontId="49" fillId="2" borderId="6" xfId="0" applyNumberFormat="1" applyFont="1" applyFill="1" applyBorder="1"/>
    <xf numFmtId="0" fontId="49" fillId="2" borderId="6" xfId="0" applyFont="1" applyFill="1" applyBorder="1"/>
    <xf numFmtId="10" fontId="8" fillId="2" borderId="6" xfId="0" applyNumberFormat="1" applyFont="1" applyFill="1" applyBorder="1"/>
    <xf numFmtId="173" fontId="49" fillId="2" borderId="6" xfId="0" applyNumberFormat="1" applyFont="1" applyFill="1" applyBorder="1"/>
    <xf numFmtId="10" fontId="45" fillId="2" borderId="7" xfId="0" applyNumberFormat="1" applyFont="1" applyFill="1" applyBorder="1" applyAlignment="1">
      <alignment horizontal="center"/>
    </xf>
    <xf numFmtId="173" fontId="45" fillId="2" borderId="6" xfId="70" applyNumberFormat="1" applyFont="1" applyFill="1" applyBorder="1"/>
    <xf numFmtId="173" fontId="45" fillId="2" borderId="7" xfId="70" applyNumberFormat="1" applyFont="1" applyFill="1" applyBorder="1"/>
    <xf numFmtId="10" fontId="45" fillId="2" borderId="7" xfId="0" quotePrefix="1" applyNumberFormat="1" applyFont="1" applyFill="1" applyBorder="1" applyAlignment="1">
      <alignment horizontal="center"/>
    </xf>
    <xf numFmtId="17" fontId="8" fillId="2" borderId="13" xfId="0" applyNumberFormat="1" applyFont="1" applyFill="1" applyBorder="1"/>
    <xf numFmtId="10" fontId="41" fillId="2" borderId="47" xfId="0" applyNumberFormat="1" applyFont="1" applyFill="1" applyBorder="1" applyAlignment="1" applyProtection="1">
      <alignment horizontal="center"/>
      <protection locked="0"/>
    </xf>
    <xf numFmtId="10" fontId="41" fillId="28" borderId="47"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7" xfId="0" applyNumberFormat="1" applyFont="1" applyFill="1" applyBorder="1" applyAlignment="1">
      <alignment horizontal="center"/>
    </xf>
    <xf numFmtId="0" fontId="222" fillId="2" borderId="0" xfId="0" applyFont="1" applyFill="1" applyAlignment="1">
      <alignment vertical="center"/>
    </xf>
    <xf numFmtId="287" fontId="216" fillId="2" borderId="123" xfId="70" applyNumberFormat="1" applyFont="1" applyFill="1" applyBorder="1" applyAlignment="1">
      <alignment horizontal="left" vertical="center"/>
    </xf>
    <xf numFmtId="174" fontId="213" fillId="27" borderId="109" xfId="0" applyNumberFormat="1" applyFont="1" applyFill="1" applyBorder="1" applyAlignment="1">
      <alignment horizontal="center" vertical="center" wrapText="1"/>
    </xf>
    <xf numFmtId="174" fontId="52" fillId="27" borderId="109" xfId="0" applyNumberFormat="1" applyFont="1" applyFill="1" applyBorder="1" applyAlignment="1">
      <alignment horizontal="center" vertical="center" wrapText="1"/>
    </xf>
    <xf numFmtId="0" fontId="217" fillId="2" borderId="109" xfId="0" applyFont="1" applyFill="1" applyBorder="1" applyAlignment="1">
      <alignment horizontal="left" vertical="top" wrapText="1"/>
    </xf>
    <xf numFmtId="0" fontId="217" fillId="2" borderId="121" xfId="0" applyFont="1" applyFill="1" applyBorder="1" applyAlignment="1">
      <alignment vertical="top"/>
    </xf>
    <xf numFmtId="0" fontId="13" fillId="2" borderId="137" xfId="0" applyFont="1" applyFill="1" applyBorder="1" applyAlignment="1">
      <alignment vertical="top"/>
    </xf>
    <xf numFmtId="0" fontId="13" fillId="2" borderId="133" xfId="0" applyFont="1" applyFill="1" applyBorder="1" applyAlignment="1">
      <alignment vertical="top"/>
    </xf>
    <xf numFmtId="0" fontId="13" fillId="2" borderId="0" xfId="0" applyFont="1" applyFill="1" applyAlignment="1">
      <alignment vertical="top"/>
    </xf>
    <xf numFmtId="0" fontId="13" fillId="2" borderId="109" xfId="0" applyFont="1" applyFill="1" applyBorder="1" applyAlignment="1">
      <alignment horizontal="left" vertical="top" wrapText="1"/>
    </xf>
    <xf numFmtId="0" fontId="217" fillId="2" borderId="109"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178" fontId="212" fillId="28" borderId="27"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178" fontId="212" fillId="2" borderId="27" xfId="40" applyNumberFormat="1" applyFont="1" applyFill="1" applyBorder="1" applyAlignment="1" applyProtection="1">
      <alignment horizontal="left" vertical="center"/>
      <protection locked="0"/>
    </xf>
    <xf numFmtId="178" fontId="51" fillId="2" borderId="27"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Alignment="1" applyProtection="1">
      <alignment vertical="center"/>
      <protection locked="0"/>
    </xf>
    <xf numFmtId="0" fontId="44" fillId="2" borderId="0" xfId="0" applyFont="1" applyFill="1" applyAlignment="1" applyProtection="1">
      <alignment horizontal="left" vertical="top"/>
      <protection locked="0"/>
    </xf>
    <xf numFmtId="0" fontId="91" fillId="2" borderId="0" xfId="0" applyFont="1" applyFill="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Alignment="1" applyProtection="1">
      <alignment horizontal="left" vertical="top" wrapText="1"/>
      <protection locked="0"/>
    </xf>
    <xf numFmtId="0" fontId="42" fillId="2" borderId="0" xfId="0" applyFont="1" applyFill="1" applyAlignment="1" applyProtection="1">
      <alignment horizontal="left"/>
      <protection locked="0"/>
    </xf>
    <xf numFmtId="0" fontId="91" fillId="2" borderId="0" xfId="0" applyFont="1" applyFill="1" applyAlignment="1" applyProtection="1">
      <alignment vertical="top"/>
      <protection locked="0"/>
    </xf>
    <xf numFmtId="3" fontId="58" fillId="2" borderId="0" xfId="0" applyNumberFormat="1" applyFont="1" applyFill="1" applyAlignment="1" applyProtection="1">
      <alignment horizontal="left" vertical="center"/>
      <protection locked="0"/>
    </xf>
    <xf numFmtId="0" fontId="44" fillId="2" borderId="0" xfId="0" applyFont="1" applyFill="1" applyProtection="1">
      <protection locked="0"/>
    </xf>
    <xf numFmtId="0" fontId="50" fillId="2" borderId="0" xfId="0" applyFont="1" applyFill="1" applyProtection="1">
      <protection locked="0"/>
    </xf>
    <xf numFmtId="0" fontId="34" fillId="2" borderId="0" xfId="0" applyFont="1" applyFill="1" applyProtection="1">
      <protection locked="0"/>
    </xf>
    <xf numFmtId="0" fontId="52" fillId="26" borderId="103" xfId="0" applyFont="1" applyFill="1" applyBorder="1" applyAlignment="1" applyProtection="1">
      <alignment horizontal="center" vertical="center" wrapText="1"/>
      <protection locked="0"/>
    </xf>
    <xf numFmtId="0" fontId="52" fillId="26" borderId="97" xfId="0" applyFont="1" applyFill="1" applyBorder="1" applyAlignment="1" applyProtection="1">
      <alignment horizontal="center" vertical="center" wrapText="1"/>
      <protection locked="0"/>
    </xf>
    <xf numFmtId="0" fontId="52" fillId="26" borderId="45" xfId="0" applyFont="1" applyFill="1" applyBorder="1" applyAlignment="1" applyProtection="1">
      <alignment horizontal="center" vertical="center" wrapText="1"/>
      <protection locked="0"/>
    </xf>
    <xf numFmtId="0" fontId="52" fillId="26" borderId="134" xfId="0" applyFont="1" applyFill="1" applyBorder="1" applyAlignment="1" applyProtection="1">
      <alignment horizontal="center" vertical="center" wrapText="1"/>
      <protection locked="0"/>
    </xf>
    <xf numFmtId="3" fontId="227" fillId="2" borderId="88" xfId="0" applyNumberFormat="1" applyFont="1" applyFill="1" applyBorder="1" applyAlignment="1" applyProtection="1">
      <alignment vertical="center"/>
      <protection locked="0"/>
    </xf>
    <xf numFmtId="3" fontId="49" fillId="2" borderId="0" xfId="0" applyNumberFormat="1" applyFont="1" applyFill="1" applyAlignment="1" applyProtection="1">
      <alignment vertical="center"/>
      <protection locked="0"/>
    </xf>
    <xf numFmtId="3" fontId="49"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horizontal="center" vertical="center"/>
      <protection locked="0"/>
    </xf>
    <xf numFmtId="3" fontId="49" fillId="2" borderId="11" xfId="0" applyNumberFormat="1" applyFont="1" applyFill="1" applyBorder="1" applyAlignment="1" applyProtection="1">
      <alignment horizontal="center" vertical="center"/>
      <protection locked="0"/>
    </xf>
    <xf numFmtId="0" fontId="49" fillId="2" borderId="0" xfId="0" applyFont="1" applyFill="1" applyProtection="1">
      <protection locked="0"/>
    </xf>
    <xf numFmtId="3" fontId="91" fillId="2" borderId="88" xfId="0" applyNumberFormat="1" applyFont="1" applyFill="1" applyBorder="1" applyAlignment="1" applyProtection="1">
      <alignment vertical="center"/>
      <protection locked="0"/>
    </xf>
    <xf numFmtId="3" fontId="45" fillId="28" borderId="34" xfId="0" applyNumberFormat="1" applyFont="1" applyFill="1" applyBorder="1" applyAlignment="1" applyProtection="1">
      <alignment horizontal="center" vertical="center"/>
      <protection locked="0"/>
    </xf>
    <xf numFmtId="9" fontId="41" fillId="28" borderId="11" xfId="72" applyFont="1" applyFill="1" applyBorder="1" applyAlignment="1" applyProtection="1">
      <alignment horizontal="center" vertical="center"/>
      <protection locked="0"/>
    </xf>
    <xf numFmtId="0" fontId="34" fillId="2" borderId="11" xfId="0" applyFont="1" applyFill="1" applyBorder="1" applyAlignment="1" applyProtection="1">
      <alignment horizontal="center" vertical="center"/>
      <protection locked="0"/>
    </xf>
    <xf numFmtId="3" fontId="47" fillId="2" borderId="88" xfId="0" applyNumberFormat="1" applyFont="1" applyFill="1" applyBorder="1" applyAlignment="1" applyProtection="1">
      <alignment vertical="center"/>
      <protection locked="0"/>
    </xf>
    <xf numFmtId="3" fontId="8" fillId="2" borderId="0" xfId="0" applyNumberFormat="1" applyFont="1" applyFill="1" applyAlignment="1" applyProtection="1">
      <alignment vertical="center" wrapText="1"/>
      <protection locked="0"/>
    </xf>
    <xf numFmtId="3" fontId="8" fillId="2" borderId="0" xfId="0" applyNumberFormat="1" applyFont="1" applyFill="1" applyAlignment="1" applyProtection="1">
      <alignment horizontal="center" vertical="center"/>
      <protection locked="0"/>
    </xf>
    <xf numFmtId="9" fontId="41" fillId="2" borderId="0" xfId="0" applyNumberFormat="1" applyFont="1" applyFill="1" applyAlignment="1" applyProtection="1">
      <alignment horizontal="center" vertical="center"/>
      <protection locked="0"/>
    </xf>
    <xf numFmtId="9" fontId="42" fillId="2" borderId="11"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Alignment="1" applyProtection="1">
      <alignment vertical="center"/>
      <protection locked="0"/>
    </xf>
    <xf numFmtId="3" fontId="45" fillId="2" borderId="0" xfId="0" applyNumberFormat="1" applyFont="1" applyFill="1" applyAlignment="1" applyProtection="1">
      <alignment vertical="center" wrapText="1"/>
      <protection locked="0"/>
    </xf>
    <xf numFmtId="9" fontId="41" fillId="2" borderId="11" xfId="0" applyNumberFormat="1" applyFont="1" applyFill="1" applyBorder="1" applyAlignment="1" applyProtection="1">
      <alignment horizontal="center" vertical="center"/>
      <protection locked="0"/>
    </xf>
    <xf numFmtId="3" fontId="221" fillId="2" borderId="88" xfId="0" applyNumberFormat="1" applyFont="1" applyFill="1" applyBorder="1" applyAlignment="1" applyProtection="1">
      <alignment vertical="center"/>
      <protection locked="0"/>
    </xf>
    <xf numFmtId="3" fontId="208" fillId="2" borderId="0" xfId="0" applyNumberFormat="1" applyFont="1" applyFill="1" applyAlignment="1" applyProtection="1">
      <alignment vertical="center" wrapText="1"/>
      <protection locked="0"/>
    </xf>
    <xf numFmtId="0" fontId="91" fillId="2" borderId="88" xfId="0" applyFont="1" applyFill="1" applyBorder="1" applyAlignment="1" applyProtection="1">
      <alignment vertical="top"/>
      <protection locked="0"/>
    </xf>
    <xf numFmtId="9" fontId="34" fillId="2" borderId="11" xfId="72" applyFont="1" applyFill="1" applyBorder="1" applyAlignment="1" applyProtection="1">
      <alignment horizontal="center" vertical="center"/>
      <protection locked="0"/>
    </xf>
    <xf numFmtId="0" fontId="45" fillId="2" borderId="0" xfId="0" applyFont="1" applyFill="1" applyAlignment="1" applyProtection="1">
      <alignment vertical="top" wrapText="1"/>
      <protection locked="0"/>
    </xf>
    <xf numFmtId="9" fontId="41" fillId="2" borderId="11" xfId="72" applyFont="1" applyFill="1" applyBorder="1" applyAlignment="1" applyProtection="1">
      <alignment horizontal="center" vertical="center"/>
      <protection locked="0"/>
    </xf>
    <xf numFmtId="0" fontId="91" fillId="2" borderId="88" xfId="0" applyFont="1" applyFill="1" applyBorder="1" applyAlignment="1" applyProtection="1">
      <alignment vertical="top" wrapText="1"/>
      <protection locked="0"/>
    </xf>
    <xf numFmtId="3" fontId="91" fillId="2" borderId="88" xfId="0" applyNumberFormat="1" applyFont="1" applyFill="1" applyBorder="1" applyAlignment="1" applyProtection="1">
      <alignment vertical="center" wrapText="1"/>
      <protection locked="0"/>
    </xf>
    <xf numFmtId="3" fontId="45" fillId="2" borderId="0" xfId="0" applyNumberFormat="1" applyFont="1" applyFill="1" applyAlignment="1" applyProtection="1">
      <alignment horizontal="left" vertical="center"/>
      <protection locked="0"/>
    </xf>
    <xf numFmtId="3" fontId="45" fillId="2" borderId="11" xfId="0" applyNumberFormat="1" applyFont="1" applyFill="1" applyBorder="1" applyAlignment="1" applyProtection="1">
      <alignment horizontal="center" vertical="center" wrapText="1"/>
      <protection locked="0"/>
    </xf>
    <xf numFmtId="3" fontId="210" fillId="2" borderId="0" xfId="0" applyNumberFormat="1" applyFont="1" applyFill="1" applyAlignment="1" applyProtection="1">
      <alignment horizontal="center" vertical="center"/>
      <protection locked="0"/>
    </xf>
    <xf numFmtId="3" fontId="227" fillId="2" borderId="88" xfId="0" applyNumberFormat="1" applyFont="1" applyFill="1" applyBorder="1" applyAlignment="1" applyProtection="1">
      <alignment vertical="center" wrapText="1"/>
      <protection locked="0"/>
    </xf>
    <xf numFmtId="3" fontId="49" fillId="2" borderId="0" xfId="0" applyNumberFormat="1" applyFont="1" applyFill="1" applyAlignment="1" applyProtection="1">
      <alignment vertical="center" wrapText="1"/>
      <protection locked="0"/>
    </xf>
    <xf numFmtId="3" fontId="91" fillId="2" borderId="88" xfId="0" applyNumberFormat="1" applyFont="1" applyFill="1" applyBorder="1" applyAlignment="1" applyProtection="1">
      <alignment horizontal="left" vertical="center" wrapText="1"/>
      <protection locked="0"/>
    </xf>
    <xf numFmtId="3" fontId="91" fillId="2" borderId="88" xfId="0" applyNumberFormat="1"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center" vertical="center"/>
      <protection locked="0"/>
    </xf>
    <xf numFmtId="3" fontId="91" fillId="2" borderId="88"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0" xfId="0" applyNumberFormat="1" applyFont="1" applyFill="1" applyBorder="1" applyAlignment="1" applyProtection="1">
      <alignment horizontal="left" vertical="center"/>
      <protection locked="0"/>
    </xf>
    <xf numFmtId="3" fontId="42" fillId="2" borderId="34" xfId="0" applyNumberFormat="1" applyFont="1" applyFill="1" applyBorder="1" applyAlignment="1" applyProtection="1">
      <alignment horizontal="center" vertical="center"/>
      <protection locked="0"/>
    </xf>
    <xf numFmtId="3" fontId="42" fillId="2" borderId="39" xfId="0" applyNumberFormat="1" applyFont="1" applyFill="1" applyBorder="1" applyAlignment="1" applyProtection="1">
      <alignment horizontal="center" vertical="center"/>
      <protection locked="0"/>
    </xf>
    <xf numFmtId="3" fontId="42" fillId="2" borderId="41"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4"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horizontal="left" vertical="center"/>
      <protection locked="0"/>
    </xf>
    <xf numFmtId="3" fontId="207" fillId="2" borderId="0" xfId="0" applyNumberFormat="1" applyFont="1" applyFill="1" applyAlignment="1" applyProtection="1">
      <alignment horizontal="left" vertical="center"/>
      <protection locked="0"/>
    </xf>
    <xf numFmtId="3" fontId="42" fillId="2" borderId="0" xfId="0" applyNumberFormat="1" applyFont="1" applyFill="1" applyAlignment="1" applyProtection="1">
      <alignment horizontal="center" vertical="center"/>
      <protection locked="0"/>
    </xf>
    <xf numFmtId="3" fontId="8" fillId="2" borderId="11" xfId="0" applyNumberFormat="1" applyFont="1" applyFill="1" applyBorder="1" applyAlignment="1" applyProtection="1">
      <alignment horizontal="center" vertical="center"/>
      <protection locked="0"/>
    </xf>
    <xf numFmtId="0" fontId="59" fillId="2" borderId="0" xfId="0" applyFont="1" applyFill="1" applyAlignment="1" applyProtection="1">
      <alignment horizontal="center"/>
      <protection locked="0"/>
    </xf>
    <xf numFmtId="0" fontId="35" fillId="2" borderId="0" xfId="0" applyFont="1" applyFill="1" applyAlignment="1" applyProtection="1">
      <alignment horizontal="center"/>
      <protection locked="0"/>
    </xf>
    <xf numFmtId="3" fontId="58" fillId="2" borderId="0" xfId="0" applyNumberFormat="1" applyFont="1" applyFill="1" applyAlignment="1" applyProtection="1">
      <alignment horizontal="center" vertical="center"/>
      <protection locked="0"/>
    </xf>
    <xf numFmtId="286" fontId="45" fillId="2" borderId="0" xfId="0" applyNumberFormat="1" applyFont="1" applyFill="1" applyAlignment="1" applyProtection="1">
      <alignment horizontal="center" vertical="center"/>
      <protection locked="0"/>
    </xf>
    <xf numFmtId="175" fontId="45" fillId="2" borderId="11"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Alignment="1" applyProtection="1">
      <alignment horizontal="center" vertical="center"/>
      <protection locked="0"/>
    </xf>
    <xf numFmtId="169" fontId="8" fillId="2" borderId="11" xfId="70" applyFont="1" applyFill="1" applyBorder="1" applyAlignment="1" applyProtection="1">
      <alignment horizontal="center" vertical="center"/>
      <protection locked="0"/>
    </xf>
    <xf numFmtId="3" fontId="47" fillId="2" borderId="88" xfId="0" applyNumberFormat="1" applyFont="1" applyFill="1" applyBorder="1" applyAlignment="1" applyProtection="1">
      <alignment horizontal="left" vertical="center"/>
      <protection locked="0"/>
    </xf>
    <xf numFmtId="0" fontId="59" fillId="2" borderId="0" xfId="0" applyFont="1" applyFill="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Alignment="1" applyProtection="1">
      <alignment horizontal="center" vertical="center"/>
      <protection locked="0"/>
    </xf>
    <xf numFmtId="175" fontId="8" fillId="2" borderId="11" xfId="0" applyNumberFormat="1" applyFont="1" applyFill="1" applyBorder="1" applyAlignment="1" applyProtection="1">
      <alignment horizontal="center" vertical="center"/>
      <protection locked="0"/>
    </xf>
    <xf numFmtId="0" fontId="91" fillId="2" borderId="88" xfId="0" applyFont="1" applyFill="1" applyBorder="1" applyAlignment="1" applyProtection="1">
      <alignment horizontal="left" vertical="center"/>
      <protection locked="0"/>
    </xf>
    <xf numFmtId="0" fontId="45" fillId="2" borderId="0" xfId="0" applyFont="1" applyFill="1" applyAlignment="1" applyProtection="1">
      <alignment horizontal="left" vertical="center"/>
      <protection locked="0"/>
    </xf>
    <xf numFmtId="3" fontId="41" fillId="2" borderId="0" xfId="0" applyNumberFormat="1" applyFont="1" applyFill="1" applyAlignment="1" applyProtection="1">
      <alignment horizontal="center" vertical="center"/>
      <protection locked="0"/>
    </xf>
    <xf numFmtId="0" fontId="91" fillId="2" borderId="4" xfId="0" applyFont="1" applyFill="1" applyBorder="1" applyAlignment="1" applyProtection="1">
      <alignment horizontal="left" vertical="center"/>
      <protection locked="0"/>
    </xf>
    <xf numFmtId="0" fontId="45" fillId="2" borderId="5" xfId="0"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56" fillId="2" borderId="0" xfId="0" applyFont="1" applyFill="1" applyAlignment="1" applyProtection="1">
      <alignment horizontal="center" wrapText="1"/>
      <protection locked="0"/>
    </xf>
    <xf numFmtId="0" fontId="219" fillId="28" borderId="0" xfId="0" applyFont="1" applyFill="1" applyProtection="1">
      <protection locked="0"/>
    </xf>
    <xf numFmtId="0" fontId="45" fillId="28" borderId="0" xfId="0" applyFont="1" applyFill="1" applyProtection="1">
      <protection locked="0"/>
    </xf>
    <xf numFmtId="39" fontId="8" fillId="28" borderId="0" xfId="0" applyNumberFormat="1" applyFont="1" applyFill="1" applyAlignment="1" applyProtection="1">
      <alignment horizontal="center"/>
      <protection locked="0"/>
    </xf>
    <xf numFmtId="3" fontId="45" fillId="28" borderId="0" xfId="0" applyNumberFormat="1" applyFont="1" applyFill="1" applyAlignment="1" applyProtection="1">
      <alignment vertical="center"/>
      <protection locked="0"/>
    </xf>
    <xf numFmtId="0" fontId="45" fillId="28" borderId="0" xfId="0" applyFont="1" applyFill="1" applyAlignment="1" applyProtection="1">
      <alignment vertical="center"/>
      <protection locked="0"/>
    </xf>
    <xf numFmtId="0" fontId="45" fillId="28" borderId="0" xfId="0" applyFont="1" applyFill="1" applyAlignment="1" applyProtection="1">
      <alignment horizontal="center" vertical="center"/>
      <protection locked="0"/>
    </xf>
    <xf numFmtId="3" fontId="45" fillId="2" borderId="11" xfId="0" applyNumberFormat="1" applyFont="1" applyFill="1" applyBorder="1" applyAlignment="1" applyProtection="1">
      <alignment horizontal="center" vertical="center"/>
      <protection locked="0"/>
    </xf>
    <xf numFmtId="3" fontId="207" fillId="2" borderId="0" xfId="0" applyNumberFormat="1" applyFont="1" applyFill="1" applyAlignment="1" applyProtection="1">
      <alignment horizontal="center" vertical="center"/>
      <protection locked="0"/>
    </xf>
    <xf numFmtId="169" fontId="45" fillId="2" borderId="11"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Alignment="1" applyProtection="1">
      <alignment horizontal="center" vertical="center"/>
      <protection locked="0"/>
    </xf>
    <xf numFmtId="0" fontId="42" fillId="2" borderId="0" xfId="0" applyFont="1" applyFill="1" applyProtection="1">
      <protection locked="0"/>
    </xf>
    <xf numFmtId="3" fontId="91" fillId="2" borderId="108"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1" xfId="0" applyNumberFormat="1" applyFont="1" applyFill="1" applyBorder="1" applyAlignment="1" applyProtection="1">
      <alignment horizontal="center" vertical="center"/>
      <protection locked="0"/>
    </xf>
    <xf numFmtId="0" fontId="58" fillId="28" borderId="0" xfId="0" applyFont="1" applyFill="1" applyProtection="1">
      <protection locked="0"/>
    </xf>
    <xf numFmtId="39" fontId="42" fillId="28" borderId="0" xfId="0" applyNumberFormat="1" applyFont="1" applyFill="1" applyAlignment="1" applyProtection="1">
      <alignment horizontal="center"/>
      <protection locked="0"/>
    </xf>
    <xf numFmtId="0" fontId="41" fillId="28" borderId="0" xfId="0" applyFont="1" applyFill="1" applyAlignment="1" applyProtection="1">
      <alignment horizontal="center" vertical="center"/>
      <protection locked="0"/>
    </xf>
    <xf numFmtId="3" fontId="44" fillId="2" borderId="112" xfId="0" applyNumberFormat="1" applyFont="1" applyFill="1" applyBorder="1" applyAlignment="1" applyProtection="1">
      <alignment horizontal="left" vertical="center"/>
      <protection locked="0"/>
    </xf>
    <xf numFmtId="3" fontId="42" fillId="2" borderId="52" xfId="0" applyNumberFormat="1" applyFont="1" applyFill="1" applyBorder="1" applyAlignment="1" applyProtection="1">
      <alignment horizontal="center" vertical="center"/>
      <protection locked="0"/>
    </xf>
    <xf numFmtId="3" fontId="42" fillId="2" borderId="113" xfId="0" applyNumberFormat="1" applyFont="1" applyFill="1" applyBorder="1" applyAlignment="1" applyProtection="1">
      <alignment horizontal="center" vertical="center"/>
      <protection locked="0"/>
    </xf>
    <xf numFmtId="3" fontId="91" fillId="2" borderId="94" xfId="0" applyNumberFormat="1" applyFont="1" applyFill="1" applyBorder="1" applyAlignment="1" applyProtection="1">
      <alignment horizontal="left" vertical="center"/>
      <protection locked="0"/>
    </xf>
    <xf numFmtId="3" fontId="8" fillId="2" borderId="102" xfId="0" applyNumberFormat="1" applyFont="1" applyFill="1" applyBorder="1" applyAlignment="1" applyProtection="1">
      <alignment horizontal="left" vertical="center"/>
      <protection locked="0"/>
    </xf>
    <xf numFmtId="3" fontId="207" fillId="2" borderId="102" xfId="0" applyNumberFormat="1" applyFont="1" applyFill="1" applyBorder="1" applyAlignment="1" applyProtection="1">
      <alignment horizontal="left" vertical="center"/>
      <protection locked="0"/>
    </xf>
    <xf numFmtId="3" fontId="42" fillId="2" borderId="102" xfId="0" applyNumberFormat="1" applyFont="1" applyFill="1" applyBorder="1" applyAlignment="1" applyProtection="1">
      <alignment horizontal="center" vertical="center"/>
      <protection locked="0"/>
    </xf>
    <xf numFmtId="0" fontId="43" fillId="2" borderId="102" xfId="0" applyFont="1" applyFill="1" applyBorder="1" applyProtection="1">
      <protection locked="0"/>
    </xf>
    <xf numFmtId="3" fontId="8" fillId="2" borderId="102" xfId="0" applyNumberFormat="1" applyFont="1" applyFill="1" applyBorder="1" applyAlignment="1" applyProtection="1">
      <alignment horizontal="center" vertical="center"/>
      <protection locked="0"/>
    </xf>
    <xf numFmtId="3" fontId="8" fillId="2" borderId="96" xfId="0" applyNumberFormat="1" applyFont="1" applyFill="1" applyBorder="1" applyAlignment="1" applyProtection="1">
      <alignment horizontal="center" vertical="center"/>
      <protection locked="0"/>
    </xf>
    <xf numFmtId="173" fontId="45" fillId="2" borderId="11" xfId="0" applyNumberFormat="1" applyFont="1" applyFill="1" applyBorder="1" applyAlignment="1" applyProtection="1">
      <alignment horizontal="center" vertical="center"/>
      <protection locked="0"/>
    </xf>
    <xf numFmtId="0" fontId="45" fillId="2" borderId="85" xfId="0" applyFont="1" applyFill="1" applyBorder="1" applyAlignment="1" applyProtection="1">
      <alignment horizontal="left" vertical="center"/>
      <protection locked="0"/>
    </xf>
    <xf numFmtId="3" fontId="42" fillId="2" borderId="85" xfId="0" applyNumberFormat="1" applyFont="1" applyFill="1" applyBorder="1" applyAlignment="1" applyProtection="1">
      <alignment horizontal="center" vertical="center"/>
      <protection locked="0"/>
    </xf>
    <xf numFmtId="0" fontId="34" fillId="2" borderId="85" xfId="0" applyFont="1" applyFill="1" applyBorder="1" applyProtection="1">
      <protection locked="0"/>
    </xf>
    <xf numFmtId="3" fontId="58" fillId="2" borderId="85" xfId="0" applyNumberFormat="1" applyFont="1" applyFill="1" applyBorder="1" applyAlignment="1" applyProtection="1">
      <alignment horizontal="left" vertical="center"/>
      <protection locked="0"/>
    </xf>
    <xf numFmtId="3" fontId="45" fillId="2" borderId="85" xfId="0" applyNumberFormat="1" applyFont="1" applyFill="1" applyBorder="1" applyAlignment="1" applyProtection="1">
      <alignment vertical="center"/>
      <protection locked="0"/>
    </xf>
    <xf numFmtId="173" fontId="8" fillId="2" borderId="11" xfId="70" applyNumberFormat="1" applyFont="1" applyFill="1" applyBorder="1" applyAlignment="1" applyProtection="1">
      <alignment horizontal="center" vertical="center"/>
      <protection locked="0"/>
    </xf>
    <xf numFmtId="175" fontId="8" fillId="2" borderId="11" xfId="70" applyNumberFormat="1" applyFont="1" applyFill="1" applyBorder="1" applyAlignment="1" applyProtection="1">
      <alignment horizontal="center" vertical="center"/>
      <protection locked="0"/>
    </xf>
    <xf numFmtId="10" fontId="41" fillId="28" borderId="0" xfId="0" applyNumberFormat="1" applyFont="1" applyFill="1" applyAlignment="1" applyProtection="1">
      <alignment horizontal="center" vertical="center"/>
      <protection locked="0"/>
    </xf>
    <xf numFmtId="10" fontId="210" fillId="2" borderId="0" xfId="0" applyNumberFormat="1" applyFont="1" applyFill="1" applyAlignment="1">
      <alignment horizontal="center" vertical="center"/>
    </xf>
    <xf numFmtId="10" fontId="4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10" fontId="49" fillId="2" borderId="0" xfId="0" applyNumberFormat="1" applyFont="1" applyFill="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Alignment="1" applyProtection="1">
      <alignment horizontal="center" vertical="center" wrapText="1"/>
      <protection locked="0"/>
    </xf>
    <xf numFmtId="10" fontId="210" fillId="2" borderId="0" xfId="0" applyNumberFormat="1" applyFont="1" applyFill="1" applyAlignment="1" applyProtection="1">
      <alignment horizontal="center" vertical="center" wrapText="1"/>
      <protection locked="0"/>
    </xf>
    <xf numFmtId="10" fontId="34" fillId="2" borderId="0" xfId="0" applyNumberFormat="1" applyFont="1" applyFill="1" applyAlignment="1" applyProtection="1">
      <alignment vertical="center"/>
      <protection locked="0"/>
    </xf>
    <xf numFmtId="10" fontId="45"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10" fontId="210" fillId="2" borderId="0" xfId="0" applyNumberFormat="1" applyFont="1" applyFill="1" applyAlignment="1" applyProtection="1">
      <alignment horizontal="center" vertical="center"/>
      <protection locked="0"/>
    </xf>
    <xf numFmtId="10" fontId="34" fillId="28" borderId="0" xfId="0" applyNumberFormat="1" applyFont="1" applyFill="1" applyAlignment="1" applyProtection="1">
      <alignment horizontal="center" vertical="center"/>
      <protection locked="0"/>
    </xf>
    <xf numFmtId="0" fontId="0" fillId="2" borderId="0" xfId="0" applyFill="1" applyProtection="1">
      <protection locked="0"/>
    </xf>
    <xf numFmtId="0" fontId="91" fillId="2" borderId="0" xfId="0" applyFont="1" applyFill="1" applyAlignment="1" applyProtection="1">
      <alignment vertical="top" wrapText="1"/>
      <protection locked="0"/>
    </xf>
    <xf numFmtId="0" fontId="52" fillId="26" borderId="114" xfId="0" applyFont="1" applyFill="1" applyBorder="1" applyAlignment="1" applyProtection="1">
      <alignment horizontal="center" vertical="center" wrapText="1"/>
      <protection locked="0"/>
    </xf>
    <xf numFmtId="3" fontId="91" fillId="2" borderId="0" xfId="0" applyNumberFormat="1" applyFont="1" applyFill="1" applyAlignment="1" applyProtection="1">
      <alignment horizontal="center" vertical="center"/>
      <protection locked="0"/>
    </xf>
    <xf numFmtId="3" fontId="91" fillId="2" borderId="0" xfId="0" applyNumberFormat="1" applyFont="1" applyFill="1" applyAlignment="1" applyProtection="1">
      <alignment vertical="center"/>
      <protection locked="0"/>
    </xf>
    <xf numFmtId="3" fontId="8" fillId="2" borderId="95" xfId="0" applyNumberFormat="1" applyFont="1" applyFill="1" applyBorder="1" applyAlignment="1" applyProtection="1">
      <alignment horizontal="left" vertical="center"/>
      <protection locked="0"/>
    </xf>
    <xf numFmtId="3" fontId="207" fillId="2" borderId="95" xfId="0" applyNumberFormat="1" applyFont="1" applyFill="1" applyBorder="1" applyAlignment="1" applyProtection="1">
      <alignment horizontal="left" vertical="center"/>
      <protection locked="0"/>
    </xf>
    <xf numFmtId="3" fontId="42" fillId="2" borderId="95" xfId="0" applyNumberFormat="1" applyFont="1" applyFill="1" applyBorder="1" applyAlignment="1" applyProtection="1">
      <alignment horizontal="center" vertical="center"/>
      <protection locked="0"/>
    </xf>
    <xf numFmtId="0" fontId="43" fillId="2" borderId="95" xfId="0" applyFont="1" applyFill="1" applyBorder="1" applyProtection="1">
      <protection locked="0"/>
    </xf>
    <xf numFmtId="3" fontId="8" fillId="2" borderId="95" xfId="0" applyNumberFormat="1" applyFont="1" applyFill="1" applyBorder="1" applyAlignment="1" applyProtection="1">
      <alignment horizontal="center" vertical="center"/>
      <protection locked="0"/>
    </xf>
    <xf numFmtId="3" fontId="91" fillId="2" borderId="108"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8" xfId="0" applyFont="1" applyFill="1" applyBorder="1" applyAlignment="1" applyProtection="1">
      <alignment horizontal="left" vertical="center"/>
      <protection locked="0"/>
    </xf>
    <xf numFmtId="0" fontId="48" fillId="89" borderId="108" xfId="0" applyFont="1" applyFill="1" applyBorder="1" applyAlignment="1" applyProtection="1">
      <alignment horizontal="left" vertical="center"/>
      <protection locked="0"/>
    </xf>
    <xf numFmtId="173" fontId="45" fillId="2" borderId="11" xfId="71" applyNumberFormat="1" applyFont="1" applyFill="1" applyBorder="1" applyAlignment="1" applyProtection="1">
      <alignment horizontal="center" vertical="center"/>
      <protection locked="0"/>
    </xf>
    <xf numFmtId="3" fontId="42" fillId="2" borderId="116"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1"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3" xfId="0" applyFont="1" applyFill="1" applyBorder="1" applyAlignment="1" applyProtection="1">
      <alignment horizontal="center"/>
      <protection locked="0"/>
    </xf>
    <xf numFmtId="3" fontId="48" fillId="28" borderId="33" xfId="0" applyNumberFormat="1" applyFont="1" applyFill="1" applyBorder="1" applyAlignment="1" applyProtection="1">
      <alignment horizontal="center"/>
      <protection locked="0"/>
    </xf>
    <xf numFmtId="0" fontId="41" fillId="28" borderId="109" xfId="0" applyFont="1" applyFill="1" applyBorder="1" applyAlignment="1" applyProtection="1">
      <alignment horizontal="center"/>
      <protection locked="0"/>
    </xf>
    <xf numFmtId="0" fontId="44" fillId="90" borderId="0" xfId="0" applyFont="1" applyFill="1" applyAlignment="1" applyProtection="1">
      <alignment horizontal="center"/>
      <protection locked="0"/>
    </xf>
    <xf numFmtId="0" fontId="2" fillId="2" borderId="0" xfId="0" applyFont="1" applyFill="1" applyProtection="1">
      <protection locked="0"/>
    </xf>
    <xf numFmtId="0" fontId="42" fillId="2" borderId="0" xfId="0" applyFont="1" applyFill="1" applyAlignment="1" applyProtection="1">
      <alignment horizontal="left" vertical="top"/>
      <protection locked="0"/>
    </xf>
    <xf numFmtId="178" fontId="212" fillId="90" borderId="27"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3" xfId="0" applyFont="1" applyBorder="1" applyAlignment="1" applyProtection="1">
      <alignment horizontal="center"/>
      <protection locked="0"/>
    </xf>
    <xf numFmtId="38" fontId="48" fillId="28" borderId="33" xfId="0" applyNumberFormat="1" applyFont="1" applyFill="1" applyBorder="1" applyAlignment="1" applyProtection="1">
      <alignment horizontal="center"/>
      <protection locked="0"/>
    </xf>
    <xf numFmtId="0" fontId="13" fillId="28" borderId="0" xfId="0" applyFont="1" applyFill="1" applyAlignment="1" applyProtection="1">
      <alignment wrapText="1"/>
      <protection locked="0"/>
    </xf>
    <xf numFmtId="0" fontId="13" fillId="28" borderId="0" xfId="0" applyFont="1" applyFill="1" applyProtection="1">
      <protection locked="0"/>
    </xf>
    <xf numFmtId="9" fontId="41" fillId="28"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9" fontId="41" fillId="28" borderId="0" xfId="0" applyNumberFormat="1" applyFont="1" applyFill="1" applyAlignment="1">
      <alignment horizontal="center" vertical="center"/>
    </xf>
    <xf numFmtId="9" fontId="41" fillId="28" borderId="0" xfId="0" applyNumberFormat="1" applyFont="1" applyFill="1" applyAlignment="1">
      <alignment horizontal="center"/>
    </xf>
    <xf numFmtId="0" fontId="8" fillId="2" borderId="109" xfId="0" applyFont="1" applyFill="1" applyBorder="1" applyAlignment="1" applyProtection="1">
      <alignment horizontal="center" vertical="center" wrapText="1"/>
      <protection locked="0"/>
    </xf>
    <xf numFmtId="0" fontId="8" fillId="28" borderId="109" xfId="0" applyFont="1" applyFill="1" applyBorder="1" applyAlignment="1" applyProtection="1">
      <alignment horizontal="center" vertical="center" wrapText="1"/>
      <protection locked="0"/>
    </xf>
    <xf numFmtId="0" fontId="45" fillId="2" borderId="40" xfId="0" applyFont="1" applyFill="1" applyBorder="1" applyAlignment="1" applyProtection="1">
      <alignment horizontal="left" vertical="center" wrapText="1"/>
      <protection locked="0"/>
    </xf>
    <xf numFmtId="0" fontId="45" fillId="2" borderId="39"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 borderId="135"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8"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43" fontId="8" fillId="2" borderId="0" xfId="71" applyFont="1" applyFill="1" applyBorder="1" applyAlignment="1" applyProtection="1">
      <alignment horizontal="center" vertical="center"/>
      <protection locked="0"/>
    </xf>
    <xf numFmtId="0" fontId="209" fillId="2" borderId="0" xfId="0" applyFont="1" applyFill="1" applyProtection="1">
      <protection locked="0"/>
    </xf>
    <xf numFmtId="0" fontId="45" fillId="2" borderId="0" xfId="0" applyFont="1" applyFill="1" applyAlignment="1" applyProtection="1">
      <alignment horizontal="center" vertical="center"/>
      <protection locked="0"/>
    </xf>
    <xf numFmtId="0" fontId="45" fillId="2" borderId="0" xfId="0" applyFont="1" applyFill="1" applyAlignment="1" applyProtection="1">
      <alignment horizontal="center" vertical="center" wrapText="1"/>
      <protection locked="0"/>
    </xf>
    <xf numFmtId="0" fontId="54" fillId="2" borderId="0" xfId="0" applyFont="1" applyFill="1" applyAlignment="1" applyProtection="1">
      <alignment horizontal="left" vertical="center" wrapText="1"/>
      <protection locked="0"/>
    </xf>
    <xf numFmtId="0" fontId="45" fillId="2" borderId="88" xfId="0" applyFont="1" applyFill="1" applyBorder="1" applyAlignment="1" applyProtection="1">
      <alignment horizontal="left" vertical="center" wrapText="1"/>
      <protection locked="0"/>
    </xf>
    <xf numFmtId="0" fontId="5" fillId="2" borderId="0" xfId="0" applyFont="1" applyFill="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7" xfId="0" applyNumberFormat="1" applyFont="1" applyFill="1" applyBorder="1" applyAlignment="1" applyProtection="1">
      <alignment horizontal="center"/>
      <protection locked="0"/>
    </xf>
    <xf numFmtId="1" fontId="45" fillId="2" borderId="38"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Alignment="1" applyProtection="1">
      <alignment vertical="center"/>
      <protection locked="0"/>
    </xf>
    <xf numFmtId="0" fontId="34" fillId="2" borderId="11"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4" fillId="2" borderId="0" xfId="0" applyFont="1" applyFill="1" applyAlignment="1" applyProtection="1">
      <alignment horizontal="center"/>
      <protection locked="0"/>
    </xf>
    <xf numFmtId="0" fontId="231"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Alignment="1" applyProtection="1">
      <alignment horizontal="center"/>
      <protection locked="0"/>
    </xf>
    <xf numFmtId="3" fontId="227" fillId="2" borderId="0" xfId="0" applyNumberFormat="1" applyFont="1" applyFill="1" applyAlignment="1" applyProtection="1">
      <alignment vertical="center" wrapText="1"/>
      <protection locked="0"/>
    </xf>
    <xf numFmtId="0" fontId="34" fillId="2" borderId="0" xfId="0" applyFont="1" applyFill="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0" fillId="2" borderId="88" xfId="0" applyNumberFormat="1" applyFont="1" applyFill="1" applyBorder="1" applyAlignment="1" applyProtection="1">
      <alignment vertical="center"/>
      <protection locked="0"/>
    </xf>
    <xf numFmtId="3" fontId="230" fillId="0" borderId="88" xfId="0" applyNumberFormat="1" applyFont="1" applyBorder="1" applyAlignment="1" applyProtection="1">
      <alignment vertical="center" wrapText="1"/>
      <protection locked="0"/>
    </xf>
    <xf numFmtId="3" fontId="91" fillId="2" borderId="117" xfId="0" applyNumberFormat="1" applyFont="1" applyFill="1" applyBorder="1" applyAlignment="1" applyProtection="1">
      <alignment horizontal="left" vertical="center"/>
      <protection locked="0"/>
    </xf>
    <xf numFmtId="0" fontId="231" fillId="2" borderId="0" xfId="0" applyFont="1" applyFill="1" applyAlignment="1" applyProtection="1">
      <alignment horizontal="center" vertical="center"/>
      <protection locked="0"/>
    </xf>
    <xf numFmtId="3" fontId="230" fillId="2" borderId="0" xfId="0" applyNumberFormat="1" applyFont="1" applyFill="1" applyAlignment="1" applyProtection="1">
      <alignment vertical="center"/>
      <protection locked="0"/>
    </xf>
    <xf numFmtId="3" fontId="47" fillId="2" borderId="0" xfId="0" applyNumberFormat="1" applyFont="1" applyFill="1" applyAlignment="1" applyProtection="1">
      <alignment vertical="center"/>
      <protection locked="0"/>
    </xf>
    <xf numFmtId="3" fontId="91" fillId="2" borderId="0" xfId="0" applyNumberFormat="1" applyFont="1" applyFill="1" applyAlignment="1" applyProtection="1">
      <alignment vertical="center" wrapText="1"/>
      <protection locked="0"/>
    </xf>
    <xf numFmtId="3" fontId="91" fillId="2" borderId="0" xfId="0" applyNumberFormat="1" applyFont="1" applyFill="1" applyAlignment="1" applyProtection="1">
      <alignment horizontal="left" vertical="center"/>
      <protection locked="0"/>
    </xf>
    <xf numFmtId="3" fontId="230" fillId="0" borderId="0" xfId="0" applyNumberFormat="1" applyFont="1" applyAlignment="1" applyProtection="1">
      <alignment vertical="center" wrapText="1"/>
      <protection locked="0"/>
    </xf>
    <xf numFmtId="3" fontId="47" fillId="2" borderId="0" xfId="0" applyNumberFormat="1" applyFont="1" applyFill="1" applyAlignment="1" applyProtection="1">
      <alignment horizontal="center" vertical="center"/>
      <protection locked="0"/>
    </xf>
    <xf numFmtId="0" fontId="231" fillId="2" borderId="11"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09" xfId="0" applyFont="1" applyFill="1" applyBorder="1" applyAlignment="1" applyProtection="1">
      <alignment horizontal="center"/>
      <protection locked="0"/>
    </xf>
    <xf numFmtId="175" fontId="91" fillId="2" borderId="36"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91" fillId="2" borderId="0" xfId="0" applyFont="1" applyFill="1" applyAlignment="1">
      <alignment horizontal="left" wrapText="1"/>
    </xf>
    <xf numFmtId="0" fontId="91" fillId="28" borderId="138" xfId="0" applyFont="1" applyFill="1" applyBorder="1" applyAlignment="1">
      <alignment horizontal="left" vertical="center"/>
    </xf>
    <xf numFmtId="0" fontId="212" fillId="28" borderId="122" xfId="40" applyNumberFormat="1" applyFont="1" applyFill="1" applyBorder="1" applyAlignment="1">
      <alignment horizontal="left" vertical="center"/>
    </xf>
    <xf numFmtId="0" fontId="91" fillId="2" borderId="0" xfId="0" applyFont="1" applyFill="1"/>
    <xf numFmtId="0" fontId="91" fillId="2" borderId="0" xfId="0" applyFont="1" applyFill="1" applyAlignment="1">
      <alignment horizontal="left"/>
    </xf>
    <xf numFmtId="0" fontId="91" fillId="2" borderId="0" xfId="40" applyNumberFormat="1" applyFont="1" applyFill="1" applyBorder="1" applyAlignment="1">
      <alignment vertical="center" wrapText="1"/>
    </xf>
    <xf numFmtId="0" fontId="8" fillId="2" borderId="109" xfId="0" applyFont="1" applyFill="1" applyBorder="1" applyAlignment="1" applyProtection="1">
      <alignment horizontal="left" vertical="center"/>
      <protection locked="0"/>
    </xf>
    <xf numFmtId="169" fontId="41" fillId="2" borderId="109" xfId="0" applyNumberFormat="1" applyFont="1" applyFill="1" applyBorder="1"/>
    <xf numFmtId="169" fontId="41" fillId="2" borderId="133" xfId="70" applyFont="1" applyFill="1" applyBorder="1"/>
    <xf numFmtId="169" fontId="41" fillId="2" borderId="109" xfId="70" applyFont="1" applyFill="1" applyBorder="1"/>
    <xf numFmtId="169" fontId="41" fillId="2" borderId="121" xfId="70" applyFont="1" applyFill="1" applyBorder="1"/>
    <xf numFmtId="169" fontId="41" fillId="2" borderId="136" xfId="70" applyFont="1" applyFill="1" applyBorder="1"/>
    <xf numFmtId="169" fontId="41" fillId="2" borderId="0" xfId="70" applyFont="1" applyFill="1"/>
    <xf numFmtId="0" fontId="47" fillId="88" borderId="94" xfId="0" applyFont="1" applyFill="1" applyBorder="1" applyAlignment="1">
      <alignment horizontal="center" vertical="center" wrapText="1"/>
    </xf>
    <xf numFmtId="174" fontId="47" fillId="88" borderId="109" xfId="0" applyNumberFormat="1" applyFont="1" applyFill="1" applyBorder="1" applyAlignment="1">
      <alignment horizontal="center" vertical="center" wrapText="1"/>
    </xf>
    <xf numFmtId="0" fontId="47" fillId="2" borderId="0" xfId="0" applyFont="1" applyFill="1"/>
    <xf numFmtId="174" fontId="47" fillId="88" borderId="94" xfId="0" applyNumberFormat="1" applyFont="1" applyFill="1" applyBorder="1" applyAlignment="1">
      <alignment horizontal="center" vertical="center" wrapText="1"/>
    </xf>
    <xf numFmtId="0" fontId="0" fillId="92" borderId="0" xfId="0" applyFill="1" applyAlignment="1">
      <alignment vertical="center"/>
    </xf>
    <xf numFmtId="0" fontId="0" fillId="92" borderId="0" xfId="0" applyFill="1" applyAlignment="1">
      <alignment horizontal="left" vertical="center"/>
    </xf>
    <xf numFmtId="0" fontId="91" fillId="92" borderId="0" xfId="0" applyFont="1" applyFill="1" applyAlignment="1">
      <alignment horizontal="left" vertical="center"/>
    </xf>
    <xf numFmtId="178" fontId="212" fillId="92" borderId="27" xfId="40" applyNumberFormat="1" applyFont="1" applyFill="1" applyBorder="1" applyAlignment="1">
      <alignment horizontal="left" vertical="center"/>
    </xf>
    <xf numFmtId="0" fontId="48" fillId="92" borderId="0" xfId="0" applyFont="1" applyFill="1" applyAlignment="1">
      <alignment horizontal="left" vertical="center"/>
    </xf>
    <xf numFmtId="174" fontId="47" fillId="88" borderId="109" xfId="0" applyNumberFormat="1" applyFont="1" applyFill="1" applyBorder="1" applyAlignment="1">
      <alignment horizontal="left" vertical="center" wrapText="1"/>
    </xf>
    <xf numFmtId="174" fontId="47" fillId="88" borderId="94" xfId="0" applyNumberFormat="1" applyFont="1" applyFill="1" applyBorder="1" applyAlignment="1">
      <alignment horizontal="left" vertical="center" wrapText="1"/>
    </xf>
    <xf numFmtId="0" fontId="13" fillId="92" borderId="0" xfId="0" applyFont="1" applyFill="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1" xfId="0" applyNumberFormat="1" applyFont="1" applyFill="1" applyBorder="1" applyAlignment="1">
      <alignment horizontal="center" vertical="center"/>
    </xf>
    <xf numFmtId="3" fontId="91" fillId="2" borderId="137" xfId="0" applyNumberFormat="1" applyFont="1" applyFill="1" applyBorder="1" applyAlignment="1">
      <alignment horizontal="center" vertical="center"/>
    </xf>
    <xf numFmtId="3" fontId="91" fillId="2" borderId="133" xfId="0" applyNumberFormat="1" applyFont="1" applyFill="1" applyBorder="1" applyAlignment="1">
      <alignment horizontal="center" vertical="center"/>
    </xf>
    <xf numFmtId="174" fontId="45" fillId="88" borderId="121" xfId="0" applyNumberFormat="1" applyFont="1" applyFill="1" applyBorder="1" applyAlignment="1">
      <alignment horizontal="center" vertical="center" wrapText="1"/>
    </xf>
    <xf numFmtId="174" fontId="45" fillId="88" borderId="137" xfId="0" applyNumberFormat="1" applyFont="1" applyFill="1" applyBorder="1" applyAlignment="1">
      <alignment horizontal="center" vertical="center" wrapText="1"/>
    </xf>
    <xf numFmtId="174" fontId="45" fillId="88" borderId="133" xfId="0" applyNumberFormat="1" applyFont="1" applyFill="1" applyBorder="1" applyAlignment="1">
      <alignment horizontal="center" vertical="center" wrapText="1"/>
    </xf>
    <xf numFmtId="174" fontId="91" fillId="88" borderId="121" xfId="0" applyNumberFormat="1" applyFont="1" applyFill="1" applyBorder="1" applyAlignment="1">
      <alignment horizontal="center" vertical="center" wrapText="1"/>
    </xf>
    <xf numFmtId="0" fontId="219" fillId="2" borderId="137" xfId="0" applyFont="1" applyFill="1" applyBorder="1"/>
    <xf numFmtId="174" fontId="91" fillId="88" borderId="137" xfId="0" applyNumberFormat="1" applyFont="1" applyFill="1" applyBorder="1" applyAlignment="1">
      <alignment horizontal="center" vertical="center" wrapText="1"/>
    </xf>
    <xf numFmtId="174" fontId="91" fillId="88" borderId="133" xfId="0" applyNumberFormat="1" applyFont="1" applyFill="1" applyBorder="1" applyAlignment="1">
      <alignment horizontal="center" vertical="center" wrapText="1"/>
    </xf>
    <xf numFmtId="3" fontId="45" fillId="2" borderId="121" xfId="0" applyNumberFormat="1" applyFont="1" applyFill="1" applyBorder="1" applyAlignment="1">
      <alignment horizontal="center" vertical="center"/>
    </xf>
    <xf numFmtId="3" fontId="45" fillId="2" borderId="137" xfId="0" applyNumberFormat="1" applyFont="1" applyFill="1" applyBorder="1" applyAlignment="1">
      <alignment horizontal="center" vertical="center"/>
    </xf>
    <xf numFmtId="3" fontId="45" fillId="2" borderId="133" xfId="0" applyNumberFormat="1" applyFont="1" applyFill="1" applyBorder="1" applyAlignment="1">
      <alignment horizontal="center" vertical="center"/>
    </xf>
    <xf numFmtId="0" fontId="44" fillId="2" borderId="0" xfId="0" applyFont="1" applyFill="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0" fontId="7" fillId="28" borderId="0" xfId="0" applyFont="1" applyFill="1"/>
    <xf numFmtId="180" fontId="7" fillId="28" borderId="0" xfId="0" applyNumberFormat="1" applyFont="1" applyFill="1"/>
    <xf numFmtId="0" fontId="0" fillId="28" borderId="0" xfId="0" applyFill="1"/>
    <xf numFmtId="0" fontId="0" fillId="28" borderId="0" xfId="0" applyFill="1" applyAlignment="1">
      <alignment horizontal="center"/>
    </xf>
    <xf numFmtId="0" fontId="8" fillId="2" borderId="3" xfId="0" applyFont="1" applyFill="1" applyBorder="1" applyAlignment="1" applyProtection="1">
      <alignment horizontal="left" vertical="center" wrapText="1"/>
      <protection locked="0"/>
    </xf>
    <xf numFmtId="0" fontId="0" fillId="92" borderId="0" xfId="0" applyFill="1"/>
    <xf numFmtId="0" fontId="0" fillId="28" borderId="109" xfId="0" applyFill="1" applyBorder="1"/>
    <xf numFmtId="0" fontId="0" fillId="2" borderId="109" xfId="0" applyFill="1" applyBorder="1" applyAlignment="1">
      <alignment horizontal="center"/>
    </xf>
    <xf numFmtId="0" fontId="44" fillId="2" borderId="0" xfId="0" applyFont="1" applyFill="1" applyAlignment="1">
      <alignment horizontal="center"/>
    </xf>
    <xf numFmtId="178" fontId="212" fillId="92" borderId="139" xfId="40" applyNumberFormat="1" applyFont="1" applyFill="1" applyBorder="1" applyAlignment="1">
      <alignment vertical="center"/>
    </xf>
    <xf numFmtId="0" fontId="48" fillId="92" borderId="0" xfId="0" applyFont="1" applyFill="1"/>
    <xf numFmtId="0" fontId="235" fillId="2" borderId="87" xfId="73" applyFont="1" applyFill="1" applyBorder="1" applyAlignment="1">
      <alignment vertical="center"/>
    </xf>
    <xf numFmtId="0" fontId="212" fillId="2" borderId="0" xfId="40" applyNumberFormat="1" applyFont="1" applyFill="1" applyBorder="1" applyAlignment="1" applyProtection="1">
      <alignment vertical="center" wrapText="1"/>
      <protection locked="0"/>
    </xf>
    <xf numFmtId="0" fontId="38" fillId="92" borderId="0" xfId="73" applyFill="1"/>
    <xf numFmtId="0" fontId="91" fillId="2" borderId="0" xfId="0" applyFont="1" applyFill="1" applyAlignment="1">
      <alignment vertical="center" wrapText="1"/>
    </xf>
    <xf numFmtId="0" fontId="235" fillId="2" borderId="48" xfId="73" applyFont="1" applyFill="1" applyBorder="1" applyAlignment="1">
      <alignment vertical="center"/>
    </xf>
    <xf numFmtId="0" fontId="213" fillId="26" borderId="109" xfId="0" applyFont="1" applyFill="1" applyBorder="1" applyAlignment="1">
      <alignment horizontal="center"/>
    </xf>
    <xf numFmtId="8" fontId="91" fillId="2" borderId="34" xfId="0" applyNumberFormat="1" applyFont="1" applyFill="1" applyBorder="1" applyAlignment="1">
      <alignment horizontal="center"/>
    </xf>
    <xf numFmtId="8" fontId="235" fillId="2" borderId="53" xfId="73" applyNumberFormat="1" applyFont="1" applyFill="1" applyBorder="1" applyAlignment="1">
      <alignment horizontal="center" vertical="center"/>
    </xf>
    <xf numFmtId="175" fontId="47" fillId="2" borderId="109" xfId="0" applyNumberFormat="1" applyFont="1" applyFill="1" applyBorder="1" applyAlignment="1">
      <alignment horizontal="center"/>
    </xf>
    <xf numFmtId="175" fontId="47" fillId="2" borderId="33" xfId="0" applyNumberFormat="1" applyFont="1" applyFill="1" applyBorder="1" applyAlignment="1">
      <alignment horizontal="center"/>
    </xf>
    <xf numFmtId="8" fontId="91" fillId="2" borderId="107" xfId="0" applyNumberFormat="1" applyFont="1" applyFill="1" applyBorder="1" applyAlignment="1">
      <alignment horizontal="center"/>
    </xf>
    <xf numFmtId="3" fontId="41" fillId="2" borderId="33" xfId="0" applyNumberFormat="1" applyFont="1" applyFill="1" applyBorder="1" applyAlignment="1" applyProtection="1">
      <alignment horizontal="center"/>
      <protection locked="0"/>
    </xf>
    <xf numFmtId="0" fontId="235" fillId="0" borderId="87" xfId="73" applyFont="1" applyBorder="1" applyAlignment="1">
      <alignment vertical="center"/>
    </xf>
    <xf numFmtId="173" fontId="45" fillId="2" borderId="11" xfId="70" applyNumberFormat="1" applyFont="1" applyFill="1" applyBorder="1" applyAlignment="1" applyProtection="1">
      <alignment horizontal="center" vertical="center"/>
      <protection locked="0"/>
    </xf>
    <xf numFmtId="0" fontId="0" fillId="2" borderId="88" xfId="0" applyFill="1" applyBorder="1" applyProtection="1">
      <protection locked="0"/>
    </xf>
    <xf numFmtId="0" fontId="34" fillId="2" borderId="88"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13" fillId="2" borderId="109" xfId="0" applyFont="1" applyFill="1" applyBorder="1" applyAlignment="1">
      <alignment vertical="top"/>
    </xf>
    <xf numFmtId="0" fontId="0" fillId="90" borderId="0" xfId="0" applyFill="1"/>
    <xf numFmtId="0" fontId="217" fillId="2" borderId="109" xfId="0" applyFont="1" applyFill="1" applyBorder="1" applyAlignment="1">
      <alignment vertical="top" wrapText="1"/>
    </xf>
    <xf numFmtId="178" fontId="212" fillId="90" borderId="139" xfId="40" applyNumberFormat="1" applyFont="1" applyFill="1" applyBorder="1" applyAlignment="1">
      <alignment horizontal="left" vertical="center"/>
    </xf>
    <xf numFmtId="0" fontId="217" fillId="2" borderId="0" xfId="0" applyFont="1" applyFill="1" applyAlignment="1">
      <alignment horizontal="left" vertical="top" wrapText="1"/>
    </xf>
    <xf numFmtId="0" fontId="13" fillId="2" borderId="0" xfId="0" applyFont="1" applyFill="1" applyAlignment="1">
      <alignment horizontal="left" vertical="top" wrapText="1"/>
    </xf>
    <xf numFmtId="0" fontId="217" fillId="2" borderId="96" xfId="0" applyFont="1" applyFill="1" applyBorder="1" applyAlignment="1">
      <alignment vertical="top" wrapText="1"/>
    </xf>
    <xf numFmtId="0" fontId="0" fillId="90" borderId="109" xfId="0" applyFill="1" applyBorder="1"/>
    <xf numFmtId="0" fontId="13" fillId="2" borderId="0" xfId="0" applyFont="1" applyFill="1" applyAlignment="1">
      <alignment horizontal="center" vertical="center"/>
    </xf>
    <xf numFmtId="175" fontId="47" fillId="2" borderId="12" xfId="0" applyNumberFormat="1" applyFont="1" applyFill="1" applyBorder="1" applyAlignment="1">
      <alignment horizontal="left" vertical="center"/>
    </xf>
    <xf numFmtId="175" fontId="91" fillId="2" borderId="6" xfId="0" quotePrefix="1" applyNumberFormat="1" applyFont="1" applyFill="1" applyBorder="1" applyAlignment="1">
      <alignment horizontal="left" vertical="center"/>
    </xf>
    <xf numFmtId="175" fontId="221" fillId="2" borderId="6" xfId="0" applyNumberFormat="1" applyFont="1" applyFill="1" applyBorder="1" applyAlignment="1">
      <alignment horizontal="left" vertical="center"/>
    </xf>
    <xf numFmtId="175" fontId="47" fillId="2" borderId="6" xfId="0" applyNumberFormat="1" applyFont="1" applyFill="1" applyBorder="1" applyAlignment="1">
      <alignment horizontal="left" vertical="center"/>
    </xf>
    <xf numFmtId="175" fontId="47" fillId="2" borderId="6" xfId="0" quotePrefix="1" applyNumberFormat="1" applyFont="1" applyFill="1" applyBorder="1" applyAlignment="1">
      <alignment horizontal="left" vertical="center"/>
    </xf>
    <xf numFmtId="175" fontId="47" fillId="2" borderId="47" xfId="0" quotePrefix="1" applyNumberFormat="1" applyFont="1" applyFill="1" applyBorder="1" applyAlignment="1">
      <alignment horizontal="left" vertical="center"/>
    </xf>
    <xf numFmtId="0" fontId="91" fillId="2" borderId="118" xfId="0" applyFont="1" applyFill="1" applyBorder="1" applyAlignment="1">
      <alignment horizontal="left" vertical="center"/>
    </xf>
    <xf numFmtId="0" fontId="91" fillId="2" borderId="141" xfId="0" applyFont="1" applyFill="1" applyBorder="1" applyAlignment="1">
      <alignment horizontal="left" vertical="center"/>
    </xf>
    <xf numFmtId="0" fontId="91" fillId="2" borderId="54" xfId="0" applyFont="1" applyFill="1" applyBorder="1" applyAlignment="1">
      <alignment horizontal="left" vertical="center"/>
    </xf>
    <xf numFmtId="0" fontId="48" fillId="2" borderId="12" xfId="0" applyFont="1" applyFill="1" applyBorder="1" applyAlignment="1">
      <alignment horizontal="left" vertical="center"/>
    </xf>
    <xf numFmtId="0" fontId="48" fillId="2" borderId="6" xfId="0" applyFont="1" applyFill="1" applyBorder="1" applyAlignment="1">
      <alignment horizontal="left" vertical="center"/>
    </xf>
    <xf numFmtId="0" fontId="91" fillId="2" borderId="6" xfId="0" applyFont="1" applyFill="1" applyBorder="1" applyAlignment="1">
      <alignment horizontal="left" vertical="center"/>
    </xf>
    <xf numFmtId="0" fontId="13" fillId="2" borderId="47" xfId="0" applyFont="1" applyFill="1" applyBorder="1" applyAlignment="1">
      <alignment vertical="center"/>
    </xf>
    <xf numFmtId="175" fontId="91" fillId="2" borderId="118"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wrapText="1"/>
    </xf>
    <xf numFmtId="175" fontId="91" fillId="2" borderId="141" xfId="0" applyNumberFormat="1" applyFont="1" applyFill="1" applyBorder="1" applyAlignment="1">
      <alignment horizontal="left" vertical="center"/>
    </xf>
    <xf numFmtId="175" fontId="91" fillId="2" borderId="141" xfId="0" applyNumberFormat="1" applyFont="1" applyFill="1" applyBorder="1" applyAlignment="1">
      <alignment horizontal="center" vertical="center"/>
    </xf>
    <xf numFmtId="175" fontId="91" fillId="2" borderId="54" xfId="0" applyNumberFormat="1" applyFont="1" applyFill="1" applyBorder="1" applyAlignment="1">
      <alignment horizontal="center" vertical="center"/>
    </xf>
    <xf numFmtId="0" fontId="13" fillId="2" borderId="6" xfId="0" applyFont="1" applyFill="1" applyBorder="1" applyAlignment="1">
      <alignment vertical="center"/>
    </xf>
    <xf numFmtId="0" fontId="48" fillId="92" borderId="0" xfId="0" applyFont="1" applyFill="1" applyAlignment="1">
      <alignment vertical="center"/>
    </xf>
    <xf numFmtId="0" fontId="236" fillId="2" borderId="0" xfId="0" applyFont="1" applyFill="1"/>
    <xf numFmtId="0" fontId="45" fillId="2" borderId="48" xfId="0" applyFont="1" applyFill="1" applyBorder="1" applyAlignment="1">
      <alignment vertical="center" wrapText="1"/>
    </xf>
    <xf numFmtId="0" fontId="45" fillId="2" borderId="87" xfId="0" applyFont="1" applyFill="1" applyBorder="1" applyAlignment="1">
      <alignment vertical="center" wrapText="1"/>
    </xf>
    <xf numFmtId="0" fontId="45" fillId="2" borderId="9" xfId="0" applyFont="1" applyFill="1" applyBorder="1" applyAlignment="1">
      <alignment vertical="center"/>
    </xf>
    <xf numFmtId="0" fontId="45" fillId="2" borderId="87" xfId="0" applyFont="1" applyFill="1" applyBorder="1" applyAlignment="1">
      <alignment vertical="center"/>
    </xf>
    <xf numFmtId="0" fontId="45" fillId="2" borderId="9" xfId="0" applyFont="1" applyFill="1" applyBorder="1" applyAlignment="1">
      <alignment vertical="center" wrapText="1"/>
    </xf>
    <xf numFmtId="0" fontId="235" fillId="2" borderId="8" xfId="73" applyFont="1" applyFill="1" applyBorder="1" applyAlignment="1">
      <alignment vertical="center"/>
    </xf>
    <xf numFmtId="0" fontId="45" fillId="2" borderId="8" xfId="0" applyFont="1" applyFill="1" applyBorder="1" applyAlignment="1">
      <alignment vertical="top" wrapText="1"/>
    </xf>
    <xf numFmtId="0" fontId="236" fillId="2" borderId="0" xfId="0" applyFont="1" applyFill="1" applyAlignment="1">
      <alignment horizontal="left"/>
    </xf>
    <xf numFmtId="8" fontId="91" fillId="2" borderId="115" xfId="0" applyNumberFormat="1" applyFont="1" applyFill="1" applyBorder="1" applyAlignment="1">
      <alignment horizontal="center"/>
    </xf>
    <xf numFmtId="8" fontId="91" fillId="2" borderId="116" xfId="0" applyNumberFormat="1" applyFont="1" applyFill="1" applyBorder="1" applyAlignment="1">
      <alignment horizontal="center"/>
    </xf>
    <xf numFmtId="172" fontId="45" fillId="2" borderId="136" xfId="0" applyNumberFormat="1" applyFont="1" applyFill="1" applyBorder="1" applyAlignment="1">
      <alignment horizontal="center"/>
    </xf>
    <xf numFmtId="288" fontId="41" fillId="2" borderId="102" xfId="0" applyNumberFormat="1" applyFont="1" applyFill="1" applyBorder="1" applyAlignment="1">
      <alignment horizontal="center"/>
    </xf>
    <xf numFmtId="288" fontId="45" fillId="2" borderId="136" xfId="0" applyNumberFormat="1" applyFont="1" applyFill="1" applyBorder="1" applyAlignment="1">
      <alignment horizontal="center"/>
    </xf>
    <xf numFmtId="172" fontId="45" fillId="2" borderId="106" xfId="0" applyNumberFormat="1" applyFont="1" applyFill="1" applyBorder="1" applyAlignment="1">
      <alignment horizontal="center"/>
    </xf>
    <xf numFmtId="288" fontId="41" fillId="2" borderId="36" xfId="0" applyNumberFormat="1" applyFont="1" applyFill="1" applyBorder="1" applyAlignment="1">
      <alignment horizontal="center"/>
    </xf>
    <xf numFmtId="288" fontId="45" fillId="2" borderId="106" xfId="0" applyNumberFormat="1" applyFont="1" applyFill="1" applyBorder="1" applyAlignment="1">
      <alignment horizontal="center"/>
    </xf>
    <xf numFmtId="0" fontId="57" fillId="2" borderId="0" xfId="0" applyFont="1" applyFill="1" applyAlignment="1">
      <alignment horizontal="left" vertical="top"/>
    </xf>
    <xf numFmtId="0" fontId="13" fillId="93" borderId="109" xfId="0" applyFont="1" applyFill="1" applyBorder="1" applyAlignment="1">
      <alignment horizontal="left" vertical="top" wrapText="1"/>
    </xf>
    <xf numFmtId="0" fontId="0" fillId="28" borderId="109" xfId="0" applyFill="1" applyBorder="1" applyAlignment="1">
      <alignment vertical="top"/>
    </xf>
    <xf numFmtId="3" fontId="0" fillId="28" borderId="40" xfId="0" applyNumberFormat="1" applyFill="1" applyBorder="1" applyAlignment="1">
      <alignment vertical="top"/>
    </xf>
    <xf numFmtId="3" fontId="0" fillId="28" borderId="39" xfId="0" applyNumberFormat="1" applyFill="1" applyBorder="1" applyAlignment="1">
      <alignment vertical="top"/>
    </xf>
    <xf numFmtId="3" fontId="0" fillId="28" borderId="41" xfId="0" applyNumberFormat="1" applyFill="1" applyBorder="1" applyAlignment="1">
      <alignment vertical="top"/>
    </xf>
    <xf numFmtId="3" fontId="0" fillId="28" borderId="3" xfId="0" applyNumberFormat="1" applyFill="1" applyBorder="1" applyAlignment="1">
      <alignment vertical="top"/>
    </xf>
    <xf numFmtId="3" fontId="0" fillId="28" borderId="34" xfId="0" applyNumberFormat="1" applyFill="1" applyBorder="1" applyAlignment="1">
      <alignment vertical="top"/>
    </xf>
    <xf numFmtId="3" fontId="0" fillId="28" borderId="44" xfId="0" applyNumberFormat="1" applyFill="1" applyBorder="1" applyAlignment="1">
      <alignment vertical="top"/>
    </xf>
    <xf numFmtId="3" fontId="0" fillId="28" borderId="135" xfId="0" applyNumberFormat="1" applyFill="1" applyBorder="1" applyAlignment="1">
      <alignment vertical="top"/>
    </xf>
    <xf numFmtId="3" fontId="0" fillId="28" borderId="115" xfId="0" applyNumberFormat="1" applyFill="1" applyBorder="1" applyAlignment="1">
      <alignment vertical="top"/>
    </xf>
    <xf numFmtId="3" fontId="0" fillId="28" borderId="116" xfId="0" applyNumberFormat="1" applyFill="1" applyBorder="1" applyAlignment="1">
      <alignment vertical="top"/>
    </xf>
    <xf numFmtId="0" fontId="44" fillId="92" borderId="0" xfId="0" applyFont="1" applyFill="1"/>
    <xf numFmtId="0" fontId="0" fillId="2" borderId="0" xfId="0" applyFill="1" applyAlignment="1">
      <alignment wrapText="1"/>
    </xf>
    <xf numFmtId="0" fontId="52" fillId="26" borderId="48" xfId="0" applyFont="1" applyFill="1" applyBorder="1" applyAlignment="1">
      <alignment horizontal="center" vertical="center" wrapText="1"/>
    </xf>
    <xf numFmtId="0" fontId="44" fillId="2" borderId="117" xfId="0" applyFont="1" applyFill="1" applyBorder="1" applyAlignment="1">
      <alignment wrapText="1"/>
    </xf>
    <xf numFmtId="0" fontId="48" fillId="2" borderId="88" xfId="0" applyFont="1" applyFill="1" applyBorder="1" applyAlignment="1">
      <alignment wrapText="1"/>
    </xf>
    <xf numFmtId="0" fontId="0" fillId="2" borderId="11" xfId="0" applyFill="1" applyBorder="1"/>
    <xf numFmtId="0" fontId="48" fillId="2" borderId="108" xfId="0" applyFont="1" applyFill="1" applyBorder="1" applyAlignment="1">
      <alignment wrapText="1"/>
    </xf>
    <xf numFmtId="0" fontId="91" fillId="2" borderId="5" xfId="0" applyFont="1" applyFill="1" applyBorder="1"/>
    <xf numFmtId="0" fontId="0" fillId="2" borderId="5" xfId="0" applyFill="1" applyBorder="1"/>
    <xf numFmtId="0" fontId="0" fillId="2" borderId="111" xfId="0" applyFill="1" applyBorder="1"/>
    <xf numFmtId="0" fontId="44" fillId="2" borderId="121" xfId="0" applyFont="1" applyFill="1" applyBorder="1" applyAlignment="1">
      <alignment wrapText="1"/>
    </xf>
    <xf numFmtId="0" fontId="0" fillId="2" borderId="117" xfId="0" applyFill="1" applyBorder="1" applyAlignment="1">
      <alignment wrapText="1"/>
    </xf>
    <xf numFmtId="0" fontId="0" fillId="2" borderId="102" xfId="0" applyFill="1" applyBorder="1"/>
    <xf numFmtId="0" fontId="0" fillId="2" borderId="96" xfId="0" applyFill="1" applyBorder="1"/>
    <xf numFmtId="0" fontId="44" fillId="2" borderId="88" xfId="0" applyFont="1" applyFill="1" applyBorder="1" applyAlignment="1">
      <alignment wrapText="1"/>
    </xf>
    <xf numFmtId="0" fontId="0" fillId="2" borderId="108" xfId="0" applyFill="1" applyBorder="1" applyAlignment="1">
      <alignment wrapText="1"/>
    </xf>
    <xf numFmtId="0" fontId="48" fillId="2" borderId="102" xfId="0" applyFont="1" applyFill="1" applyBorder="1" applyAlignment="1">
      <alignment vertical="center"/>
    </xf>
    <xf numFmtId="0" fontId="237" fillId="2" borderId="117" xfId="0" applyFont="1" applyFill="1" applyBorder="1" applyAlignment="1">
      <alignment vertical="center" wrapText="1"/>
    </xf>
    <xf numFmtId="0" fontId="0" fillId="2" borderId="88" xfId="0" applyFill="1" applyBorder="1" applyAlignment="1">
      <alignment wrapText="1"/>
    </xf>
    <xf numFmtId="0" fontId="237" fillId="2" borderId="108" xfId="0" applyFont="1" applyFill="1" applyBorder="1" applyAlignment="1">
      <alignment vertical="center" wrapText="1"/>
    </xf>
    <xf numFmtId="0" fontId="48" fillId="2" borderId="137" xfId="0" applyFont="1" applyFill="1" applyBorder="1"/>
    <xf numFmtId="0" fontId="0" fillId="2" borderId="137" xfId="0" applyFill="1" applyBorder="1"/>
    <xf numFmtId="0" fontId="0" fillId="2" borderId="133" xfId="0" applyFill="1" applyBorder="1"/>
    <xf numFmtId="10" fontId="41" fillId="0" borderId="6" xfId="0" applyNumberFormat="1" applyFont="1" applyBorder="1" applyAlignment="1" applyProtection="1">
      <alignment horizontal="center"/>
      <protection locked="0"/>
    </xf>
    <xf numFmtId="0" fontId="222" fillId="2" borderId="0" xfId="0" applyFont="1" applyFill="1" applyAlignment="1">
      <alignment horizontal="left" vertical="center"/>
    </xf>
    <xf numFmtId="169" fontId="212" fillId="2" borderId="0" xfId="70" applyFont="1" applyFill="1" applyBorder="1" applyAlignment="1">
      <alignment horizontal="left" vertical="center"/>
    </xf>
    <xf numFmtId="169" fontId="212" fillId="28" borderId="122" xfId="70" applyFont="1" applyFill="1" applyBorder="1" applyAlignment="1">
      <alignment horizontal="left" vertical="center"/>
    </xf>
    <xf numFmtId="181" fontId="212" fillId="28" borderId="122" xfId="71" applyNumberFormat="1" applyFont="1" applyFill="1" applyBorder="1" applyAlignment="1">
      <alignment horizontal="left" vertical="center"/>
    </xf>
    <xf numFmtId="181" fontId="212" fillId="2" borderId="0" xfId="71" applyNumberFormat="1" applyFont="1" applyFill="1" applyBorder="1" applyAlignment="1">
      <alignment horizontal="left" vertical="center"/>
    </xf>
    <xf numFmtId="0" fontId="91" fillId="2" borderId="0" xfId="0" applyFont="1" applyFill="1" applyAlignment="1">
      <alignment horizontal="left" vertical="center"/>
    </xf>
    <xf numFmtId="9" fontId="72" fillId="26" borderId="34" xfId="5151" applyNumberFormat="1" applyFont="1" applyFill="1" applyBorder="1" applyAlignment="1">
      <alignment horizontal="center" vertical="center" wrapText="1"/>
    </xf>
    <xf numFmtId="0" fontId="5" fillId="28" borderId="34" xfId="0" applyFont="1" applyFill="1" applyBorder="1" applyProtection="1">
      <protection locked="0"/>
    </xf>
    <xf numFmtId="17" fontId="5" fillId="28" borderId="34" xfId="0" applyNumberFormat="1" applyFont="1" applyFill="1" applyBorder="1"/>
    <xf numFmtId="175" fontId="239" fillId="2" borderId="0" xfId="5151" applyNumberFormat="1" applyFont="1" applyFill="1" applyAlignment="1">
      <alignment vertical="center"/>
    </xf>
    <xf numFmtId="175" fontId="240" fillId="2" borderId="0" xfId="5151" applyNumberFormat="1" applyFont="1" applyFill="1" applyAlignment="1">
      <alignment vertical="center"/>
    </xf>
    <xf numFmtId="0" fontId="13" fillId="28" borderId="0" xfId="0" applyFont="1" applyFill="1"/>
    <xf numFmtId="10" fontId="45" fillId="0" borderId="6" xfId="0" applyNumberFormat="1" applyFont="1" applyBorder="1" applyAlignment="1" applyProtection="1">
      <alignment horizontal="center"/>
      <protection locked="0"/>
    </xf>
    <xf numFmtId="0" fontId="5" fillId="28" borderId="34" xfId="0" applyFont="1" applyFill="1" applyBorder="1" applyAlignment="1" applyProtection="1">
      <alignment horizontal="center"/>
      <protection locked="0"/>
    </xf>
    <xf numFmtId="0" fontId="5" fillId="28" borderId="34" xfId="0" quotePrefix="1" applyFont="1" applyFill="1" applyBorder="1" applyProtection="1">
      <protection locked="0"/>
    </xf>
    <xf numFmtId="40" fontId="242" fillId="28" borderId="34" xfId="0" quotePrefix="1" applyNumberFormat="1" applyFont="1" applyFill="1" applyBorder="1" applyAlignment="1" applyProtection="1">
      <alignment horizontal="center"/>
      <protection locked="0"/>
    </xf>
    <xf numFmtId="40" fontId="243" fillId="28" borderId="34" xfId="0" applyNumberFormat="1" applyFont="1" applyFill="1" applyBorder="1" applyAlignment="1" applyProtection="1">
      <alignment horizontal="center"/>
      <protection locked="0"/>
    </xf>
    <xf numFmtId="40" fontId="5" fillId="28" borderId="34" xfId="0" quotePrefix="1" applyNumberFormat="1" applyFont="1" applyFill="1" applyBorder="1" applyAlignment="1" applyProtection="1">
      <alignment horizontal="center"/>
      <protection locked="0"/>
    </xf>
    <xf numFmtId="17" fontId="4" fillId="28" borderId="34" xfId="0" applyNumberFormat="1" applyFont="1" applyFill="1" applyBorder="1"/>
    <xf numFmtId="0" fontId="4" fillId="28" borderId="34" xfId="0" applyFont="1" applyFill="1" applyBorder="1" applyProtection="1">
      <protection locked="0"/>
    </xf>
    <xf numFmtId="0" fontId="4" fillId="28" borderId="34" xfId="0" quotePrefix="1" applyFont="1" applyFill="1" applyBorder="1" applyProtection="1">
      <protection locked="0"/>
    </xf>
    <xf numFmtId="0" fontId="52" fillId="26" borderId="100" xfId="0" applyFont="1" applyFill="1" applyBorder="1" applyAlignment="1" applyProtection="1">
      <alignment horizontal="center" vertical="center" wrapText="1"/>
      <protection locked="0"/>
    </xf>
    <xf numFmtId="0" fontId="52" fillId="26" borderId="105" xfId="0" applyFont="1" applyFill="1" applyBorder="1" applyAlignment="1" applyProtection="1">
      <alignment horizontal="center" vertical="center" wrapText="1"/>
      <protection locked="0"/>
    </xf>
    <xf numFmtId="0" fontId="91" fillId="2" borderId="0" xfId="0" applyFont="1" applyFill="1" applyAlignment="1" applyProtection="1">
      <alignment horizontal="left" vertical="center"/>
      <protection locked="0"/>
    </xf>
    <xf numFmtId="39" fontId="42" fillId="2" borderId="0" xfId="0" applyNumberFormat="1" applyFont="1" applyFill="1" applyAlignment="1" applyProtection="1">
      <alignment horizontal="center"/>
      <protection locked="0"/>
    </xf>
    <xf numFmtId="39" fontId="41" fillId="2" borderId="0" xfId="0" applyNumberFormat="1" applyFont="1" applyFill="1" applyAlignment="1" applyProtection="1">
      <alignment horizontal="center"/>
      <protection locked="0"/>
    </xf>
    <xf numFmtId="39" fontId="58" fillId="2" borderId="0" xfId="0" applyNumberFormat="1" applyFont="1" applyFill="1" applyAlignment="1" applyProtection="1">
      <alignment horizontal="left"/>
      <protection locked="0"/>
    </xf>
    <xf numFmtId="39" fontId="58" fillId="2" borderId="0" xfId="0" applyNumberFormat="1" applyFont="1" applyFill="1" applyAlignment="1" applyProtection="1">
      <alignment horizontal="center"/>
      <protection locked="0"/>
    </xf>
    <xf numFmtId="0" fontId="52" fillId="26" borderId="142" xfId="0" applyFont="1" applyFill="1" applyBorder="1" applyAlignment="1" applyProtection="1">
      <alignment horizontal="center" vertical="center" wrapText="1"/>
      <protection locked="0"/>
    </xf>
    <xf numFmtId="3" fontId="8" fillId="2" borderId="144" xfId="0" applyNumberFormat="1" applyFont="1" applyFill="1" applyBorder="1" applyAlignment="1" applyProtection="1">
      <alignment vertical="center" wrapText="1"/>
      <protection locked="0"/>
    </xf>
    <xf numFmtId="0" fontId="52" fillId="26" borderId="145" xfId="0" applyFont="1" applyFill="1" applyBorder="1" applyAlignment="1" applyProtection="1">
      <alignment horizontal="center" vertical="center" wrapText="1"/>
      <protection locked="0"/>
    </xf>
    <xf numFmtId="0" fontId="52" fillId="26" borderId="146" xfId="0" applyFont="1" applyFill="1" applyBorder="1" applyAlignment="1" applyProtection="1">
      <alignment horizontal="center" vertical="center" wrapText="1"/>
      <protection locked="0"/>
    </xf>
    <xf numFmtId="0" fontId="52" fillId="26" borderId="147" xfId="0" applyFont="1" applyFill="1" applyBorder="1" applyAlignment="1" applyProtection="1">
      <alignment horizontal="center" vertical="center" wrapText="1"/>
      <protection locked="0"/>
    </xf>
    <xf numFmtId="0" fontId="52" fillId="26" borderId="148" xfId="0" applyFont="1" applyFill="1" applyBorder="1" applyAlignment="1" applyProtection="1">
      <alignment horizontal="center" vertical="center" wrapText="1"/>
      <protection locked="0"/>
    </xf>
    <xf numFmtId="0" fontId="52" fillId="26" borderId="149" xfId="0" applyFont="1" applyFill="1" applyBorder="1" applyAlignment="1" applyProtection="1">
      <alignment horizontal="center" vertical="center" wrapText="1"/>
      <protection locked="0"/>
    </xf>
    <xf numFmtId="0" fontId="52" fillId="26" borderId="151" xfId="0" applyFont="1" applyFill="1" applyBorder="1" applyAlignment="1" applyProtection="1">
      <alignment horizontal="center" vertical="center" wrapText="1"/>
      <protection locked="0"/>
    </xf>
    <xf numFmtId="0" fontId="52" fillId="26" borderId="98" xfId="0" applyFont="1" applyFill="1" applyBorder="1" applyAlignment="1" applyProtection="1">
      <alignment vertical="center" wrapText="1"/>
      <protection locked="0"/>
    </xf>
    <xf numFmtId="0" fontId="52" fillId="26" borderId="99" xfId="0" applyFont="1" applyFill="1" applyBorder="1" applyAlignment="1" applyProtection="1">
      <alignment vertical="center" wrapText="1"/>
      <protection locked="0"/>
    </xf>
    <xf numFmtId="0" fontId="52" fillId="26" borderId="100" xfId="0" applyFont="1" applyFill="1" applyBorder="1" applyAlignment="1" applyProtection="1">
      <alignment vertical="center" wrapText="1"/>
      <protection locked="0"/>
    </xf>
    <xf numFmtId="8" fontId="91" fillId="2" borderId="3" xfId="0" applyNumberFormat="1" applyFont="1" applyFill="1" applyBorder="1" applyAlignment="1">
      <alignment horizontal="center"/>
    </xf>
    <xf numFmtId="3" fontId="45" fillId="28" borderId="0" xfId="0" applyNumberFormat="1" applyFont="1" applyFill="1" applyAlignment="1" applyProtection="1">
      <alignment horizontal="center" vertical="center"/>
      <protection locked="0"/>
    </xf>
    <xf numFmtId="0" fontId="0" fillId="2" borderId="11" xfId="0" applyFill="1" applyBorder="1" applyProtection="1">
      <protection locked="0"/>
    </xf>
    <xf numFmtId="0" fontId="219" fillId="2" borderId="0" xfId="0" applyFont="1" applyFill="1" applyProtection="1">
      <protection locked="0"/>
    </xf>
    <xf numFmtId="0" fontId="58" fillId="2" borderId="0" xfId="0" applyFont="1" applyFill="1" applyProtection="1">
      <protection locked="0"/>
    </xf>
    <xf numFmtId="0" fontId="45" fillId="2" borderId="0" xfId="0" applyFont="1" applyFill="1" applyAlignment="1" applyProtection="1">
      <alignment vertical="center"/>
      <protection locked="0"/>
    </xf>
    <xf numFmtId="0" fontId="230" fillId="2" borderId="0" xfId="0" applyFont="1" applyFill="1" applyAlignment="1" applyProtection="1">
      <alignment vertical="top" wrapText="1"/>
      <protection locked="0"/>
    </xf>
    <xf numFmtId="175" fontId="47" fillId="2" borderId="109" xfId="0" applyNumberFormat="1" applyFont="1" applyFill="1" applyBorder="1" applyAlignment="1">
      <alignment horizontal="center" wrapText="1"/>
    </xf>
    <xf numFmtId="3" fontId="45" fillId="0" borderId="0" xfId="0" applyNumberFormat="1" applyFont="1" applyAlignment="1" applyProtection="1">
      <alignment horizontal="center" vertical="center"/>
      <protection locked="0"/>
    </xf>
    <xf numFmtId="3" fontId="49" fillId="0" borderId="11" xfId="0" applyNumberFormat="1" applyFont="1" applyBorder="1" applyAlignment="1" applyProtection="1">
      <alignment horizontal="center" vertical="center"/>
      <protection locked="0"/>
    </xf>
    <xf numFmtId="1" fontId="45" fillId="2" borderId="0" xfId="0" applyNumberFormat="1" applyFont="1" applyFill="1" applyAlignment="1" applyProtection="1">
      <alignment horizontal="center" vertical="center"/>
      <protection locked="0"/>
    </xf>
    <xf numFmtId="1" fontId="45" fillId="2" borderId="5" xfId="0" applyNumberFormat="1" applyFont="1" applyFill="1" applyBorder="1" applyAlignment="1" applyProtection="1">
      <alignment horizontal="center" vertical="center"/>
      <protection locked="0"/>
    </xf>
    <xf numFmtId="1" fontId="45" fillId="28" borderId="34" xfId="70" applyNumberFormat="1" applyFont="1" applyFill="1" applyBorder="1" applyAlignment="1" applyProtection="1">
      <alignment horizontal="center"/>
      <protection locked="0"/>
    </xf>
    <xf numFmtId="1" fontId="45" fillId="28" borderId="44" xfId="70" applyNumberFormat="1" applyFont="1" applyFill="1" applyBorder="1" applyAlignment="1" applyProtection="1">
      <alignment horizontal="center"/>
      <protection locked="0"/>
    </xf>
    <xf numFmtId="1" fontId="45" fillId="2" borderId="108" xfId="0" applyNumberFormat="1" applyFont="1" applyFill="1" applyBorder="1" applyAlignment="1" applyProtection="1">
      <alignment horizontal="center"/>
      <protection locked="0"/>
    </xf>
    <xf numFmtId="288" fontId="41" fillId="2" borderId="5" xfId="0" applyNumberFormat="1" applyFont="1" applyFill="1" applyBorder="1" applyAlignment="1">
      <alignment horizontal="center"/>
    </xf>
    <xf numFmtId="288" fontId="45" fillId="2" borderId="8" xfId="0" applyNumberFormat="1" applyFont="1" applyFill="1" applyBorder="1" applyAlignment="1">
      <alignment horizontal="center"/>
    </xf>
    <xf numFmtId="1" fontId="45" fillId="2" borderId="107" xfId="0" applyNumberFormat="1" applyFont="1" applyFill="1" applyBorder="1" applyAlignment="1" applyProtection="1">
      <alignment horizontal="center"/>
      <protection locked="0"/>
    </xf>
    <xf numFmtId="172" fontId="45" fillId="2" borderId="6" xfId="0" applyNumberFormat="1" applyFont="1" applyFill="1" applyBorder="1" applyAlignment="1">
      <alignment horizontal="center"/>
    </xf>
    <xf numFmtId="288" fontId="41" fillId="2" borderId="141" xfId="0" applyNumberFormat="1" applyFont="1" applyFill="1" applyBorder="1" applyAlignment="1">
      <alignment horizontal="center"/>
    </xf>
    <xf numFmtId="288" fontId="45" fillId="2" borderId="6" xfId="0" applyNumberFormat="1" applyFont="1" applyFill="1" applyBorder="1" applyAlignment="1">
      <alignment horizontal="center"/>
    </xf>
    <xf numFmtId="3" fontId="8" fillId="2" borderId="153" xfId="0" applyNumberFormat="1" applyFont="1" applyFill="1" applyBorder="1" applyAlignment="1" applyProtection="1">
      <alignment horizontal="center" vertical="center"/>
      <protection locked="0"/>
    </xf>
    <xf numFmtId="286" fontId="45" fillId="2" borderId="79" xfId="0" applyNumberFormat="1" applyFont="1" applyFill="1" applyBorder="1" applyAlignment="1" applyProtection="1">
      <alignment horizontal="center" vertical="center"/>
      <protection locked="0"/>
    </xf>
    <xf numFmtId="173" fontId="45" fillId="2" borderId="79" xfId="70" applyNumberFormat="1" applyFont="1" applyFill="1" applyBorder="1" applyAlignment="1" applyProtection="1">
      <alignment horizontal="center" vertical="center"/>
      <protection locked="0"/>
    </xf>
    <xf numFmtId="173" fontId="8" fillId="2" borderId="79" xfId="70" applyNumberFormat="1" applyFont="1" applyFill="1" applyBorder="1" applyAlignment="1" applyProtection="1">
      <alignment horizontal="center" vertical="center"/>
      <protection locked="0"/>
    </xf>
    <xf numFmtId="173" fontId="8" fillId="2" borderId="11" xfId="71" applyNumberFormat="1" applyFont="1" applyFill="1" applyBorder="1" applyAlignment="1" applyProtection="1">
      <alignment horizontal="center" vertical="center"/>
      <protection locked="0"/>
    </xf>
    <xf numFmtId="173" fontId="8" fillId="2" borderId="11" xfId="0" applyNumberFormat="1" applyFont="1" applyFill="1" applyBorder="1" applyAlignment="1" applyProtection="1">
      <alignment horizontal="center" vertical="center"/>
      <protection locked="0"/>
    </xf>
    <xf numFmtId="173" fontId="8" fillId="2" borderId="111" xfId="70" applyNumberFormat="1" applyFont="1" applyFill="1" applyBorder="1" applyAlignment="1" applyProtection="1">
      <alignment horizontal="center" vertical="center"/>
      <protection locked="0"/>
    </xf>
    <xf numFmtId="0" fontId="245" fillId="94" borderId="154" xfId="0" applyFont="1" applyFill="1" applyBorder="1" applyAlignment="1" applyProtection="1">
      <alignment horizontal="left" wrapText="1"/>
      <protection locked="0"/>
    </xf>
    <xf numFmtId="0" fontId="58" fillId="94" borderId="155" xfId="0" applyFont="1" applyFill="1" applyBorder="1" applyProtection="1">
      <protection locked="0"/>
    </xf>
    <xf numFmtId="39" fontId="42" fillId="94" borderId="155" xfId="0" applyNumberFormat="1" applyFont="1" applyFill="1" applyBorder="1" applyAlignment="1" applyProtection="1">
      <alignment horizontal="center"/>
      <protection locked="0"/>
    </xf>
    <xf numFmtId="3" fontId="45" fillId="94" borderId="155" xfId="0" applyNumberFormat="1" applyFont="1" applyFill="1" applyBorder="1" applyAlignment="1" applyProtection="1">
      <alignment vertical="center"/>
      <protection locked="0"/>
    </xf>
    <xf numFmtId="0" fontId="45" fillId="94" borderId="155" xfId="0" applyFont="1" applyFill="1" applyBorder="1" applyAlignment="1" applyProtection="1">
      <alignment vertical="center"/>
      <protection locked="0"/>
    </xf>
    <xf numFmtId="0" fontId="41" fillId="94" borderId="155" xfId="0" applyFont="1" applyFill="1" applyBorder="1" applyAlignment="1" applyProtection="1">
      <alignment horizontal="center" vertical="center"/>
      <protection locked="0"/>
    </xf>
    <xf numFmtId="0" fontId="41" fillId="94" borderId="156" xfId="0" applyFont="1" applyFill="1" applyBorder="1" applyAlignment="1" applyProtection="1">
      <alignment horizontal="center" vertical="center"/>
      <protection locked="0"/>
    </xf>
    <xf numFmtId="0" fontId="41" fillId="2" borderId="111" xfId="0" applyFont="1" applyFill="1" applyBorder="1" applyAlignment="1" applyProtection="1">
      <alignment horizontal="center" vertical="center"/>
      <protection locked="0"/>
    </xf>
    <xf numFmtId="174" fontId="213" fillId="27" borderId="8" xfId="0" applyNumberFormat="1" applyFont="1" applyFill="1" applyBorder="1" applyAlignment="1">
      <alignment horizontal="center" vertical="center" wrapText="1"/>
    </xf>
    <xf numFmtId="173" fontId="47" fillId="2" borderId="109" xfId="0" applyNumberFormat="1" applyFont="1" applyFill="1" applyBorder="1" applyAlignment="1">
      <alignment horizontal="center"/>
    </xf>
    <xf numFmtId="17" fontId="41" fillId="28" borderId="158" xfId="0" applyNumberFormat="1" applyFont="1" applyFill="1" applyBorder="1"/>
    <xf numFmtId="0" fontId="41" fillId="28" borderId="158" xfId="0" applyFont="1" applyFill="1" applyBorder="1"/>
    <xf numFmtId="10" fontId="45" fillId="28" borderId="158" xfId="0" applyNumberFormat="1" applyFont="1" applyFill="1" applyBorder="1"/>
    <xf numFmtId="173" fontId="41" fillId="28" borderId="158" xfId="0" applyNumberFormat="1" applyFont="1" applyFill="1" applyBorder="1" applyProtection="1">
      <protection locked="0"/>
    </xf>
    <xf numFmtId="173" fontId="45" fillId="28" borderId="158" xfId="70" applyNumberFormat="1" applyFont="1" applyFill="1" applyBorder="1" applyProtection="1"/>
    <xf numFmtId="10" fontId="41" fillId="2" borderId="0" xfId="0" applyNumberFormat="1" applyFont="1" applyFill="1" applyAlignment="1" applyProtection="1">
      <alignment horizontal="center"/>
      <protection locked="0"/>
    </xf>
    <xf numFmtId="0" fontId="48" fillId="2" borderId="5" xfId="0" applyFont="1" applyFill="1" applyBorder="1" applyAlignment="1">
      <alignment horizontal="left" vertical="center"/>
    </xf>
    <xf numFmtId="0" fontId="41" fillId="2" borderId="5" xfId="0" applyFont="1" applyFill="1" applyBorder="1" applyAlignment="1">
      <alignment horizontal="center" vertical="center"/>
    </xf>
    <xf numFmtId="287" fontId="216" fillId="2" borderId="159" xfId="70" applyNumberFormat="1" applyFont="1" applyFill="1" applyBorder="1" applyAlignment="1">
      <alignment horizontal="left" vertical="center"/>
    </xf>
    <xf numFmtId="287" fontId="216" fillId="2" borderId="88" xfId="70" applyNumberFormat="1" applyFont="1" applyFill="1" applyBorder="1" applyAlignment="1">
      <alignment horizontal="left" vertical="center"/>
    </xf>
    <xf numFmtId="0" fontId="44" fillId="94" borderId="154" xfId="0" applyFont="1" applyFill="1" applyBorder="1" applyAlignment="1">
      <alignment vertical="center"/>
    </xf>
    <xf numFmtId="0" fontId="44" fillId="94" borderId="155" xfId="0" applyFont="1" applyFill="1" applyBorder="1" applyAlignment="1">
      <alignment vertical="center"/>
    </xf>
    <xf numFmtId="8" fontId="91" fillId="94" borderId="155" xfId="0" applyNumberFormat="1" applyFont="1" applyFill="1" applyBorder="1" applyAlignment="1">
      <alignment horizontal="center"/>
    </xf>
    <xf numFmtId="8" fontId="91" fillId="94" borderId="156" xfId="0" applyNumberFormat="1" applyFont="1" applyFill="1" applyBorder="1" applyAlignment="1">
      <alignment horizontal="center"/>
    </xf>
    <xf numFmtId="0" fontId="44" fillId="2" borderId="117" xfId="0" applyFont="1" applyFill="1" applyBorder="1" applyAlignment="1">
      <alignment vertical="center" wrapText="1"/>
    </xf>
    <xf numFmtId="0" fontId="245" fillId="92" borderId="0" xfId="0" applyFont="1" applyFill="1" applyAlignment="1" applyProtection="1">
      <alignment horizontal="left" vertical="center" wrapText="1"/>
      <protection locked="0"/>
    </xf>
    <xf numFmtId="0" fontId="245" fillId="2" borderId="0" xfId="0" applyFont="1" applyFill="1" applyAlignment="1" applyProtection="1">
      <alignment horizontal="left" vertical="center" wrapText="1"/>
      <protection locked="0"/>
    </xf>
    <xf numFmtId="0" fontId="45" fillId="2" borderId="0" xfId="0" applyFont="1" applyFill="1" applyAlignment="1" applyProtection="1">
      <alignment horizontal="left" vertical="top" wrapText="1"/>
      <protection locked="0"/>
    </xf>
    <xf numFmtId="0" fontId="45" fillId="2" borderId="0" xfId="0" applyFont="1" applyFill="1" applyAlignment="1" applyProtection="1">
      <alignment horizontal="left" vertical="top"/>
      <protection locked="0"/>
    </xf>
    <xf numFmtId="0" fontId="48" fillId="2" borderId="0" xfId="0" applyFont="1" applyFill="1" applyAlignment="1">
      <alignment vertical="top" wrapText="1"/>
    </xf>
    <xf numFmtId="288" fontId="41" fillId="2" borderId="6" xfId="0" applyNumberFormat="1" applyFont="1" applyFill="1" applyBorder="1" applyAlignment="1">
      <alignment horizontal="center"/>
    </xf>
    <xf numFmtId="172" fontId="45" fillId="2" borderId="87" xfId="0" applyNumberFormat="1" applyFont="1" applyFill="1" applyBorder="1" applyAlignment="1">
      <alignment horizontal="center"/>
    </xf>
    <xf numFmtId="288" fontId="41" fillId="2" borderId="47" xfId="0" applyNumberFormat="1" applyFont="1" applyFill="1" applyBorder="1" applyAlignment="1">
      <alignment horizontal="center"/>
    </xf>
    <xf numFmtId="1" fontId="7" fillId="28" borderId="102" xfId="0" applyNumberFormat="1" applyFont="1" applyFill="1" applyBorder="1" applyAlignment="1">
      <alignment vertical="center"/>
    </xf>
    <xf numFmtId="172" fontId="45" fillId="2" borderId="47" xfId="0" applyNumberFormat="1" applyFont="1" applyFill="1" applyBorder="1" applyAlignment="1">
      <alignment horizontal="center"/>
    </xf>
    <xf numFmtId="286" fontId="45" fillId="0" borderId="0" xfId="0" applyNumberFormat="1" applyFont="1" applyAlignment="1" applyProtection="1">
      <alignment horizontal="center" vertical="center"/>
      <protection locked="0"/>
    </xf>
    <xf numFmtId="3" fontId="45" fillId="2" borderId="85" xfId="0" applyNumberFormat="1" applyFont="1" applyFill="1" applyBorder="1" applyAlignment="1" applyProtection="1">
      <alignment horizontal="center" vertical="center"/>
      <protection locked="0"/>
    </xf>
    <xf numFmtId="3" fontId="8" fillId="2" borderId="34" xfId="0" applyNumberFormat="1" applyFont="1" applyFill="1" applyBorder="1" applyAlignment="1" applyProtection="1">
      <alignment horizontal="center" vertical="center"/>
      <protection locked="0"/>
    </xf>
    <xf numFmtId="3" fontId="42" fillId="2" borderId="160" xfId="0" applyNumberFormat="1" applyFont="1" applyFill="1" applyBorder="1" applyAlignment="1" applyProtection="1">
      <alignment horizontal="center" vertical="center"/>
      <protection locked="0"/>
    </xf>
    <xf numFmtId="3" fontId="44" fillId="2" borderId="161" xfId="0" applyNumberFormat="1" applyFont="1" applyFill="1" applyBorder="1" applyAlignment="1" applyProtection="1">
      <alignment horizontal="left" vertical="center"/>
      <protection locked="0"/>
    </xf>
    <xf numFmtId="3" fontId="44" fillId="2" borderId="88" xfId="0" applyNumberFormat="1" applyFont="1" applyFill="1" applyBorder="1" applyAlignment="1" applyProtection="1">
      <alignment horizontal="left" vertical="center"/>
      <protection locked="0"/>
    </xf>
    <xf numFmtId="3" fontId="44" fillId="2" borderId="38" xfId="0" applyNumberFormat="1" applyFont="1" applyFill="1" applyBorder="1" applyAlignment="1" applyProtection="1">
      <alignment horizontal="left" vertical="center"/>
      <protection locked="0"/>
    </xf>
    <xf numFmtId="3" fontId="8" fillId="2" borderId="162" xfId="0" applyNumberFormat="1" applyFont="1" applyFill="1" applyBorder="1" applyAlignment="1" applyProtection="1">
      <alignment horizontal="center" vertical="center"/>
      <protection locked="0"/>
    </xf>
    <xf numFmtId="3" fontId="42" fillId="2" borderId="163" xfId="0" applyNumberFormat="1" applyFont="1" applyFill="1" applyBorder="1" applyAlignment="1" applyProtection="1">
      <alignment horizontal="center" vertical="center"/>
      <protection locked="0"/>
    </xf>
    <xf numFmtId="3" fontId="42" fillId="2" borderId="11" xfId="0" applyNumberFormat="1" applyFont="1" applyFill="1" applyBorder="1" applyAlignment="1" applyProtection="1">
      <alignment horizontal="center" vertical="center"/>
      <protection locked="0"/>
    </xf>
    <xf numFmtId="3" fontId="42" fillId="2" borderId="111" xfId="0" applyNumberFormat="1" applyFont="1" applyFill="1" applyBorder="1" applyAlignment="1" applyProtection="1">
      <alignment horizontal="center" vertical="center"/>
      <protection locked="0"/>
    </xf>
    <xf numFmtId="8" fontId="91" fillId="2" borderId="53" xfId="0" applyNumberFormat="1" applyFont="1" applyFill="1" applyBorder="1" applyAlignment="1">
      <alignment horizontal="center"/>
    </xf>
    <xf numFmtId="8" fontId="91" fillId="28" borderId="115" xfId="0" applyNumberFormat="1" applyFont="1" applyFill="1" applyBorder="1" applyAlignment="1">
      <alignment horizontal="center"/>
    </xf>
    <xf numFmtId="8" fontId="91" fillId="28" borderId="164" xfId="0" applyNumberFormat="1" applyFont="1" applyFill="1" applyBorder="1" applyAlignment="1">
      <alignment horizontal="center"/>
    </xf>
    <xf numFmtId="0" fontId="219" fillId="92" borderId="0" xfId="0" applyFont="1" applyFill="1" applyProtection="1">
      <protection locked="0"/>
    </xf>
    <xf numFmtId="0" fontId="0" fillId="92" borderId="0" xfId="0" applyFill="1" applyAlignment="1">
      <alignment horizontal="center"/>
    </xf>
    <xf numFmtId="8" fontId="91" fillId="28" borderId="165" xfId="0" applyNumberFormat="1" applyFont="1" applyFill="1" applyBorder="1" applyAlignment="1">
      <alignment horizontal="center"/>
    </xf>
    <xf numFmtId="8" fontId="91" fillId="28" borderId="166" xfId="0" applyNumberFormat="1" applyFont="1" applyFill="1" applyBorder="1" applyAlignment="1">
      <alignment horizontal="center"/>
    </xf>
    <xf numFmtId="175" fontId="47" fillId="2" borderId="161" xfId="0" applyNumberFormat="1" applyFont="1" applyFill="1" applyBorder="1" applyAlignment="1">
      <alignment horizontal="left"/>
    </xf>
    <xf numFmtId="175" fontId="91" fillId="2" borderId="118" xfId="0" applyNumberFormat="1" applyFont="1" applyFill="1" applyBorder="1" applyAlignment="1">
      <alignment horizontal="center"/>
    </xf>
    <xf numFmtId="8" fontId="91" fillId="2" borderId="118" xfId="0" applyNumberFormat="1" applyFont="1" applyFill="1" applyBorder="1" applyAlignment="1">
      <alignment horizontal="center"/>
    </xf>
    <xf numFmtId="8" fontId="47" fillId="2" borderId="109" xfId="0" applyNumberFormat="1" applyFont="1" applyFill="1" applyBorder="1" applyAlignment="1">
      <alignment horizontal="center"/>
    </xf>
    <xf numFmtId="0" fontId="41" fillId="2" borderId="0" xfId="0" applyFont="1" applyFill="1" applyAlignment="1">
      <alignment horizontal="left" vertical="top" wrapText="1"/>
    </xf>
    <xf numFmtId="3" fontId="222" fillId="2" borderId="88" xfId="0" applyNumberFormat="1" applyFont="1" applyFill="1" applyBorder="1" applyAlignment="1" applyProtection="1">
      <alignment horizontal="left" vertical="center"/>
      <protection locked="0"/>
    </xf>
    <xf numFmtId="3" fontId="41" fillId="2" borderId="8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center" vertical="center"/>
      <protection locked="0"/>
    </xf>
    <xf numFmtId="3" fontId="58" fillId="2" borderId="85" xfId="0" applyNumberFormat="1" applyFont="1" applyFill="1" applyBorder="1" applyAlignment="1" applyProtection="1">
      <alignment horizontal="center" vertical="center"/>
      <protection locked="0"/>
    </xf>
    <xf numFmtId="0" fontId="73" fillId="2" borderId="0" xfId="0" applyFont="1" applyFill="1" applyProtection="1">
      <protection locked="0"/>
    </xf>
    <xf numFmtId="3" fontId="219" fillId="28" borderId="0" xfId="0" applyNumberFormat="1" applyFont="1" applyFill="1" applyProtection="1">
      <protection locked="0"/>
    </xf>
    <xf numFmtId="3" fontId="91" fillId="2" borderId="0" xfId="0" applyNumberFormat="1" applyFont="1" applyFill="1" applyAlignment="1" applyProtection="1">
      <alignment vertical="top" wrapText="1"/>
      <protection locked="0"/>
    </xf>
    <xf numFmtId="43" fontId="0" fillId="0" borderId="0" xfId="71" applyFont="1"/>
    <xf numFmtId="181" fontId="0" fillId="0" borderId="0" xfId="71" applyNumberFormat="1" applyFont="1"/>
    <xf numFmtId="0" fontId="0" fillId="0" borderId="0" xfId="0" applyAlignment="1">
      <alignment vertical="center"/>
    </xf>
    <xf numFmtId="4" fontId="0" fillId="0" borderId="0" xfId="0" applyNumberFormat="1" applyAlignment="1">
      <alignment vertical="center" wrapText="1"/>
    </xf>
    <xf numFmtId="237" fontId="0" fillId="0" borderId="0" xfId="72" applyNumberFormat="1" applyFont="1"/>
    <xf numFmtId="0" fontId="248" fillId="0" borderId="0" xfId="0" applyFont="1"/>
    <xf numFmtId="0" fontId="32" fillId="0" borderId="0" xfId="0" applyFont="1"/>
    <xf numFmtId="3" fontId="48" fillId="28" borderId="109" xfId="0" applyNumberFormat="1" applyFont="1" applyFill="1" applyBorder="1" applyAlignment="1" applyProtection="1">
      <alignment horizontal="center"/>
      <protection locked="0"/>
    </xf>
    <xf numFmtId="4"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10" fontId="0" fillId="0" borderId="0" xfId="0" applyNumberFormat="1"/>
    <xf numFmtId="0" fontId="0" fillId="0" borderId="0" xfId="0" applyAlignment="1">
      <alignment horizontal="left" indent="2"/>
    </xf>
    <xf numFmtId="8" fontId="91" fillId="95" borderId="0" xfId="0" applyNumberFormat="1" applyFont="1" applyFill="1" applyAlignment="1">
      <alignment horizontal="center"/>
    </xf>
    <xf numFmtId="173" fontId="91" fillId="0" borderId="109" xfId="0" applyNumberFormat="1" applyFont="1" applyBorder="1" applyAlignment="1">
      <alignment horizontal="center"/>
    </xf>
    <xf numFmtId="174" fontId="47" fillId="92" borderId="168" xfId="6" applyNumberFormat="1" applyFont="1" applyFill="1" applyBorder="1" applyAlignment="1">
      <alignment horizontal="center" vertical="center" wrapText="1"/>
    </xf>
    <xf numFmtId="174" fontId="47" fillId="92" borderId="169" xfId="6" applyNumberFormat="1" applyFont="1" applyFill="1" applyBorder="1" applyAlignment="1">
      <alignment horizontal="center" vertical="center" wrapText="1"/>
    </xf>
    <xf numFmtId="0" fontId="217" fillId="2" borderId="173" xfId="0" applyFont="1" applyFill="1" applyBorder="1"/>
    <xf numFmtId="5" fontId="91" fillId="2" borderId="109" xfId="70" applyNumberFormat="1" applyFont="1" applyFill="1" applyBorder="1" applyAlignment="1">
      <alignment horizontal="right" indent="2"/>
    </xf>
    <xf numFmtId="5" fontId="91" fillId="2" borderId="171" xfId="70" applyNumberFormat="1" applyFont="1" applyFill="1" applyBorder="1" applyAlignment="1">
      <alignment horizontal="right" indent="2"/>
    </xf>
    <xf numFmtId="5" fontId="44" fillId="2" borderId="173" xfId="70" applyNumberFormat="1" applyFont="1" applyFill="1" applyBorder="1" applyAlignment="1">
      <alignment horizontal="right" indent="2"/>
    </xf>
    <xf numFmtId="5" fontId="44" fillId="2" borderId="174" xfId="70" applyNumberFormat="1" applyFont="1" applyFill="1" applyBorder="1" applyAlignment="1">
      <alignment horizontal="right" indent="2"/>
    </xf>
    <xf numFmtId="175" fontId="47" fillId="2" borderId="0" xfId="0" applyNumberFormat="1" applyFont="1" applyFill="1" applyAlignment="1">
      <alignment horizontal="center" wrapText="1"/>
    </xf>
    <xf numFmtId="175" fontId="47" fillId="2" borderId="0" xfId="0" applyNumberFormat="1" applyFont="1" applyFill="1" applyAlignment="1">
      <alignment horizontal="center"/>
    </xf>
    <xf numFmtId="173" fontId="47" fillId="2" borderId="0" xfId="0" applyNumberFormat="1" applyFont="1" applyFill="1" applyAlignment="1">
      <alignment horizontal="center"/>
    </xf>
    <xf numFmtId="173" fontId="47" fillId="95" borderId="175" xfId="0" applyNumberFormat="1" applyFont="1" applyFill="1" applyBorder="1" applyAlignment="1">
      <alignment horizontal="center"/>
    </xf>
    <xf numFmtId="0" fontId="249" fillId="2" borderId="0" xfId="0" applyFont="1" applyFill="1"/>
    <xf numFmtId="5" fontId="0" fillId="2" borderId="0" xfId="0" applyNumberFormat="1" applyFill="1"/>
    <xf numFmtId="0" fontId="46" fillId="2" borderId="0" xfId="0" applyFont="1" applyFill="1" applyAlignment="1">
      <alignment horizontal="center" vertical="center"/>
    </xf>
    <xf numFmtId="0" fontId="238" fillId="2" borderId="0" xfId="0" applyFont="1" applyFill="1" applyAlignment="1">
      <alignment wrapText="1"/>
    </xf>
    <xf numFmtId="0" fontId="238" fillId="2" borderId="11" xfId="0" applyFont="1" applyFill="1" applyBorder="1" applyAlignment="1">
      <alignment wrapText="1"/>
    </xf>
    <xf numFmtId="0" fontId="91" fillId="2" borderId="0" xfId="0" applyFont="1" applyFill="1" applyAlignment="1">
      <alignment wrapText="1"/>
    </xf>
    <xf numFmtId="0" fontId="91" fillId="2" borderId="11" xfId="0" applyFont="1" applyFill="1" applyBorder="1" applyAlignment="1">
      <alignment wrapText="1"/>
    </xf>
    <xf numFmtId="0" fontId="48" fillId="2" borderId="102" xfId="0" applyFont="1" applyFill="1" applyBorder="1" applyAlignment="1">
      <alignment wrapText="1"/>
    </xf>
    <xf numFmtId="0" fontId="48" fillId="2" borderId="96" xfId="0" applyFont="1" applyFill="1" applyBorder="1" applyAlignment="1">
      <alignment wrapText="1"/>
    </xf>
    <xf numFmtId="0" fontId="52" fillId="26" borderId="88" xfId="0" applyFont="1" applyFill="1" applyBorder="1" applyAlignment="1">
      <alignment horizontal="center" vertical="center"/>
    </xf>
    <xf numFmtId="0" fontId="52" fillId="26" borderId="0" xfId="0" applyFont="1" applyFill="1" applyAlignment="1">
      <alignment horizontal="center" vertical="center"/>
    </xf>
    <xf numFmtId="0" fontId="91" fillId="2" borderId="102" xfId="0" applyFont="1" applyFill="1" applyBorder="1" applyAlignment="1">
      <alignment wrapText="1"/>
    </xf>
    <xf numFmtId="0" fontId="91" fillId="2" borderId="96" xfId="0" applyFont="1" applyFill="1" applyBorder="1" applyAlignment="1">
      <alignment wrapText="1"/>
    </xf>
    <xf numFmtId="0" fontId="48" fillId="2" borderId="137" xfId="0" applyFont="1" applyFill="1" applyBorder="1" applyAlignment="1">
      <alignment wrapText="1"/>
    </xf>
    <xf numFmtId="0" fontId="48" fillId="2" borderId="133" xfId="0" applyFont="1" applyFill="1" applyBorder="1" applyAlignment="1">
      <alignment wrapText="1"/>
    </xf>
    <xf numFmtId="0" fontId="48" fillId="2" borderId="0" xfId="0" applyFont="1" applyFill="1" applyAlignment="1">
      <alignment wrapText="1"/>
    </xf>
    <xf numFmtId="0" fontId="48" fillId="2" borderId="11" xfId="0" applyFont="1" applyFill="1" applyBorder="1" applyAlignment="1">
      <alignment wrapText="1"/>
    </xf>
    <xf numFmtId="0" fontId="229" fillId="2" borderId="0" xfId="0" applyFont="1" applyFill="1" applyAlignment="1">
      <alignment horizontal="left"/>
    </xf>
    <xf numFmtId="0" fontId="91" fillId="92" borderId="117" xfId="0" applyFont="1" applyFill="1" applyBorder="1" applyAlignment="1">
      <alignment horizontal="left" vertical="top" wrapText="1"/>
    </xf>
    <xf numFmtId="0" fontId="91" fillId="92" borderId="102" xfId="0" applyFont="1" applyFill="1" applyBorder="1" applyAlignment="1">
      <alignment horizontal="left" vertical="top" wrapText="1"/>
    </xf>
    <xf numFmtId="0" fontId="91" fillId="92" borderId="96" xfId="0" applyFont="1" applyFill="1" applyBorder="1" applyAlignment="1">
      <alignment horizontal="left" vertical="top" wrapText="1"/>
    </xf>
    <xf numFmtId="0" fontId="91" fillId="92" borderId="88" xfId="0" applyFont="1" applyFill="1" applyBorder="1" applyAlignment="1">
      <alignment horizontal="left" vertical="top" wrapText="1"/>
    </xf>
    <xf numFmtId="0" fontId="91" fillId="92" borderId="0" xfId="0" applyFont="1" applyFill="1" applyAlignment="1">
      <alignment horizontal="left" vertical="top" wrapText="1"/>
    </xf>
    <xf numFmtId="0" fontId="91" fillId="92" borderId="11" xfId="0" applyFont="1" applyFill="1" applyBorder="1" applyAlignment="1">
      <alignment horizontal="left" vertical="top" wrapText="1"/>
    </xf>
    <xf numFmtId="0" fontId="91" fillId="92" borderId="108" xfId="0" applyFont="1" applyFill="1" applyBorder="1" applyAlignment="1">
      <alignment horizontal="left" vertical="top" wrapText="1"/>
    </xf>
    <xf numFmtId="0" fontId="91" fillId="92" borderId="5" xfId="0" applyFont="1" applyFill="1" applyBorder="1" applyAlignment="1">
      <alignment horizontal="left" vertical="top" wrapText="1"/>
    </xf>
    <xf numFmtId="0" fontId="91" fillId="92" borderId="111" xfId="0" applyFont="1" applyFill="1" applyBorder="1" applyAlignment="1">
      <alignment horizontal="left" vertical="top" wrapText="1"/>
    </xf>
    <xf numFmtId="0" fontId="91" fillId="92" borderId="0" xfId="0" applyFont="1" applyFill="1" applyAlignment="1">
      <alignment horizontal="left" vertical="center" wrapText="1"/>
    </xf>
    <xf numFmtId="174" fontId="47" fillId="92" borderId="167" xfId="6" applyNumberFormat="1" applyFont="1" applyFill="1" applyBorder="1" applyAlignment="1">
      <alignment horizontal="center" vertical="center" wrapText="1"/>
    </xf>
    <xf numFmtId="174" fontId="47" fillId="92" borderId="168" xfId="6" applyNumberFormat="1" applyFont="1" applyFill="1" applyBorder="1" applyAlignment="1">
      <alignment horizontal="center" vertical="center" wrapText="1"/>
    </xf>
    <xf numFmtId="175" fontId="91" fillId="0" borderId="170" xfId="0" applyNumberFormat="1" applyFont="1" applyBorder="1" applyAlignment="1">
      <alignment horizontal="left"/>
    </xf>
    <xf numFmtId="175" fontId="91" fillId="0" borderId="109" xfId="0" applyNumberFormat="1" applyFont="1" applyBorder="1" applyAlignment="1">
      <alignment horizontal="left"/>
    </xf>
    <xf numFmtId="0" fontId="48" fillId="92" borderId="157" xfId="0" applyFont="1" applyFill="1" applyBorder="1" applyAlignment="1">
      <alignment horizontal="left" vertical="top" wrapText="1"/>
    </xf>
    <xf numFmtId="0" fontId="48" fillId="92" borderId="0" xfId="0" applyFont="1" applyFill="1" applyAlignment="1">
      <alignment horizontal="left" vertical="top" wrapText="1"/>
    </xf>
    <xf numFmtId="175" fontId="47" fillId="2" borderId="172" xfId="0" applyNumberFormat="1" applyFont="1" applyFill="1" applyBorder="1" applyAlignment="1">
      <alignment horizontal="left"/>
    </xf>
    <xf numFmtId="175" fontId="47" fillId="2" borderId="173" xfId="0" applyNumberFormat="1" applyFont="1" applyFill="1" applyBorder="1" applyAlignment="1">
      <alignment horizontal="left"/>
    </xf>
    <xf numFmtId="0" fontId="0" fillId="28" borderId="121" xfId="0" applyFill="1" applyBorder="1" applyAlignment="1">
      <alignment horizontal="left" wrapText="1"/>
    </xf>
    <xf numFmtId="0" fontId="0" fillId="28" borderId="133" xfId="0" applyFill="1" applyBorder="1" applyAlignment="1">
      <alignment horizontal="left" wrapText="1"/>
    </xf>
    <xf numFmtId="0" fontId="0" fillId="28" borderId="121" xfId="0" applyFill="1" applyBorder="1" applyAlignment="1">
      <alignment horizontal="left"/>
    </xf>
    <xf numFmtId="0" fontId="0" fillId="28" borderId="133" xfId="0" applyFill="1" applyBorder="1" applyAlignment="1">
      <alignment horizontal="left"/>
    </xf>
    <xf numFmtId="0" fontId="213" fillId="26" borderId="121" xfId="0" applyFont="1" applyFill="1" applyBorder="1" applyAlignment="1">
      <alignment horizontal="center"/>
    </xf>
    <xf numFmtId="0" fontId="213" fillId="26" borderId="133"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2" xfId="0" applyFont="1" applyFill="1" applyBorder="1" applyAlignment="1" applyProtection="1">
      <alignment horizontal="center" vertical="center" wrapText="1"/>
      <protection locked="0"/>
    </xf>
    <xf numFmtId="0" fontId="45" fillId="2" borderId="101" xfId="0" applyFont="1" applyFill="1" applyBorder="1" applyAlignment="1" applyProtection="1">
      <alignment horizontal="center" vertical="center" wrapText="1"/>
      <protection locked="0"/>
    </xf>
    <xf numFmtId="0" fontId="45" fillId="2" borderId="35"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Alignment="1">
      <alignment horizontal="left" vertical="center" wrapText="1"/>
    </xf>
    <xf numFmtId="0" fontId="44" fillId="2" borderId="0" xfId="0" applyFont="1" applyFill="1" applyAlignment="1">
      <alignment horizontal="left" vertical="top"/>
    </xf>
    <xf numFmtId="0" fontId="45" fillId="2" borderId="110" xfId="0" applyFont="1" applyFill="1" applyBorder="1" applyAlignment="1" applyProtection="1">
      <alignment horizontal="center" vertical="center" wrapText="1"/>
      <protection locked="0"/>
    </xf>
    <xf numFmtId="0" fontId="45" fillId="2" borderId="120" xfId="0" applyFont="1" applyFill="1" applyBorder="1" applyAlignment="1" applyProtection="1">
      <alignment horizontal="center" vertical="center" wrapText="1"/>
      <protection locked="0"/>
    </xf>
    <xf numFmtId="178" fontId="212" fillId="92" borderId="139" xfId="40" applyNumberFormat="1" applyFont="1" applyFill="1" applyBorder="1" applyAlignment="1">
      <alignment horizontal="left" vertical="center"/>
    </xf>
    <xf numFmtId="178" fontId="212" fillId="92" borderId="140" xfId="40" applyNumberFormat="1" applyFont="1" applyFill="1" applyBorder="1" applyAlignment="1">
      <alignment horizontal="left" vertical="center"/>
    </xf>
    <xf numFmtId="0" fontId="52" fillId="26" borderId="104" xfId="0"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50" xfId="0" applyFont="1" applyFill="1" applyBorder="1" applyAlignment="1" applyProtection="1">
      <alignment horizontal="center" vertical="center" wrapText="1"/>
      <protection locked="0"/>
    </xf>
    <xf numFmtId="0" fontId="52" fillId="26" borderId="46" xfId="0" applyFont="1" applyFill="1" applyBorder="1" applyAlignment="1" applyProtection="1">
      <alignment horizontal="center" vertical="center" wrapText="1"/>
      <protection locked="0"/>
    </xf>
    <xf numFmtId="0" fontId="44" fillId="2" borderId="0" xfId="0" applyFont="1" applyFill="1" applyAlignment="1" applyProtection="1">
      <alignment horizontal="left" vertical="top"/>
      <protection locked="0"/>
    </xf>
    <xf numFmtId="0" fontId="91" fillId="92" borderId="0" xfId="0" applyFont="1" applyFill="1" applyAlignment="1" applyProtection="1">
      <alignment horizontal="left" vertical="top" wrapText="1"/>
      <protection locked="0"/>
    </xf>
    <xf numFmtId="0" fontId="52" fillId="26" borderId="129" xfId="0" applyFont="1" applyFill="1" applyBorder="1" applyAlignment="1" applyProtection="1">
      <alignment horizontal="center" vertical="center" wrapText="1"/>
      <protection locked="0"/>
    </xf>
    <xf numFmtId="0" fontId="52" fillId="26" borderId="130" xfId="0" applyFont="1" applyFill="1" applyBorder="1" applyAlignment="1" applyProtection="1">
      <alignment horizontal="center" vertical="center" wrapText="1"/>
      <protection locked="0"/>
    </xf>
    <xf numFmtId="0" fontId="52" fillId="26" borderId="131" xfId="0" applyFont="1" applyFill="1" applyBorder="1" applyAlignment="1" applyProtection="1">
      <alignment horizontal="center" vertical="center" wrapText="1"/>
      <protection locked="0"/>
    </xf>
    <xf numFmtId="0" fontId="52" fillId="26" borderId="105" xfId="0" applyFont="1" applyFill="1" applyBorder="1" applyAlignment="1" applyProtection="1">
      <alignment horizontal="center" vertical="center" wrapText="1"/>
      <protection locked="0"/>
    </xf>
    <xf numFmtId="0" fontId="52" fillId="26" borderId="49" xfId="0" applyFont="1" applyFill="1" applyBorder="1" applyAlignment="1" applyProtection="1">
      <alignment horizontal="center" vertical="center" wrapText="1"/>
      <protection locked="0"/>
    </xf>
    <xf numFmtId="0" fontId="52" fillId="26" borderId="98" xfId="0" applyFont="1" applyFill="1" applyBorder="1" applyAlignment="1" applyProtection="1">
      <alignment horizontal="center" vertical="center" wrapText="1"/>
      <protection locked="0"/>
    </xf>
    <xf numFmtId="0" fontId="52" fillId="26" borderId="99" xfId="0" applyFont="1" applyFill="1" applyBorder="1" applyAlignment="1" applyProtection="1">
      <alignment horizontal="center" vertical="center" wrapText="1"/>
      <protection locked="0"/>
    </xf>
    <xf numFmtId="0" fontId="52" fillId="26" borderId="100" xfId="0" applyFont="1" applyFill="1" applyBorder="1" applyAlignment="1" applyProtection="1">
      <alignment horizontal="center" vertical="center" wrapText="1"/>
      <protection locked="0"/>
    </xf>
    <xf numFmtId="0" fontId="52" fillId="26" borderId="152" xfId="0" applyFont="1" applyFill="1" applyBorder="1" applyAlignment="1" applyProtection="1">
      <alignment horizontal="center" vertical="center" wrapText="1"/>
      <protection locked="0"/>
    </xf>
    <xf numFmtId="0" fontId="52" fillId="26" borderId="150" xfId="0" applyFont="1" applyFill="1" applyBorder="1" applyAlignment="1" applyProtection="1">
      <alignment horizontal="center" vertical="center" wrapText="1"/>
      <protection locked="0"/>
    </xf>
    <xf numFmtId="0" fontId="52" fillId="26" borderId="143" xfId="0" applyFont="1" applyFill="1" applyBorder="1" applyAlignment="1" applyProtection="1">
      <alignment horizontal="center" vertical="center" wrapText="1"/>
      <protection locked="0"/>
    </xf>
    <xf numFmtId="0" fontId="52" fillId="26" borderId="102" xfId="0" applyFont="1" applyFill="1" applyBorder="1" applyAlignment="1" applyProtection="1">
      <alignment horizontal="center" vertical="center" wrapText="1"/>
      <protection locked="0"/>
    </xf>
    <xf numFmtId="0" fontId="91" fillId="92" borderId="157" xfId="0" applyFont="1" applyFill="1" applyBorder="1" applyAlignment="1" applyProtection="1">
      <alignment horizontal="left" vertical="top" wrapText="1"/>
      <protection locked="0"/>
    </xf>
    <xf numFmtId="0" fontId="91" fillId="92" borderId="157"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Alignment="1">
      <alignment horizontal="left" wrapText="1"/>
    </xf>
    <xf numFmtId="0" fontId="236" fillId="2" borderId="5" xfId="0" applyFont="1" applyFill="1" applyBorder="1" applyAlignment="1">
      <alignment horizontal="left"/>
    </xf>
    <xf numFmtId="9" fontId="72" fillId="26" borderId="34" xfId="5151" applyNumberFormat="1" applyFont="1" applyFill="1" applyBorder="1" applyAlignment="1">
      <alignment horizontal="center" vertical="center" wrapText="1"/>
    </xf>
    <xf numFmtId="5" fontId="40" fillId="0" borderId="175" xfId="0" applyNumberFormat="1" applyFont="1" applyFill="1" applyBorder="1" applyAlignment="1">
      <alignment vertical="center"/>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7">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81" formatCode="_(* #,##0_);_(* \(#,##0\);_(* &quot;-&quot;??_);_(@_)"/>
    </dxf>
    <dxf>
      <font>
        <b val="0"/>
        <i val="0"/>
        <strike val="0"/>
        <condense val="0"/>
        <extend val="0"/>
        <outline val="0"/>
        <shadow val="0"/>
        <u val="none"/>
        <vertAlign val="baseline"/>
        <sz val="11"/>
        <color theme="1"/>
        <name val="Calibri"/>
        <family val="2"/>
        <scheme val="minor"/>
      </font>
      <numFmt numFmtId="237" formatCode="0.0%"/>
    </dxf>
    <dxf>
      <font>
        <b val="0"/>
        <i val="0"/>
        <strike val="0"/>
        <condense val="0"/>
        <extend val="0"/>
        <outline val="0"/>
        <shadow val="0"/>
        <u val="none"/>
        <vertAlign val="baseline"/>
        <sz val="11"/>
        <color theme="1"/>
        <name val="Calibri"/>
        <family val="2"/>
        <scheme val="minor"/>
      </font>
      <numFmt numFmtId="237" formatCode="0.0%"/>
    </dxf>
    <dxf>
      <font>
        <b val="0"/>
        <i val="0"/>
        <strike val="0"/>
        <condense val="0"/>
        <extend val="0"/>
        <outline val="0"/>
        <shadow val="0"/>
        <u val="none"/>
        <vertAlign val="baseline"/>
        <sz val="11"/>
        <color theme="1"/>
        <name val="Calibri"/>
        <family val="2"/>
        <scheme val="minor"/>
      </font>
      <numFmt numFmtId="237" formatCode="0.0%"/>
    </dxf>
    <dxf>
      <alignment horizontal="general" vertical="center" textRotation="0" wrapText="0" indent="0" justifyLastLine="0" shrinkToFit="0" readingOrder="0"/>
    </dxf>
  </dxfs>
  <tableStyles count="0" defaultTableStyle="TableStyleMedium9" defaultPivotStyle="PivotStyleLight16"/>
  <colors>
    <mruColors>
      <color rgb="FFFFFF66"/>
      <color rgb="FF0033CC"/>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19</xdr:row>
      <xdr:rowOff>11206</xdr:rowOff>
    </xdr:from>
    <xdr:to>
      <xdr:col>2</xdr:col>
      <xdr:colOff>7655859</xdr:colOff>
      <xdr:row>26</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29658"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9499792" cy="1979084"/>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8174950"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641889"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434806" cy="1978479"/>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6.0 (2022)</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3580845" cy="2337624"/>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971550</xdr:colOff>
          <xdr:row>46</xdr:row>
          <xdr:rowOff>38100</xdr:rowOff>
        </xdr:from>
        <xdr:to>
          <xdr:col>3</xdr:col>
          <xdr:colOff>419100</xdr:colOff>
          <xdr:row>47</xdr:row>
          <xdr:rowOff>171450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49</xdr:row>
          <xdr:rowOff>38100</xdr:rowOff>
        </xdr:from>
        <xdr:to>
          <xdr:col>3</xdr:col>
          <xdr:colOff>419100</xdr:colOff>
          <xdr:row>50</xdr:row>
          <xdr:rowOff>171450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52</xdr:row>
          <xdr:rowOff>38100</xdr:rowOff>
        </xdr:from>
        <xdr:to>
          <xdr:col>3</xdr:col>
          <xdr:colOff>419100</xdr:colOff>
          <xdr:row>53</xdr:row>
          <xdr:rowOff>171450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55</xdr:row>
          <xdr:rowOff>38100</xdr:rowOff>
        </xdr:from>
        <xdr:to>
          <xdr:col>3</xdr:col>
          <xdr:colOff>419100</xdr:colOff>
          <xdr:row>56</xdr:row>
          <xdr:rowOff>171450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58</xdr:row>
          <xdr:rowOff>38100</xdr:rowOff>
        </xdr:from>
        <xdr:to>
          <xdr:col>3</xdr:col>
          <xdr:colOff>419100</xdr:colOff>
          <xdr:row>59</xdr:row>
          <xdr:rowOff>171450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971550</xdr:colOff>
          <xdr:row>61</xdr:row>
          <xdr:rowOff>38100</xdr:rowOff>
        </xdr:from>
        <xdr:to>
          <xdr:col>3</xdr:col>
          <xdr:colOff>419100</xdr:colOff>
          <xdr:row>62</xdr:row>
          <xdr:rowOff>190500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64</xdr:row>
          <xdr:rowOff>38100</xdr:rowOff>
        </xdr:from>
        <xdr:to>
          <xdr:col>3</xdr:col>
          <xdr:colOff>419100</xdr:colOff>
          <xdr:row>65</xdr:row>
          <xdr:rowOff>190500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67</xdr:row>
          <xdr:rowOff>38100</xdr:rowOff>
        </xdr:from>
        <xdr:to>
          <xdr:col>3</xdr:col>
          <xdr:colOff>419100</xdr:colOff>
          <xdr:row>68</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70</xdr:row>
          <xdr:rowOff>76200</xdr:rowOff>
        </xdr:from>
        <xdr:to>
          <xdr:col>3</xdr:col>
          <xdr:colOff>419100</xdr:colOff>
          <xdr:row>72</xdr:row>
          <xdr:rowOff>19050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94</xdr:row>
          <xdr:rowOff>38100</xdr:rowOff>
        </xdr:from>
        <xdr:to>
          <xdr:col>3</xdr:col>
          <xdr:colOff>419100</xdr:colOff>
          <xdr:row>95</xdr:row>
          <xdr:rowOff>171450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98</xdr:row>
          <xdr:rowOff>38100</xdr:rowOff>
        </xdr:from>
        <xdr:to>
          <xdr:col>3</xdr:col>
          <xdr:colOff>419100</xdr:colOff>
          <xdr:row>99</xdr:row>
          <xdr:rowOff>171450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102</xdr:row>
          <xdr:rowOff>38100</xdr:rowOff>
        </xdr:from>
        <xdr:to>
          <xdr:col>3</xdr:col>
          <xdr:colOff>419100</xdr:colOff>
          <xdr:row>103</xdr:row>
          <xdr:rowOff>171450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106</xdr:row>
          <xdr:rowOff>38100</xdr:rowOff>
        </xdr:from>
        <xdr:to>
          <xdr:col>3</xdr:col>
          <xdr:colOff>419100</xdr:colOff>
          <xdr:row>107</xdr:row>
          <xdr:rowOff>171450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400-00002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110</xdr:row>
          <xdr:rowOff>57150</xdr:rowOff>
        </xdr:from>
        <xdr:to>
          <xdr:col>3</xdr:col>
          <xdr:colOff>419100</xdr:colOff>
          <xdr:row>111</xdr:row>
          <xdr:rowOff>190500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400-00002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73</xdr:row>
          <xdr:rowOff>76200</xdr:rowOff>
        </xdr:from>
        <xdr:to>
          <xdr:col>3</xdr:col>
          <xdr:colOff>419100</xdr:colOff>
          <xdr:row>75</xdr:row>
          <xdr:rowOff>19050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400-00002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76</xdr:row>
          <xdr:rowOff>76200</xdr:rowOff>
        </xdr:from>
        <xdr:to>
          <xdr:col>3</xdr:col>
          <xdr:colOff>419100</xdr:colOff>
          <xdr:row>78</xdr:row>
          <xdr:rowOff>19050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400-00003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79</xdr:row>
          <xdr:rowOff>76200</xdr:rowOff>
        </xdr:from>
        <xdr:to>
          <xdr:col>3</xdr:col>
          <xdr:colOff>419100</xdr:colOff>
          <xdr:row>81</xdr:row>
          <xdr:rowOff>19050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400-00003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5887700"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333342" cy="2179410"/>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94362" y="281441"/>
          <a:ext cx="15269516" cy="1575933"/>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38</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29</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24061" y="216648"/>
          <a:ext cx="21734532" cy="226707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26</xdr:col>
      <xdr:colOff>631203</xdr:colOff>
      <xdr:row>0</xdr:row>
      <xdr:rowOff>1678997</xdr:rowOff>
    </xdr:from>
    <xdr:to>
      <xdr:col>30</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0</xdr:row>
      <xdr:rowOff>134471</xdr:rowOff>
    </xdr:from>
    <xdr:to>
      <xdr:col>30</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17501" y="134471"/>
          <a:ext cx="22542499"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2015 - 2027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23</xdr:col>
      <xdr:colOff>433917</xdr:colOff>
      <xdr:row>8</xdr:row>
      <xdr:rowOff>149412</xdr:rowOff>
    </xdr:from>
    <xdr:to>
      <xdr:col>30</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7.0 (2023)</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vid Heeney" refreshedDate="44722.6692630787" createdVersion="8" refreshedVersion="8" minRefreshableVersion="3" recordCount="151" xr:uid="{9A60A042-27E9-8C4C-9884-406358045C1A}">
  <cacheSource type="worksheet">
    <worksheetSource name="Table1"/>
  </cacheSource>
  <cacheFields count="7">
    <cacheField name="Year" numFmtId="0">
      <sharedItems containsSemiMixedTypes="0" containsString="0" containsNumber="1" containsInteger="1" minValue="2017" maxValue="2019" count="3">
        <n v="2017"/>
        <n v="2018"/>
        <n v="2019"/>
      </sharedItems>
    </cacheField>
    <cacheField name="Program" numFmtId="0">
      <sharedItems count="2">
        <s v="Audit Funding"/>
        <s v="Retrofit"/>
      </sharedItems>
    </cacheField>
    <cacheField name="Application number" numFmtId="0">
      <sharedItems/>
    </cacheField>
    <cacheField name="Net energy" numFmtId="4">
      <sharedItems containsSemiMixedTypes="0" containsString="0" containsNumber="1" minValue="0" maxValue="634070.67075431207" count="148">
        <n v="65333.669668554678"/>
        <n v="20607.565172700652"/>
        <n v="314340.77535465441"/>
        <n v="328344.48383392743"/>
        <n v="5127.0883192110086"/>
        <n v="45031.249843400466"/>
        <n v="108613.30128110033"/>
        <n v="86360.652837950707"/>
        <n v="11392.199487898944"/>
        <n v="201.16269085241726"/>
        <n v="5436.7070431589764"/>
        <n v="5786.1991304086932"/>
        <n v="6217.770369715754"/>
        <n v="6292.4915543194538"/>
        <n v="8337.9958011140461"/>
        <n v="4395.4290964339216"/>
        <n v="7911.2496443742666"/>
        <n v="8334.3721089063547"/>
        <n v="6123.6319002590762"/>
        <n v="28788.263363850579"/>
        <n v="69088.522270360554"/>
        <n v="7094.2891590549016"/>
        <n v="13178.517122146714"/>
        <n v="117495.33005117133"/>
        <n v="12870.676690702838"/>
        <n v="6289.4434672775424"/>
        <n v="4874.1321957752016"/>
        <n v="10097.150824819768"/>
        <n v="1508.0281483627659"/>
        <n v="46701.43414961041"/>
        <n v="5695.7435374622901"/>
        <n v="34004.5922132013"/>
        <n v="26274.706470460937"/>
        <n v="24070.833202974609"/>
        <n v="106854.54839954109"/>
        <n v="80603.275982087303"/>
        <n v="1880.9683063305617"/>
        <n v="11615.458587942272"/>
        <n v="3322.724850637192"/>
        <n v="85017.515609458438"/>
        <n v="0"/>
        <n v="8356.5925624350493"/>
        <n v="634070.67075431207"/>
        <n v="80554.357602479184"/>
        <n v="370587.46261327551"/>
        <n v="6942.7800500490348"/>
        <n v="20506.830453003582"/>
        <n v="50372.202244957029"/>
        <n v="1376.841607320323"/>
        <n v="5249.2181002765055"/>
        <n v="6709.3454339166374"/>
        <n v="26344.495383667407"/>
        <n v="12980.10677204389"/>
        <n v="17619.501915679077"/>
        <n v="4594.4018456328176"/>
        <n v="17699.487846165186"/>
        <n v="7513.6861114826661"/>
        <n v="5409.8737674380336"/>
        <n v="8939.8034248942804"/>
        <n v="3620.1504139837971"/>
        <n v="5150.7500090161466"/>
        <n v="5186.8825579100039"/>
        <n v="4073.351585353455"/>
        <n v="79552.80534729395"/>
        <n v="89342.618652823992"/>
        <n v="44516.264174108335"/>
        <n v="26645.602112634322"/>
        <n v="8442.0183772952641"/>
        <n v="39267.483508673518"/>
        <n v="3587.5834259341891"/>
        <n v="47210.956175812542"/>
        <n v="49834.114292649945"/>
        <n v="27482.163565452433"/>
        <n v="101589.49412643559"/>
        <n v="87197.356304823057"/>
        <n v="5061.8868088938416"/>
        <n v="5430.2256209756961"/>
        <n v="67802.400461904865"/>
        <n v="4468.486693336913"/>
        <n v="18132.890960816465"/>
        <n v="3070.0743048494578"/>
        <n v="85472.670677437185"/>
        <n v="2015.2170637843137"/>
        <n v="1623.4995501797719"/>
        <n v="21418.504998925167"/>
        <n v="18667.585740394246"/>
        <n v="6474.0643883601824"/>
        <n v="6522.232500812911"/>
        <n v="50738.850216944731"/>
        <n v="8423.0779514487676"/>
        <n v="1258.0022688593697"/>
        <n v="147.24818152116634"/>
        <n v="28151.210458985373"/>
        <n v="6332.3900892224519"/>
        <n v="10841.145209644435"/>
        <n v="300383.56082469266"/>
        <n v="9188.8123106713829"/>
        <n v="1847.8856668712849"/>
        <n v="114505.86901238187"/>
        <n v="10106.476625303725"/>
        <n v="13471.711705721893"/>
        <n v="34175.907874965946"/>
        <n v="52854.196044163436"/>
        <n v="89886.438509953208"/>
        <n v="1583.902000175387"/>
        <n v="34449.868503814672"/>
        <n v="5279.3860203930371"/>
        <n v="10993.564316330338"/>
        <n v="45402.9697381468"/>
        <n v="2768.5531261228471"/>
        <n v="12802.995222742604"/>
        <n v="5985.8037841122405"/>
        <n v="2006.1666877493542"/>
        <n v="181730.11421436202"/>
        <n v="4826.8672186450631"/>
        <n v="926.58252644583888"/>
        <n v="48238.504266334101"/>
        <n v="9708.324007024803"/>
        <n v="2867.8142027119834"/>
        <n v="69443.125894471174"/>
        <n v="25315.194680643839"/>
        <n v="61663.22871819068"/>
        <n v="35223.780524240297"/>
        <n v="336888.75536037033"/>
        <n v="88670.62823222825"/>
        <n v="31802.015789510442"/>
        <n v="60879.775015602478"/>
        <n v="87832.254549351725"/>
        <n v="127182.92322461132"/>
        <n v="11720.236965272543"/>
        <n v="10736.762769473611"/>
        <n v="9503.412001052322"/>
        <n v="92277.619686770748"/>
        <n v="21448.672919041699"/>
        <n v="1261.5118035662595"/>
        <n v="7451.4762687833163"/>
        <n v="5427.352485726502"/>
        <n v="19350.565903318155"/>
        <n v="5246.6753755809696"/>
        <n v="66067.745055204301"/>
        <n v="6599.5916673974461"/>
        <n v="23681.817291477339"/>
        <n v="1441.3506765028399"/>
        <n v="2771.8285003069273"/>
        <n v="161884.50710760782"/>
        <n v="9195.1820515188447"/>
        <n v="5251.8613847057641"/>
        <n v="125019.86180374163"/>
      </sharedItems>
    </cacheField>
    <cacheField name="Net Demand" numFmtId="4">
      <sharedItems containsSemiMixedTypes="0" containsString="0" containsNumber="1" minValue="0" maxValue="333.99786926587399" count="108">
        <n v="2.9020556650926546"/>
        <n v="4.1150620821019448"/>
        <n v="0"/>
        <n v="81.594645430429978"/>
        <n v="9.0793900550356543"/>
        <n v="18.788503907742413"/>
        <n v="2.3761614809935763"/>
        <n v="1.1264161637023116"/>
        <n v="1.3359871334956264"/>
        <n v="1.0313200872367954"/>
        <n v="2.4494417155368722"/>
        <n v="1.6501121395788727"/>
        <n v="1.5913268946063759"/>
        <n v="1.2012062172992819"/>
        <n v="1.8067082093799967"/>
        <n v="3.3522028115544797"/>
        <n v="23.689902787276935"/>
        <n v="1.3118391509652036"/>
        <n v="2.5683995452545152"/>
        <n v="18.321824032215801"/>
        <n v="1.9242814117257667"/>
        <n v="6.6703196797500093"/>
        <n v="5.0342088341729347"/>
        <n v="2.4715767143147933"/>
        <n v="2.3425861507860657"/>
        <n v="0.69304709862312663"/>
        <n v="33.163242880450952"/>
        <n v="5.2659955653083061"/>
        <n v="333.99786926587399"/>
        <n v="37.035558738917501"/>
        <n v="59.19900124376673"/>
        <n v="1.146338722871256"/>
        <n v="5.7947556615017879"/>
        <n v="11.033849821215734"/>
        <n v="1.3931227651966627"/>
        <n v="1.6669845053635282"/>
        <n v="1.3478760429082242"/>
        <n v="3.4236686531585221"/>
        <n v="1.3423194278903459"/>
        <n v="1.000190703218117"/>
        <n v="2.1504100119189515"/>
        <n v="1.2351561382598333"/>
        <n v="0.99066507747318244"/>
        <n v="1.1510131108462456"/>
        <n v="23.772786650774734"/>
        <n v="10.401983313468415"/>
        <n v="3.457802145411204"/>
        <n v="2.4766626936829561"/>
        <n v="4.6048462455303936"/>
        <n v="0.77951370679380216"/>
        <n v="5.4057926102502982"/>
        <n v="1.2859594755661503"/>
        <n v="4.9692014302741363"/>
        <n v="10.769513706793804"/>
        <n v="1.2176924910607867"/>
        <n v="16.749225268176403"/>
        <n v="0.73188557806913002"/>
        <n v="14.035215733015496"/>
        <n v="0.39055065554231227"/>
        <n v="2.730679380214541"/>
        <n v="5.2756090584028605"/>
        <n v="1.7519213349225269"/>
        <n v="1.7622407628128727"/>
        <n v="15.002860548271752"/>
        <n v="2.4711060786650778"/>
        <n v="0.63504171632896311"/>
        <n v="7.3331442193087009"/>
        <n v="3.5721096543504176"/>
        <n v="2.1170703218116804"/>
        <n v="37.467461263408822"/>
        <n v="2.6957520858164483"/>
        <n v="0.44452920143027419"/>
        <n v="15.18464123957092"/>
        <n v="1.0374994040524435"/>
        <n v="2.7791013110846245"/>
        <n v="6.2242026221692495"/>
        <n v="21.623170441001193"/>
        <n v="0.38102502979737785"/>
        <n v="8.2872943980929676"/>
        <n v="2.3433039332538739"/>
        <n v="3.225218116805721"/>
        <n v="12.912779499404053"/>
        <n v="2.0130822407628131"/>
        <n v="0.91049106078665087"/>
        <n v="0.22305840286054832"/>
        <n v="2.8497497020262217"/>
        <n v="0.81047199046483909"/>
        <n v="19.74185935637664"/>
        <n v="6.5885578069129922"/>
        <n v="10.333716328963053"/>
        <n v="43.29"/>
        <n v="11.184672228843862"/>
        <n v="7.8586412395709182"/>
        <n v="15.169558998808105"/>
        <n v="28.219666269368297"/>
        <n v="2.2861501787842671"/>
        <n v="14.17328967818832"/>
        <n v="5.1597139451728253"/>
        <n v="0.30323241954707986"/>
        <n v="1.2700834326579262"/>
        <n v="5.0803337306317049"/>
        <n v="1.2621454112038142"/>
        <n v="1.5876042908224077"/>
        <n v="0.34689153754469609"/>
        <n v="0.66679380214541117"/>
        <n v="33.657210965435041"/>
        <n v="0.99225268176400483"/>
        <n v="30.299427890345651"/>
      </sharedItems>
    </cacheField>
    <cacheField name="Rate Class" numFmtId="4">
      <sharedItems count="3">
        <s v="GS&gt;50 kW"/>
        <s v="GS&lt;50 kW"/>
        <s v="Residential"/>
      </sharedItems>
    </cacheField>
    <cacheField name="Type" numFmtId="4">
      <sharedItems count="2">
        <s v="2017 Final"/>
        <s v="Post-2017"/>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1">
  <r>
    <x v="0"/>
    <x v="0"/>
    <s v="PUCCA-001"/>
    <x v="0"/>
    <x v="0"/>
    <x v="0"/>
    <x v="0"/>
  </r>
  <r>
    <x v="0"/>
    <x v="0"/>
    <s v="PUCA-002"/>
    <x v="0"/>
    <x v="0"/>
    <x v="1"/>
    <x v="0"/>
  </r>
  <r>
    <x v="0"/>
    <x v="1"/>
    <s v="171205"/>
    <x v="1"/>
    <x v="1"/>
    <x v="1"/>
    <x v="0"/>
  </r>
  <r>
    <x v="0"/>
    <x v="1"/>
    <s v="164181"/>
    <x v="2"/>
    <x v="2"/>
    <x v="0"/>
    <x v="0"/>
  </r>
  <r>
    <x v="0"/>
    <x v="1"/>
    <s v="165006"/>
    <x v="3"/>
    <x v="3"/>
    <x v="0"/>
    <x v="0"/>
  </r>
  <r>
    <x v="0"/>
    <x v="1"/>
    <s v="165911"/>
    <x v="4"/>
    <x v="2"/>
    <x v="0"/>
    <x v="0"/>
  </r>
  <r>
    <x v="0"/>
    <x v="1"/>
    <s v="174527"/>
    <x v="5"/>
    <x v="4"/>
    <x v="0"/>
    <x v="0"/>
  </r>
  <r>
    <x v="0"/>
    <x v="1"/>
    <s v="176671"/>
    <x v="6"/>
    <x v="5"/>
    <x v="0"/>
    <x v="0"/>
  </r>
  <r>
    <x v="0"/>
    <x v="1"/>
    <s v="180032"/>
    <x v="7"/>
    <x v="2"/>
    <x v="0"/>
    <x v="0"/>
  </r>
  <r>
    <x v="0"/>
    <x v="1"/>
    <s v="183000"/>
    <x v="8"/>
    <x v="6"/>
    <x v="0"/>
    <x v="0"/>
  </r>
  <r>
    <x v="0"/>
    <x v="1"/>
    <s v="183149"/>
    <x v="9"/>
    <x v="7"/>
    <x v="0"/>
    <x v="0"/>
  </r>
  <r>
    <x v="0"/>
    <x v="1"/>
    <s v="183382"/>
    <x v="10"/>
    <x v="8"/>
    <x v="0"/>
    <x v="0"/>
  </r>
  <r>
    <x v="0"/>
    <x v="1"/>
    <s v="184451"/>
    <x v="11"/>
    <x v="2"/>
    <x v="0"/>
    <x v="0"/>
  </r>
  <r>
    <x v="0"/>
    <x v="1"/>
    <s v="185360"/>
    <x v="12"/>
    <x v="9"/>
    <x v="1"/>
    <x v="0"/>
  </r>
  <r>
    <x v="0"/>
    <x v="1"/>
    <s v="185539"/>
    <x v="13"/>
    <x v="2"/>
    <x v="1"/>
    <x v="0"/>
  </r>
  <r>
    <x v="0"/>
    <x v="1"/>
    <s v="186346"/>
    <x v="14"/>
    <x v="10"/>
    <x v="0"/>
    <x v="0"/>
  </r>
  <r>
    <x v="0"/>
    <x v="1"/>
    <s v="187545"/>
    <x v="15"/>
    <x v="2"/>
    <x v="0"/>
    <x v="0"/>
  </r>
  <r>
    <x v="0"/>
    <x v="1"/>
    <s v="187556"/>
    <x v="16"/>
    <x v="11"/>
    <x v="0"/>
    <x v="0"/>
  </r>
  <r>
    <x v="0"/>
    <x v="1"/>
    <s v="165514"/>
    <x v="17"/>
    <x v="12"/>
    <x v="0"/>
    <x v="0"/>
  </r>
  <r>
    <x v="0"/>
    <x v="1"/>
    <s v="167702"/>
    <x v="18"/>
    <x v="13"/>
    <x v="0"/>
    <x v="0"/>
  </r>
  <r>
    <x v="0"/>
    <x v="1"/>
    <s v="171709"/>
    <x v="19"/>
    <x v="2"/>
    <x v="0"/>
    <x v="0"/>
  </r>
  <r>
    <x v="0"/>
    <x v="1"/>
    <s v="171744"/>
    <x v="20"/>
    <x v="2"/>
    <x v="0"/>
    <x v="0"/>
  </r>
  <r>
    <x v="0"/>
    <x v="1"/>
    <s v="171788"/>
    <x v="21"/>
    <x v="14"/>
    <x v="0"/>
    <x v="0"/>
  </r>
  <r>
    <x v="0"/>
    <x v="1"/>
    <s v="172628"/>
    <x v="22"/>
    <x v="15"/>
    <x v="0"/>
    <x v="0"/>
  </r>
  <r>
    <x v="0"/>
    <x v="1"/>
    <s v="172710"/>
    <x v="23"/>
    <x v="16"/>
    <x v="0"/>
    <x v="0"/>
  </r>
  <r>
    <x v="0"/>
    <x v="1"/>
    <s v="174764"/>
    <x v="24"/>
    <x v="2"/>
    <x v="0"/>
    <x v="0"/>
  </r>
  <r>
    <x v="0"/>
    <x v="1"/>
    <s v="175494"/>
    <x v="25"/>
    <x v="17"/>
    <x v="0"/>
    <x v="0"/>
  </r>
  <r>
    <x v="0"/>
    <x v="1"/>
    <s v="178168"/>
    <x v="26"/>
    <x v="2"/>
    <x v="0"/>
    <x v="0"/>
  </r>
  <r>
    <x v="0"/>
    <x v="1"/>
    <s v="178477"/>
    <x v="27"/>
    <x v="18"/>
    <x v="0"/>
    <x v="0"/>
  </r>
  <r>
    <x v="0"/>
    <x v="1"/>
    <s v="178478"/>
    <x v="28"/>
    <x v="2"/>
    <x v="0"/>
    <x v="0"/>
  </r>
  <r>
    <x v="0"/>
    <x v="1"/>
    <s v="166569"/>
    <x v="29"/>
    <x v="19"/>
    <x v="0"/>
    <x v="0"/>
  </r>
  <r>
    <x v="0"/>
    <x v="1"/>
    <s v="173472"/>
    <x v="30"/>
    <x v="20"/>
    <x v="0"/>
    <x v="0"/>
  </r>
  <r>
    <x v="0"/>
    <x v="1"/>
    <s v="174078"/>
    <x v="31"/>
    <x v="21"/>
    <x v="0"/>
    <x v="0"/>
  </r>
  <r>
    <x v="0"/>
    <x v="1"/>
    <s v="174128"/>
    <x v="32"/>
    <x v="22"/>
    <x v="0"/>
    <x v="0"/>
  </r>
  <r>
    <x v="0"/>
    <x v="1"/>
    <s v="174660"/>
    <x v="33"/>
    <x v="2"/>
    <x v="1"/>
    <x v="0"/>
  </r>
  <r>
    <x v="0"/>
    <x v="1"/>
    <s v="174662"/>
    <x v="34"/>
    <x v="2"/>
    <x v="0"/>
    <x v="0"/>
  </r>
  <r>
    <x v="0"/>
    <x v="1"/>
    <s v="175689"/>
    <x v="35"/>
    <x v="2"/>
    <x v="0"/>
    <x v="0"/>
  </r>
  <r>
    <x v="0"/>
    <x v="1"/>
    <s v="176899"/>
    <x v="36"/>
    <x v="23"/>
    <x v="1"/>
    <x v="0"/>
  </r>
  <r>
    <x v="0"/>
    <x v="1"/>
    <s v="177664"/>
    <x v="37"/>
    <x v="24"/>
    <x v="0"/>
    <x v="0"/>
  </r>
  <r>
    <x v="0"/>
    <x v="1"/>
    <s v="177946"/>
    <x v="38"/>
    <x v="25"/>
    <x v="0"/>
    <x v="0"/>
  </r>
  <r>
    <x v="0"/>
    <x v="1"/>
    <s v="183109"/>
    <x v="39"/>
    <x v="26"/>
    <x v="0"/>
    <x v="0"/>
  </r>
  <r>
    <x v="0"/>
    <x v="1"/>
    <s v="178166"/>
    <x v="40"/>
    <x v="2"/>
    <x v="0"/>
    <x v="0"/>
  </r>
  <r>
    <x v="0"/>
    <x v="1"/>
    <s v="171262"/>
    <x v="41"/>
    <x v="27"/>
    <x v="1"/>
    <x v="0"/>
  </r>
  <r>
    <x v="0"/>
    <x v="1"/>
    <s v="172275"/>
    <x v="42"/>
    <x v="28"/>
    <x v="1"/>
    <x v="0"/>
  </r>
  <r>
    <x v="0"/>
    <x v="1"/>
    <s v="182595"/>
    <x v="43"/>
    <x v="29"/>
    <x v="0"/>
    <x v="0"/>
  </r>
  <r>
    <x v="0"/>
    <x v="1"/>
    <s v="183929"/>
    <x v="44"/>
    <x v="30"/>
    <x v="0"/>
    <x v="0"/>
  </r>
  <r>
    <x v="0"/>
    <x v="1"/>
    <s v="170294"/>
    <x v="45"/>
    <x v="31"/>
    <x v="0"/>
    <x v="0"/>
  </r>
  <r>
    <x v="1"/>
    <x v="1"/>
    <s v="200515"/>
    <x v="46"/>
    <x v="32"/>
    <x v="0"/>
    <x v="1"/>
  </r>
  <r>
    <x v="2"/>
    <x v="1"/>
    <s v="204595"/>
    <x v="47"/>
    <x v="33"/>
    <x v="1"/>
    <x v="1"/>
  </r>
  <r>
    <x v="1"/>
    <x v="1"/>
    <s v="200016"/>
    <x v="48"/>
    <x v="34"/>
    <x v="1"/>
    <x v="1"/>
  </r>
  <r>
    <x v="1"/>
    <x v="1"/>
    <s v="192062"/>
    <x v="49"/>
    <x v="2"/>
    <x v="1"/>
    <x v="1"/>
  </r>
  <r>
    <x v="0"/>
    <x v="1"/>
    <s v="185539"/>
    <x v="50"/>
    <x v="2"/>
    <x v="1"/>
    <x v="1"/>
  </r>
  <r>
    <x v="0"/>
    <x v="1"/>
    <s v="176899"/>
    <x v="51"/>
    <x v="2"/>
    <x v="1"/>
    <x v="1"/>
  </r>
  <r>
    <x v="0"/>
    <x v="1"/>
    <s v="174660"/>
    <x v="52"/>
    <x v="35"/>
    <x v="0"/>
    <x v="1"/>
  </r>
  <r>
    <x v="0"/>
    <x v="1"/>
    <s v="171205"/>
    <x v="53"/>
    <x v="2"/>
    <x v="0"/>
    <x v="1"/>
  </r>
  <r>
    <x v="2"/>
    <x v="1"/>
    <s v="204907"/>
    <x v="54"/>
    <x v="36"/>
    <x v="1"/>
    <x v="1"/>
  </r>
  <r>
    <x v="0"/>
    <x v="1"/>
    <s v="186592"/>
    <x v="55"/>
    <x v="37"/>
    <x v="0"/>
    <x v="1"/>
  </r>
  <r>
    <x v="0"/>
    <x v="1"/>
    <s v="180241"/>
    <x v="56"/>
    <x v="38"/>
    <x v="1"/>
    <x v="1"/>
  </r>
  <r>
    <x v="0"/>
    <x v="1"/>
    <s v="178166"/>
    <x v="57"/>
    <x v="39"/>
    <x v="0"/>
    <x v="1"/>
  </r>
  <r>
    <x v="0"/>
    <x v="1"/>
    <s v="177664"/>
    <x v="58"/>
    <x v="40"/>
    <x v="0"/>
    <x v="1"/>
  </r>
  <r>
    <x v="0"/>
    <x v="1"/>
    <s v="174128"/>
    <x v="59"/>
    <x v="2"/>
    <x v="1"/>
    <x v="1"/>
  </r>
  <r>
    <x v="0"/>
    <x v="1"/>
    <s v="185360"/>
    <x v="60"/>
    <x v="41"/>
    <x v="1"/>
    <x v="1"/>
  </r>
  <r>
    <x v="0"/>
    <x v="1"/>
    <s v="185359"/>
    <x v="61"/>
    <x v="42"/>
    <x v="1"/>
    <x v="1"/>
  </r>
  <r>
    <x v="0"/>
    <x v="1"/>
    <s v="176318"/>
    <x v="62"/>
    <x v="43"/>
    <x v="1"/>
    <x v="1"/>
  </r>
  <r>
    <x v="1"/>
    <x v="1"/>
    <s v="206192"/>
    <x v="63"/>
    <x v="2"/>
    <x v="0"/>
    <x v="1"/>
  </r>
  <r>
    <x v="1"/>
    <x v="1"/>
    <s v="201826"/>
    <x v="64"/>
    <x v="44"/>
    <x v="0"/>
    <x v="1"/>
  </r>
  <r>
    <x v="0"/>
    <x v="1"/>
    <s v="181269"/>
    <x v="65"/>
    <x v="45"/>
    <x v="1"/>
    <x v="1"/>
  </r>
  <r>
    <x v="0"/>
    <x v="1"/>
    <s v="179042"/>
    <x v="66"/>
    <x v="46"/>
    <x v="1"/>
    <x v="1"/>
  </r>
  <r>
    <x v="0"/>
    <x v="1"/>
    <s v="178264"/>
    <x v="67"/>
    <x v="47"/>
    <x v="0"/>
    <x v="1"/>
  </r>
  <r>
    <x v="1"/>
    <x v="1"/>
    <s v="182424"/>
    <x v="68"/>
    <x v="48"/>
    <x v="1"/>
    <x v="1"/>
  </r>
  <r>
    <x v="0"/>
    <x v="1"/>
    <s v="173472"/>
    <x v="69"/>
    <x v="49"/>
    <x v="1"/>
    <x v="1"/>
  </r>
  <r>
    <x v="2"/>
    <x v="1"/>
    <s v="207152"/>
    <x v="70"/>
    <x v="50"/>
    <x v="0"/>
    <x v="1"/>
  </r>
  <r>
    <x v="2"/>
    <x v="1"/>
    <s v="205868"/>
    <x v="71"/>
    <x v="51"/>
    <x v="0"/>
    <x v="1"/>
  </r>
  <r>
    <x v="2"/>
    <x v="1"/>
    <s v="205867"/>
    <x v="72"/>
    <x v="52"/>
    <x v="0"/>
    <x v="1"/>
  </r>
  <r>
    <x v="2"/>
    <x v="1"/>
    <s v="205866"/>
    <x v="73"/>
    <x v="53"/>
    <x v="0"/>
    <x v="1"/>
  </r>
  <r>
    <x v="2"/>
    <x v="1"/>
    <s v="206509"/>
    <x v="74"/>
    <x v="2"/>
    <x v="0"/>
    <x v="1"/>
  </r>
  <r>
    <x v="0"/>
    <x v="1"/>
    <s v="174662"/>
    <x v="75"/>
    <x v="54"/>
    <x v="1"/>
    <x v="1"/>
  </r>
  <r>
    <x v="0"/>
    <x v="1"/>
    <s v="177117"/>
    <x v="76"/>
    <x v="2"/>
    <x v="1"/>
    <x v="1"/>
  </r>
  <r>
    <x v="1"/>
    <x v="1"/>
    <s v="179896"/>
    <x v="77"/>
    <x v="55"/>
    <x v="0"/>
    <x v="1"/>
  </r>
  <r>
    <x v="0"/>
    <x v="1"/>
    <s v="171788"/>
    <x v="78"/>
    <x v="56"/>
    <x v="1"/>
    <x v="1"/>
  </r>
  <r>
    <x v="0"/>
    <x v="1"/>
    <s v="178168"/>
    <x v="79"/>
    <x v="2"/>
    <x v="1"/>
    <x v="1"/>
  </r>
  <r>
    <x v="0"/>
    <x v="1"/>
    <s v="171709"/>
    <x v="80"/>
    <x v="2"/>
    <x v="1"/>
    <x v="1"/>
  </r>
  <r>
    <x v="0"/>
    <x v="1"/>
    <s v="179874"/>
    <x v="81"/>
    <x v="57"/>
    <x v="0"/>
    <x v="1"/>
  </r>
  <r>
    <x v="0"/>
    <x v="1"/>
    <s v="179873"/>
    <x v="82"/>
    <x v="2"/>
    <x v="0"/>
    <x v="1"/>
  </r>
  <r>
    <x v="1"/>
    <x v="1"/>
    <s v="193268"/>
    <x v="83"/>
    <x v="58"/>
    <x v="1"/>
    <x v="1"/>
  </r>
  <r>
    <x v="0"/>
    <x v="1"/>
    <s v="174078"/>
    <x v="84"/>
    <x v="59"/>
    <x v="1"/>
    <x v="1"/>
  </r>
  <r>
    <x v="1"/>
    <x v="1"/>
    <s v="200151"/>
    <x v="85"/>
    <x v="60"/>
    <x v="1"/>
    <x v="1"/>
  </r>
  <r>
    <x v="0"/>
    <x v="1"/>
    <s v="186406"/>
    <x v="86"/>
    <x v="61"/>
    <x v="1"/>
    <x v="1"/>
  </r>
  <r>
    <x v="0"/>
    <x v="1"/>
    <s v="186405"/>
    <x v="87"/>
    <x v="62"/>
    <x v="1"/>
    <x v="1"/>
  </r>
  <r>
    <x v="0"/>
    <x v="1"/>
    <s v="186404"/>
    <x v="87"/>
    <x v="62"/>
    <x v="1"/>
    <x v="1"/>
  </r>
  <r>
    <x v="0"/>
    <x v="1"/>
    <s v="186355"/>
    <x v="86"/>
    <x v="61"/>
    <x v="1"/>
    <x v="1"/>
  </r>
  <r>
    <x v="0"/>
    <x v="1"/>
    <s v="182595"/>
    <x v="88"/>
    <x v="63"/>
    <x v="1"/>
    <x v="1"/>
  </r>
  <r>
    <x v="0"/>
    <x v="1"/>
    <s v="178478"/>
    <x v="89"/>
    <x v="64"/>
    <x v="1"/>
    <x v="1"/>
  </r>
  <r>
    <x v="0"/>
    <x v="1"/>
    <s v="178477"/>
    <x v="90"/>
    <x v="2"/>
    <x v="1"/>
    <x v="1"/>
  </r>
  <r>
    <x v="0"/>
    <x v="1"/>
    <s v="183149"/>
    <x v="91"/>
    <x v="65"/>
    <x v="1"/>
    <x v="1"/>
  </r>
  <r>
    <x v="2"/>
    <x v="1"/>
    <s v="206153"/>
    <x v="92"/>
    <x v="66"/>
    <x v="0"/>
    <x v="1"/>
  </r>
  <r>
    <x v="2"/>
    <x v="1"/>
    <s v="206152"/>
    <x v="93"/>
    <x v="67"/>
    <x v="0"/>
    <x v="1"/>
  </r>
  <r>
    <x v="2"/>
    <x v="1"/>
    <s v="204966"/>
    <x v="94"/>
    <x v="68"/>
    <x v="0"/>
    <x v="1"/>
  </r>
  <r>
    <x v="0"/>
    <x v="1"/>
    <s v="183929"/>
    <x v="95"/>
    <x v="69"/>
    <x v="0"/>
    <x v="1"/>
  </r>
  <r>
    <x v="0"/>
    <x v="1"/>
    <s v="190175"/>
    <x v="96"/>
    <x v="70"/>
    <x v="1"/>
    <x v="1"/>
  </r>
  <r>
    <x v="0"/>
    <x v="1"/>
    <s v="187459"/>
    <x v="97"/>
    <x v="71"/>
    <x v="1"/>
    <x v="1"/>
  </r>
  <r>
    <x v="0"/>
    <x v="1"/>
    <s v="181135"/>
    <x v="98"/>
    <x v="72"/>
    <x v="0"/>
    <x v="1"/>
  </r>
  <r>
    <x v="0"/>
    <x v="1"/>
    <s v="166562"/>
    <x v="99"/>
    <x v="73"/>
    <x v="1"/>
    <x v="1"/>
  </r>
  <r>
    <x v="2"/>
    <x v="1"/>
    <s v="205055"/>
    <x v="100"/>
    <x v="74"/>
    <x v="0"/>
    <x v="1"/>
  </r>
  <r>
    <x v="1"/>
    <x v="1"/>
    <s v="193388"/>
    <x v="101"/>
    <x v="75"/>
    <x v="0"/>
    <x v="1"/>
  </r>
  <r>
    <x v="0"/>
    <x v="1"/>
    <s v="172710"/>
    <x v="102"/>
    <x v="2"/>
    <x v="0"/>
    <x v="1"/>
  </r>
  <r>
    <x v="0"/>
    <x v="1"/>
    <s v="171744"/>
    <x v="103"/>
    <x v="76"/>
    <x v="0"/>
    <x v="1"/>
  </r>
  <r>
    <x v="2"/>
    <x v="1"/>
    <s v="170528"/>
    <x v="104"/>
    <x v="77"/>
    <x v="0"/>
    <x v="1"/>
  </r>
  <r>
    <x v="0"/>
    <x v="1"/>
    <s v="174527"/>
    <x v="105"/>
    <x v="78"/>
    <x v="1"/>
    <x v="1"/>
  </r>
  <r>
    <x v="0"/>
    <x v="1"/>
    <s v="172746"/>
    <x v="106"/>
    <x v="79"/>
    <x v="1"/>
    <x v="1"/>
  </r>
  <r>
    <x v="0"/>
    <x v="1"/>
    <s v="172628"/>
    <x v="107"/>
    <x v="80"/>
    <x v="1"/>
    <x v="1"/>
  </r>
  <r>
    <x v="1"/>
    <x v="1"/>
    <s v="197604"/>
    <x v="108"/>
    <x v="81"/>
    <x v="1"/>
    <x v="1"/>
  </r>
  <r>
    <x v="0"/>
    <x v="1"/>
    <s v="187545"/>
    <x v="109"/>
    <x v="2"/>
    <x v="1"/>
    <x v="1"/>
  </r>
  <r>
    <x v="1"/>
    <x v="1"/>
    <s v="198670"/>
    <x v="110"/>
    <x v="82"/>
    <x v="0"/>
    <x v="1"/>
  </r>
  <r>
    <x v="0"/>
    <x v="1"/>
    <s v="184451"/>
    <x v="111"/>
    <x v="83"/>
    <x v="0"/>
    <x v="1"/>
  </r>
  <r>
    <x v="0"/>
    <x v="1"/>
    <s v="184153"/>
    <x v="112"/>
    <x v="2"/>
    <x v="0"/>
    <x v="1"/>
  </r>
  <r>
    <x v="0"/>
    <x v="1"/>
    <s v="179487"/>
    <x v="113"/>
    <x v="2"/>
    <x v="1"/>
    <x v="1"/>
  </r>
  <r>
    <x v="0"/>
    <x v="1"/>
    <s v="179486"/>
    <x v="114"/>
    <x v="2"/>
    <x v="0"/>
    <x v="1"/>
  </r>
  <r>
    <x v="0"/>
    <x v="1"/>
    <s v="179485"/>
    <x v="115"/>
    <x v="84"/>
    <x v="0"/>
    <x v="1"/>
  </r>
  <r>
    <x v="1"/>
    <x v="1"/>
    <s v="204630"/>
    <x v="116"/>
    <x v="2"/>
    <x v="0"/>
    <x v="1"/>
  </r>
  <r>
    <x v="1"/>
    <x v="1"/>
    <s v="204629"/>
    <x v="117"/>
    <x v="85"/>
    <x v="0"/>
    <x v="1"/>
  </r>
  <r>
    <x v="0"/>
    <x v="1"/>
    <s v="183382"/>
    <x v="118"/>
    <x v="86"/>
    <x v="1"/>
    <x v="1"/>
  </r>
  <r>
    <x v="0"/>
    <x v="1"/>
    <s v="183109"/>
    <x v="119"/>
    <x v="87"/>
    <x v="1"/>
    <x v="1"/>
  </r>
  <r>
    <x v="1"/>
    <x v="1"/>
    <s v="201792"/>
    <x v="120"/>
    <x v="88"/>
    <x v="1"/>
    <x v="1"/>
  </r>
  <r>
    <x v="0"/>
    <x v="1"/>
    <s v="175689"/>
    <x v="121"/>
    <x v="2"/>
    <x v="0"/>
    <x v="1"/>
  </r>
  <r>
    <x v="1"/>
    <x v="1"/>
    <s v="188487"/>
    <x v="122"/>
    <x v="89"/>
    <x v="0"/>
    <x v="1"/>
  </r>
  <r>
    <x v="0"/>
    <x v="1"/>
    <s v="185547"/>
    <x v="123"/>
    <x v="90"/>
    <x v="0"/>
    <x v="1"/>
  </r>
  <r>
    <x v="2"/>
    <x v="1"/>
    <s v="206185"/>
    <x v="124"/>
    <x v="91"/>
    <x v="0"/>
    <x v="1"/>
  </r>
  <r>
    <x v="2"/>
    <x v="1"/>
    <s v="204989"/>
    <x v="125"/>
    <x v="92"/>
    <x v="0"/>
    <x v="1"/>
  </r>
  <r>
    <x v="0"/>
    <x v="1"/>
    <s v="176671"/>
    <x v="126"/>
    <x v="93"/>
    <x v="0"/>
    <x v="1"/>
  </r>
  <r>
    <x v="0"/>
    <x v="1"/>
    <s v="181373"/>
    <x v="127"/>
    <x v="94"/>
    <x v="1"/>
    <x v="1"/>
  </r>
  <r>
    <x v="1"/>
    <x v="1"/>
    <s v="201481"/>
    <x v="128"/>
    <x v="2"/>
    <x v="0"/>
    <x v="1"/>
  </r>
  <r>
    <x v="0"/>
    <x v="1"/>
    <s v="171856"/>
    <x v="129"/>
    <x v="2"/>
    <x v="2"/>
    <x v="1"/>
  </r>
  <r>
    <x v="0"/>
    <x v="1"/>
    <s v="174764"/>
    <x v="130"/>
    <x v="2"/>
    <x v="1"/>
    <x v="1"/>
  </r>
  <r>
    <x v="0"/>
    <x v="1"/>
    <s v="183000"/>
    <x v="131"/>
    <x v="95"/>
    <x v="1"/>
    <x v="1"/>
  </r>
  <r>
    <x v="2"/>
    <x v="1"/>
    <s v="206093"/>
    <x v="132"/>
    <x v="96"/>
    <x v="0"/>
    <x v="1"/>
  </r>
  <r>
    <x v="1"/>
    <x v="1"/>
    <s v="194367"/>
    <x v="133"/>
    <x v="97"/>
    <x v="1"/>
    <x v="1"/>
  </r>
  <r>
    <x v="1"/>
    <x v="1"/>
    <s v="197274"/>
    <x v="134"/>
    <x v="98"/>
    <x v="1"/>
    <x v="1"/>
  </r>
  <r>
    <x v="1"/>
    <x v="1"/>
    <s v="197273"/>
    <x v="135"/>
    <x v="2"/>
    <x v="1"/>
    <x v="1"/>
  </r>
  <r>
    <x v="0"/>
    <x v="1"/>
    <s v="177629"/>
    <x v="136"/>
    <x v="99"/>
    <x v="1"/>
    <x v="1"/>
  </r>
  <r>
    <x v="1"/>
    <x v="1"/>
    <s v="199582"/>
    <x v="137"/>
    <x v="100"/>
    <x v="1"/>
    <x v="1"/>
  </r>
  <r>
    <x v="2"/>
    <x v="1"/>
    <s v="207200"/>
    <x v="138"/>
    <x v="101"/>
    <x v="0"/>
    <x v="1"/>
  </r>
  <r>
    <x v="1"/>
    <x v="1"/>
    <s v="201169"/>
    <x v="139"/>
    <x v="2"/>
    <x v="0"/>
    <x v="1"/>
  </r>
  <r>
    <x v="1"/>
    <x v="1"/>
    <s v="187556"/>
    <x v="140"/>
    <x v="102"/>
    <x v="1"/>
    <x v="1"/>
  </r>
  <r>
    <x v="1"/>
    <x v="1"/>
    <s v="180032"/>
    <x v="141"/>
    <x v="2"/>
    <x v="1"/>
    <x v="1"/>
  </r>
  <r>
    <x v="0"/>
    <x v="1"/>
    <s v="175494"/>
    <x v="142"/>
    <x v="103"/>
    <x v="1"/>
    <x v="1"/>
  </r>
  <r>
    <x v="0"/>
    <x v="1"/>
    <s v="177946"/>
    <x v="143"/>
    <x v="104"/>
    <x v="1"/>
    <x v="1"/>
  </r>
  <r>
    <x v="1"/>
    <x v="1"/>
    <s v="195782"/>
    <x v="144"/>
    <x v="105"/>
    <x v="0"/>
    <x v="1"/>
  </r>
  <r>
    <x v="2"/>
    <x v="1"/>
    <s v="203285"/>
    <x v="145"/>
    <x v="2"/>
    <x v="1"/>
    <x v="1"/>
  </r>
  <r>
    <x v="0"/>
    <x v="1"/>
    <s v="186346"/>
    <x v="146"/>
    <x v="106"/>
    <x v="1"/>
    <x v="1"/>
  </r>
  <r>
    <x v="2"/>
    <x v="1"/>
    <s v="203939"/>
    <x v="147"/>
    <x v="107"/>
    <x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92D9B17-0EFC-8F47-844B-79DB20771BE2}" name="PivotTable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K37:O51" firstHeaderRow="1" firstDataRow="2" firstDataCol="1"/>
  <pivotFields count="7">
    <pivotField axis="axisRow" showAll="0">
      <items count="4">
        <item x="0"/>
        <item x="1"/>
        <item x="2"/>
        <item t="default"/>
      </items>
    </pivotField>
    <pivotField axis="axisRow" showAll="0">
      <items count="3">
        <item x="0"/>
        <item x="1"/>
        <item t="default"/>
      </items>
    </pivotField>
    <pivotField showAll="0"/>
    <pivotField numFmtId="4" showAll="0"/>
    <pivotField dataField="1" numFmtId="4" showAll="0">
      <items count="109">
        <item x="2"/>
        <item x="84"/>
        <item x="98"/>
        <item x="103"/>
        <item x="77"/>
        <item x="58"/>
        <item x="71"/>
        <item x="65"/>
        <item x="104"/>
        <item x="25"/>
        <item x="56"/>
        <item x="49"/>
        <item x="86"/>
        <item x="83"/>
        <item x="42"/>
        <item x="106"/>
        <item x="39"/>
        <item x="9"/>
        <item x="73"/>
        <item x="7"/>
        <item x="31"/>
        <item x="43"/>
        <item x="13"/>
        <item x="54"/>
        <item x="41"/>
        <item x="101"/>
        <item x="99"/>
        <item x="51"/>
        <item x="17"/>
        <item x="8"/>
        <item x="38"/>
        <item x="36"/>
        <item x="34"/>
        <item x="102"/>
        <item x="12"/>
        <item x="11"/>
        <item x="35"/>
        <item x="61"/>
        <item x="62"/>
        <item x="14"/>
        <item x="20"/>
        <item x="82"/>
        <item x="68"/>
        <item x="40"/>
        <item x="95"/>
        <item x="24"/>
        <item x="79"/>
        <item x="6"/>
        <item x="10"/>
        <item x="64"/>
        <item x="23"/>
        <item x="47"/>
        <item x="18"/>
        <item x="70"/>
        <item x="59"/>
        <item x="74"/>
        <item x="85"/>
        <item x="0"/>
        <item x="80"/>
        <item x="15"/>
        <item x="37"/>
        <item x="46"/>
        <item x="67"/>
        <item x="1"/>
        <item x="48"/>
        <item x="52"/>
        <item x="22"/>
        <item x="100"/>
        <item x="97"/>
        <item x="27"/>
        <item x="60"/>
        <item x="50"/>
        <item x="32"/>
        <item x="75"/>
        <item x="88"/>
        <item x="21"/>
        <item x="66"/>
        <item x="92"/>
        <item x="78"/>
        <item x="4"/>
        <item x="89"/>
        <item x="45"/>
        <item x="53"/>
        <item x="33"/>
        <item x="91"/>
        <item x="81"/>
        <item x="57"/>
        <item x="96"/>
        <item x="63"/>
        <item x="93"/>
        <item x="72"/>
        <item x="55"/>
        <item x="19"/>
        <item x="5"/>
        <item x="87"/>
        <item x="76"/>
        <item x="16"/>
        <item x="44"/>
        <item x="94"/>
        <item x="107"/>
        <item x="26"/>
        <item x="105"/>
        <item x="29"/>
        <item x="69"/>
        <item x="90"/>
        <item x="30"/>
        <item x="3"/>
        <item x="28"/>
        <item t="default"/>
      </items>
    </pivotField>
    <pivotField axis="axisCol" showAll="0">
      <items count="4">
        <item x="1"/>
        <item x="0"/>
        <item x="2"/>
        <item t="default"/>
      </items>
    </pivotField>
    <pivotField axis="axisRow" showAll="0">
      <items count="3">
        <item x="0"/>
        <item x="1"/>
        <item t="default"/>
      </items>
    </pivotField>
  </pivotFields>
  <rowFields count="3">
    <field x="0"/>
    <field x="1"/>
    <field x="6"/>
  </rowFields>
  <rowItems count="13">
    <i>
      <x/>
    </i>
    <i r="1">
      <x/>
    </i>
    <i r="2">
      <x/>
    </i>
    <i r="1">
      <x v="1"/>
    </i>
    <i r="2">
      <x/>
    </i>
    <i r="2">
      <x v="1"/>
    </i>
    <i>
      <x v="1"/>
    </i>
    <i r="1">
      <x v="1"/>
    </i>
    <i r="2">
      <x v="1"/>
    </i>
    <i>
      <x v="2"/>
    </i>
    <i r="1">
      <x v="1"/>
    </i>
    <i r="2">
      <x v="1"/>
    </i>
    <i t="grand">
      <x/>
    </i>
  </rowItems>
  <colFields count="1">
    <field x="5"/>
  </colFields>
  <colItems count="4">
    <i>
      <x/>
    </i>
    <i>
      <x v="1"/>
    </i>
    <i>
      <x v="2"/>
    </i>
    <i t="grand">
      <x/>
    </i>
  </colItems>
  <dataFields count="1">
    <dataField name="Sum of Net Demand" fld="4" showDataAs="percentOfRow" baseField="0"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B1BA71C-809D-8F43-8B3A-9BE7A37DA2DB}" name="PivotTable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K18:O32" firstHeaderRow="1" firstDataRow="2" firstDataCol="1"/>
  <pivotFields count="7">
    <pivotField axis="axisRow" showAll="0">
      <items count="4">
        <item x="0"/>
        <item x="1"/>
        <item x="2"/>
        <item t="default"/>
      </items>
    </pivotField>
    <pivotField axis="axisRow" showAll="0">
      <items count="3">
        <item x="0"/>
        <item x="1"/>
        <item t="default"/>
      </items>
    </pivotField>
    <pivotField showAll="0"/>
    <pivotField dataField="1" numFmtId="4" showAll="0">
      <items count="149">
        <item x="40"/>
        <item x="91"/>
        <item x="9"/>
        <item x="115"/>
        <item x="90"/>
        <item x="134"/>
        <item x="48"/>
        <item x="142"/>
        <item x="28"/>
        <item x="104"/>
        <item x="83"/>
        <item x="97"/>
        <item x="36"/>
        <item x="112"/>
        <item x="82"/>
        <item x="109"/>
        <item x="143"/>
        <item x="118"/>
        <item x="80"/>
        <item x="38"/>
        <item x="69"/>
        <item x="59"/>
        <item x="62"/>
        <item x="15"/>
        <item x="78"/>
        <item x="54"/>
        <item x="114"/>
        <item x="26"/>
        <item x="75"/>
        <item x="4"/>
        <item x="60"/>
        <item x="61"/>
        <item x="138"/>
        <item x="49"/>
        <item x="146"/>
        <item x="106"/>
        <item x="57"/>
        <item x="136"/>
        <item x="76"/>
        <item x="10"/>
        <item x="30"/>
        <item x="11"/>
        <item x="111"/>
        <item x="18"/>
        <item x="12"/>
        <item x="25"/>
        <item x="13"/>
        <item x="93"/>
        <item x="86"/>
        <item x="87"/>
        <item x="140"/>
        <item x="50"/>
        <item x="45"/>
        <item x="21"/>
        <item x="135"/>
        <item x="56"/>
        <item x="16"/>
        <item x="17"/>
        <item x="14"/>
        <item x="41"/>
        <item x="89"/>
        <item x="67"/>
        <item x="58"/>
        <item x="96"/>
        <item x="145"/>
        <item x="131"/>
        <item x="117"/>
        <item x="27"/>
        <item x="99"/>
        <item x="130"/>
        <item x="94"/>
        <item x="107"/>
        <item x="8"/>
        <item x="37"/>
        <item x="129"/>
        <item x="110"/>
        <item x="24"/>
        <item x="52"/>
        <item x="22"/>
        <item x="100"/>
        <item x="53"/>
        <item x="55"/>
        <item x="79"/>
        <item x="85"/>
        <item x="137"/>
        <item x="46"/>
        <item x="1"/>
        <item x="84"/>
        <item x="133"/>
        <item x="141"/>
        <item x="33"/>
        <item x="120"/>
        <item x="32"/>
        <item x="51"/>
        <item x="66"/>
        <item x="72"/>
        <item x="92"/>
        <item x="19"/>
        <item x="125"/>
        <item x="31"/>
        <item x="101"/>
        <item x="105"/>
        <item x="122"/>
        <item x="68"/>
        <item x="65"/>
        <item x="5"/>
        <item x="108"/>
        <item x="29"/>
        <item x="70"/>
        <item x="116"/>
        <item x="71"/>
        <item x="47"/>
        <item x="88"/>
        <item x="102"/>
        <item x="126"/>
        <item x="121"/>
        <item x="0"/>
        <item x="139"/>
        <item x="77"/>
        <item x="20"/>
        <item x="119"/>
        <item x="63"/>
        <item x="43"/>
        <item x="35"/>
        <item x="39"/>
        <item x="81"/>
        <item x="7"/>
        <item x="74"/>
        <item x="127"/>
        <item x="124"/>
        <item x="64"/>
        <item x="103"/>
        <item x="132"/>
        <item x="73"/>
        <item x="34"/>
        <item x="6"/>
        <item x="98"/>
        <item x="23"/>
        <item x="147"/>
        <item x="128"/>
        <item x="144"/>
        <item x="113"/>
        <item x="95"/>
        <item x="2"/>
        <item x="3"/>
        <item x="123"/>
        <item x="44"/>
        <item x="42"/>
        <item t="default"/>
      </items>
    </pivotField>
    <pivotField numFmtId="4" showAll="0"/>
    <pivotField axis="axisCol" showAll="0">
      <items count="4">
        <item x="1"/>
        <item x="0"/>
        <item x="2"/>
        <item t="default"/>
      </items>
    </pivotField>
    <pivotField axis="axisRow" showAll="0">
      <items count="3">
        <item x="0"/>
        <item x="1"/>
        <item t="default"/>
      </items>
    </pivotField>
  </pivotFields>
  <rowFields count="3">
    <field x="0"/>
    <field x="1"/>
    <field x="6"/>
  </rowFields>
  <rowItems count="13">
    <i>
      <x/>
    </i>
    <i r="1">
      <x/>
    </i>
    <i r="2">
      <x/>
    </i>
    <i r="1">
      <x v="1"/>
    </i>
    <i r="2">
      <x/>
    </i>
    <i r="2">
      <x v="1"/>
    </i>
    <i>
      <x v="1"/>
    </i>
    <i r="1">
      <x v="1"/>
    </i>
    <i r="2">
      <x v="1"/>
    </i>
    <i>
      <x v="2"/>
    </i>
    <i r="1">
      <x v="1"/>
    </i>
    <i r="2">
      <x v="1"/>
    </i>
    <i t="grand">
      <x/>
    </i>
  </rowItems>
  <colFields count="1">
    <field x="5"/>
  </colFields>
  <colItems count="4">
    <i>
      <x/>
    </i>
    <i>
      <x v="1"/>
    </i>
    <i>
      <x v="2"/>
    </i>
    <i t="grand">
      <x/>
    </i>
  </colItems>
  <dataFields count="1">
    <dataField name="Sum of Net energy" fld="3" showDataAs="percentOfRow" baseField="0" baseItem="0" numFmtId="1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4A25CF-535F-E345-AFF3-79F988A25F36}" name="Table2" displayName="Table2" ref="K5:S13" totalsRowShown="0" headerRowDxfId="16">
  <autoFilter ref="K5:S13" xr:uid="{DB4A25CF-535F-E345-AFF3-79F988A25F36}"/>
  <tableColumns count="9">
    <tableColumn id="1" xr3:uid="{FD342C9C-1C2D-D743-8862-813DA18A7BDC}" name="Year"/>
    <tableColumn id="2" xr3:uid="{009637CB-4C2B-9B4C-8D61-EE9C56A7024C}" name="Program"/>
    <tableColumn id="8" xr3:uid="{94515CB5-B90D-434F-AAC9-B36F1CFA0FAA}" name="Type"/>
    <tableColumn id="9" xr3:uid="{4E17B0EA-6686-4445-BBC0-F70C16850C15}" name="Residential"/>
    <tableColumn id="3" xr3:uid="{0ED106FB-16D3-744F-AF3E-B931D4048706}" name="GS&lt;50 kW" dataDxfId="15" dataCellStyle="Percent">
      <calculatedColumnFormula>IFERROR(SUMIFS($E$6:$E$52,$B$6:$B$52,$K6,$C$6:$C$52,$L6,$G$6:$G$52,O$5)/SUMIFS($E$6:$E$52,$B$6:$B$52,$K6,$C$6:$C$52,$L6),0)</calculatedColumnFormula>
    </tableColumn>
    <tableColumn id="4" xr3:uid="{258D303C-8B22-2147-9A64-9EF6DE7D7C9C}" name="GS&gt;50 kW" dataDxfId="14" dataCellStyle="Percent">
      <calculatedColumnFormula>IFERROR(SUMIFS($F$6:$F$52,$B$6:$B$52,$K6,$C$6:$C$52,$L6,$G$6:$G$52,P$5)/SUMIFS($F$6:$F$52,$B$6:$B$52,$K6,$C$6:$C$52,$L6),0)</calculatedColumnFormula>
    </tableColumn>
    <tableColumn id="7" xr3:uid="{AC2D998D-1645-0A4A-BA58-0E1B07D4C0E6}" name="Street Lighting" dataDxfId="13" dataCellStyle="Percent">
      <calculatedColumnFormula>IFERROR(SUMIFS($F$6:$F$52,$B$6:$B$52,$K6,$C$6:$C$52,$L6,$G$6:$G$52,Q$5)/SUMIFS($F$6:$F$52,$B$6:$B$52,$K6,$C$6:$C$52,$L6),0)</calculatedColumnFormula>
    </tableColumn>
    <tableColumn id="5" xr3:uid="{CB620054-8EF2-6F4C-AACF-CD201F3F5196}" name="Net Energy" dataDxfId="12" dataCellStyle="Comma">
      <calculatedColumnFormula>SUMIFS($E$6:$E$52,$B$6:$B$52,$K6,$C$6:$C$52,$L6)</calculatedColumnFormula>
    </tableColumn>
    <tableColumn id="6" xr3:uid="{6358C981-5AFC-704E-814B-F44D16853AE5}" name="Net Demand" dataDxfId="11" dataCellStyle="Comma">
      <calculatedColumnFormula>SUMIFS($F$6:$F$52,$B$6:$B$52,$K6,$C$6:$C$52,$L6)</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DA64D6A-A6A4-DD42-BC3A-5F51FED34D39}" name="Table1" displayName="Table1" ref="B5:H156" totalsRowShown="0">
  <autoFilter ref="B5:H156" xr:uid="{5DA64D6A-A6A4-DD42-BC3A-5F51FED34D3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9B0EA60-FC48-F843-AD2B-F3DC97AD9472}" name="Year"/>
    <tableColumn id="2" xr3:uid="{F1958162-4D18-D347-8837-BF1428BCDE58}" name="Program"/>
    <tableColumn id="3" xr3:uid="{5B07DECC-F9D2-4045-A88C-64E834159E4F}" name="Application number"/>
    <tableColumn id="4" xr3:uid="{13B70B4D-9F05-CC46-82EA-1AF30A41DC6D}" name="Net energy"/>
    <tableColumn id="5" xr3:uid="{59482A5E-598F-EA45-B378-AFAA878764D9}" name="Net Demand"/>
    <tableColumn id="6" xr3:uid="{7673FF7B-29B8-CA4F-849E-BBA6FB6E6087}" name="Rate Class"/>
    <tableColumn id="7" xr3:uid="{4C719709-BA4C-0947-8133-08828D5493EA}" name="Type"/>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8"/>
  <sheetViews>
    <sheetView topLeftCell="A53" zoomScaleNormal="100" workbookViewId="0">
      <selection activeCell="C6" sqref="C6"/>
    </sheetView>
  </sheetViews>
  <sheetFormatPr defaultColWidth="9" defaultRowHeight="15"/>
  <cols>
    <col min="1" max="1" width="9" style="1"/>
    <col min="2" max="2" width="32" style="20" customWidth="1"/>
    <col min="3" max="3" width="114.28515625" style="1" customWidth="1"/>
    <col min="4" max="4" width="8" style="1" customWidth="1"/>
    <col min="5" max="16384" width="9" style="1"/>
  </cols>
  <sheetData>
    <row r="1" spans="1:3" ht="174" customHeight="1"/>
    <row r="3" spans="1:3" ht="20.25">
      <c r="B3" s="781" t="s">
        <v>156</v>
      </c>
      <c r="C3" s="781"/>
    </row>
    <row r="4" spans="1:3" ht="11.25" customHeight="1"/>
    <row r="5" spans="1:3" s="22" customFormat="1" ht="25.5" customHeight="1">
      <c r="B5" s="49" t="s">
        <v>388</v>
      </c>
      <c r="C5" s="49" t="s">
        <v>155</v>
      </c>
    </row>
    <row r="6" spans="1:3" s="137" customFormat="1" ht="48" customHeight="1">
      <c r="A6" s="198"/>
      <c r="B6" s="525" t="s">
        <v>152</v>
      </c>
      <c r="C6" s="568" t="s">
        <v>919</v>
      </c>
    </row>
    <row r="7" spans="1:3" s="137" customFormat="1" ht="21" customHeight="1">
      <c r="A7" s="198"/>
      <c r="B7" s="521" t="s">
        <v>508</v>
      </c>
      <c r="C7" s="569" t="s">
        <v>556</v>
      </c>
    </row>
    <row r="8" spans="1:3" s="137" customFormat="1" ht="32.25" customHeight="1">
      <c r="B8" s="521" t="s">
        <v>336</v>
      </c>
      <c r="C8" s="570" t="s">
        <v>549</v>
      </c>
    </row>
    <row r="9" spans="1:3" s="137" customFormat="1" ht="27.75" customHeight="1">
      <c r="B9" s="521" t="s">
        <v>151</v>
      </c>
      <c r="C9" s="570" t="s">
        <v>895</v>
      </c>
    </row>
    <row r="10" spans="1:3" s="137" customFormat="1" ht="26.25" customHeight="1">
      <c r="B10" s="533" t="s">
        <v>337</v>
      </c>
      <c r="C10" s="572" t="s">
        <v>550</v>
      </c>
    </row>
    <row r="11" spans="1:3" s="137" customFormat="1" ht="39.75" customHeight="1">
      <c r="B11" s="521" t="s">
        <v>750</v>
      </c>
      <c r="C11" s="570" t="s">
        <v>751</v>
      </c>
    </row>
    <row r="12" spans="1:3" s="137" customFormat="1" ht="18" customHeight="1">
      <c r="B12" s="521" t="s">
        <v>339</v>
      </c>
      <c r="C12" s="570" t="s">
        <v>551</v>
      </c>
    </row>
    <row r="13" spans="1:3" s="137" customFormat="1" ht="13.5" customHeight="1">
      <c r="B13" s="521"/>
      <c r="C13" s="571"/>
    </row>
    <row r="14" spans="1:3" s="137" customFormat="1" ht="18" customHeight="1">
      <c r="B14" s="521" t="s">
        <v>573</v>
      </c>
      <c r="C14" s="569" t="s">
        <v>920</v>
      </c>
    </row>
    <row r="15" spans="1:3" s="137" customFormat="1" ht="8.25" customHeight="1">
      <c r="B15" s="521"/>
      <c r="C15" s="571"/>
    </row>
    <row r="16" spans="1:3" s="137" customFormat="1" ht="33" customHeight="1">
      <c r="B16" s="573" t="s">
        <v>548</v>
      </c>
      <c r="C16" s="574" t="s">
        <v>921</v>
      </c>
    </row>
    <row r="17" spans="2:2" s="82" customFormat="1" ht="15.75">
      <c r="B17" s="137"/>
    </row>
    <row r="18" spans="2:2" s="24" customFormat="1">
      <c r="B18" s="31"/>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2" location="'6.  Carrying Charges'!Print_Area" display="6.  Carrying Charges" xr:uid="{00000000-0004-0000-0000-000003000000}"/>
    <hyperlink ref="B11" location="'5.  2015-2020 LRAM'!Print_Area" display="5.  2015-2020 LRAM" xr:uid="{00000000-0004-0000-0000-000004000000}"/>
    <hyperlink ref="B10" location="'4.  2011-2014 LRAM'!Print_Area" display="4.  2011-2014 LRAM" xr:uid="{00000000-0004-0000-0000-000005000000}"/>
    <hyperlink ref="B14" location="'7.  Persistence Report'!Print_Area" display="7.  Persistence Report" xr:uid="{00000000-0004-0000-0000-000006000000}"/>
    <hyperlink ref="B7" location="'1-a.  Summary of Changes'!A1" display="1-a.  Summary of Changes" xr:uid="{00000000-0004-0000-0000-000007000000}"/>
    <hyperlink ref="B16"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D565"/>
  <sheetViews>
    <sheetView topLeftCell="W130" zoomScale="50" zoomScaleNormal="50" zoomScaleSheetLayoutView="80" zoomScalePageLayoutView="85" workbookViewId="0">
      <selection activeCell="AR159" sqref="AR159"/>
    </sheetView>
  </sheetViews>
  <sheetFormatPr defaultColWidth="9" defaultRowHeight="14.25" outlineLevelRow="1" outlineLevelCol="1"/>
  <cols>
    <col min="1" max="1" width="4.7109375" style="440" customWidth="1"/>
    <col min="2" max="2" width="43.7109375" style="210" customWidth="1"/>
    <col min="3" max="3" width="14" style="210" customWidth="1"/>
    <col min="4" max="4" width="18" style="209" customWidth="1"/>
    <col min="5" max="8" width="10.28515625" style="209" customWidth="1" outlineLevel="1"/>
    <col min="9" max="20" width="9" style="209" customWidth="1" outlineLevel="1"/>
    <col min="21" max="21" width="12.28515625" style="209" customWidth="1" outlineLevel="1"/>
    <col min="22" max="22" width="17.7109375" style="209" customWidth="1"/>
    <col min="23" max="38" width="9.28515625" style="209" customWidth="1" outlineLevel="1"/>
    <col min="39" max="39" width="14" style="211" customWidth="1"/>
    <col min="40" max="40" width="14.7109375" style="211" customWidth="1"/>
    <col min="41" max="41" width="17" style="211" customWidth="1"/>
    <col min="42" max="42" width="17.7109375" style="211" customWidth="1"/>
    <col min="43" max="49" width="14.7109375" style="211" customWidth="1"/>
    <col min="50" max="52" width="15" style="211" customWidth="1"/>
    <col min="53" max="53" width="14.28515625" style="211" customWidth="1"/>
    <col min="54" max="54" width="14.7109375" style="209" customWidth="1"/>
    <col min="55" max="55" width="15" style="209" customWidth="1"/>
    <col min="56" max="56" width="14" style="209" customWidth="1"/>
    <col min="57" max="57" width="9.7109375" style="209" customWidth="1"/>
    <col min="58" max="58" width="11" style="209" customWidth="1"/>
    <col min="59" max="59" width="12" style="209" customWidth="1"/>
    <col min="60" max="60" width="6.28515625" style="209" bestFit="1" customWidth="1"/>
    <col min="61" max="65" width="9" style="209"/>
    <col min="66" max="66" width="6.28515625" style="209" bestFit="1" customWidth="1"/>
    <col min="67" max="16384" width="9" style="209"/>
  </cols>
  <sheetData>
    <row r="1" spans="1:53" ht="164.25" customHeight="1"/>
    <row r="2" spans="1:53" ht="23.25" customHeight="1" thickBot="1"/>
    <row r="3" spans="1:53" ht="25.5" customHeight="1" thickBot="1">
      <c r="B3" s="836" t="s">
        <v>153</v>
      </c>
      <c r="C3" s="212" t="s">
        <v>157</v>
      </c>
      <c r="D3" s="438"/>
      <c r="E3" s="213"/>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14"/>
      <c r="AT3" s="214"/>
      <c r="AU3" s="214"/>
      <c r="AV3" s="214"/>
      <c r="AW3" s="214"/>
      <c r="AX3" s="214"/>
      <c r="AY3" s="214"/>
      <c r="AZ3" s="214"/>
      <c r="BA3" s="214"/>
    </row>
    <row r="4" spans="1:53" ht="24" customHeight="1" thickBot="1">
      <c r="B4" s="836"/>
      <c r="C4" s="215" t="s">
        <v>154</v>
      </c>
      <c r="D4" s="216"/>
      <c r="E4" s="217"/>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14"/>
      <c r="AT4" s="214"/>
      <c r="AU4" s="214"/>
      <c r="AV4" s="214"/>
      <c r="AW4" s="214"/>
      <c r="AX4" s="214"/>
      <c r="AY4" s="214"/>
      <c r="AZ4" s="214"/>
      <c r="BA4" s="214"/>
    </row>
    <row r="5" spans="1:53" ht="29.25" customHeight="1" thickBot="1">
      <c r="B5" s="226"/>
      <c r="C5" s="830" t="s">
        <v>507</v>
      </c>
      <c r="D5" s="831"/>
      <c r="E5" s="217"/>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14"/>
      <c r="AT5" s="214"/>
      <c r="AU5" s="214"/>
      <c r="AV5" s="214"/>
      <c r="AW5" s="214"/>
      <c r="AX5" s="214"/>
      <c r="AY5" s="214"/>
      <c r="AZ5" s="214"/>
      <c r="BA5" s="214"/>
    </row>
    <row r="6" spans="1:53" ht="20.25" customHeight="1">
      <c r="B6" s="218"/>
      <c r="C6" s="219"/>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1"/>
      <c r="AN6" s="221"/>
      <c r="AO6" s="221"/>
      <c r="AP6" s="221"/>
      <c r="AQ6" s="221"/>
      <c r="AR6" s="221"/>
      <c r="AS6" s="221"/>
      <c r="AT6" s="222"/>
      <c r="AU6" s="222"/>
      <c r="AV6" s="222"/>
      <c r="AW6" s="222"/>
      <c r="AX6" s="222"/>
      <c r="AY6" s="222"/>
      <c r="AZ6" s="222"/>
      <c r="BA6" s="222"/>
    </row>
    <row r="7" spans="1:53" ht="70.5" customHeight="1">
      <c r="B7" s="836" t="s">
        <v>466</v>
      </c>
      <c r="C7" s="837" t="s">
        <v>944</v>
      </c>
      <c r="D7" s="837"/>
      <c r="E7" s="837"/>
      <c r="F7" s="837"/>
      <c r="G7" s="837"/>
      <c r="H7" s="837"/>
      <c r="I7" s="837"/>
      <c r="J7" s="837"/>
      <c r="K7" s="837"/>
      <c r="L7" s="837"/>
      <c r="M7" s="837"/>
      <c r="N7" s="837"/>
      <c r="O7" s="837"/>
      <c r="P7" s="837"/>
      <c r="Q7" s="837"/>
      <c r="R7" s="837"/>
      <c r="S7" s="837"/>
      <c r="T7" s="837"/>
      <c r="U7" s="837"/>
      <c r="V7" s="837"/>
      <c r="W7" s="837"/>
      <c r="X7" s="837"/>
      <c r="Y7" s="837"/>
      <c r="Z7" s="837"/>
      <c r="AA7" s="837"/>
      <c r="AB7" s="837"/>
      <c r="AC7" s="837"/>
      <c r="AD7" s="837"/>
      <c r="AE7" s="837"/>
      <c r="AF7" s="837"/>
      <c r="AG7" s="837"/>
      <c r="AH7" s="837"/>
      <c r="AI7" s="837"/>
      <c r="AJ7" s="837"/>
      <c r="AK7" s="837"/>
      <c r="AL7" s="837"/>
      <c r="AM7" s="371"/>
      <c r="AN7" s="371"/>
      <c r="AO7" s="371"/>
      <c r="AP7" s="371"/>
      <c r="AQ7" s="371"/>
      <c r="AR7" s="371"/>
      <c r="AS7" s="371"/>
      <c r="AT7" s="371"/>
      <c r="AU7" s="371"/>
      <c r="AV7" s="371"/>
      <c r="AW7" s="371"/>
      <c r="AX7" s="371"/>
      <c r="AY7" s="371"/>
      <c r="AZ7" s="371"/>
      <c r="BA7" s="371"/>
    </row>
    <row r="8" spans="1:53" s="224" customFormat="1" ht="58.5" customHeight="1">
      <c r="A8" s="440"/>
      <c r="B8" s="836"/>
      <c r="C8" s="837" t="s">
        <v>945</v>
      </c>
      <c r="D8" s="837"/>
      <c r="E8" s="837"/>
      <c r="F8" s="837"/>
      <c r="G8" s="837"/>
      <c r="H8" s="837"/>
      <c r="I8" s="837"/>
      <c r="J8" s="837"/>
      <c r="K8" s="837"/>
      <c r="L8" s="837"/>
      <c r="M8" s="837"/>
      <c r="N8" s="837"/>
      <c r="O8" s="837"/>
      <c r="P8" s="837"/>
      <c r="Q8" s="837"/>
      <c r="R8" s="837"/>
      <c r="S8" s="837"/>
      <c r="T8" s="837"/>
      <c r="U8" s="837"/>
      <c r="V8" s="837"/>
      <c r="W8" s="837"/>
      <c r="X8" s="837"/>
      <c r="Y8" s="837"/>
      <c r="Z8" s="837"/>
      <c r="AA8" s="837"/>
      <c r="AB8" s="837"/>
      <c r="AC8" s="837"/>
      <c r="AD8" s="837"/>
      <c r="AE8" s="837"/>
      <c r="AF8" s="837"/>
      <c r="AG8" s="837"/>
      <c r="AH8" s="837"/>
      <c r="AI8" s="837"/>
      <c r="AJ8" s="837"/>
      <c r="AK8" s="837"/>
      <c r="AL8" s="837"/>
      <c r="AM8" s="371"/>
      <c r="AN8" s="371"/>
      <c r="AO8" s="371"/>
      <c r="AP8" s="371"/>
      <c r="AQ8" s="371"/>
      <c r="AR8" s="371"/>
      <c r="AS8" s="371"/>
      <c r="AT8" s="371"/>
      <c r="AU8" s="371"/>
      <c r="AV8" s="371"/>
      <c r="AW8" s="371"/>
      <c r="AX8" s="371"/>
      <c r="AY8" s="371"/>
      <c r="AZ8" s="371"/>
      <c r="BA8" s="371"/>
    </row>
    <row r="9" spans="1:53" s="224" customFormat="1" ht="57.75" customHeight="1">
      <c r="A9" s="440"/>
      <c r="B9" s="226"/>
      <c r="C9" s="837" t="s">
        <v>975</v>
      </c>
      <c r="D9" s="837"/>
      <c r="E9" s="837"/>
      <c r="F9" s="837"/>
      <c r="G9" s="837"/>
      <c r="H9" s="837"/>
      <c r="I9" s="837"/>
      <c r="J9" s="837"/>
      <c r="K9" s="837"/>
      <c r="L9" s="837"/>
      <c r="M9" s="837"/>
      <c r="N9" s="837"/>
      <c r="O9" s="837"/>
      <c r="P9" s="837"/>
      <c r="Q9" s="837"/>
      <c r="R9" s="837"/>
      <c r="S9" s="837"/>
      <c r="T9" s="837"/>
      <c r="U9" s="837"/>
      <c r="V9" s="837"/>
      <c r="W9" s="837"/>
      <c r="X9" s="837"/>
      <c r="Y9" s="837"/>
      <c r="Z9" s="837"/>
      <c r="AA9" s="837"/>
      <c r="AB9" s="837"/>
      <c r="AC9" s="837"/>
      <c r="AD9" s="837"/>
      <c r="AE9" s="837"/>
      <c r="AF9" s="837"/>
      <c r="AG9" s="837"/>
      <c r="AH9" s="837"/>
      <c r="AI9" s="837"/>
      <c r="AJ9" s="837"/>
      <c r="AK9" s="837"/>
      <c r="AL9" s="837"/>
      <c r="AM9" s="371"/>
      <c r="AN9" s="371"/>
      <c r="AO9" s="371"/>
      <c r="AP9" s="371"/>
      <c r="AQ9" s="371"/>
      <c r="AR9" s="371"/>
      <c r="AS9" s="371"/>
      <c r="AT9" s="371"/>
      <c r="AU9" s="371"/>
      <c r="AV9" s="371"/>
      <c r="AW9" s="371"/>
      <c r="AX9" s="371"/>
      <c r="AY9" s="371"/>
      <c r="AZ9" s="371"/>
      <c r="BA9" s="371"/>
    </row>
    <row r="10" spans="1:53" ht="41.25" customHeight="1">
      <c r="B10" s="228"/>
      <c r="C10" s="837" t="s">
        <v>946</v>
      </c>
      <c r="D10" s="837"/>
      <c r="E10" s="837"/>
      <c r="F10" s="837"/>
      <c r="G10" s="837"/>
      <c r="H10" s="837"/>
      <c r="I10" s="837"/>
      <c r="J10" s="837"/>
      <c r="K10" s="837"/>
      <c r="L10" s="837"/>
      <c r="M10" s="837"/>
      <c r="N10" s="837"/>
      <c r="O10" s="837"/>
      <c r="P10" s="837"/>
      <c r="Q10" s="837"/>
      <c r="R10" s="837"/>
      <c r="S10" s="837"/>
      <c r="T10" s="837"/>
      <c r="U10" s="837"/>
      <c r="V10" s="837"/>
      <c r="W10" s="837"/>
      <c r="X10" s="837"/>
      <c r="Y10" s="837"/>
      <c r="Z10" s="837"/>
      <c r="AA10" s="837"/>
      <c r="AB10" s="837"/>
      <c r="AC10" s="837"/>
      <c r="AD10" s="837"/>
      <c r="AE10" s="837"/>
      <c r="AF10" s="837"/>
      <c r="AG10" s="837"/>
      <c r="AH10" s="837"/>
      <c r="AI10" s="837"/>
      <c r="AJ10" s="837"/>
      <c r="AK10" s="837"/>
      <c r="AL10" s="837"/>
      <c r="AM10" s="371"/>
      <c r="AN10" s="371"/>
      <c r="AO10" s="371"/>
      <c r="AP10" s="371"/>
      <c r="AQ10" s="371"/>
      <c r="AR10" s="371"/>
      <c r="AS10" s="371"/>
      <c r="AT10" s="371"/>
      <c r="AU10" s="371"/>
      <c r="AV10" s="371"/>
      <c r="AW10" s="371"/>
      <c r="AX10" s="371"/>
      <c r="AY10" s="371"/>
      <c r="AZ10" s="371"/>
      <c r="BA10" s="371"/>
    </row>
    <row r="11" spans="1:53" ht="53.25" customHeight="1">
      <c r="C11" s="837" t="s">
        <v>947</v>
      </c>
      <c r="D11" s="837"/>
      <c r="E11" s="837"/>
      <c r="F11" s="837"/>
      <c r="G11" s="837"/>
      <c r="H11" s="837"/>
      <c r="I11" s="837"/>
      <c r="J11" s="837"/>
      <c r="K11" s="837"/>
      <c r="L11" s="837"/>
      <c r="M11" s="837"/>
      <c r="N11" s="837"/>
      <c r="O11" s="837"/>
      <c r="P11" s="837"/>
      <c r="Q11" s="837"/>
      <c r="R11" s="837"/>
      <c r="S11" s="837"/>
      <c r="T11" s="837"/>
      <c r="U11" s="837"/>
      <c r="V11" s="837"/>
      <c r="W11" s="837"/>
      <c r="X11" s="837"/>
      <c r="Y11" s="837"/>
      <c r="Z11" s="837"/>
      <c r="AA11" s="837"/>
      <c r="AB11" s="837"/>
      <c r="AC11" s="837"/>
      <c r="AD11" s="837"/>
      <c r="AE11" s="837"/>
      <c r="AF11" s="837"/>
      <c r="AG11" s="837"/>
      <c r="AH11" s="837"/>
      <c r="AI11" s="837"/>
      <c r="AJ11" s="837"/>
      <c r="AK11" s="837"/>
      <c r="AL11" s="837"/>
      <c r="AM11" s="371"/>
      <c r="AN11" s="371"/>
      <c r="AO11" s="371"/>
      <c r="AP11" s="371"/>
      <c r="AQ11" s="371"/>
      <c r="AR11" s="371"/>
      <c r="AS11" s="371"/>
      <c r="AT11" s="371"/>
      <c r="AU11" s="371"/>
      <c r="AV11" s="371"/>
      <c r="AW11" s="371"/>
      <c r="AX11" s="371"/>
      <c r="AY11" s="371"/>
      <c r="AZ11" s="371"/>
      <c r="BA11" s="371"/>
    </row>
    <row r="12" spans="1:53" ht="20.25" customHeight="1">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5"/>
      <c r="AT12" s="229"/>
      <c r="AU12" s="229"/>
      <c r="AV12" s="229"/>
      <c r="AW12" s="229"/>
      <c r="AX12" s="229"/>
      <c r="AY12" s="229"/>
      <c r="AZ12" s="229"/>
      <c r="BA12" s="209"/>
    </row>
    <row r="13" spans="1:53" ht="20.25" customHeight="1">
      <c r="B13" s="836" t="s">
        <v>485</v>
      </c>
      <c r="C13" s="503" t="s">
        <v>480</v>
      </c>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5"/>
      <c r="AT13" s="229"/>
      <c r="AU13" s="229"/>
      <c r="AV13" s="229"/>
      <c r="AW13" s="229"/>
      <c r="AX13" s="229"/>
      <c r="AY13" s="229"/>
      <c r="AZ13" s="229"/>
      <c r="BA13" s="209"/>
    </row>
    <row r="14" spans="1:53" ht="20.25" customHeight="1">
      <c r="B14" s="836"/>
      <c r="C14" s="503" t="s">
        <v>481</v>
      </c>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5"/>
      <c r="AT14" s="229"/>
      <c r="AU14" s="229"/>
      <c r="AV14" s="229"/>
      <c r="AW14" s="229"/>
      <c r="AX14" s="229"/>
      <c r="AY14" s="229"/>
      <c r="AZ14" s="229"/>
      <c r="BA14" s="209"/>
    </row>
    <row r="15" spans="1:53" ht="20.25" customHeight="1">
      <c r="C15" s="503" t="s">
        <v>482</v>
      </c>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5"/>
      <c r="AT15" s="229"/>
      <c r="AU15" s="229"/>
      <c r="AV15" s="229"/>
      <c r="AW15" s="229"/>
      <c r="AX15" s="229"/>
      <c r="AY15" s="229"/>
      <c r="AZ15" s="229"/>
      <c r="BA15" s="209"/>
    </row>
    <row r="16" spans="1:53" ht="20.25" customHeight="1">
      <c r="C16" s="503" t="s">
        <v>483</v>
      </c>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c r="AI16" s="227"/>
      <c r="AJ16" s="227"/>
      <c r="AK16" s="227"/>
      <c r="AL16" s="227"/>
      <c r="AM16" s="227"/>
      <c r="AN16" s="227"/>
      <c r="AO16" s="227"/>
      <c r="AP16" s="227"/>
      <c r="AQ16" s="227"/>
      <c r="AR16" s="227"/>
      <c r="AS16" s="225"/>
      <c r="AT16" s="229"/>
      <c r="AU16" s="229"/>
      <c r="AV16" s="229"/>
      <c r="AW16" s="229"/>
      <c r="AX16" s="229"/>
      <c r="AY16" s="229"/>
      <c r="AZ16" s="229"/>
      <c r="BA16" s="209"/>
    </row>
    <row r="17" spans="1:53" ht="23.25" customHeight="1">
      <c r="B17" s="230"/>
      <c r="C17" s="231"/>
      <c r="D17" s="232"/>
      <c r="E17" s="232"/>
      <c r="F17" s="232"/>
      <c r="G17" s="232"/>
      <c r="H17" s="232"/>
      <c r="I17" s="232"/>
      <c r="J17" s="232"/>
      <c r="K17" s="232"/>
      <c r="L17" s="232"/>
      <c r="M17" s="232"/>
      <c r="N17" s="232"/>
      <c r="O17" s="232"/>
      <c r="P17" s="232"/>
      <c r="Q17" s="232"/>
      <c r="R17" s="232"/>
      <c r="S17" s="232"/>
      <c r="T17" s="232"/>
      <c r="U17" s="232"/>
      <c r="W17" s="232"/>
      <c r="X17" s="232"/>
      <c r="Y17" s="232"/>
      <c r="Z17" s="232"/>
      <c r="AA17" s="232"/>
      <c r="AB17" s="232"/>
      <c r="AC17" s="232"/>
      <c r="AD17" s="232"/>
      <c r="AE17" s="232"/>
      <c r="AF17" s="232"/>
      <c r="AG17" s="232"/>
      <c r="AH17" s="232"/>
      <c r="AI17" s="232"/>
      <c r="AJ17" s="232"/>
      <c r="AK17" s="232"/>
      <c r="AL17" s="232"/>
      <c r="AM17" s="223"/>
    </row>
    <row r="18" spans="1:53" ht="15.75">
      <c r="B18" s="233" t="s">
        <v>219</v>
      </c>
      <c r="C18" s="234"/>
      <c r="E18" s="502"/>
      <c r="V18" s="234"/>
      <c r="AM18" s="223"/>
      <c r="AN18" s="221"/>
      <c r="AO18" s="221"/>
      <c r="AP18" s="221"/>
      <c r="AQ18" s="221"/>
      <c r="AR18" s="221"/>
      <c r="AS18" s="221"/>
      <c r="AT18" s="221"/>
      <c r="AU18" s="221"/>
      <c r="AV18" s="221"/>
      <c r="AW18" s="221"/>
      <c r="AX18" s="221"/>
      <c r="AY18" s="221"/>
      <c r="AZ18" s="221"/>
      <c r="BA18" s="221"/>
    </row>
    <row r="19" spans="1:53" s="235" customFormat="1" ht="36" customHeight="1">
      <c r="A19" s="440"/>
      <c r="B19" s="832" t="s">
        <v>192</v>
      </c>
      <c r="C19" s="834" t="s">
        <v>30</v>
      </c>
      <c r="D19" s="236" t="s">
        <v>976</v>
      </c>
      <c r="E19" s="843" t="s">
        <v>977</v>
      </c>
      <c r="F19" s="844"/>
      <c r="G19" s="844"/>
      <c r="H19" s="844"/>
      <c r="I19" s="844"/>
      <c r="J19" s="844"/>
      <c r="K19" s="844"/>
      <c r="L19" s="844"/>
      <c r="M19" s="844"/>
      <c r="N19" s="844"/>
      <c r="O19" s="844"/>
      <c r="P19" s="844"/>
      <c r="Q19" s="844"/>
      <c r="R19" s="844"/>
      <c r="S19" s="844"/>
      <c r="T19" s="845"/>
      <c r="U19" s="841" t="s">
        <v>194</v>
      </c>
      <c r="V19" s="236" t="s">
        <v>390</v>
      </c>
      <c r="W19" s="838" t="s">
        <v>193</v>
      </c>
      <c r="X19" s="839"/>
      <c r="Y19" s="839"/>
      <c r="Z19" s="839"/>
      <c r="AA19" s="839"/>
      <c r="AB19" s="839"/>
      <c r="AC19" s="839"/>
      <c r="AD19" s="839"/>
      <c r="AE19" s="839"/>
      <c r="AF19" s="839"/>
      <c r="AG19" s="839"/>
      <c r="AH19" s="839"/>
      <c r="AI19" s="839"/>
      <c r="AJ19" s="839"/>
      <c r="AK19" s="839"/>
      <c r="AL19" s="846"/>
      <c r="AM19" s="838" t="s">
        <v>221</v>
      </c>
      <c r="AN19" s="839"/>
      <c r="AO19" s="839"/>
      <c r="AP19" s="839"/>
      <c r="AQ19" s="839"/>
      <c r="AR19" s="839"/>
      <c r="AS19" s="839"/>
      <c r="AT19" s="839"/>
      <c r="AU19" s="839"/>
      <c r="AV19" s="839"/>
      <c r="AW19" s="839"/>
      <c r="AX19" s="839"/>
      <c r="AY19" s="839"/>
      <c r="AZ19" s="839"/>
      <c r="BA19" s="840"/>
    </row>
    <row r="20" spans="1:53" s="235" customFormat="1" ht="59.25" customHeight="1">
      <c r="A20" s="440"/>
      <c r="B20" s="833"/>
      <c r="C20" s="835"/>
      <c r="D20" s="237">
        <v>2011</v>
      </c>
      <c r="E20" s="237">
        <v>2012</v>
      </c>
      <c r="F20" s="237">
        <v>2013</v>
      </c>
      <c r="G20" s="237">
        <v>2014</v>
      </c>
      <c r="H20" s="237">
        <v>2015</v>
      </c>
      <c r="I20" s="237">
        <v>2016</v>
      </c>
      <c r="J20" s="237">
        <v>2017</v>
      </c>
      <c r="K20" s="237">
        <v>2018</v>
      </c>
      <c r="L20" s="237">
        <v>2019</v>
      </c>
      <c r="M20" s="237">
        <v>2020</v>
      </c>
      <c r="N20" s="237">
        <v>2021</v>
      </c>
      <c r="O20" s="237">
        <v>2022</v>
      </c>
      <c r="P20" s="237">
        <v>2023</v>
      </c>
      <c r="Q20" s="237">
        <v>2024</v>
      </c>
      <c r="R20" s="237">
        <v>2025</v>
      </c>
      <c r="S20" s="237">
        <v>2026</v>
      </c>
      <c r="T20" s="237">
        <v>2027</v>
      </c>
      <c r="U20" s="842"/>
      <c r="V20" s="237">
        <v>2011</v>
      </c>
      <c r="W20" s="237">
        <v>2012</v>
      </c>
      <c r="X20" s="237">
        <v>2013</v>
      </c>
      <c r="Y20" s="237">
        <v>2014</v>
      </c>
      <c r="Z20" s="237">
        <v>2015</v>
      </c>
      <c r="AA20" s="237">
        <v>2016</v>
      </c>
      <c r="AB20" s="237">
        <v>2017</v>
      </c>
      <c r="AC20" s="237">
        <v>2018</v>
      </c>
      <c r="AD20" s="237">
        <v>2019</v>
      </c>
      <c r="AE20" s="237">
        <v>2020</v>
      </c>
      <c r="AF20" s="237">
        <v>2021</v>
      </c>
      <c r="AG20" s="237">
        <v>2022</v>
      </c>
      <c r="AH20" s="237">
        <v>2023</v>
      </c>
      <c r="AI20" s="237">
        <v>2024</v>
      </c>
      <c r="AJ20" s="237">
        <v>2025</v>
      </c>
      <c r="AK20" s="237">
        <v>2026</v>
      </c>
      <c r="AL20" s="237">
        <v>2027</v>
      </c>
      <c r="AM20" s="237" t="str">
        <f>'1.  LRAMVA Summary'!D45</f>
        <v>Residential</v>
      </c>
      <c r="AN20" s="238" t="str">
        <f>'1.  LRAMVA Summary'!E45</f>
        <v>GS&lt;50 kW</v>
      </c>
      <c r="AO20" s="238" t="str">
        <f>'1.  LRAMVA Summary'!F45</f>
        <v>GS 50-4,999 kW</v>
      </c>
      <c r="AP20" s="238" t="str">
        <f>'1.  LRAMVA Summary'!G45</f>
        <v>Unmetered Scattered Load</v>
      </c>
      <c r="AQ20" s="238" t="str">
        <f>'1.  LRAMVA Summary'!H45</f>
        <v>Sentinel Lighting</v>
      </c>
      <c r="AR20" s="238" t="str">
        <f>'1.  LRAMVA Summary'!I45</f>
        <v>Street Lighting</v>
      </c>
      <c r="AS20" s="238">
        <f>'1.  LRAMVA Summary'!J45</f>
        <v>0</v>
      </c>
      <c r="AT20" s="238">
        <f>'1.  LRAMVA Summary'!K45</f>
        <v>0</v>
      </c>
      <c r="AU20" s="238">
        <f>'1.  LRAMVA Summary'!L45</f>
        <v>0</v>
      </c>
      <c r="AV20" s="238">
        <f>'1.  LRAMVA Summary'!M45</f>
        <v>0</v>
      </c>
      <c r="AW20" s="238">
        <f>'1.  LRAMVA Summary'!N45</f>
        <v>0</v>
      </c>
      <c r="AX20" s="238">
        <f>'1.  LRAMVA Summary'!O45</f>
        <v>0</v>
      </c>
      <c r="AY20" s="238">
        <f>'1.  LRAMVA Summary'!P45</f>
        <v>0</v>
      </c>
      <c r="AZ20" s="238">
        <f>'1.  LRAMVA Summary'!Q45</f>
        <v>0</v>
      </c>
      <c r="BA20" s="239" t="str">
        <f>'1.  LRAMVA Summary'!R45</f>
        <v>Total</v>
      </c>
    </row>
    <row r="21" spans="1:53" s="245" customFormat="1" ht="15.75" customHeight="1">
      <c r="A21" s="441"/>
      <c r="B21" s="240" t="s">
        <v>0</v>
      </c>
      <c r="C21" s="241"/>
      <c r="D21" s="241"/>
      <c r="E21" s="241"/>
      <c r="F21" s="241"/>
      <c r="G21" s="241"/>
      <c r="H21" s="241"/>
      <c r="I21" s="241"/>
      <c r="J21" s="241"/>
      <c r="K21" s="241"/>
      <c r="L21" s="241"/>
      <c r="M21" s="241"/>
      <c r="N21" s="241"/>
      <c r="O21" s="241"/>
      <c r="P21" s="241"/>
      <c r="Q21" s="241"/>
      <c r="R21" s="241"/>
      <c r="S21" s="241"/>
      <c r="T21" s="241"/>
      <c r="U21" s="242"/>
      <c r="V21" s="241"/>
      <c r="W21" s="241"/>
      <c r="X21" s="241"/>
      <c r="Y21" s="241"/>
      <c r="Z21" s="241"/>
      <c r="AA21" s="241"/>
      <c r="AB21" s="241"/>
      <c r="AC21" s="241"/>
      <c r="AD21" s="241"/>
      <c r="AE21" s="241"/>
      <c r="AF21" s="241"/>
      <c r="AG21" s="241"/>
      <c r="AH21" s="241"/>
      <c r="AI21" s="241"/>
      <c r="AJ21" s="241"/>
      <c r="AK21" s="241"/>
      <c r="AL21" s="241"/>
      <c r="AM21" s="243" t="str">
        <f>'1.  LRAMVA Summary'!D46</f>
        <v>kWh</v>
      </c>
      <c r="AN21" s="243" t="str">
        <f>'1.  LRAMVA Summary'!E46</f>
        <v>kWh</v>
      </c>
      <c r="AO21" s="243" t="str">
        <f>'1.  LRAMVA Summary'!F46</f>
        <v>kW</v>
      </c>
      <c r="AP21" s="243" t="str">
        <f>'1.  LRAMVA Summary'!G46</f>
        <v>kWh</v>
      </c>
      <c r="AQ21" s="243" t="str">
        <f>'1.  LRAMVA Summary'!H46</f>
        <v>kW</v>
      </c>
      <c r="AR21" s="243" t="str">
        <f>'1.  LRAMVA Summary'!I46</f>
        <v>kW</v>
      </c>
      <c r="AS21" s="243">
        <f>'1.  LRAMVA Summary'!J46</f>
        <v>0</v>
      </c>
      <c r="AT21" s="243">
        <f>'1.  LRAMVA Summary'!K46</f>
        <v>0</v>
      </c>
      <c r="AU21" s="243">
        <f>'1.  LRAMVA Summary'!L46</f>
        <v>0</v>
      </c>
      <c r="AV21" s="243">
        <f>'1.  LRAMVA Summary'!M46</f>
        <v>0</v>
      </c>
      <c r="AW21" s="243">
        <f>'1.  LRAMVA Summary'!N46</f>
        <v>0</v>
      </c>
      <c r="AX21" s="243">
        <f>'1.  LRAMVA Summary'!O46</f>
        <v>0</v>
      </c>
      <c r="AY21" s="243">
        <f>'1.  LRAMVA Summary'!P46</f>
        <v>0</v>
      </c>
      <c r="AZ21" s="243">
        <f>'1.  LRAMVA Summary'!Q46</f>
        <v>0</v>
      </c>
      <c r="BA21" s="244"/>
    </row>
    <row r="22" spans="1:53" s="235" customFormat="1" ht="15" hidden="1" customHeight="1" outlineLevel="1">
      <c r="A22" s="440">
        <v>1</v>
      </c>
      <c r="B22" s="246" t="s">
        <v>1</v>
      </c>
      <c r="C22" s="243" t="s">
        <v>22</v>
      </c>
      <c r="D22" s="247"/>
      <c r="E22" s="247"/>
      <c r="F22" s="247"/>
      <c r="G22" s="247"/>
      <c r="H22" s="247"/>
      <c r="I22" s="247"/>
      <c r="J22" s="247"/>
      <c r="K22" s="247"/>
      <c r="L22" s="247"/>
      <c r="M22" s="247"/>
      <c r="N22" s="247"/>
      <c r="O22" s="247"/>
      <c r="P22" s="247"/>
      <c r="Q22" s="247"/>
      <c r="R22" s="247"/>
      <c r="S22" s="247"/>
      <c r="T22" s="247"/>
      <c r="U22" s="243"/>
      <c r="V22" s="247"/>
      <c r="W22" s="247"/>
      <c r="X22" s="247"/>
      <c r="Y22" s="247"/>
      <c r="Z22" s="247"/>
      <c r="AA22" s="247"/>
      <c r="AB22" s="247"/>
      <c r="AC22" s="247"/>
      <c r="AD22" s="247"/>
      <c r="AE22" s="247"/>
      <c r="AF22" s="247"/>
      <c r="AG22" s="247"/>
      <c r="AH22" s="247"/>
      <c r="AI22" s="247"/>
      <c r="AJ22" s="247"/>
      <c r="AK22" s="247"/>
      <c r="AL22" s="247"/>
      <c r="AM22" s="353"/>
      <c r="AN22" s="353"/>
      <c r="AO22" s="353"/>
      <c r="AP22" s="353"/>
      <c r="AQ22" s="353"/>
      <c r="AR22" s="353"/>
      <c r="AS22" s="353"/>
      <c r="AT22" s="353"/>
      <c r="AU22" s="353"/>
      <c r="AV22" s="353"/>
      <c r="AW22" s="353"/>
      <c r="AX22" s="353"/>
      <c r="AY22" s="353"/>
      <c r="AZ22" s="353"/>
      <c r="BA22" s="248">
        <f>SUM(AM22:AZ22)</f>
        <v>0</v>
      </c>
    </row>
    <row r="23" spans="1:53" s="235" customFormat="1" ht="15" hidden="1" outlineLevel="1">
      <c r="A23" s="440"/>
      <c r="B23" s="246" t="s">
        <v>948</v>
      </c>
      <c r="C23" s="243" t="s">
        <v>145</v>
      </c>
      <c r="D23" s="247"/>
      <c r="E23" s="247"/>
      <c r="F23" s="247"/>
      <c r="G23" s="247"/>
      <c r="H23" s="247"/>
      <c r="I23" s="247"/>
      <c r="J23" s="247"/>
      <c r="K23" s="247"/>
      <c r="L23" s="247"/>
      <c r="M23" s="247"/>
      <c r="N23" s="247"/>
      <c r="O23" s="247"/>
      <c r="P23" s="247"/>
      <c r="Q23" s="247"/>
      <c r="R23" s="247"/>
      <c r="S23" s="247"/>
      <c r="T23" s="247"/>
      <c r="U23" s="406"/>
      <c r="V23" s="247"/>
      <c r="W23" s="247"/>
      <c r="X23" s="247"/>
      <c r="Y23" s="247"/>
      <c r="Z23" s="247"/>
      <c r="AA23" s="247"/>
      <c r="AB23" s="247"/>
      <c r="AC23" s="247"/>
      <c r="AD23" s="247"/>
      <c r="AE23" s="247"/>
      <c r="AF23" s="247"/>
      <c r="AG23" s="247"/>
      <c r="AH23" s="247"/>
      <c r="AI23" s="247"/>
      <c r="AJ23" s="247"/>
      <c r="AK23" s="247"/>
      <c r="AL23" s="247"/>
      <c r="AM23" s="354">
        <f>AM22</f>
        <v>0</v>
      </c>
      <c r="AN23" s="354">
        <f>AN22</f>
        <v>0</v>
      </c>
      <c r="AO23" s="354">
        <f t="shared" ref="AO23:AZ23" si="0">AO22</f>
        <v>0</v>
      </c>
      <c r="AP23" s="354">
        <f t="shared" si="0"/>
        <v>0</v>
      </c>
      <c r="AQ23" s="354">
        <f t="shared" si="0"/>
        <v>0</v>
      </c>
      <c r="AR23" s="354">
        <f t="shared" si="0"/>
        <v>0</v>
      </c>
      <c r="AS23" s="354">
        <f t="shared" si="0"/>
        <v>0</v>
      </c>
      <c r="AT23" s="354">
        <f t="shared" si="0"/>
        <v>0</v>
      </c>
      <c r="AU23" s="354">
        <f t="shared" si="0"/>
        <v>0</v>
      </c>
      <c r="AV23" s="354">
        <f t="shared" si="0"/>
        <v>0</v>
      </c>
      <c r="AW23" s="354">
        <f t="shared" si="0"/>
        <v>0</v>
      </c>
      <c r="AX23" s="354">
        <f t="shared" si="0"/>
        <v>0</v>
      </c>
      <c r="AY23" s="354">
        <f t="shared" si="0"/>
        <v>0</v>
      </c>
      <c r="AZ23" s="354">
        <f t="shared" si="0"/>
        <v>0</v>
      </c>
      <c r="BA23" s="249"/>
    </row>
    <row r="24" spans="1:53" s="255" customFormat="1" ht="15.75" hidden="1" outlineLevel="1">
      <c r="A24" s="442"/>
      <c r="B24" s="250"/>
      <c r="C24" s="251"/>
      <c r="D24" s="251"/>
      <c r="E24" s="251"/>
      <c r="F24" s="251"/>
      <c r="G24" s="251"/>
      <c r="H24" s="251"/>
      <c r="I24" s="251"/>
      <c r="J24" s="251"/>
      <c r="K24" s="251"/>
      <c r="L24" s="251"/>
      <c r="M24" s="251"/>
      <c r="N24" s="251"/>
      <c r="O24" s="251"/>
      <c r="P24" s="251"/>
      <c r="Q24" s="251"/>
      <c r="R24" s="251"/>
      <c r="S24" s="251"/>
      <c r="T24" s="251"/>
      <c r="V24" s="251"/>
      <c r="W24" s="251"/>
      <c r="X24" s="251"/>
      <c r="Y24" s="251"/>
      <c r="Z24" s="251"/>
      <c r="AA24" s="251"/>
      <c r="AB24" s="251"/>
      <c r="AC24" s="251"/>
      <c r="AD24" s="251"/>
      <c r="AE24" s="251"/>
      <c r="AF24" s="251"/>
      <c r="AG24" s="251"/>
      <c r="AH24" s="251"/>
      <c r="AI24" s="251"/>
      <c r="AJ24" s="251"/>
      <c r="AK24" s="251"/>
      <c r="AL24" s="251"/>
      <c r="AM24" s="355"/>
      <c r="AN24" s="356"/>
      <c r="AO24" s="356"/>
      <c r="AP24" s="356"/>
      <c r="AQ24" s="356"/>
      <c r="AR24" s="356"/>
      <c r="AS24" s="356"/>
      <c r="AT24" s="356"/>
      <c r="AU24" s="356"/>
      <c r="AV24" s="356"/>
      <c r="AW24" s="356"/>
      <c r="AX24" s="356"/>
      <c r="AY24" s="356"/>
      <c r="AZ24" s="356"/>
      <c r="BA24" s="254"/>
    </row>
    <row r="25" spans="1:53" s="235" customFormat="1" ht="15" hidden="1" outlineLevel="1">
      <c r="A25" s="440">
        <v>2</v>
      </c>
      <c r="B25" s="246" t="s">
        <v>2</v>
      </c>
      <c r="C25" s="243" t="s">
        <v>22</v>
      </c>
      <c r="D25" s="247"/>
      <c r="E25" s="247"/>
      <c r="F25" s="247"/>
      <c r="G25" s="247"/>
      <c r="H25" s="247"/>
      <c r="I25" s="247"/>
      <c r="J25" s="247"/>
      <c r="K25" s="247"/>
      <c r="L25" s="247"/>
      <c r="M25" s="247"/>
      <c r="N25" s="247"/>
      <c r="O25" s="247"/>
      <c r="P25" s="247"/>
      <c r="Q25" s="247"/>
      <c r="R25" s="247"/>
      <c r="S25" s="247"/>
      <c r="T25" s="247"/>
      <c r="U25" s="243"/>
      <c r="V25" s="247"/>
      <c r="W25" s="247"/>
      <c r="X25" s="247"/>
      <c r="Y25" s="247"/>
      <c r="Z25" s="247"/>
      <c r="AA25" s="247"/>
      <c r="AB25" s="247"/>
      <c r="AC25" s="247"/>
      <c r="AD25" s="247"/>
      <c r="AE25" s="247"/>
      <c r="AF25" s="247"/>
      <c r="AG25" s="247"/>
      <c r="AH25" s="247"/>
      <c r="AI25" s="247"/>
      <c r="AJ25" s="247"/>
      <c r="AK25" s="247"/>
      <c r="AL25" s="247"/>
      <c r="AM25" s="353"/>
      <c r="AN25" s="353"/>
      <c r="AO25" s="353"/>
      <c r="AP25" s="353"/>
      <c r="AQ25" s="353"/>
      <c r="AR25" s="353"/>
      <c r="AS25" s="353"/>
      <c r="AT25" s="353"/>
      <c r="AU25" s="353"/>
      <c r="AV25" s="353"/>
      <c r="AW25" s="353"/>
      <c r="AX25" s="353"/>
      <c r="AY25" s="353"/>
      <c r="AZ25" s="353"/>
      <c r="BA25" s="248">
        <f>SUM(AM25:AZ25)</f>
        <v>0</v>
      </c>
    </row>
    <row r="26" spans="1:53" s="235" customFormat="1" ht="15" hidden="1" outlineLevel="1">
      <c r="A26" s="440"/>
      <c r="B26" s="246" t="s">
        <v>948</v>
      </c>
      <c r="C26" s="243" t="s">
        <v>145</v>
      </c>
      <c r="D26" s="247"/>
      <c r="E26" s="247"/>
      <c r="F26" s="247"/>
      <c r="G26" s="247"/>
      <c r="H26" s="247"/>
      <c r="I26" s="247"/>
      <c r="J26" s="247"/>
      <c r="K26" s="247"/>
      <c r="L26" s="247"/>
      <c r="M26" s="247"/>
      <c r="N26" s="247"/>
      <c r="O26" s="247"/>
      <c r="P26" s="247"/>
      <c r="Q26" s="247"/>
      <c r="R26" s="247"/>
      <c r="S26" s="247"/>
      <c r="T26" s="247"/>
      <c r="U26" s="406"/>
      <c r="V26" s="247"/>
      <c r="W26" s="247"/>
      <c r="X26" s="247"/>
      <c r="Y26" s="247"/>
      <c r="Z26" s="247"/>
      <c r="AA26" s="247"/>
      <c r="AB26" s="247"/>
      <c r="AC26" s="247"/>
      <c r="AD26" s="247"/>
      <c r="AE26" s="247"/>
      <c r="AF26" s="247"/>
      <c r="AG26" s="247"/>
      <c r="AH26" s="247"/>
      <c r="AI26" s="247"/>
      <c r="AJ26" s="247"/>
      <c r="AK26" s="247"/>
      <c r="AL26" s="247"/>
      <c r="AM26" s="354">
        <f>AM25</f>
        <v>0</v>
      </c>
      <c r="AN26" s="354">
        <f>AN25</f>
        <v>0</v>
      </c>
      <c r="AO26" s="354">
        <f t="shared" ref="AO26:AZ26" si="1">AO25</f>
        <v>0</v>
      </c>
      <c r="AP26" s="354">
        <f t="shared" si="1"/>
        <v>0</v>
      </c>
      <c r="AQ26" s="354">
        <f t="shared" si="1"/>
        <v>0</v>
      </c>
      <c r="AR26" s="354">
        <f t="shared" si="1"/>
        <v>0</v>
      </c>
      <c r="AS26" s="354">
        <f t="shared" si="1"/>
        <v>0</v>
      </c>
      <c r="AT26" s="354">
        <f t="shared" si="1"/>
        <v>0</v>
      </c>
      <c r="AU26" s="354">
        <f t="shared" si="1"/>
        <v>0</v>
      </c>
      <c r="AV26" s="354">
        <f t="shared" si="1"/>
        <v>0</v>
      </c>
      <c r="AW26" s="354">
        <f t="shared" si="1"/>
        <v>0</v>
      </c>
      <c r="AX26" s="354">
        <f t="shared" si="1"/>
        <v>0</v>
      </c>
      <c r="AY26" s="354">
        <f t="shared" si="1"/>
        <v>0</v>
      </c>
      <c r="AZ26" s="354">
        <f t="shared" si="1"/>
        <v>0</v>
      </c>
      <c r="BA26" s="249"/>
    </row>
    <row r="27" spans="1:53" s="255" customFormat="1" ht="15.75" hidden="1" outlineLevel="1">
      <c r="A27" s="442"/>
      <c r="B27" s="250"/>
      <c r="C27" s="251"/>
      <c r="D27" s="256"/>
      <c r="E27" s="256"/>
      <c r="F27" s="256"/>
      <c r="G27" s="256"/>
      <c r="H27" s="256"/>
      <c r="I27" s="256"/>
      <c r="J27" s="256"/>
      <c r="K27" s="256"/>
      <c r="L27" s="256"/>
      <c r="M27" s="256"/>
      <c r="N27" s="256"/>
      <c r="O27" s="256"/>
      <c r="P27" s="256"/>
      <c r="Q27" s="256"/>
      <c r="R27" s="256"/>
      <c r="S27" s="256"/>
      <c r="T27" s="256"/>
      <c r="V27" s="256"/>
      <c r="W27" s="256"/>
      <c r="X27" s="256"/>
      <c r="Y27" s="256"/>
      <c r="Z27" s="256"/>
      <c r="AA27" s="256"/>
      <c r="AB27" s="256"/>
      <c r="AC27" s="256"/>
      <c r="AD27" s="256"/>
      <c r="AE27" s="256"/>
      <c r="AF27" s="256"/>
      <c r="AG27" s="256"/>
      <c r="AH27" s="256"/>
      <c r="AI27" s="256"/>
      <c r="AJ27" s="256"/>
      <c r="AK27" s="256"/>
      <c r="AL27" s="256"/>
      <c r="AM27" s="355"/>
      <c r="AN27" s="356"/>
      <c r="AO27" s="356"/>
      <c r="AP27" s="356"/>
      <c r="AQ27" s="356"/>
      <c r="AR27" s="356"/>
      <c r="AS27" s="356"/>
      <c r="AT27" s="356"/>
      <c r="AU27" s="356"/>
      <c r="AV27" s="356"/>
      <c r="AW27" s="356"/>
      <c r="AX27" s="356"/>
      <c r="AY27" s="356"/>
      <c r="AZ27" s="356"/>
      <c r="BA27" s="254"/>
    </row>
    <row r="28" spans="1:53" s="235" customFormat="1" ht="15" hidden="1" outlineLevel="1">
      <c r="A28" s="440">
        <v>3</v>
      </c>
      <c r="B28" s="246" t="s">
        <v>3</v>
      </c>
      <c r="C28" s="243" t="s">
        <v>22</v>
      </c>
      <c r="D28" s="247"/>
      <c r="E28" s="247"/>
      <c r="F28" s="247"/>
      <c r="G28" s="247"/>
      <c r="H28" s="247"/>
      <c r="I28" s="247"/>
      <c r="J28" s="247"/>
      <c r="K28" s="247"/>
      <c r="L28" s="247"/>
      <c r="M28" s="247"/>
      <c r="N28" s="247"/>
      <c r="O28" s="247"/>
      <c r="P28" s="247"/>
      <c r="Q28" s="247"/>
      <c r="R28" s="247"/>
      <c r="S28" s="247"/>
      <c r="T28" s="247"/>
      <c r="U28" s="243"/>
      <c r="V28" s="247"/>
      <c r="W28" s="247"/>
      <c r="X28" s="247"/>
      <c r="Y28" s="247"/>
      <c r="Z28" s="247"/>
      <c r="AA28" s="247"/>
      <c r="AB28" s="247"/>
      <c r="AC28" s="247"/>
      <c r="AD28" s="247"/>
      <c r="AE28" s="247"/>
      <c r="AF28" s="247"/>
      <c r="AG28" s="247"/>
      <c r="AH28" s="247"/>
      <c r="AI28" s="247"/>
      <c r="AJ28" s="247"/>
      <c r="AK28" s="247"/>
      <c r="AL28" s="247"/>
      <c r="AM28" s="353"/>
      <c r="AN28" s="353"/>
      <c r="AO28" s="353"/>
      <c r="AP28" s="353"/>
      <c r="AQ28" s="353"/>
      <c r="AR28" s="353"/>
      <c r="AS28" s="353"/>
      <c r="AT28" s="353"/>
      <c r="AU28" s="353"/>
      <c r="AV28" s="353"/>
      <c r="AW28" s="353"/>
      <c r="AX28" s="353"/>
      <c r="AY28" s="353"/>
      <c r="AZ28" s="353"/>
      <c r="BA28" s="248">
        <f>SUM(AM28:AZ28)</f>
        <v>0</v>
      </c>
    </row>
    <row r="29" spans="1:53" s="235" customFormat="1" ht="15" hidden="1" outlineLevel="1">
      <c r="A29" s="440"/>
      <c r="B29" s="246" t="s">
        <v>948</v>
      </c>
      <c r="C29" s="243" t="s">
        <v>145</v>
      </c>
      <c r="D29" s="247"/>
      <c r="E29" s="247"/>
      <c r="F29" s="247"/>
      <c r="G29" s="247"/>
      <c r="H29" s="247"/>
      <c r="I29" s="247"/>
      <c r="J29" s="247"/>
      <c r="K29" s="247"/>
      <c r="L29" s="247"/>
      <c r="M29" s="247"/>
      <c r="N29" s="247"/>
      <c r="O29" s="247"/>
      <c r="P29" s="247"/>
      <c r="Q29" s="247"/>
      <c r="R29" s="247"/>
      <c r="S29" s="247"/>
      <c r="T29" s="247"/>
      <c r="U29" s="406"/>
      <c r="V29" s="247"/>
      <c r="W29" s="247"/>
      <c r="X29" s="247"/>
      <c r="Y29" s="247"/>
      <c r="Z29" s="247"/>
      <c r="AA29" s="247"/>
      <c r="AB29" s="247"/>
      <c r="AC29" s="247"/>
      <c r="AD29" s="247"/>
      <c r="AE29" s="247"/>
      <c r="AF29" s="247"/>
      <c r="AG29" s="247"/>
      <c r="AH29" s="247"/>
      <c r="AI29" s="247"/>
      <c r="AJ29" s="247"/>
      <c r="AK29" s="247"/>
      <c r="AL29" s="247"/>
      <c r="AM29" s="354">
        <f>AM28</f>
        <v>0</v>
      </c>
      <c r="AN29" s="354">
        <f>AN28</f>
        <v>0</v>
      </c>
      <c r="AO29" s="354">
        <f t="shared" ref="AO29:AZ29" si="2">AO28</f>
        <v>0</v>
      </c>
      <c r="AP29" s="354">
        <f t="shared" si="2"/>
        <v>0</v>
      </c>
      <c r="AQ29" s="354">
        <f t="shared" si="2"/>
        <v>0</v>
      </c>
      <c r="AR29" s="354">
        <f t="shared" si="2"/>
        <v>0</v>
      </c>
      <c r="AS29" s="354">
        <f t="shared" si="2"/>
        <v>0</v>
      </c>
      <c r="AT29" s="354">
        <f t="shared" si="2"/>
        <v>0</v>
      </c>
      <c r="AU29" s="354">
        <f t="shared" si="2"/>
        <v>0</v>
      </c>
      <c r="AV29" s="354">
        <f t="shared" si="2"/>
        <v>0</v>
      </c>
      <c r="AW29" s="354">
        <f t="shared" si="2"/>
        <v>0</v>
      </c>
      <c r="AX29" s="354">
        <f t="shared" si="2"/>
        <v>0</v>
      </c>
      <c r="AY29" s="354">
        <f t="shared" si="2"/>
        <v>0</v>
      </c>
      <c r="AZ29" s="354">
        <f t="shared" si="2"/>
        <v>0</v>
      </c>
      <c r="BA29" s="249"/>
    </row>
    <row r="30" spans="1:53" s="235" customFormat="1" ht="15" hidden="1" outlineLevel="1">
      <c r="A30" s="440"/>
      <c r="B30" s="246"/>
      <c r="C30" s="257"/>
      <c r="D30" s="243"/>
      <c r="E30" s="243"/>
      <c r="F30" s="243"/>
      <c r="G30" s="243"/>
      <c r="H30" s="243"/>
      <c r="I30" s="243"/>
      <c r="J30" s="243"/>
      <c r="K30" s="243"/>
      <c r="L30" s="243"/>
      <c r="M30" s="243"/>
      <c r="N30" s="243"/>
      <c r="O30" s="243"/>
      <c r="P30" s="243"/>
      <c r="Q30" s="243"/>
      <c r="R30" s="243"/>
      <c r="S30" s="243"/>
      <c r="T30" s="243"/>
      <c r="V30" s="243"/>
      <c r="W30" s="243"/>
      <c r="X30" s="243"/>
      <c r="Y30" s="243"/>
      <c r="Z30" s="243"/>
      <c r="AA30" s="243"/>
      <c r="AB30" s="243"/>
      <c r="AC30" s="243"/>
      <c r="AD30" s="243"/>
      <c r="AE30" s="243"/>
      <c r="AF30" s="243"/>
      <c r="AG30" s="243"/>
      <c r="AH30" s="243"/>
      <c r="AI30" s="243"/>
      <c r="AJ30" s="243"/>
      <c r="AK30" s="243"/>
      <c r="AL30" s="243"/>
      <c r="AM30" s="355"/>
      <c r="AN30" s="355"/>
      <c r="AO30" s="355"/>
      <c r="AP30" s="355"/>
      <c r="AQ30" s="355"/>
      <c r="AR30" s="355"/>
      <c r="AS30" s="355"/>
      <c r="AT30" s="355"/>
      <c r="AU30" s="355"/>
      <c r="AV30" s="355"/>
      <c r="AW30" s="355"/>
      <c r="AX30" s="355"/>
      <c r="AY30" s="355"/>
      <c r="AZ30" s="355"/>
      <c r="BA30" s="258"/>
    </row>
    <row r="31" spans="1:53" s="235" customFormat="1" ht="15" hidden="1" outlineLevel="1">
      <c r="A31" s="440">
        <v>4</v>
      </c>
      <c r="B31" s="246" t="s">
        <v>4</v>
      </c>
      <c r="C31" s="243" t="s">
        <v>22</v>
      </c>
      <c r="D31" s="247"/>
      <c r="E31" s="247"/>
      <c r="F31" s="247"/>
      <c r="G31" s="247"/>
      <c r="H31" s="247"/>
      <c r="I31" s="247"/>
      <c r="J31" s="247"/>
      <c r="K31" s="247"/>
      <c r="L31" s="247"/>
      <c r="M31" s="247"/>
      <c r="N31" s="247"/>
      <c r="O31" s="247"/>
      <c r="P31" s="247"/>
      <c r="Q31" s="247"/>
      <c r="R31" s="247"/>
      <c r="S31" s="247"/>
      <c r="T31" s="247"/>
      <c r="U31" s="243"/>
      <c r="V31" s="247"/>
      <c r="W31" s="247"/>
      <c r="X31" s="247"/>
      <c r="Y31" s="247"/>
      <c r="Z31" s="247"/>
      <c r="AA31" s="247"/>
      <c r="AB31" s="247"/>
      <c r="AC31" s="247"/>
      <c r="AD31" s="247"/>
      <c r="AE31" s="247"/>
      <c r="AF31" s="247"/>
      <c r="AG31" s="247"/>
      <c r="AH31" s="247"/>
      <c r="AI31" s="247"/>
      <c r="AJ31" s="247"/>
      <c r="AK31" s="247"/>
      <c r="AL31" s="247"/>
      <c r="AM31" s="353"/>
      <c r="AN31" s="353"/>
      <c r="AO31" s="353"/>
      <c r="AP31" s="353"/>
      <c r="AQ31" s="353"/>
      <c r="AR31" s="353"/>
      <c r="AS31" s="353"/>
      <c r="AT31" s="353"/>
      <c r="AU31" s="353"/>
      <c r="AV31" s="353"/>
      <c r="AW31" s="353"/>
      <c r="AX31" s="353"/>
      <c r="AY31" s="353"/>
      <c r="AZ31" s="353"/>
      <c r="BA31" s="248">
        <f>SUM(AM31:AZ31)</f>
        <v>0</v>
      </c>
    </row>
    <row r="32" spans="1:53" s="235" customFormat="1" ht="15" hidden="1" outlineLevel="1">
      <c r="A32" s="440"/>
      <c r="B32" s="246" t="s">
        <v>948</v>
      </c>
      <c r="C32" s="243" t="s">
        <v>145</v>
      </c>
      <c r="D32" s="247"/>
      <c r="E32" s="247"/>
      <c r="F32" s="247"/>
      <c r="G32" s="247"/>
      <c r="H32" s="247"/>
      <c r="I32" s="247"/>
      <c r="J32" s="247"/>
      <c r="K32" s="247"/>
      <c r="L32" s="247"/>
      <c r="M32" s="247"/>
      <c r="N32" s="247"/>
      <c r="O32" s="247"/>
      <c r="P32" s="247"/>
      <c r="Q32" s="247"/>
      <c r="R32" s="247"/>
      <c r="S32" s="247"/>
      <c r="T32" s="247"/>
      <c r="U32" s="406"/>
      <c r="V32" s="247"/>
      <c r="W32" s="247"/>
      <c r="X32" s="247"/>
      <c r="Y32" s="247"/>
      <c r="Z32" s="247"/>
      <c r="AA32" s="247"/>
      <c r="AB32" s="247"/>
      <c r="AC32" s="247"/>
      <c r="AD32" s="247"/>
      <c r="AE32" s="247"/>
      <c r="AF32" s="247"/>
      <c r="AG32" s="247"/>
      <c r="AH32" s="247"/>
      <c r="AI32" s="247"/>
      <c r="AJ32" s="247"/>
      <c r="AK32" s="247"/>
      <c r="AL32" s="247"/>
      <c r="AM32" s="354">
        <f>AM31</f>
        <v>0</v>
      </c>
      <c r="AN32" s="354">
        <f>AN31</f>
        <v>0</v>
      </c>
      <c r="AO32" s="354">
        <f t="shared" ref="AO32:AZ32" si="3">AO31</f>
        <v>0</v>
      </c>
      <c r="AP32" s="354">
        <f t="shared" si="3"/>
        <v>0</v>
      </c>
      <c r="AQ32" s="354">
        <f t="shared" si="3"/>
        <v>0</v>
      </c>
      <c r="AR32" s="354">
        <f t="shared" si="3"/>
        <v>0</v>
      </c>
      <c r="AS32" s="354">
        <f t="shared" si="3"/>
        <v>0</v>
      </c>
      <c r="AT32" s="354">
        <f t="shared" si="3"/>
        <v>0</v>
      </c>
      <c r="AU32" s="354">
        <f t="shared" si="3"/>
        <v>0</v>
      </c>
      <c r="AV32" s="354">
        <f t="shared" si="3"/>
        <v>0</v>
      </c>
      <c r="AW32" s="354">
        <f t="shared" si="3"/>
        <v>0</v>
      </c>
      <c r="AX32" s="354">
        <f t="shared" si="3"/>
        <v>0</v>
      </c>
      <c r="AY32" s="354">
        <f t="shared" si="3"/>
        <v>0</v>
      </c>
      <c r="AZ32" s="354">
        <f t="shared" si="3"/>
        <v>0</v>
      </c>
      <c r="BA32" s="249"/>
    </row>
    <row r="33" spans="1:53" s="235" customFormat="1" ht="15" hidden="1" outlineLevel="1">
      <c r="A33" s="440"/>
      <c r="B33" s="246"/>
      <c r="C33" s="257"/>
      <c r="D33" s="256"/>
      <c r="E33" s="256"/>
      <c r="F33" s="256"/>
      <c r="G33" s="256"/>
      <c r="H33" s="256"/>
      <c r="I33" s="256"/>
      <c r="J33" s="256"/>
      <c r="K33" s="256"/>
      <c r="L33" s="256"/>
      <c r="M33" s="256"/>
      <c r="N33" s="256"/>
      <c r="O33" s="256"/>
      <c r="P33" s="256"/>
      <c r="Q33" s="256"/>
      <c r="R33" s="256"/>
      <c r="S33" s="256"/>
      <c r="T33" s="256"/>
      <c r="U33" s="243"/>
      <c r="V33" s="256"/>
      <c r="W33" s="256"/>
      <c r="X33" s="256"/>
      <c r="Y33" s="256"/>
      <c r="Z33" s="256"/>
      <c r="AA33" s="256"/>
      <c r="AB33" s="256"/>
      <c r="AC33" s="256"/>
      <c r="AD33" s="256"/>
      <c r="AE33" s="256"/>
      <c r="AF33" s="256"/>
      <c r="AG33" s="256"/>
      <c r="AH33" s="256"/>
      <c r="AI33" s="256"/>
      <c r="AJ33" s="256"/>
      <c r="AK33" s="256"/>
      <c r="AL33" s="256"/>
      <c r="AM33" s="355"/>
      <c r="AN33" s="355"/>
      <c r="AO33" s="355"/>
      <c r="AP33" s="355"/>
      <c r="AQ33" s="355"/>
      <c r="AR33" s="355"/>
      <c r="AS33" s="355"/>
      <c r="AT33" s="355"/>
      <c r="AU33" s="355"/>
      <c r="AV33" s="355"/>
      <c r="AW33" s="355"/>
      <c r="AX33" s="355"/>
      <c r="AY33" s="355"/>
      <c r="AZ33" s="355"/>
      <c r="BA33" s="258"/>
    </row>
    <row r="34" spans="1:53" s="235" customFormat="1" ht="15" hidden="1" outlineLevel="1">
      <c r="A34" s="440">
        <v>5</v>
      </c>
      <c r="B34" s="246" t="s">
        <v>5</v>
      </c>
      <c r="C34" s="243" t="s">
        <v>22</v>
      </c>
      <c r="D34" s="247"/>
      <c r="E34" s="247"/>
      <c r="F34" s="247"/>
      <c r="G34" s="247"/>
      <c r="H34" s="247"/>
      <c r="I34" s="247"/>
      <c r="J34" s="247"/>
      <c r="K34" s="247"/>
      <c r="L34" s="247"/>
      <c r="M34" s="247"/>
      <c r="N34" s="247"/>
      <c r="O34" s="247"/>
      <c r="P34" s="247"/>
      <c r="Q34" s="247"/>
      <c r="R34" s="247"/>
      <c r="S34" s="247"/>
      <c r="T34" s="247"/>
      <c r="U34" s="243"/>
      <c r="V34" s="247"/>
      <c r="W34" s="247"/>
      <c r="X34" s="247"/>
      <c r="Y34" s="247"/>
      <c r="Z34" s="247"/>
      <c r="AA34" s="247"/>
      <c r="AB34" s="247"/>
      <c r="AC34" s="247"/>
      <c r="AD34" s="247"/>
      <c r="AE34" s="247"/>
      <c r="AF34" s="247"/>
      <c r="AG34" s="247"/>
      <c r="AH34" s="247"/>
      <c r="AI34" s="247"/>
      <c r="AJ34" s="247"/>
      <c r="AK34" s="247"/>
      <c r="AL34" s="247"/>
      <c r="AM34" s="353"/>
      <c r="AN34" s="353"/>
      <c r="AO34" s="353"/>
      <c r="AP34" s="353"/>
      <c r="AQ34" s="353"/>
      <c r="AR34" s="353"/>
      <c r="AS34" s="353"/>
      <c r="AT34" s="353"/>
      <c r="AU34" s="353"/>
      <c r="AV34" s="353"/>
      <c r="AW34" s="353"/>
      <c r="AX34" s="353"/>
      <c r="AY34" s="353"/>
      <c r="AZ34" s="353"/>
      <c r="BA34" s="248">
        <f>SUM(AM34:AZ34)</f>
        <v>0</v>
      </c>
    </row>
    <row r="35" spans="1:53" s="235" customFormat="1" ht="15" hidden="1" outlineLevel="1">
      <c r="A35" s="440"/>
      <c r="B35" s="246" t="s">
        <v>948</v>
      </c>
      <c r="C35" s="243" t="s">
        <v>145</v>
      </c>
      <c r="D35" s="247"/>
      <c r="E35" s="247"/>
      <c r="F35" s="247"/>
      <c r="G35" s="247"/>
      <c r="H35" s="247"/>
      <c r="I35" s="247"/>
      <c r="J35" s="247"/>
      <c r="K35" s="247"/>
      <c r="L35" s="247"/>
      <c r="M35" s="247"/>
      <c r="N35" s="247"/>
      <c r="O35" s="247"/>
      <c r="P35" s="247"/>
      <c r="Q35" s="247"/>
      <c r="R35" s="247"/>
      <c r="S35" s="247"/>
      <c r="T35" s="247"/>
      <c r="U35" s="406"/>
      <c r="V35" s="247"/>
      <c r="W35" s="247"/>
      <c r="X35" s="247"/>
      <c r="Y35" s="247"/>
      <c r="Z35" s="247"/>
      <c r="AA35" s="247"/>
      <c r="AB35" s="247"/>
      <c r="AC35" s="247"/>
      <c r="AD35" s="247"/>
      <c r="AE35" s="247"/>
      <c r="AF35" s="247"/>
      <c r="AG35" s="247"/>
      <c r="AH35" s="247"/>
      <c r="AI35" s="247"/>
      <c r="AJ35" s="247"/>
      <c r="AK35" s="247"/>
      <c r="AL35" s="247"/>
      <c r="AM35" s="354">
        <f>AM34</f>
        <v>0</v>
      </c>
      <c r="AN35" s="354">
        <f>AN34</f>
        <v>0</v>
      </c>
      <c r="AO35" s="354">
        <f t="shared" ref="AO35:AZ35" si="4">AO34</f>
        <v>0</v>
      </c>
      <c r="AP35" s="354">
        <f t="shared" si="4"/>
        <v>0</v>
      </c>
      <c r="AQ35" s="354">
        <f t="shared" si="4"/>
        <v>0</v>
      </c>
      <c r="AR35" s="354">
        <f t="shared" si="4"/>
        <v>0</v>
      </c>
      <c r="AS35" s="354">
        <f t="shared" si="4"/>
        <v>0</v>
      </c>
      <c r="AT35" s="354">
        <f t="shared" si="4"/>
        <v>0</v>
      </c>
      <c r="AU35" s="354">
        <f t="shared" si="4"/>
        <v>0</v>
      </c>
      <c r="AV35" s="354">
        <f t="shared" si="4"/>
        <v>0</v>
      </c>
      <c r="AW35" s="354">
        <f t="shared" si="4"/>
        <v>0</v>
      </c>
      <c r="AX35" s="354">
        <f t="shared" si="4"/>
        <v>0</v>
      </c>
      <c r="AY35" s="354">
        <f t="shared" si="4"/>
        <v>0</v>
      </c>
      <c r="AZ35" s="354">
        <f t="shared" si="4"/>
        <v>0</v>
      </c>
      <c r="BA35" s="249"/>
    </row>
    <row r="36" spans="1:53" s="235" customFormat="1" ht="15" hidden="1" outlineLevel="1">
      <c r="A36" s="440"/>
      <c r="B36" s="246"/>
      <c r="C36" s="257"/>
      <c r="D36" s="256"/>
      <c r="E36" s="256"/>
      <c r="F36" s="256"/>
      <c r="G36" s="256"/>
      <c r="H36" s="256"/>
      <c r="I36" s="256"/>
      <c r="J36" s="256"/>
      <c r="K36" s="256"/>
      <c r="L36" s="256"/>
      <c r="M36" s="256"/>
      <c r="N36" s="256"/>
      <c r="O36" s="256"/>
      <c r="P36" s="256"/>
      <c r="Q36" s="256"/>
      <c r="R36" s="256"/>
      <c r="S36" s="256"/>
      <c r="T36" s="256"/>
      <c r="U36" s="243"/>
      <c r="V36" s="256"/>
      <c r="W36" s="256"/>
      <c r="X36" s="256"/>
      <c r="Y36" s="256"/>
      <c r="Z36" s="256"/>
      <c r="AA36" s="256"/>
      <c r="AB36" s="256"/>
      <c r="AC36" s="256"/>
      <c r="AD36" s="256"/>
      <c r="AE36" s="256"/>
      <c r="AF36" s="256"/>
      <c r="AG36" s="256"/>
      <c r="AH36" s="256"/>
      <c r="AI36" s="256"/>
      <c r="AJ36" s="256"/>
      <c r="AK36" s="256"/>
      <c r="AL36" s="256"/>
      <c r="AM36" s="355"/>
      <c r="AN36" s="355"/>
      <c r="AO36" s="355"/>
      <c r="AP36" s="355"/>
      <c r="AQ36" s="355"/>
      <c r="AR36" s="355"/>
      <c r="AS36" s="355"/>
      <c r="AT36" s="355"/>
      <c r="AU36" s="355"/>
      <c r="AV36" s="355"/>
      <c r="AW36" s="355"/>
      <c r="AX36" s="355"/>
      <c r="AY36" s="355"/>
      <c r="AZ36" s="355"/>
      <c r="BA36" s="258"/>
    </row>
    <row r="37" spans="1:53" s="235" customFormat="1" ht="15" hidden="1" outlineLevel="1">
      <c r="A37" s="440">
        <v>6</v>
      </c>
      <c r="B37" s="246" t="s">
        <v>6</v>
      </c>
      <c r="C37" s="243" t="s">
        <v>22</v>
      </c>
      <c r="D37" s="247"/>
      <c r="E37" s="247"/>
      <c r="F37" s="247"/>
      <c r="G37" s="247"/>
      <c r="H37" s="247"/>
      <c r="I37" s="247"/>
      <c r="J37" s="247"/>
      <c r="K37" s="247"/>
      <c r="L37" s="247"/>
      <c r="M37" s="247"/>
      <c r="N37" s="247"/>
      <c r="O37" s="247"/>
      <c r="P37" s="247"/>
      <c r="Q37" s="247"/>
      <c r="R37" s="247"/>
      <c r="S37" s="247"/>
      <c r="T37" s="247"/>
      <c r="U37" s="243"/>
      <c r="V37" s="247"/>
      <c r="W37" s="247"/>
      <c r="X37" s="247"/>
      <c r="Y37" s="247"/>
      <c r="Z37" s="247"/>
      <c r="AA37" s="247"/>
      <c r="AB37" s="247"/>
      <c r="AC37" s="247"/>
      <c r="AD37" s="247"/>
      <c r="AE37" s="247"/>
      <c r="AF37" s="247"/>
      <c r="AG37" s="247"/>
      <c r="AH37" s="247"/>
      <c r="AI37" s="247"/>
      <c r="AJ37" s="247"/>
      <c r="AK37" s="247"/>
      <c r="AL37" s="247"/>
      <c r="AM37" s="353"/>
      <c r="AN37" s="353"/>
      <c r="AO37" s="353"/>
      <c r="AP37" s="353"/>
      <c r="AQ37" s="353"/>
      <c r="AR37" s="353"/>
      <c r="AS37" s="353"/>
      <c r="AT37" s="353"/>
      <c r="AU37" s="353"/>
      <c r="AV37" s="353"/>
      <c r="AW37" s="353"/>
      <c r="AX37" s="353"/>
      <c r="AY37" s="353"/>
      <c r="AZ37" s="353"/>
      <c r="BA37" s="248">
        <f>SUM(AM37:AZ37)</f>
        <v>0</v>
      </c>
    </row>
    <row r="38" spans="1:53" s="235" customFormat="1" ht="15" hidden="1" outlineLevel="1">
      <c r="A38" s="440"/>
      <c r="B38" s="246" t="s">
        <v>948</v>
      </c>
      <c r="C38" s="243" t="s">
        <v>145</v>
      </c>
      <c r="D38" s="247"/>
      <c r="E38" s="247"/>
      <c r="F38" s="247"/>
      <c r="G38" s="247"/>
      <c r="H38" s="247"/>
      <c r="I38" s="247"/>
      <c r="J38" s="247"/>
      <c r="K38" s="247"/>
      <c r="L38" s="247"/>
      <c r="M38" s="247"/>
      <c r="N38" s="247"/>
      <c r="O38" s="247"/>
      <c r="P38" s="247"/>
      <c r="Q38" s="247"/>
      <c r="R38" s="247"/>
      <c r="S38" s="247"/>
      <c r="T38" s="247"/>
      <c r="U38" s="406"/>
      <c r="V38" s="247"/>
      <c r="W38" s="247"/>
      <c r="X38" s="247"/>
      <c r="Y38" s="247"/>
      <c r="Z38" s="247"/>
      <c r="AA38" s="247"/>
      <c r="AB38" s="247"/>
      <c r="AC38" s="247"/>
      <c r="AD38" s="247"/>
      <c r="AE38" s="247"/>
      <c r="AF38" s="247"/>
      <c r="AG38" s="247"/>
      <c r="AH38" s="247"/>
      <c r="AI38" s="247"/>
      <c r="AJ38" s="247"/>
      <c r="AK38" s="247"/>
      <c r="AL38" s="247"/>
      <c r="AM38" s="354">
        <f>AM37</f>
        <v>0</v>
      </c>
      <c r="AN38" s="354">
        <f>AN37</f>
        <v>0</v>
      </c>
      <c r="AO38" s="354">
        <f t="shared" ref="AO38:AZ38" si="5">AO37</f>
        <v>0</v>
      </c>
      <c r="AP38" s="354">
        <f t="shared" si="5"/>
        <v>0</v>
      </c>
      <c r="AQ38" s="354">
        <f t="shared" si="5"/>
        <v>0</v>
      </c>
      <c r="AR38" s="354">
        <f t="shared" si="5"/>
        <v>0</v>
      </c>
      <c r="AS38" s="354">
        <f t="shared" si="5"/>
        <v>0</v>
      </c>
      <c r="AT38" s="354">
        <f t="shared" si="5"/>
        <v>0</v>
      </c>
      <c r="AU38" s="354">
        <f t="shared" si="5"/>
        <v>0</v>
      </c>
      <c r="AV38" s="354">
        <f t="shared" si="5"/>
        <v>0</v>
      </c>
      <c r="AW38" s="354">
        <f t="shared" si="5"/>
        <v>0</v>
      </c>
      <c r="AX38" s="354">
        <f t="shared" si="5"/>
        <v>0</v>
      </c>
      <c r="AY38" s="354">
        <f t="shared" si="5"/>
        <v>0</v>
      </c>
      <c r="AZ38" s="354">
        <f t="shared" si="5"/>
        <v>0</v>
      </c>
      <c r="BA38" s="249"/>
    </row>
    <row r="39" spans="1:53" s="235" customFormat="1" ht="15" hidden="1" outlineLevel="1">
      <c r="A39" s="440"/>
      <c r="B39" s="246"/>
      <c r="C39" s="257"/>
      <c r="D39" s="256"/>
      <c r="E39" s="256"/>
      <c r="F39" s="256"/>
      <c r="G39" s="256"/>
      <c r="H39" s="256"/>
      <c r="I39" s="256"/>
      <c r="J39" s="256"/>
      <c r="K39" s="256"/>
      <c r="L39" s="256"/>
      <c r="M39" s="256"/>
      <c r="N39" s="256"/>
      <c r="O39" s="256"/>
      <c r="P39" s="256"/>
      <c r="Q39" s="256"/>
      <c r="R39" s="256"/>
      <c r="S39" s="256"/>
      <c r="T39" s="256"/>
      <c r="U39" s="243"/>
      <c r="V39" s="256"/>
      <c r="W39" s="256"/>
      <c r="X39" s="256"/>
      <c r="Y39" s="256"/>
      <c r="Z39" s="256"/>
      <c r="AA39" s="256"/>
      <c r="AB39" s="256"/>
      <c r="AC39" s="256"/>
      <c r="AD39" s="256"/>
      <c r="AE39" s="256"/>
      <c r="AF39" s="256"/>
      <c r="AG39" s="256"/>
      <c r="AH39" s="256"/>
      <c r="AI39" s="256"/>
      <c r="AJ39" s="256"/>
      <c r="AK39" s="256"/>
      <c r="AL39" s="256"/>
      <c r="AM39" s="355"/>
      <c r="AN39" s="355"/>
      <c r="AO39" s="355"/>
      <c r="AP39" s="355"/>
      <c r="AQ39" s="355"/>
      <c r="AR39" s="355"/>
      <c r="AS39" s="355"/>
      <c r="AT39" s="355"/>
      <c r="AU39" s="355"/>
      <c r="AV39" s="355"/>
      <c r="AW39" s="355"/>
      <c r="AX39" s="355"/>
      <c r="AY39" s="355"/>
      <c r="AZ39" s="355"/>
      <c r="BA39" s="258"/>
    </row>
    <row r="40" spans="1:53" s="235" customFormat="1" ht="15" hidden="1" outlineLevel="1">
      <c r="A40" s="440">
        <v>7</v>
      </c>
      <c r="B40" s="246" t="s">
        <v>39</v>
      </c>
      <c r="C40" s="243" t="s">
        <v>22</v>
      </c>
      <c r="D40" s="247"/>
      <c r="E40" s="247"/>
      <c r="F40" s="247"/>
      <c r="G40" s="247"/>
      <c r="H40" s="247"/>
      <c r="I40" s="247"/>
      <c r="J40" s="247"/>
      <c r="K40" s="247"/>
      <c r="L40" s="247"/>
      <c r="M40" s="247"/>
      <c r="N40" s="247"/>
      <c r="O40" s="247"/>
      <c r="P40" s="247"/>
      <c r="Q40" s="247"/>
      <c r="R40" s="247"/>
      <c r="S40" s="247"/>
      <c r="T40" s="247"/>
      <c r="U40" s="243"/>
      <c r="V40" s="247"/>
      <c r="W40" s="247"/>
      <c r="X40" s="247"/>
      <c r="Y40" s="247"/>
      <c r="Z40" s="247"/>
      <c r="AA40" s="247"/>
      <c r="AB40" s="247"/>
      <c r="AC40" s="247"/>
      <c r="AD40" s="247"/>
      <c r="AE40" s="247"/>
      <c r="AF40" s="247"/>
      <c r="AG40" s="247"/>
      <c r="AH40" s="247"/>
      <c r="AI40" s="247"/>
      <c r="AJ40" s="247"/>
      <c r="AK40" s="247"/>
      <c r="AL40" s="247"/>
      <c r="AM40" s="353"/>
      <c r="AN40" s="353"/>
      <c r="AO40" s="353"/>
      <c r="AP40" s="353"/>
      <c r="AQ40" s="353"/>
      <c r="AR40" s="353"/>
      <c r="AS40" s="353"/>
      <c r="AT40" s="353"/>
      <c r="AU40" s="353"/>
      <c r="AV40" s="353"/>
      <c r="AW40" s="353"/>
      <c r="AX40" s="353"/>
      <c r="AY40" s="353"/>
      <c r="AZ40" s="353"/>
      <c r="BA40" s="248">
        <f>SUM(AM40:AZ40)</f>
        <v>0</v>
      </c>
    </row>
    <row r="41" spans="1:53" s="235" customFormat="1" ht="15" hidden="1" outlineLevel="1">
      <c r="A41" s="440"/>
      <c r="B41" s="246" t="s">
        <v>948</v>
      </c>
      <c r="C41" s="243" t="s">
        <v>145</v>
      </c>
      <c r="D41" s="247"/>
      <c r="E41" s="247"/>
      <c r="F41" s="247"/>
      <c r="G41" s="247"/>
      <c r="H41" s="247"/>
      <c r="I41" s="247"/>
      <c r="J41" s="247"/>
      <c r="K41" s="247"/>
      <c r="L41" s="247"/>
      <c r="M41" s="247"/>
      <c r="N41" s="247"/>
      <c r="O41" s="247"/>
      <c r="P41" s="247"/>
      <c r="Q41" s="247"/>
      <c r="R41" s="247"/>
      <c r="S41" s="247"/>
      <c r="T41" s="247"/>
      <c r="U41" s="243"/>
      <c r="V41" s="247"/>
      <c r="W41" s="247"/>
      <c r="X41" s="247"/>
      <c r="Y41" s="247"/>
      <c r="Z41" s="247"/>
      <c r="AA41" s="247"/>
      <c r="AB41" s="247"/>
      <c r="AC41" s="247"/>
      <c r="AD41" s="247"/>
      <c r="AE41" s="247"/>
      <c r="AF41" s="247"/>
      <c r="AG41" s="247"/>
      <c r="AH41" s="247"/>
      <c r="AI41" s="247"/>
      <c r="AJ41" s="247"/>
      <c r="AK41" s="247"/>
      <c r="AL41" s="247"/>
      <c r="AM41" s="354">
        <f>AM40</f>
        <v>0</v>
      </c>
      <c r="AN41" s="354">
        <f>AN40</f>
        <v>0</v>
      </c>
      <c r="AO41" s="354">
        <f t="shared" ref="AO41:AZ41" si="6">AO40</f>
        <v>0</v>
      </c>
      <c r="AP41" s="354">
        <f t="shared" si="6"/>
        <v>0</v>
      </c>
      <c r="AQ41" s="354">
        <f t="shared" si="6"/>
        <v>0</v>
      </c>
      <c r="AR41" s="354">
        <f t="shared" si="6"/>
        <v>0</v>
      </c>
      <c r="AS41" s="354">
        <f t="shared" si="6"/>
        <v>0</v>
      </c>
      <c r="AT41" s="354">
        <f t="shared" si="6"/>
        <v>0</v>
      </c>
      <c r="AU41" s="354">
        <f t="shared" si="6"/>
        <v>0</v>
      </c>
      <c r="AV41" s="354">
        <f t="shared" si="6"/>
        <v>0</v>
      </c>
      <c r="AW41" s="354">
        <f t="shared" si="6"/>
        <v>0</v>
      </c>
      <c r="AX41" s="354">
        <f t="shared" si="6"/>
        <v>0</v>
      </c>
      <c r="AY41" s="354">
        <f t="shared" si="6"/>
        <v>0</v>
      </c>
      <c r="AZ41" s="354">
        <f t="shared" si="6"/>
        <v>0</v>
      </c>
      <c r="BA41" s="249"/>
    </row>
    <row r="42" spans="1:53" s="235" customFormat="1" ht="15" hidden="1" outlineLevel="1">
      <c r="A42" s="440"/>
      <c r="B42" s="246"/>
      <c r="C42" s="257"/>
      <c r="D42" s="256"/>
      <c r="E42" s="256"/>
      <c r="F42" s="256"/>
      <c r="G42" s="256"/>
      <c r="H42" s="256"/>
      <c r="I42" s="256"/>
      <c r="J42" s="256"/>
      <c r="K42" s="256"/>
      <c r="L42" s="256"/>
      <c r="M42" s="256"/>
      <c r="N42" s="256"/>
      <c r="O42" s="256"/>
      <c r="P42" s="256"/>
      <c r="Q42" s="256"/>
      <c r="R42" s="256"/>
      <c r="S42" s="256"/>
      <c r="T42" s="256"/>
      <c r="U42" s="243"/>
      <c r="V42" s="256"/>
      <c r="W42" s="256"/>
      <c r="X42" s="256"/>
      <c r="Y42" s="256"/>
      <c r="Z42" s="256"/>
      <c r="AA42" s="256"/>
      <c r="AB42" s="256"/>
      <c r="AC42" s="256"/>
      <c r="AD42" s="256"/>
      <c r="AE42" s="256"/>
      <c r="AF42" s="256"/>
      <c r="AG42" s="256"/>
      <c r="AH42" s="256"/>
      <c r="AI42" s="256"/>
      <c r="AJ42" s="256"/>
      <c r="AK42" s="256"/>
      <c r="AL42" s="256"/>
      <c r="AM42" s="355"/>
      <c r="AN42" s="355"/>
      <c r="AO42" s="355"/>
      <c r="AP42" s="355"/>
      <c r="AQ42" s="355"/>
      <c r="AR42" s="355"/>
      <c r="AS42" s="355"/>
      <c r="AT42" s="355"/>
      <c r="AU42" s="355"/>
      <c r="AV42" s="355"/>
      <c r="AW42" s="355"/>
      <c r="AX42" s="355"/>
      <c r="AY42" s="355"/>
      <c r="AZ42" s="355"/>
      <c r="BA42" s="258"/>
    </row>
    <row r="43" spans="1:53" s="235" customFormat="1" ht="15" hidden="1" outlineLevel="1">
      <c r="A43" s="440">
        <v>8</v>
      </c>
      <c r="B43" s="246" t="s">
        <v>447</v>
      </c>
      <c r="C43" s="243" t="s">
        <v>22</v>
      </c>
      <c r="D43" s="247"/>
      <c r="E43" s="247"/>
      <c r="F43" s="247"/>
      <c r="G43" s="247"/>
      <c r="H43" s="247"/>
      <c r="I43" s="247"/>
      <c r="J43" s="247"/>
      <c r="K43" s="247"/>
      <c r="L43" s="247"/>
      <c r="M43" s="247"/>
      <c r="N43" s="247"/>
      <c r="O43" s="247"/>
      <c r="P43" s="247"/>
      <c r="Q43" s="247"/>
      <c r="R43" s="247"/>
      <c r="S43" s="247"/>
      <c r="T43" s="247"/>
      <c r="U43" s="243"/>
      <c r="V43" s="247"/>
      <c r="W43" s="247"/>
      <c r="X43" s="247"/>
      <c r="Y43" s="247"/>
      <c r="Z43" s="247"/>
      <c r="AA43" s="247"/>
      <c r="AB43" s="247"/>
      <c r="AC43" s="247"/>
      <c r="AD43" s="247"/>
      <c r="AE43" s="247"/>
      <c r="AF43" s="247"/>
      <c r="AG43" s="247"/>
      <c r="AH43" s="247"/>
      <c r="AI43" s="247"/>
      <c r="AJ43" s="247"/>
      <c r="AK43" s="247"/>
      <c r="AL43" s="247"/>
      <c r="AM43" s="353"/>
      <c r="AN43" s="353"/>
      <c r="AO43" s="353"/>
      <c r="AP43" s="353"/>
      <c r="AQ43" s="353"/>
      <c r="AR43" s="353"/>
      <c r="AS43" s="353"/>
      <c r="AT43" s="353"/>
      <c r="AU43" s="353"/>
      <c r="AV43" s="353"/>
      <c r="AW43" s="353"/>
      <c r="AX43" s="353"/>
      <c r="AY43" s="353"/>
      <c r="AZ43" s="353"/>
      <c r="BA43" s="248">
        <f>SUM(AM43:AZ43)</f>
        <v>0</v>
      </c>
    </row>
    <row r="44" spans="1:53" s="235" customFormat="1" ht="15" hidden="1" outlineLevel="1">
      <c r="A44" s="440"/>
      <c r="B44" s="246" t="s">
        <v>948</v>
      </c>
      <c r="C44" s="243" t="s">
        <v>145</v>
      </c>
      <c r="D44" s="247"/>
      <c r="E44" s="247"/>
      <c r="F44" s="247"/>
      <c r="G44" s="247"/>
      <c r="H44" s="247"/>
      <c r="I44" s="247"/>
      <c r="J44" s="247"/>
      <c r="K44" s="247"/>
      <c r="L44" s="247"/>
      <c r="M44" s="247"/>
      <c r="N44" s="247"/>
      <c r="O44" s="247"/>
      <c r="P44" s="247"/>
      <c r="Q44" s="247"/>
      <c r="R44" s="247"/>
      <c r="S44" s="247"/>
      <c r="T44" s="247"/>
      <c r="U44" s="243"/>
      <c r="V44" s="247"/>
      <c r="W44" s="247"/>
      <c r="X44" s="247"/>
      <c r="Y44" s="247"/>
      <c r="Z44" s="247"/>
      <c r="AA44" s="247"/>
      <c r="AB44" s="247"/>
      <c r="AC44" s="247"/>
      <c r="AD44" s="247"/>
      <c r="AE44" s="247"/>
      <c r="AF44" s="247"/>
      <c r="AG44" s="247"/>
      <c r="AH44" s="247"/>
      <c r="AI44" s="247"/>
      <c r="AJ44" s="247"/>
      <c r="AK44" s="247"/>
      <c r="AL44" s="247"/>
      <c r="AM44" s="354">
        <f>AM43</f>
        <v>0</v>
      </c>
      <c r="AN44" s="354">
        <f>AN43</f>
        <v>0</v>
      </c>
      <c r="AO44" s="354">
        <f t="shared" ref="AO44:AZ44" si="7">AO43</f>
        <v>0</v>
      </c>
      <c r="AP44" s="354">
        <f t="shared" si="7"/>
        <v>0</v>
      </c>
      <c r="AQ44" s="354">
        <f t="shared" si="7"/>
        <v>0</v>
      </c>
      <c r="AR44" s="354">
        <f t="shared" si="7"/>
        <v>0</v>
      </c>
      <c r="AS44" s="354">
        <f t="shared" si="7"/>
        <v>0</v>
      </c>
      <c r="AT44" s="354">
        <f t="shared" si="7"/>
        <v>0</v>
      </c>
      <c r="AU44" s="354">
        <f t="shared" si="7"/>
        <v>0</v>
      </c>
      <c r="AV44" s="354">
        <f t="shared" si="7"/>
        <v>0</v>
      </c>
      <c r="AW44" s="354">
        <f t="shared" si="7"/>
        <v>0</v>
      </c>
      <c r="AX44" s="354">
        <f t="shared" si="7"/>
        <v>0</v>
      </c>
      <c r="AY44" s="354">
        <f t="shared" si="7"/>
        <v>0</v>
      </c>
      <c r="AZ44" s="354">
        <f t="shared" si="7"/>
        <v>0</v>
      </c>
      <c r="BA44" s="249"/>
    </row>
    <row r="45" spans="1:53" s="235" customFormat="1" ht="15" hidden="1" outlineLevel="1">
      <c r="A45" s="440"/>
      <c r="B45" s="246"/>
      <c r="C45" s="257"/>
      <c r="D45" s="256"/>
      <c r="E45" s="256"/>
      <c r="F45" s="256"/>
      <c r="G45" s="256"/>
      <c r="H45" s="256"/>
      <c r="I45" s="256"/>
      <c r="J45" s="256"/>
      <c r="K45" s="256"/>
      <c r="L45" s="256"/>
      <c r="M45" s="256"/>
      <c r="N45" s="256"/>
      <c r="O45" s="256"/>
      <c r="P45" s="256"/>
      <c r="Q45" s="256"/>
      <c r="R45" s="256"/>
      <c r="S45" s="256"/>
      <c r="T45" s="256"/>
      <c r="U45" s="243"/>
      <c r="V45" s="256"/>
      <c r="W45" s="256"/>
      <c r="X45" s="256"/>
      <c r="Y45" s="256"/>
      <c r="Z45" s="256"/>
      <c r="AA45" s="256"/>
      <c r="AB45" s="256"/>
      <c r="AC45" s="256"/>
      <c r="AD45" s="256"/>
      <c r="AE45" s="256"/>
      <c r="AF45" s="256"/>
      <c r="AG45" s="256"/>
      <c r="AH45" s="256"/>
      <c r="AI45" s="256"/>
      <c r="AJ45" s="256"/>
      <c r="AK45" s="256"/>
      <c r="AL45" s="256"/>
      <c r="AM45" s="355"/>
      <c r="AN45" s="355"/>
      <c r="AO45" s="355"/>
      <c r="AP45" s="355"/>
      <c r="AQ45" s="355"/>
      <c r="AR45" s="355"/>
      <c r="AS45" s="355"/>
      <c r="AT45" s="355"/>
      <c r="AU45" s="355"/>
      <c r="AV45" s="355"/>
      <c r="AW45" s="355"/>
      <c r="AX45" s="355"/>
      <c r="AY45" s="355"/>
      <c r="AZ45" s="355"/>
      <c r="BA45" s="258"/>
    </row>
    <row r="46" spans="1:53" s="235" customFormat="1" ht="15" hidden="1" outlineLevel="1">
      <c r="A46" s="440">
        <v>9</v>
      </c>
      <c r="B46" s="246" t="s">
        <v>7</v>
      </c>
      <c r="C46" s="243" t="s">
        <v>22</v>
      </c>
      <c r="D46" s="247"/>
      <c r="E46" s="247"/>
      <c r="F46" s="247"/>
      <c r="G46" s="247"/>
      <c r="H46" s="247"/>
      <c r="I46" s="247"/>
      <c r="J46" s="247"/>
      <c r="K46" s="247"/>
      <c r="L46" s="247"/>
      <c r="M46" s="247"/>
      <c r="N46" s="247"/>
      <c r="O46" s="247"/>
      <c r="P46" s="247"/>
      <c r="Q46" s="247"/>
      <c r="R46" s="247"/>
      <c r="S46" s="247"/>
      <c r="T46" s="247"/>
      <c r="U46" s="243"/>
      <c r="V46" s="247"/>
      <c r="W46" s="247"/>
      <c r="X46" s="247"/>
      <c r="Y46" s="247"/>
      <c r="Z46" s="247"/>
      <c r="AA46" s="247"/>
      <c r="AB46" s="247"/>
      <c r="AC46" s="247"/>
      <c r="AD46" s="247"/>
      <c r="AE46" s="247"/>
      <c r="AF46" s="247"/>
      <c r="AG46" s="247"/>
      <c r="AH46" s="247"/>
      <c r="AI46" s="247"/>
      <c r="AJ46" s="247"/>
      <c r="AK46" s="247"/>
      <c r="AL46" s="247"/>
      <c r="AM46" s="353"/>
      <c r="AN46" s="353"/>
      <c r="AO46" s="353"/>
      <c r="AP46" s="353"/>
      <c r="AQ46" s="353"/>
      <c r="AR46" s="353"/>
      <c r="AS46" s="353"/>
      <c r="AT46" s="353"/>
      <c r="AU46" s="353"/>
      <c r="AV46" s="353"/>
      <c r="AW46" s="353"/>
      <c r="AX46" s="353"/>
      <c r="AY46" s="353"/>
      <c r="AZ46" s="353"/>
      <c r="BA46" s="248">
        <f>SUM(AM46:AZ46)</f>
        <v>0</v>
      </c>
    </row>
    <row r="47" spans="1:53" s="235" customFormat="1" ht="15" hidden="1" outlineLevel="1">
      <c r="A47" s="440"/>
      <c r="B47" s="246" t="s">
        <v>948</v>
      </c>
      <c r="C47" s="243" t="s">
        <v>145</v>
      </c>
      <c r="D47" s="247"/>
      <c r="E47" s="247"/>
      <c r="F47" s="247"/>
      <c r="G47" s="247"/>
      <c r="H47" s="247"/>
      <c r="I47" s="247"/>
      <c r="J47" s="247"/>
      <c r="K47" s="247"/>
      <c r="L47" s="247"/>
      <c r="M47" s="247"/>
      <c r="N47" s="247"/>
      <c r="O47" s="247"/>
      <c r="P47" s="247"/>
      <c r="Q47" s="247"/>
      <c r="R47" s="247"/>
      <c r="S47" s="247"/>
      <c r="T47" s="247"/>
      <c r="U47" s="243"/>
      <c r="V47" s="247"/>
      <c r="W47" s="247"/>
      <c r="X47" s="247"/>
      <c r="Y47" s="247"/>
      <c r="Z47" s="247"/>
      <c r="AA47" s="247"/>
      <c r="AB47" s="247"/>
      <c r="AC47" s="247"/>
      <c r="AD47" s="247"/>
      <c r="AE47" s="247"/>
      <c r="AF47" s="247"/>
      <c r="AG47" s="247"/>
      <c r="AH47" s="247"/>
      <c r="AI47" s="247"/>
      <c r="AJ47" s="247"/>
      <c r="AK47" s="247"/>
      <c r="AL47" s="247"/>
      <c r="AM47" s="354">
        <f>AM46</f>
        <v>0</v>
      </c>
      <c r="AN47" s="354">
        <f>AN46</f>
        <v>0</v>
      </c>
      <c r="AO47" s="354">
        <f t="shared" ref="AO47:AZ47" si="8">AO46</f>
        <v>0</v>
      </c>
      <c r="AP47" s="354">
        <f t="shared" si="8"/>
        <v>0</v>
      </c>
      <c r="AQ47" s="354">
        <f t="shared" si="8"/>
        <v>0</v>
      </c>
      <c r="AR47" s="354">
        <f t="shared" si="8"/>
        <v>0</v>
      </c>
      <c r="AS47" s="354">
        <f t="shared" si="8"/>
        <v>0</v>
      </c>
      <c r="AT47" s="354">
        <f t="shared" si="8"/>
        <v>0</v>
      </c>
      <c r="AU47" s="354">
        <f t="shared" si="8"/>
        <v>0</v>
      </c>
      <c r="AV47" s="354">
        <f t="shared" si="8"/>
        <v>0</v>
      </c>
      <c r="AW47" s="354">
        <f t="shared" si="8"/>
        <v>0</v>
      </c>
      <c r="AX47" s="354">
        <f t="shared" si="8"/>
        <v>0</v>
      </c>
      <c r="AY47" s="354">
        <f t="shared" si="8"/>
        <v>0</v>
      </c>
      <c r="AZ47" s="354">
        <f t="shared" si="8"/>
        <v>0</v>
      </c>
      <c r="BA47" s="249"/>
    </row>
    <row r="48" spans="1:53" s="235" customFormat="1" ht="15" hidden="1" outlineLevel="1">
      <c r="A48" s="440"/>
      <c r="B48" s="259"/>
      <c r="C48" s="260"/>
      <c r="D48" s="243"/>
      <c r="E48" s="243"/>
      <c r="F48" s="243"/>
      <c r="G48" s="243"/>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355"/>
      <c r="AN48" s="355"/>
      <c r="AO48" s="355"/>
      <c r="AP48" s="355"/>
      <c r="AQ48" s="355"/>
      <c r="AR48" s="355"/>
      <c r="AS48" s="355"/>
      <c r="AT48" s="355"/>
      <c r="AU48" s="355"/>
      <c r="AV48" s="355"/>
      <c r="AW48" s="355"/>
      <c r="AX48" s="355"/>
      <c r="AY48" s="355"/>
      <c r="AZ48" s="355"/>
      <c r="BA48" s="258"/>
    </row>
    <row r="49" spans="1:56" s="245" customFormat="1" ht="15.75" hidden="1" outlineLevel="1">
      <c r="A49" s="441"/>
      <c r="B49" s="240" t="s">
        <v>8</v>
      </c>
      <c r="C49" s="241"/>
      <c r="D49" s="241"/>
      <c r="E49" s="241"/>
      <c r="F49" s="241"/>
      <c r="G49" s="241"/>
      <c r="H49" s="241"/>
      <c r="I49" s="241"/>
      <c r="J49" s="241"/>
      <c r="K49" s="241"/>
      <c r="L49" s="241"/>
      <c r="M49" s="241"/>
      <c r="N49" s="241"/>
      <c r="O49" s="241"/>
      <c r="P49" s="241"/>
      <c r="Q49" s="241"/>
      <c r="R49" s="241"/>
      <c r="S49" s="241"/>
      <c r="T49" s="241"/>
      <c r="U49" s="243"/>
      <c r="V49" s="241"/>
      <c r="W49" s="241"/>
      <c r="X49" s="241"/>
      <c r="Y49" s="241"/>
      <c r="Z49" s="241"/>
      <c r="AA49" s="241"/>
      <c r="AB49" s="241"/>
      <c r="AC49" s="241"/>
      <c r="AD49" s="241"/>
      <c r="AE49" s="241"/>
      <c r="AF49" s="241"/>
      <c r="AG49" s="241"/>
      <c r="AH49" s="241"/>
      <c r="AI49" s="241"/>
      <c r="AJ49" s="241"/>
      <c r="AK49" s="241"/>
      <c r="AL49" s="241"/>
      <c r="AM49" s="357"/>
      <c r="AN49" s="357"/>
      <c r="AO49" s="357"/>
      <c r="AP49" s="357"/>
      <c r="AQ49" s="357"/>
      <c r="AR49" s="357"/>
      <c r="AS49" s="357"/>
      <c r="AT49" s="357"/>
      <c r="AU49" s="357"/>
      <c r="AV49" s="357"/>
      <c r="AW49" s="357"/>
      <c r="AX49" s="357"/>
      <c r="AY49" s="357"/>
      <c r="AZ49" s="357"/>
      <c r="BA49" s="244"/>
      <c r="BC49" s="235"/>
      <c r="BD49" s="235"/>
    </row>
    <row r="50" spans="1:56" s="235" customFormat="1" ht="15" hidden="1" outlineLevel="1">
      <c r="A50" s="440">
        <v>10</v>
      </c>
      <c r="B50" s="261" t="s">
        <v>19</v>
      </c>
      <c r="C50" s="243" t="s">
        <v>22</v>
      </c>
      <c r="D50" s="247"/>
      <c r="E50" s="247"/>
      <c r="F50" s="247"/>
      <c r="G50" s="247"/>
      <c r="H50" s="247"/>
      <c r="I50" s="247"/>
      <c r="J50" s="247"/>
      <c r="K50" s="247"/>
      <c r="L50" s="247"/>
      <c r="M50" s="247"/>
      <c r="N50" s="247"/>
      <c r="O50" s="247"/>
      <c r="P50" s="247"/>
      <c r="Q50" s="247"/>
      <c r="R50" s="247"/>
      <c r="S50" s="247"/>
      <c r="T50" s="247"/>
      <c r="U50" s="247">
        <v>12</v>
      </c>
      <c r="V50" s="247"/>
      <c r="W50" s="247"/>
      <c r="X50" s="247"/>
      <c r="Y50" s="247"/>
      <c r="Z50" s="247"/>
      <c r="AA50" s="247"/>
      <c r="AB50" s="247"/>
      <c r="AC50" s="247"/>
      <c r="AD50" s="247"/>
      <c r="AE50" s="247"/>
      <c r="AF50" s="247"/>
      <c r="AG50" s="247"/>
      <c r="AH50" s="247"/>
      <c r="AI50" s="247"/>
      <c r="AJ50" s="247"/>
      <c r="AK50" s="247"/>
      <c r="AL50" s="247"/>
      <c r="AM50" s="358"/>
      <c r="AN50" s="358"/>
      <c r="AO50" s="358"/>
      <c r="AP50" s="358"/>
      <c r="AQ50" s="358"/>
      <c r="AR50" s="358"/>
      <c r="AS50" s="358"/>
      <c r="AT50" s="358"/>
      <c r="AU50" s="358"/>
      <c r="AV50" s="358"/>
      <c r="AW50" s="358"/>
      <c r="AX50" s="358"/>
      <c r="AY50" s="358"/>
      <c r="AZ50" s="358"/>
      <c r="BA50" s="248">
        <f>SUM(AM50:AZ50)</f>
        <v>0</v>
      </c>
    </row>
    <row r="51" spans="1:56" s="235" customFormat="1" ht="15" hidden="1" outlineLevel="1">
      <c r="A51" s="440"/>
      <c r="B51" s="246" t="s">
        <v>948</v>
      </c>
      <c r="C51" s="243" t="s">
        <v>145</v>
      </c>
      <c r="D51" s="247"/>
      <c r="E51" s="247"/>
      <c r="F51" s="247"/>
      <c r="G51" s="247"/>
      <c r="H51" s="247"/>
      <c r="I51" s="247"/>
      <c r="J51" s="247"/>
      <c r="K51" s="247"/>
      <c r="L51" s="247"/>
      <c r="M51" s="247"/>
      <c r="N51" s="247"/>
      <c r="O51" s="247"/>
      <c r="P51" s="247"/>
      <c r="Q51" s="247"/>
      <c r="R51" s="247"/>
      <c r="S51" s="247"/>
      <c r="T51" s="247"/>
      <c r="U51" s="247">
        <f>U50</f>
        <v>12</v>
      </c>
      <c r="V51" s="247"/>
      <c r="W51" s="247"/>
      <c r="X51" s="247"/>
      <c r="Y51" s="247"/>
      <c r="Z51" s="247"/>
      <c r="AA51" s="247"/>
      <c r="AB51" s="247"/>
      <c r="AC51" s="247"/>
      <c r="AD51" s="247"/>
      <c r="AE51" s="247"/>
      <c r="AF51" s="247"/>
      <c r="AG51" s="247"/>
      <c r="AH51" s="247"/>
      <c r="AI51" s="247"/>
      <c r="AJ51" s="247"/>
      <c r="AK51" s="247"/>
      <c r="AL51" s="247"/>
      <c r="AM51" s="354">
        <f>AM50</f>
        <v>0</v>
      </c>
      <c r="AN51" s="354">
        <f>AN50</f>
        <v>0</v>
      </c>
      <c r="AO51" s="354">
        <f t="shared" ref="AO51:AZ51" si="9">AO50</f>
        <v>0</v>
      </c>
      <c r="AP51" s="354">
        <f t="shared" si="9"/>
        <v>0</v>
      </c>
      <c r="AQ51" s="354">
        <f t="shared" si="9"/>
        <v>0</v>
      </c>
      <c r="AR51" s="354">
        <f t="shared" si="9"/>
        <v>0</v>
      </c>
      <c r="AS51" s="354">
        <f t="shared" si="9"/>
        <v>0</v>
      </c>
      <c r="AT51" s="354">
        <f t="shared" si="9"/>
        <v>0</v>
      </c>
      <c r="AU51" s="354">
        <f t="shared" si="9"/>
        <v>0</v>
      </c>
      <c r="AV51" s="354">
        <f t="shared" si="9"/>
        <v>0</v>
      </c>
      <c r="AW51" s="354">
        <f t="shared" si="9"/>
        <v>0</v>
      </c>
      <c r="AX51" s="354">
        <f t="shared" si="9"/>
        <v>0</v>
      </c>
      <c r="AY51" s="354">
        <f t="shared" si="9"/>
        <v>0</v>
      </c>
      <c r="AZ51" s="354">
        <f t="shared" si="9"/>
        <v>0</v>
      </c>
      <c r="BA51" s="262"/>
    </row>
    <row r="52" spans="1:56" s="235" customFormat="1" ht="15" hidden="1" outlineLevel="1">
      <c r="A52" s="440"/>
      <c r="B52" s="261"/>
      <c r="C52" s="263"/>
      <c r="D52" s="243"/>
      <c r="E52" s="243"/>
      <c r="F52" s="243"/>
      <c r="G52" s="243"/>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359"/>
      <c r="AN52" s="359"/>
      <c r="AO52" s="359"/>
      <c r="AP52" s="359"/>
      <c r="AQ52" s="359"/>
      <c r="AR52" s="359"/>
      <c r="AS52" s="359"/>
      <c r="AT52" s="359"/>
      <c r="AU52" s="359"/>
      <c r="AV52" s="359"/>
      <c r="AW52" s="359"/>
      <c r="AX52" s="359"/>
      <c r="AY52" s="359"/>
      <c r="AZ52" s="359"/>
      <c r="BA52" s="264"/>
    </row>
    <row r="53" spans="1:56" s="235" customFormat="1" ht="15" hidden="1" outlineLevel="1">
      <c r="A53" s="440">
        <v>11</v>
      </c>
      <c r="B53" s="265" t="s">
        <v>18</v>
      </c>
      <c r="C53" s="243" t="s">
        <v>22</v>
      </c>
      <c r="D53" s="247"/>
      <c r="E53" s="247"/>
      <c r="F53" s="247"/>
      <c r="G53" s="247"/>
      <c r="H53" s="247"/>
      <c r="I53" s="247"/>
      <c r="J53" s="247"/>
      <c r="K53" s="247"/>
      <c r="L53" s="247"/>
      <c r="M53" s="247"/>
      <c r="N53" s="247"/>
      <c r="O53" s="247"/>
      <c r="P53" s="247"/>
      <c r="Q53" s="247"/>
      <c r="R53" s="247"/>
      <c r="S53" s="247"/>
      <c r="T53" s="247"/>
      <c r="U53" s="247">
        <v>12</v>
      </c>
      <c r="V53" s="247"/>
      <c r="W53" s="247"/>
      <c r="X53" s="247"/>
      <c r="Y53" s="247"/>
      <c r="Z53" s="247"/>
      <c r="AA53" s="247"/>
      <c r="AB53" s="247"/>
      <c r="AC53" s="247"/>
      <c r="AD53" s="247"/>
      <c r="AE53" s="247"/>
      <c r="AF53" s="247"/>
      <c r="AG53" s="247"/>
      <c r="AH53" s="247"/>
      <c r="AI53" s="247"/>
      <c r="AJ53" s="247"/>
      <c r="AK53" s="247"/>
      <c r="AL53" s="247"/>
      <c r="AM53" s="358"/>
      <c r="AN53" s="358"/>
      <c r="AO53" s="358"/>
      <c r="AP53" s="358"/>
      <c r="AQ53" s="358"/>
      <c r="AR53" s="358"/>
      <c r="AS53" s="358"/>
      <c r="AT53" s="358"/>
      <c r="AU53" s="358"/>
      <c r="AV53" s="358"/>
      <c r="AW53" s="358"/>
      <c r="AX53" s="358"/>
      <c r="AY53" s="358"/>
      <c r="AZ53" s="358"/>
      <c r="BA53" s="248">
        <f>SUM(AM53:AZ53)</f>
        <v>0</v>
      </c>
    </row>
    <row r="54" spans="1:56" s="235" customFormat="1" ht="15" hidden="1" outlineLevel="1">
      <c r="A54" s="440"/>
      <c r="B54" s="266" t="s">
        <v>948</v>
      </c>
      <c r="C54" s="243" t="s">
        <v>145</v>
      </c>
      <c r="D54" s="247"/>
      <c r="E54" s="247"/>
      <c r="F54" s="247"/>
      <c r="G54" s="247"/>
      <c r="H54" s="247"/>
      <c r="I54" s="247"/>
      <c r="J54" s="247"/>
      <c r="K54" s="247"/>
      <c r="L54" s="247"/>
      <c r="M54" s="247"/>
      <c r="N54" s="247"/>
      <c r="O54" s="247"/>
      <c r="P54" s="247"/>
      <c r="Q54" s="247"/>
      <c r="R54" s="247"/>
      <c r="S54" s="247"/>
      <c r="T54" s="247"/>
      <c r="U54" s="247">
        <f>U53</f>
        <v>12</v>
      </c>
      <c r="V54" s="247"/>
      <c r="W54" s="247"/>
      <c r="X54" s="247"/>
      <c r="Y54" s="247"/>
      <c r="Z54" s="247"/>
      <c r="AA54" s="247"/>
      <c r="AB54" s="247"/>
      <c r="AC54" s="247"/>
      <c r="AD54" s="247"/>
      <c r="AE54" s="247"/>
      <c r="AF54" s="247"/>
      <c r="AG54" s="247"/>
      <c r="AH54" s="247"/>
      <c r="AI54" s="247"/>
      <c r="AJ54" s="247"/>
      <c r="AK54" s="247"/>
      <c r="AL54" s="247"/>
      <c r="AM54" s="354">
        <f>AM53</f>
        <v>0</v>
      </c>
      <c r="AN54" s="354">
        <f>AN53</f>
        <v>0</v>
      </c>
      <c r="AO54" s="354">
        <f t="shared" ref="AO54:AZ54" si="10">AO53</f>
        <v>0</v>
      </c>
      <c r="AP54" s="354">
        <f t="shared" si="10"/>
        <v>0</v>
      </c>
      <c r="AQ54" s="354">
        <f t="shared" si="10"/>
        <v>0</v>
      </c>
      <c r="AR54" s="354">
        <f t="shared" si="10"/>
        <v>0</v>
      </c>
      <c r="AS54" s="354">
        <f t="shared" si="10"/>
        <v>0</v>
      </c>
      <c r="AT54" s="354">
        <f t="shared" si="10"/>
        <v>0</v>
      </c>
      <c r="AU54" s="354">
        <f t="shared" si="10"/>
        <v>0</v>
      </c>
      <c r="AV54" s="354">
        <f t="shared" si="10"/>
        <v>0</v>
      </c>
      <c r="AW54" s="354">
        <f t="shared" si="10"/>
        <v>0</v>
      </c>
      <c r="AX54" s="354">
        <f t="shared" si="10"/>
        <v>0</v>
      </c>
      <c r="AY54" s="354">
        <f t="shared" si="10"/>
        <v>0</v>
      </c>
      <c r="AZ54" s="354">
        <f t="shared" si="10"/>
        <v>0</v>
      </c>
      <c r="BA54" s="262"/>
    </row>
    <row r="55" spans="1:56" s="235" customFormat="1" ht="15" hidden="1" outlineLevel="1">
      <c r="A55" s="440"/>
      <c r="B55" s="265"/>
      <c r="C55" s="26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359"/>
      <c r="AN55" s="360"/>
      <c r="AO55" s="359"/>
      <c r="AP55" s="359"/>
      <c r="AQ55" s="359"/>
      <c r="AR55" s="359"/>
      <c r="AS55" s="359"/>
      <c r="AT55" s="359"/>
      <c r="AU55" s="359"/>
      <c r="AV55" s="359"/>
      <c r="AW55" s="359"/>
      <c r="AX55" s="359"/>
      <c r="AY55" s="359"/>
      <c r="AZ55" s="359"/>
      <c r="BA55" s="264"/>
    </row>
    <row r="56" spans="1:56" s="235" customFormat="1" ht="15" hidden="1" outlineLevel="1">
      <c r="A56" s="440">
        <v>12</v>
      </c>
      <c r="B56" s="265" t="s">
        <v>20</v>
      </c>
      <c r="C56" s="243" t="s">
        <v>22</v>
      </c>
      <c r="D56" s="247"/>
      <c r="E56" s="247"/>
      <c r="F56" s="247"/>
      <c r="G56" s="247"/>
      <c r="H56" s="247"/>
      <c r="I56" s="247"/>
      <c r="J56" s="247"/>
      <c r="K56" s="247"/>
      <c r="L56" s="247"/>
      <c r="M56" s="247"/>
      <c r="N56" s="247"/>
      <c r="O56" s="247"/>
      <c r="P56" s="247"/>
      <c r="Q56" s="247"/>
      <c r="R56" s="247"/>
      <c r="S56" s="247"/>
      <c r="T56" s="247"/>
      <c r="U56" s="247">
        <v>3</v>
      </c>
      <c r="V56" s="247"/>
      <c r="W56" s="247"/>
      <c r="X56" s="247"/>
      <c r="Y56" s="247"/>
      <c r="Z56" s="247"/>
      <c r="AA56" s="247"/>
      <c r="AB56" s="247"/>
      <c r="AC56" s="247"/>
      <c r="AD56" s="247"/>
      <c r="AE56" s="247"/>
      <c r="AF56" s="247"/>
      <c r="AG56" s="247"/>
      <c r="AH56" s="247"/>
      <c r="AI56" s="247"/>
      <c r="AJ56" s="247"/>
      <c r="AK56" s="247"/>
      <c r="AL56" s="247"/>
      <c r="AM56" s="358"/>
      <c r="AN56" s="358"/>
      <c r="AO56" s="358"/>
      <c r="AP56" s="358"/>
      <c r="AQ56" s="358"/>
      <c r="AR56" s="358"/>
      <c r="AS56" s="358"/>
      <c r="AT56" s="358"/>
      <c r="AU56" s="358"/>
      <c r="AV56" s="358"/>
      <c r="AW56" s="358"/>
      <c r="AX56" s="358"/>
      <c r="AY56" s="358"/>
      <c r="AZ56" s="358"/>
      <c r="BA56" s="248">
        <f>SUM(AM56:AZ56)</f>
        <v>0</v>
      </c>
    </row>
    <row r="57" spans="1:56" s="235" customFormat="1" ht="15" hidden="1" outlineLevel="1">
      <c r="A57" s="440"/>
      <c r="B57" s="266" t="s">
        <v>948</v>
      </c>
      <c r="C57" s="243" t="s">
        <v>145</v>
      </c>
      <c r="D57" s="247"/>
      <c r="E57" s="247"/>
      <c r="F57" s="247"/>
      <c r="G57" s="247"/>
      <c r="H57" s="247"/>
      <c r="I57" s="247"/>
      <c r="J57" s="247"/>
      <c r="K57" s="247"/>
      <c r="L57" s="247"/>
      <c r="M57" s="247"/>
      <c r="N57" s="247"/>
      <c r="O57" s="247"/>
      <c r="P57" s="247"/>
      <c r="Q57" s="247"/>
      <c r="R57" s="247"/>
      <c r="S57" s="247"/>
      <c r="T57" s="247"/>
      <c r="U57" s="247">
        <f>U56</f>
        <v>3</v>
      </c>
      <c r="V57" s="247"/>
      <c r="W57" s="247"/>
      <c r="X57" s="247"/>
      <c r="Y57" s="247"/>
      <c r="Z57" s="247"/>
      <c r="AA57" s="247"/>
      <c r="AB57" s="247"/>
      <c r="AC57" s="247"/>
      <c r="AD57" s="247"/>
      <c r="AE57" s="247"/>
      <c r="AF57" s="247"/>
      <c r="AG57" s="247"/>
      <c r="AH57" s="247"/>
      <c r="AI57" s="247"/>
      <c r="AJ57" s="247"/>
      <c r="AK57" s="247"/>
      <c r="AL57" s="247"/>
      <c r="AM57" s="354">
        <f>AM56</f>
        <v>0</v>
      </c>
      <c r="AN57" s="354">
        <f>AN56</f>
        <v>0</v>
      </c>
      <c r="AO57" s="354">
        <f t="shared" ref="AO57:AZ57" si="11">AO56</f>
        <v>0</v>
      </c>
      <c r="AP57" s="354">
        <f t="shared" si="11"/>
        <v>0</v>
      </c>
      <c r="AQ57" s="354">
        <f t="shared" si="11"/>
        <v>0</v>
      </c>
      <c r="AR57" s="354">
        <f t="shared" si="11"/>
        <v>0</v>
      </c>
      <c r="AS57" s="354">
        <f t="shared" si="11"/>
        <v>0</v>
      </c>
      <c r="AT57" s="354">
        <f t="shared" si="11"/>
        <v>0</v>
      </c>
      <c r="AU57" s="354">
        <f t="shared" si="11"/>
        <v>0</v>
      </c>
      <c r="AV57" s="354">
        <f t="shared" si="11"/>
        <v>0</v>
      </c>
      <c r="AW57" s="354">
        <f t="shared" si="11"/>
        <v>0</v>
      </c>
      <c r="AX57" s="354">
        <f t="shared" si="11"/>
        <v>0</v>
      </c>
      <c r="AY57" s="354">
        <f t="shared" si="11"/>
        <v>0</v>
      </c>
      <c r="AZ57" s="354">
        <f t="shared" si="11"/>
        <v>0</v>
      </c>
      <c r="BA57" s="262"/>
    </row>
    <row r="58" spans="1:56" s="235" customFormat="1" ht="15" hidden="1" outlineLevel="1">
      <c r="A58" s="440"/>
      <c r="B58" s="265"/>
      <c r="C58" s="263"/>
      <c r="D58" s="267"/>
      <c r="E58" s="267"/>
      <c r="F58" s="267"/>
      <c r="G58" s="267"/>
      <c r="H58" s="267"/>
      <c r="I58" s="267"/>
      <c r="J58" s="267"/>
      <c r="K58" s="267"/>
      <c r="L58" s="267"/>
      <c r="M58" s="267"/>
      <c r="N58" s="267"/>
      <c r="O58" s="267"/>
      <c r="P58" s="267"/>
      <c r="Q58" s="267"/>
      <c r="R58" s="267"/>
      <c r="S58" s="267"/>
      <c r="T58" s="267"/>
      <c r="U58" s="243"/>
      <c r="V58" s="267"/>
      <c r="W58" s="267"/>
      <c r="X58" s="267"/>
      <c r="Y58" s="267"/>
      <c r="Z58" s="267"/>
      <c r="AA58" s="267"/>
      <c r="AB58" s="267"/>
      <c r="AC58" s="267"/>
      <c r="AD58" s="267"/>
      <c r="AE58" s="267"/>
      <c r="AF58" s="267"/>
      <c r="AG58" s="267"/>
      <c r="AH58" s="267"/>
      <c r="AI58" s="267"/>
      <c r="AJ58" s="267"/>
      <c r="AK58" s="267"/>
      <c r="AL58" s="267"/>
      <c r="AM58" s="359"/>
      <c r="AN58" s="360"/>
      <c r="AO58" s="359"/>
      <c r="AP58" s="359"/>
      <c r="AQ58" s="359"/>
      <c r="AR58" s="359"/>
      <c r="AS58" s="359"/>
      <c r="AT58" s="359"/>
      <c r="AU58" s="359"/>
      <c r="AV58" s="359"/>
      <c r="AW58" s="359"/>
      <c r="AX58" s="359"/>
      <c r="AY58" s="359"/>
      <c r="AZ58" s="359"/>
      <c r="BA58" s="264"/>
    </row>
    <row r="59" spans="1:56" s="235" customFormat="1" ht="15" hidden="1" outlineLevel="1">
      <c r="A59" s="440">
        <v>13</v>
      </c>
      <c r="B59" s="265" t="s">
        <v>21</v>
      </c>
      <c r="C59" s="243" t="s">
        <v>22</v>
      </c>
      <c r="D59" s="247"/>
      <c r="E59" s="247"/>
      <c r="F59" s="247"/>
      <c r="G59" s="247"/>
      <c r="H59" s="247"/>
      <c r="I59" s="247"/>
      <c r="J59" s="247"/>
      <c r="K59" s="247"/>
      <c r="L59" s="247"/>
      <c r="M59" s="247"/>
      <c r="N59" s="247"/>
      <c r="O59" s="247"/>
      <c r="P59" s="247"/>
      <c r="Q59" s="247"/>
      <c r="R59" s="247"/>
      <c r="S59" s="247"/>
      <c r="T59" s="247"/>
      <c r="U59" s="247">
        <v>12</v>
      </c>
      <c r="V59" s="247"/>
      <c r="W59" s="247"/>
      <c r="X59" s="247"/>
      <c r="Y59" s="247"/>
      <c r="Z59" s="247"/>
      <c r="AA59" s="247"/>
      <c r="AB59" s="247"/>
      <c r="AC59" s="247"/>
      <c r="AD59" s="247"/>
      <c r="AE59" s="247"/>
      <c r="AF59" s="247"/>
      <c r="AG59" s="247"/>
      <c r="AH59" s="247"/>
      <c r="AI59" s="247"/>
      <c r="AJ59" s="247"/>
      <c r="AK59" s="247"/>
      <c r="AL59" s="247"/>
      <c r="AM59" s="358"/>
      <c r="AN59" s="358"/>
      <c r="AO59" s="358"/>
      <c r="AP59" s="358"/>
      <c r="AQ59" s="358"/>
      <c r="AR59" s="358"/>
      <c r="AS59" s="358"/>
      <c r="AT59" s="358"/>
      <c r="AU59" s="358"/>
      <c r="AV59" s="358"/>
      <c r="AW59" s="358"/>
      <c r="AX59" s="358"/>
      <c r="AY59" s="358"/>
      <c r="AZ59" s="358"/>
      <c r="BA59" s="248">
        <f>SUM(AM59:AZ59)</f>
        <v>0</v>
      </c>
    </row>
    <row r="60" spans="1:56" s="235" customFormat="1" ht="15" hidden="1" outlineLevel="1">
      <c r="A60" s="440"/>
      <c r="B60" s="266" t="s">
        <v>948</v>
      </c>
      <c r="C60" s="243" t="s">
        <v>145</v>
      </c>
      <c r="D60" s="247"/>
      <c r="E60" s="247"/>
      <c r="F60" s="247"/>
      <c r="G60" s="247"/>
      <c r="H60" s="247"/>
      <c r="I60" s="247"/>
      <c r="J60" s="247"/>
      <c r="K60" s="247"/>
      <c r="L60" s="247"/>
      <c r="M60" s="247"/>
      <c r="N60" s="247"/>
      <c r="O60" s="247"/>
      <c r="P60" s="247"/>
      <c r="Q60" s="247"/>
      <c r="R60" s="247"/>
      <c r="S60" s="247"/>
      <c r="T60" s="247"/>
      <c r="U60" s="247">
        <f>U59</f>
        <v>12</v>
      </c>
      <c r="V60" s="247"/>
      <c r="W60" s="247"/>
      <c r="X60" s="247"/>
      <c r="Y60" s="247"/>
      <c r="Z60" s="247"/>
      <c r="AA60" s="247"/>
      <c r="AB60" s="247"/>
      <c r="AC60" s="247"/>
      <c r="AD60" s="247"/>
      <c r="AE60" s="247"/>
      <c r="AF60" s="247"/>
      <c r="AG60" s="247"/>
      <c r="AH60" s="247"/>
      <c r="AI60" s="247"/>
      <c r="AJ60" s="247"/>
      <c r="AK60" s="247"/>
      <c r="AL60" s="247"/>
      <c r="AM60" s="354">
        <f>AM59</f>
        <v>0</v>
      </c>
      <c r="AN60" s="354">
        <f>AN59</f>
        <v>0</v>
      </c>
      <c r="AO60" s="354">
        <f t="shared" ref="AO60:AZ60" si="12">AO59</f>
        <v>0</v>
      </c>
      <c r="AP60" s="354">
        <f t="shared" si="12"/>
        <v>0</v>
      </c>
      <c r="AQ60" s="354">
        <f t="shared" si="12"/>
        <v>0</v>
      </c>
      <c r="AR60" s="354">
        <f t="shared" si="12"/>
        <v>0</v>
      </c>
      <c r="AS60" s="354">
        <f t="shared" si="12"/>
        <v>0</v>
      </c>
      <c r="AT60" s="354">
        <f t="shared" si="12"/>
        <v>0</v>
      </c>
      <c r="AU60" s="354">
        <f t="shared" si="12"/>
        <v>0</v>
      </c>
      <c r="AV60" s="354">
        <f t="shared" si="12"/>
        <v>0</v>
      </c>
      <c r="AW60" s="354">
        <f t="shared" si="12"/>
        <v>0</v>
      </c>
      <c r="AX60" s="354">
        <f t="shared" si="12"/>
        <v>0</v>
      </c>
      <c r="AY60" s="354">
        <f t="shared" si="12"/>
        <v>0</v>
      </c>
      <c r="AZ60" s="354">
        <f t="shared" si="12"/>
        <v>0</v>
      </c>
      <c r="BA60" s="262"/>
    </row>
    <row r="61" spans="1:56" s="235" customFormat="1" ht="15" hidden="1" outlineLevel="1">
      <c r="A61" s="440"/>
      <c r="B61" s="265"/>
      <c r="C61" s="263"/>
      <c r="D61" s="267"/>
      <c r="E61" s="267"/>
      <c r="F61" s="267"/>
      <c r="G61" s="267"/>
      <c r="H61" s="267"/>
      <c r="I61" s="267"/>
      <c r="J61" s="267"/>
      <c r="K61" s="267"/>
      <c r="L61" s="267"/>
      <c r="M61" s="267"/>
      <c r="N61" s="267"/>
      <c r="O61" s="267"/>
      <c r="P61" s="267"/>
      <c r="Q61" s="267"/>
      <c r="R61" s="267"/>
      <c r="S61" s="267"/>
      <c r="T61" s="267"/>
      <c r="U61" s="243"/>
      <c r="V61" s="267"/>
      <c r="W61" s="267"/>
      <c r="X61" s="267"/>
      <c r="Y61" s="267"/>
      <c r="Z61" s="267"/>
      <c r="AA61" s="267"/>
      <c r="AB61" s="267"/>
      <c r="AC61" s="267"/>
      <c r="AD61" s="267"/>
      <c r="AE61" s="267"/>
      <c r="AF61" s="267"/>
      <c r="AG61" s="267"/>
      <c r="AH61" s="267"/>
      <c r="AI61" s="267"/>
      <c r="AJ61" s="267"/>
      <c r="AK61" s="267"/>
      <c r="AL61" s="267"/>
      <c r="AM61" s="359"/>
      <c r="AN61" s="359"/>
      <c r="AO61" s="359"/>
      <c r="AP61" s="359"/>
      <c r="AQ61" s="359"/>
      <c r="AR61" s="359"/>
      <c r="AS61" s="359"/>
      <c r="AT61" s="359"/>
      <c r="AU61" s="359"/>
      <c r="AV61" s="359"/>
      <c r="AW61" s="359"/>
      <c r="AX61" s="359"/>
      <c r="AY61" s="359"/>
      <c r="AZ61" s="359"/>
      <c r="BA61" s="264"/>
    </row>
    <row r="62" spans="1:56" s="235" customFormat="1" ht="15" hidden="1" outlineLevel="1">
      <c r="A62" s="440">
        <v>14</v>
      </c>
      <c r="B62" s="265" t="s">
        <v>978</v>
      </c>
      <c r="C62" s="243" t="s">
        <v>22</v>
      </c>
      <c r="D62" s="247"/>
      <c r="E62" s="247"/>
      <c r="F62" s="247"/>
      <c r="G62" s="247"/>
      <c r="H62" s="247"/>
      <c r="I62" s="247"/>
      <c r="J62" s="247"/>
      <c r="K62" s="247"/>
      <c r="L62" s="247"/>
      <c r="M62" s="247"/>
      <c r="N62" s="247"/>
      <c r="O62" s="247"/>
      <c r="P62" s="247"/>
      <c r="Q62" s="247"/>
      <c r="R62" s="247"/>
      <c r="S62" s="247"/>
      <c r="T62" s="247"/>
      <c r="U62" s="247">
        <v>12</v>
      </c>
      <c r="V62" s="247"/>
      <c r="W62" s="247"/>
      <c r="X62" s="247"/>
      <c r="Y62" s="247"/>
      <c r="Z62" s="247"/>
      <c r="AA62" s="247"/>
      <c r="AB62" s="247"/>
      <c r="AC62" s="247"/>
      <c r="AD62" s="247"/>
      <c r="AE62" s="247"/>
      <c r="AF62" s="247"/>
      <c r="AG62" s="247"/>
      <c r="AH62" s="247"/>
      <c r="AI62" s="247"/>
      <c r="AJ62" s="247"/>
      <c r="AK62" s="247"/>
      <c r="AL62" s="247"/>
      <c r="AM62" s="358"/>
      <c r="AN62" s="358"/>
      <c r="AO62" s="358"/>
      <c r="AP62" s="358"/>
      <c r="AQ62" s="358"/>
      <c r="AR62" s="358"/>
      <c r="AS62" s="358"/>
      <c r="AT62" s="358"/>
      <c r="AU62" s="358"/>
      <c r="AV62" s="358"/>
      <c r="AW62" s="358"/>
      <c r="AX62" s="358"/>
      <c r="AY62" s="358"/>
      <c r="AZ62" s="358"/>
      <c r="BA62" s="248">
        <f>SUM(AM62:AZ62)</f>
        <v>0</v>
      </c>
    </row>
    <row r="63" spans="1:56" s="235" customFormat="1" ht="15" hidden="1" outlineLevel="1">
      <c r="A63" s="440"/>
      <c r="B63" s="266" t="s">
        <v>948</v>
      </c>
      <c r="C63" s="243" t="s">
        <v>145</v>
      </c>
      <c r="D63" s="247"/>
      <c r="E63" s="247"/>
      <c r="F63" s="247"/>
      <c r="G63" s="247"/>
      <c r="H63" s="247"/>
      <c r="I63" s="247"/>
      <c r="J63" s="247"/>
      <c r="K63" s="247"/>
      <c r="L63" s="247"/>
      <c r="M63" s="247"/>
      <c r="N63" s="247"/>
      <c r="O63" s="247"/>
      <c r="P63" s="247"/>
      <c r="Q63" s="247"/>
      <c r="R63" s="247"/>
      <c r="S63" s="247"/>
      <c r="T63" s="247"/>
      <c r="U63" s="247">
        <f>U62</f>
        <v>12</v>
      </c>
      <c r="V63" s="247"/>
      <c r="W63" s="247"/>
      <c r="X63" s="247"/>
      <c r="Y63" s="247"/>
      <c r="Z63" s="247"/>
      <c r="AA63" s="247"/>
      <c r="AB63" s="247"/>
      <c r="AC63" s="247"/>
      <c r="AD63" s="247"/>
      <c r="AE63" s="247"/>
      <c r="AF63" s="247"/>
      <c r="AG63" s="247"/>
      <c r="AH63" s="247"/>
      <c r="AI63" s="247"/>
      <c r="AJ63" s="247"/>
      <c r="AK63" s="247"/>
      <c r="AL63" s="247"/>
      <c r="AM63" s="354">
        <f>AM62</f>
        <v>0</v>
      </c>
      <c r="AN63" s="354">
        <f>AN62</f>
        <v>0</v>
      </c>
      <c r="AO63" s="354">
        <f t="shared" ref="AO63:AZ63" si="13">AO62</f>
        <v>0</v>
      </c>
      <c r="AP63" s="354">
        <f t="shared" si="13"/>
        <v>0</v>
      </c>
      <c r="AQ63" s="354">
        <f t="shared" si="13"/>
        <v>0</v>
      </c>
      <c r="AR63" s="354">
        <f t="shared" si="13"/>
        <v>0</v>
      </c>
      <c r="AS63" s="354">
        <f t="shared" si="13"/>
        <v>0</v>
      </c>
      <c r="AT63" s="354">
        <f t="shared" si="13"/>
        <v>0</v>
      </c>
      <c r="AU63" s="354">
        <f t="shared" si="13"/>
        <v>0</v>
      </c>
      <c r="AV63" s="354">
        <f t="shared" si="13"/>
        <v>0</v>
      </c>
      <c r="AW63" s="354">
        <f t="shared" si="13"/>
        <v>0</v>
      </c>
      <c r="AX63" s="354">
        <f t="shared" si="13"/>
        <v>0</v>
      </c>
      <c r="AY63" s="354">
        <f t="shared" si="13"/>
        <v>0</v>
      </c>
      <c r="AZ63" s="354">
        <f t="shared" si="13"/>
        <v>0</v>
      </c>
      <c r="BA63" s="262"/>
    </row>
    <row r="64" spans="1:56" s="235" customFormat="1" ht="15" hidden="1" outlineLevel="1">
      <c r="A64" s="440"/>
      <c r="B64" s="265"/>
      <c r="C64" s="263"/>
      <c r="D64" s="267"/>
      <c r="E64" s="267"/>
      <c r="F64" s="267"/>
      <c r="G64" s="267"/>
      <c r="H64" s="267"/>
      <c r="I64" s="267"/>
      <c r="J64" s="267"/>
      <c r="K64" s="267"/>
      <c r="L64" s="267"/>
      <c r="M64" s="267"/>
      <c r="N64" s="267"/>
      <c r="O64" s="267"/>
      <c r="P64" s="267"/>
      <c r="Q64" s="267"/>
      <c r="R64" s="267"/>
      <c r="S64" s="267"/>
      <c r="T64" s="267"/>
      <c r="U64" s="243"/>
      <c r="V64" s="267"/>
      <c r="W64" s="267"/>
      <c r="X64" s="267"/>
      <c r="Y64" s="267"/>
      <c r="Z64" s="267"/>
      <c r="AA64" s="267"/>
      <c r="AB64" s="267"/>
      <c r="AC64" s="267"/>
      <c r="AD64" s="267"/>
      <c r="AE64" s="267"/>
      <c r="AF64" s="267"/>
      <c r="AG64" s="267"/>
      <c r="AH64" s="267"/>
      <c r="AI64" s="267"/>
      <c r="AJ64" s="267"/>
      <c r="AK64" s="267"/>
      <c r="AL64" s="267"/>
      <c r="AM64" s="359"/>
      <c r="AN64" s="360"/>
      <c r="AO64" s="359"/>
      <c r="AP64" s="359"/>
      <c r="AQ64" s="359"/>
      <c r="AR64" s="359"/>
      <c r="AS64" s="359"/>
      <c r="AT64" s="359"/>
      <c r="AU64" s="359"/>
      <c r="AV64" s="359"/>
      <c r="AW64" s="359"/>
      <c r="AX64" s="359"/>
      <c r="AY64" s="359"/>
      <c r="AZ64" s="359"/>
      <c r="BA64" s="264"/>
    </row>
    <row r="65" spans="1:53" s="235" customFormat="1" ht="15" hidden="1" outlineLevel="1">
      <c r="A65" s="440">
        <v>15</v>
      </c>
      <c r="B65" s="265" t="s">
        <v>448</v>
      </c>
      <c r="C65" s="243" t="s">
        <v>22</v>
      </c>
      <c r="D65" s="247"/>
      <c r="E65" s="247"/>
      <c r="F65" s="247"/>
      <c r="G65" s="247"/>
      <c r="H65" s="247"/>
      <c r="I65" s="247"/>
      <c r="J65" s="247"/>
      <c r="K65" s="247"/>
      <c r="L65" s="247"/>
      <c r="M65" s="247"/>
      <c r="N65" s="247"/>
      <c r="O65" s="247"/>
      <c r="P65" s="247"/>
      <c r="Q65" s="247"/>
      <c r="R65" s="247"/>
      <c r="S65" s="247"/>
      <c r="T65" s="247"/>
      <c r="U65" s="243"/>
      <c r="V65" s="247"/>
      <c r="W65" s="247"/>
      <c r="X65" s="247"/>
      <c r="Y65" s="247"/>
      <c r="Z65" s="247"/>
      <c r="AA65" s="247"/>
      <c r="AB65" s="247"/>
      <c r="AC65" s="247"/>
      <c r="AD65" s="247"/>
      <c r="AE65" s="247"/>
      <c r="AF65" s="247"/>
      <c r="AG65" s="247"/>
      <c r="AH65" s="247"/>
      <c r="AI65" s="247"/>
      <c r="AJ65" s="247"/>
      <c r="AK65" s="247"/>
      <c r="AL65" s="247"/>
      <c r="AM65" s="358"/>
      <c r="AN65" s="358"/>
      <c r="AO65" s="358"/>
      <c r="AP65" s="358"/>
      <c r="AQ65" s="358"/>
      <c r="AR65" s="358"/>
      <c r="AS65" s="358"/>
      <c r="AT65" s="358"/>
      <c r="AU65" s="358"/>
      <c r="AV65" s="358"/>
      <c r="AW65" s="358"/>
      <c r="AX65" s="358"/>
      <c r="AY65" s="358"/>
      <c r="AZ65" s="358"/>
      <c r="BA65" s="248">
        <f>SUM(AM65:AZ65)</f>
        <v>0</v>
      </c>
    </row>
    <row r="66" spans="1:53" s="235" customFormat="1" ht="15" hidden="1" outlineLevel="1">
      <c r="A66" s="440"/>
      <c r="B66" s="266" t="s">
        <v>948</v>
      </c>
      <c r="C66" s="243" t="s">
        <v>145</v>
      </c>
      <c r="D66" s="247"/>
      <c r="E66" s="247"/>
      <c r="F66" s="247"/>
      <c r="G66" s="247"/>
      <c r="H66" s="247"/>
      <c r="I66" s="247"/>
      <c r="J66" s="247"/>
      <c r="K66" s="247"/>
      <c r="L66" s="247"/>
      <c r="M66" s="247"/>
      <c r="N66" s="247"/>
      <c r="O66" s="247"/>
      <c r="P66" s="247"/>
      <c r="Q66" s="247"/>
      <c r="R66" s="247"/>
      <c r="S66" s="247"/>
      <c r="T66" s="247"/>
      <c r="U66" s="243"/>
      <c r="V66" s="247"/>
      <c r="W66" s="247"/>
      <c r="X66" s="247"/>
      <c r="Y66" s="247"/>
      <c r="Z66" s="247"/>
      <c r="AA66" s="247"/>
      <c r="AB66" s="247"/>
      <c r="AC66" s="247"/>
      <c r="AD66" s="247"/>
      <c r="AE66" s="247"/>
      <c r="AF66" s="247"/>
      <c r="AG66" s="247"/>
      <c r="AH66" s="247"/>
      <c r="AI66" s="247"/>
      <c r="AJ66" s="247"/>
      <c r="AK66" s="247"/>
      <c r="AL66" s="247"/>
      <c r="AM66" s="354">
        <f>AM65</f>
        <v>0</v>
      </c>
      <c r="AN66" s="354">
        <f>AN65</f>
        <v>0</v>
      </c>
      <c r="AO66" s="354">
        <f t="shared" ref="AO66:AZ66" si="14">AO65</f>
        <v>0</v>
      </c>
      <c r="AP66" s="354">
        <f t="shared" si="14"/>
        <v>0</v>
      </c>
      <c r="AQ66" s="354">
        <f t="shared" si="14"/>
        <v>0</v>
      </c>
      <c r="AR66" s="354">
        <f t="shared" si="14"/>
        <v>0</v>
      </c>
      <c r="AS66" s="354">
        <f t="shared" si="14"/>
        <v>0</v>
      </c>
      <c r="AT66" s="354">
        <f t="shared" si="14"/>
        <v>0</v>
      </c>
      <c r="AU66" s="354">
        <f t="shared" si="14"/>
        <v>0</v>
      </c>
      <c r="AV66" s="354">
        <f t="shared" si="14"/>
        <v>0</v>
      </c>
      <c r="AW66" s="354">
        <f t="shared" si="14"/>
        <v>0</v>
      </c>
      <c r="AX66" s="354">
        <f t="shared" si="14"/>
        <v>0</v>
      </c>
      <c r="AY66" s="354">
        <f t="shared" si="14"/>
        <v>0</v>
      </c>
      <c r="AZ66" s="354">
        <f t="shared" si="14"/>
        <v>0</v>
      </c>
      <c r="BA66" s="262"/>
    </row>
    <row r="67" spans="1:53" s="235" customFormat="1" ht="15" hidden="1" outlineLevel="1">
      <c r="A67" s="440"/>
      <c r="B67" s="265"/>
      <c r="C67" s="263"/>
      <c r="D67" s="267"/>
      <c r="E67" s="267"/>
      <c r="F67" s="267"/>
      <c r="G67" s="267"/>
      <c r="H67" s="267"/>
      <c r="I67" s="267"/>
      <c r="J67" s="267"/>
      <c r="K67" s="267"/>
      <c r="L67" s="267"/>
      <c r="M67" s="267"/>
      <c r="N67" s="267"/>
      <c r="O67" s="267"/>
      <c r="P67" s="267"/>
      <c r="Q67" s="267"/>
      <c r="R67" s="267"/>
      <c r="S67" s="267"/>
      <c r="T67" s="267"/>
      <c r="U67" s="243"/>
      <c r="V67" s="267"/>
      <c r="W67" s="267"/>
      <c r="X67" s="267"/>
      <c r="Y67" s="267"/>
      <c r="Z67" s="267"/>
      <c r="AA67" s="267"/>
      <c r="AB67" s="267"/>
      <c r="AC67" s="267"/>
      <c r="AD67" s="267"/>
      <c r="AE67" s="267"/>
      <c r="AF67" s="267"/>
      <c r="AG67" s="267"/>
      <c r="AH67" s="267"/>
      <c r="AI67" s="267"/>
      <c r="AJ67" s="267"/>
      <c r="AK67" s="267"/>
      <c r="AL67" s="267"/>
      <c r="AM67" s="361"/>
      <c r="AN67" s="359"/>
      <c r="AO67" s="359"/>
      <c r="AP67" s="359"/>
      <c r="AQ67" s="359"/>
      <c r="AR67" s="359"/>
      <c r="AS67" s="359"/>
      <c r="AT67" s="359"/>
      <c r="AU67" s="359"/>
      <c r="AV67" s="359"/>
      <c r="AW67" s="359"/>
      <c r="AX67" s="359"/>
      <c r="AY67" s="359"/>
      <c r="AZ67" s="359"/>
      <c r="BA67" s="264"/>
    </row>
    <row r="68" spans="1:53" s="235" customFormat="1" ht="30" hidden="1" outlineLevel="1">
      <c r="A68" s="440">
        <v>16</v>
      </c>
      <c r="B68" s="265" t="s">
        <v>449</v>
      </c>
      <c r="C68" s="243" t="s">
        <v>22</v>
      </c>
      <c r="D68" s="247"/>
      <c r="E68" s="247"/>
      <c r="F68" s="247"/>
      <c r="G68" s="247"/>
      <c r="H68" s="247"/>
      <c r="I68" s="247"/>
      <c r="J68" s="247"/>
      <c r="K68" s="247"/>
      <c r="L68" s="247"/>
      <c r="M68" s="247"/>
      <c r="N68" s="247"/>
      <c r="O68" s="247"/>
      <c r="P68" s="247"/>
      <c r="Q68" s="247"/>
      <c r="R68" s="247"/>
      <c r="S68" s="247"/>
      <c r="T68" s="247"/>
      <c r="U68" s="243"/>
      <c r="V68" s="247"/>
      <c r="W68" s="247"/>
      <c r="X68" s="247"/>
      <c r="Y68" s="247"/>
      <c r="Z68" s="247"/>
      <c r="AA68" s="247"/>
      <c r="AB68" s="247"/>
      <c r="AC68" s="247"/>
      <c r="AD68" s="247"/>
      <c r="AE68" s="247"/>
      <c r="AF68" s="247"/>
      <c r="AG68" s="247"/>
      <c r="AH68" s="247"/>
      <c r="AI68" s="247"/>
      <c r="AJ68" s="247"/>
      <c r="AK68" s="247"/>
      <c r="AL68" s="247"/>
      <c r="AM68" s="358"/>
      <c r="AN68" s="358"/>
      <c r="AO68" s="358"/>
      <c r="AP68" s="358"/>
      <c r="AQ68" s="358"/>
      <c r="AR68" s="358"/>
      <c r="AS68" s="358"/>
      <c r="AT68" s="358"/>
      <c r="AU68" s="358"/>
      <c r="AV68" s="358"/>
      <c r="AW68" s="358"/>
      <c r="AX68" s="358"/>
      <c r="AY68" s="358"/>
      <c r="AZ68" s="358"/>
      <c r="BA68" s="248">
        <f>SUM(AM68:AZ68)</f>
        <v>0</v>
      </c>
    </row>
    <row r="69" spans="1:53" s="235" customFormat="1" ht="15" hidden="1" outlineLevel="1">
      <c r="A69" s="440"/>
      <c r="B69" s="266" t="s">
        <v>948</v>
      </c>
      <c r="C69" s="243" t="s">
        <v>145</v>
      </c>
      <c r="D69" s="247"/>
      <c r="E69" s="247"/>
      <c r="F69" s="247"/>
      <c r="G69" s="247"/>
      <c r="H69" s="247"/>
      <c r="I69" s="247"/>
      <c r="J69" s="247"/>
      <c r="K69" s="247"/>
      <c r="L69" s="247"/>
      <c r="M69" s="247"/>
      <c r="N69" s="247"/>
      <c r="O69" s="247"/>
      <c r="P69" s="247"/>
      <c r="Q69" s="247"/>
      <c r="R69" s="247"/>
      <c r="S69" s="247"/>
      <c r="T69" s="247"/>
      <c r="U69" s="243"/>
      <c r="V69" s="247"/>
      <c r="W69" s="247"/>
      <c r="X69" s="247"/>
      <c r="Y69" s="247"/>
      <c r="Z69" s="247"/>
      <c r="AA69" s="247"/>
      <c r="AB69" s="247"/>
      <c r="AC69" s="247"/>
      <c r="AD69" s="247"/>
      <c r="AE69" s="247"/>
      <c r="AF69" s="247"/>
      <c r="AG69" s="247"/>
      <c r="AH69" s="247"/>
      <c r="AI69" s="247"/>
      <c r="AJ69" s="247"/>
      <c r="AK69" s="247"/>
      <c r="AL69" s="247"/>
      <c r="AM69" s="354">
        <f>AM68</f>
        <v>0</v>
      </c>
      <c r="AN69" s="354">
        <f>AN68</f>
        <v>0</v>
      </c>
      <c r="AO69" s="354">
        <f t="shared" ref="AO69:AZ69" si="15">AO68</f>
        <v>0</v>
      </c>
      <c r="AP69" s="354">
        <f t="shared" si="15"/>
        <v>0</v>
      </c>
      <c r="AQ69" s="354">
        <f t="shared" si="15"/>
        <v>0</v>
      </c>
      <c r="AR69" s="354">
        <f t="shared" si="15"/>
        <v>0</v>
      </c>
      <c r="AS69" s="354">
        <f t="shared" si="15"/>
        <v>0</v>
      </c>
      <c r="AT69" s="354">
        <f t="shared" si="15"/>
        <v>0</v>
      </c>
      <c r="AU69" s="354">
        <f t="shared" si="15"/>
        <v>0</v>
      </c>
      <c r="AV69" s="354">
        <f t="shared" si="15"/>
        <v>0</v>
      </c>
      <c r="AW69" s="354">
        <f t="shared" si="15"/>
        <v>0</v>
      </c>
      <c r="AX69" s="354">
        <f t="shared" si="15"/>
        <v>0</v>
      </c>
      <c r="AY69" s="354">
        <f t="shared" si="15"/>
        <v>0</v>
      </c>
      <c r="AZ69" s="354">
        <f t="shared" si="15"/>
        <v>0</v>
      </c>
      <c r="BA69" s="262"/>
    </row>
    <row r="70" spans="1:53" s="235" customFormat="1" ht="15" hidden="1" outlineLevel="1">
      <c r="A70" s="440"/>
      <c r="B70" s="265"/>
      <c r="C70" s="263"/>
      <c r="D70" s="267"/>
      <c r="E70" s="267"/>
      <c r="F70" s="267"/>
      <c r="G70" s="267"/>
      <c r="H70" s="267"/>
      <c r="I70" s="267"/>
      <c r="J70" s="267"/>
      <c r="K70" s="267"/>
      <c r="L70" s="267"/>
      <c r="M70" s="267"/>
      <c r="N70" s="267"/>
      <c r="O70" s="267"/>
      <c r="P70" s="267"/>
      <c r="Q70" s="267"/>
      <c r="R70" s="267"/>
      <c r="S70" s="267"/>
      <c r="T70" s="267"/>
      <c r="U70" s="243"/>
      <c r="V70" s="267"/>
      <c r="W70" s="267"/>
      <c r="X70" s="267"/>
      <c r="Y70" s="267"/>
      <c r="Z70" s="267"/>
      <c r="AA70" s="267"/>
      <c r="AB70" s="267"/>
      <c r="AC70" s="267"/>
      <c r="AD70" s="267"/>
      <c r="AE70" s="267"/>
      <c r="AF70" s="267"/>
      <c r="AG70" s="267"/>
      <c r="AH70" s="267"/>
      <c r="AI70" s="267"/>
      <c r="AJ70" s="267"/>
      <c r="AK70" s="267"/>
      <c r="AL70" s="267"/>
      <c r="AM70" s="361"/>
      <c r="AN70" s="359"/>
      <c r="AO70" s="359"/>
      <c r="AP70" s="359"/>
      <c r="AQ70" s="359"/>
      <c r="AR70" s="359"/>
      <c r="AS70" s="359"/>
      <c r="AT70" s="359"/>
      <c r="AU70" s="359"/>
      <c r="AV70" s="359"/>
      <c r="AW70" s="359"/>
      <c r="AX70" s="359"/>
      <c r="AY70" s="359"/>
      <c r="AZ70" s="359"/>
      <c r="BA70" s="264"/>
    </row>
    <row r="71" spans="1:53" s="235" customFormat="1" ht="15" hidden="1" outlineLevel="1">
      <c r="A71" s="440">
        <v>17</v>
      </c>
      <c r="B71" s="265" t="s">
        <v>9</v>
      </c>
      <c r="C71" s="243" t="s">
        <v>22</v>
      </c>
      <c r="D71" s="247"/>
      <c r="E71" s="247"/>
      <c r="F71" s="247"/>
      <c r="G71" s="247"/>
      <c r="H71" s="247"/>
      <c r="I71" s="247"/>
      <c r="J71" s="247"/>
      <c r="K71" s="247"/>
      <c r="L71" s="247"/>
      <c r="M71" s="247"/>
      <c r="N71" s="247"/>
      <c r="O71" s="247"/>
      <c r="P71" s="247"/>
      <c r="Q71" s="247"/>
      <c r="R71" s="247"/>
      <c r="S71" s="247"/>
      <c r="T71" s="247"/>
      <c r="U71" s="243"/>
      <c r="V71" s="247"/>
      <c r="W71" s="247"/>
      <c r="X71" s="247"/>
      <c r="Y71" s="247"/>
      <c r="Z71" s="247"/>
      <c r="AA71" s="247"/>
      <c r="AB71" s="247"/>
      <c r="AC71" s="247"/>
      <c r="AD71" s="247"/>
      <c r="AE71" s="247"/>
      <c r="AF71" s="247"/>
      <c r="AG71" s="247"/>
      <c r="AH71" s="247"/>
      <c r="AI71" s="247"/>
      <c r="AJ71" s="247"/>
      <c r="AK71" s="247"/>
      <c r="AL71" s="247"/>
      <c r="AM71" s="358"/>
      <c r="AN71" s="358"/>
      <c r="AO71" s="358"/>
      <c r="AP71" s="358"/>
      <c r="AQ71" s="358"/>
      <c r="AR71" s="358"/>
      <c r="AS71" s="358"/>
      <c r="AT71" s="358"/>
      <c r="AU71" s="358"/>
      <c r="AV71" s="358"/>
      <c r="AW71" s="358"/>
      <c r="AX71" s="358"/>
      <c r="AY71" s="358"/>
      <c r="AZ71" s="358"/>
      <c r="BA71" s="248">
        <f>SUM(AM71:AZ71)</f>
        <v>0</v>
      </c>
    </row>
    <row r="72" spans="1:53" s="235" customFormat="1" ht="15" hidden="1" outlineLevel="1">
      <c r="A72" s="440"/>
      <c r="B72" s="266" t="s">
        <v>948</v>
      </c>
      <c r="C72" s="243" t="s">
        <v>145</v>
      </c>
      <c r="D72" s="247"/>
      <c r="E72" s="247"/>
      <c r="F72" s="247"/>
      <c r="G72" s="247"/>
      <c r="H72" s="247"/>
      <c r="I72" s="247"/>
      <c r="J72" s="247"/>
      <c r="K72" s="247"/>
      <c r="L72" s="247"/>
      <c r="M72" s="247"/>
      <c r="N72" s="247"/>
      <c r="O72" s="247"/>
      <c r="P72" s="247"/>
      <c r="Q72" s="247"/>
      <c r="R72" s="247"/>
      <c r="S72" s="247"/>
      <c r="T72" s="247"/>
      <c r="U72" s="243"/>
      <c r="V72" s="247"/>
      <c r="W72" s="247"/>
      <c r="X72" s="247"/>
      <c r="Y72" s="247"/>
      <c r="Z72" s="247"/>
      <c r="AA72" s="247"/>
      <c r="AB72" s="247"/>
      <c r="AC72" s="247"/>
      <c r="AD72" s="247"/>
      <c r="AE72" s="247"/>
      <c r="AF72" s="247"/>
      <c r="AG72" s="247"/>
      <c r="AH72" s="247"/>
      <c r="AI72" s="247"/>
      <c r="AJ72" s="247"/>
      <c r="AK72" s="247"/>
      <c r="AL72" s="247"/>
      <c r="AM72" s="354">
        <f>AM71</f>
        <v>0</v>
      </c>
      <c r="AN72" s="354">
        <f>AN71</f>
        <v>0</v>
      </c>
      <c r="AO72" s="354">
        <f t="shared" ref="AO72:AZ72" si="16">AO71</f>
        <v>0</v>
      </c>
      <c r="AP72" s="354">
        <f t="shared" si="16"/>
        <v>0</v>
      </c>
      <c r="AQ72" s="354">
        <f t="shared" si="16"/>
        <v>0</v>
      </c>
      <c r="AR72" s="354">
        <f t="shared" si="16"/>
        <v>0</v>
      </c>
      <c r="AS72" s="354">
        <f t="shared" si="16"/>
        <v>0</v>
      </c>
      <c r="AT72" s="354">
        <f t="shared" si="16"/>
        <v>0</v>
      </c>
      <c r="AU72" s="354">
        <f t="shared" si="16"/>
        <v>0</v>
      </c>
      <c r="AV72" s="354">
        <f t="shared" si="16"/>
        <v>0</v>
      </c>
      <c r="AW72" s="354">
        <f t="shared" si="16"/>
        <v>0</v>
      </c>
      <c r="AX72" s="354">
        <f t="shared" si="16"/>
        <v>0</v>
      </c>
      <c r="AY72" s="354">
        <f t="shared" si="16"/>
        <v>0</v>
      </c>
      <c r="AZ72" s="354">
        <f t="shared" si="16"/>
        <v>0</v>
      </c>
      <c r="BA72" s="262"/>
    </row>
    <row r="73" spans="1:53" s="235" customFormat="1" ht="15" hidden="1" outlineLevel="1">
      <c r="A73" s="440"/>
      <c r="B73" s="266"/>
      <c r="C73" s="257"/>
      <c r="D73" s="243"/>
      <c r="E73" s="243"/>
      <c r="F73" s="243"/>
      <c r="G73" s="243"/>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362"/>
      <c r="AN73" s="363"/>
      <c r="AO73" s="363"/>
      <c r="AP73" s="363"/>
      <c r="AQ73" s="363"/>
      <c r="AR73" s="363"/>
      <c r="AS73" s="363"/>
      <c r="AT73" s="363"/>
      <c r="AU73" s="363"/>
      <c r="AV73" s="363"/>
      <c r="AW73" s="363"/>
      <c r="AX73" s="363"/>
      <c r="AY73" s="363"/>
      <c r="AZ73" s="363"/>
      <c r="BA73" s="268"/>
    </row>
    <row r="74" spans="1:53" s="245" customFormat="1" ht="15.75" hidden="1" outlineLevel="1">
      <c r="A74" s="441"/>
      <c r="B74" s="240" t="s">
        <v>10</v>
      </c>
      <c r="C74" s="241"/>
      <c r="D74" s="241"/>
      <c r="E74" s="241"/>
      <c r="F74" s="241"/>
      <c r="G74" s="241"/>
      <c r="H74" s="241"/>
      <c r="I74" s="241"/>
      <c r="J74" s="241"/>
      <c r="K74" s="241"/>
      <c r="L74" s="241"/>
      <c r="M74" s="241"/>
      <c r="N74" s="241"/>
      <c r="O74" s="241"/>
      <c r="P74" s="241"/>
      <c r="Q74" s="241"/>
      <c r="R74" s="241"/>
      <c r="S74" s="241"/>
      <c r="T74" s="241"/>
      <c r="U74" s="242"/>
      <c r="V74" s="241"/>
      <c r="W74" s="241"/>
      <c r="X74" s="241"/>
      <c r="Y74" s="241"/>
      <c r="Z74" s="241"/>
      <c r="AA74" s="241"/>
      <c r="AB74" s="241"/>
      <c r="AC74" s="241"/>
      <c r="AD74" s="241"/>
      <c r="AE74" s="241"/>
      <c r="AF74" s="241"/>
      <c r="AG74" s="241"/>
      <c r="AH74" s="241"/>
      <c r="AI74" s="241"/>
      <c r="AJ74" s="241"/>
      <c r="AK74" s="241"/>
      <c r="AL74" s="241"/>
      <c r="AM74" s="357"/>
      <c r="AN74" s="357"/>
      <c r="AO74" s="357"/>
      <c r="AP74" s="357"/>
      <c r="AQ74" s="357"/>
      <c r="AR74" s="357"/>
      <c r="AS74" s="357"/>
      <c r="AT74" s="357"/>
      <c r="AU74" s="357"/>
      <c r="AV74" s="357"/>
      <c r="AW74" s="357"/>
      <c r="AX74" s="357"/>
      <c r="AY74" s="357"/>
      <c r="AZ74" s="357"/>
      <c r="BA74" s="244"/>
    </row>
    <row r="75" spans="1:53" s="235" customFormat="1" ht="15" hidden="1" outlineLevel="1">
      <c r="A75" s="440">
        <v>18</v>
      </c>
      <c r="B75" s="266" t="s">
        <v>11</v>
      </c>
      <c r="C75" s="243" t="s">
        <v>22</v>
      </c>
      <c r="D75" s="247"/>
      <c r="E75" s="247"/>
      <c r="F75" s="247"/>
      <c r="G75" s="247"/>
      <c r="H75" s="247"/>
      <c r="I75" s="247"/>
      <c r="J75" s="247"/>
      <c r="K75" s="247"/>
      <c r="L75" s="247"/>
      <c r="M75" s="247"/>
      <c r="N75" s="247"/>
      <c r="O75" s="247"/>
      <c r="P75" s="247"/>
      <c r="Q75" s="247"/>
      <c r="R75" s="247"/>
      <c r="S75" s="247"/>
      <c r="T75" s="247"/>
      <c r="U75" s="247">
        <v>12</v>
      </c>
      <c r="V75" s="247"/>
      <c r="W75" s="247"/>
      <c r="X75" s="247"/>
      <c r="Y75" s="247"/>
      <c r="Z75" s="247"/>
      <c r="AA75" s="247"/>
      <c r="AB75" s="247"/>
      <c r="AC75" s="247"/>
      <c r="AD75" s="247"/>
      <c r="AE75" s="247"/>
      <c r="AF75" s="247"/>
      <c r="AG75" s="247"/>
      <c r="AH75" s="247"/>
      <c r="AI75" s="247"/>
      <c r="AJ75" s="247"/>
      <c r="AK75" s="247"/>
      <c r="AL75" s="247"/>
      <c r="AM75" s="358"/>
      <c r="AN75" s="358"/>
      <c r="AO75" s="358"/>
      <c r="AP75" s="358"/>
      <c r="AQ75" s="358"/>
      <c r="AR75" s="358"/>
      <c r="AS75" s="358"/>
      <c r="AT75" s="358"/>
      <c r="AU75" s="358"/>
      <c r="AV75" s="358"/>
      <c r="AW75" s="358"/>
      <c r="AX75" s="358"/>
      <c r="AY75" s="358"/>
      <c r="AZ75" s="358"/>
      <c r="BA75" s="248">
        <f>SUM(AM75:AZ75)</f>
        <v>0</v>
      </c>
    </row>
    <row r="76" spans="1:53" s="235" customFormat="1" ht="15" hidden="1" outlineLevel="1">
      <c r="A76" s="440"/>
      <c r="B76" s="266" t="s">
        <v>948</v>
      </c>
      <c r="C76" s="243" t="s">
        <v>145</v>
      </c>
      <c r="D76" s="247"/>
      <c r="E76" s="247"/>
      <c r="F76" s="247"/>
      <c r="G76" s="247"/>
      <c r="H76" s="247"/>
      <c r="I76" s="247"/>
      <c r="J76" s="247"/>
      <c r="K76" s="247"/>
      <c r="L76" s="247"/>
      <c r="M76" s="247"/>
      <c r="N76" s="247"/>
      <c r="O76" s="247"/>
      <c r="P76" s="247"/>
      <c r="Q76" s="247"/>
      <c r="R76" s="247"/>
      <c r="S76" s="247"/>
      <c r="T76" s="247"/>
      <c r="U76" s="247">
        <f>U75</f>
        <v>12</v>
      </c>
      <c r="V76" s="247"/>
      <c r="W76" s="247"/>
      <c r="X76" s="247"/>
      <c r="Y76" s="247"/>
      <c r="Z76" s="247"/>
      <c r="AA76" s="247"/>
      <c r="AB76" s="247"/>
      <c r="AC76" s="247"/>
      <c r="AD76" s="247"/>
      <c r="AE76" s="247"/>
      <c r="AF76" s="247"/>
      <c r="AG76" s="247"/>
      <c r="AH76" s="247"/>
      <c r="AI76" s="247"/>
      <c r="AJ76" s="247"/>
      <c r="AK76" s="247"/>
      <c r="AL76" s="247"/>
      <c r="AM76" s="354">
        <f>AM75</f>
        <v>0</v>
      </c>
      <c r="AN76" s="354">
        <f>AN75</f>
        <v>0</v>
      </c>
      <c r="AO76" s="354">
        <f t="shared" ref="AO76:AZ76" si="17">AO75</f>
        <v>0</v>
      </c>
      <c r="AP76" s="354">
        <f t="shared" si="17"/>
        <v>0</v>
      </c>
      <c r="AQ76" s="354">
        <f t="shared" si="17"/>
        <v>0</v>
      </c>
      <c r="AR76" s="354">
        <f t="shared" si="17"/>
        <v>0</v>
      </c>
      <c r="AS76" s="354">
        <f t="shared" si="17"/>
        <v>0</v>
      </c>
      <c r="AT76" s="354">
        <f t="shared" si="17"/>
        <v>0</v>
      </c>
      <c r="AU76" s="354">
        <f t="shared" si="17"/>
        <v>0</v>
      </c>
      <c r="AV76" s="354">
        <f t="shared" si="17"/>
        <v>0</v>
      </c>
      <c r="AW76" s="354">
        <f t="shared" si="17"/>
        <v>0</v>
      </c>
      <c r="AX76" s="354">
        <f t="shared" si="17"/>
        <v>0</v>
      </c>
      <c r="AY76" s="354">
        <f t="shared" si="17"/>
        <v>0</v>
      </c>
      <c r="AZ76" s="354">
        <f t="shared" si="17"/>
        <v>0</v>
      </c>
      <c r="BA76" s="249"/>
    </row>
    <row r="77" spans="1:53" s="235" customFormat="1" ht="15" hidden="1" outlineLevel="1">
      <c r="A77" s="440"/>
      <c r="B77" s="266"/>
      <c r="C77" s="257"/>
      <c r="D77" s="243"/>
      <c r="E77" s="243"/>
      <c r="F77" s="243"/>
      <c r="G77" s="243"/>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355"/>
      <c r="AN77" s="364"/>
      <c r="AO77" s="364"/>
      <c r="AP77" s="364"/>
      <c r="AQ77" s="364"/>
      <c r="AR77" s="364"/>
      <c r="AS77" s="364"/>
      <c r="AT77" s="364"/>
      <c r="AU77" s="364"/>
      <c r="AV77" s="364"/>
      <c r="AW77" s="364"/>
      <c r="AX77" s="364"/>
      <c r="AY77" s="364"/>
      <c r="AZ77" s="364"/>
      <c r="BA77" s="258"/>
    </row>
    <row r="78" spans="1:53" s="235" customFormat="1" ht="15" hidden="1" outlineLevel="1">
      <c r="A78" s="440">
        <v>19</v>
      </c>
      <c r="B78" s="266" t="s">
        <v>12</v>
      </c>
      <c r="C78" s="243" t="s">
        <v>22</v>
      </c>
      <c r="D78" s="247"/>
      <c r="E78" s="247"/>
      <c r="F78" s="247"/>
      <c r="G78" s="247"/>
      <c r="H78" s="247"/>
      <c r="I78" s="247"/>
      <c r="J78" s="247"/>
      <c r="K78" s="247"/>
      <c r="L78" s="247"/>
      <c r="M78" s="247"/>
      <c r="N78" s="247"/>
      <c r="O78" s="247"/>
      <c r="P78" s="247"/>
      <c r="Q78" s="247"/>
      <c r="R78" s="247"/>
      <c r="S78" s="247"/>
      <c r="T78" s="247"/>
      <c r="U78" s="247">
        <v>12</v>
      </c>
      <c r="V78" s="247"/>
      <c r="W78" s="247"/>
      <c r="X78" s="247"/>
      <c r="Y78" s="247"/>
      <c r="Z78" s="247"/>
      <c r="AA78" s="247"/>
      <c r="AB78" s="247"/>
      <c r="AC78" s="247"/>
      <c r="AD78" s="247"/>
      <c r="AE78" s="247"/>
      <c r="AF78" s="247"/>
      <c r="AG78" s="247"/>
      <c r="AH78" s="247"/>
      <c r="AI78" s="247"/>
      <c r="AJ78" s="247"/>
      <c r="AK78" s="247"/>
      <c r="AL78" s="247"/>
      <c r="AM78" s="353"/>
      <c r="AN78" s="358"/>
      <c r="AO78" s="358"/>
      <c r="AP78" s="358"/>
      <c r="AQ78" s="358"/>
      <c r="AR78" s="358"/>
      <c r="AS78" s="358"/>
      <c r="AT78" s="358"/>
      <c r="AU78" s="358"/>
      <c r="AV78" s="358"/>
      <c r="AW78" s="358"/>
      <c r="AX78" s="358"/>
      <c r="AY78" s="358"/>
      <c r="AZ78" s="358"/>
      <c r="BA78" s="248">
        <f>SUM(AM78:AZ78)</f>
        <v>0</v>
      </c>
    </row>
    <row r="79" spans="1:53" s="235" customFormat="1" ht="15" hidden="1" outlineLevel="1">
      <c r="A79" s="440"/>
      <c r="B79" s="266" t="s">
        <v>948</v>
      </c>
      <c r="C79" s="243" t="s">
        <v>145</v>
      </c>
      <c r="D79" s="247"/>
      <c r="E79" s="247"/>
      <c r="F79" s="247"/>
      <c r="G79" s="247"/>
      <c r="H79" s="247"/>
      <c r="I79" s="247"/>
      <c r="J79" s="247"/>
      <c r="K79" s="247"/>
      <c r="L79" s="247"/>
      <c r="M79" s="247"/>
      <c r="N79" s="247"/>
      <c r="O79" s="247"/>
      <c r="P79" s="247"/>
      <c r="Q79" s="247"/>
      <c r="R79" s="247"/>
      <c r="S79" s="247"/>
      <c r="T79" s="247"/>
      <c r="U79" s="247">
        <f>U78</f>
        <v>12</v>
      </c>
      <c r="V79" s="247"/>
      <c r="W79" s="247"/>
      <c r="X79" s="247"/>
      <c r="Y79" s="247"/>
      <c r="Z79" s="247"/>
      <c r="AA79" s="247"/>
      <c r="AB79" s="247"/>
      <c r="AC79" s="247"/>
      <c r="AD79" s="247"/>
      <c r="AE79" s="247"/>
      <c r="AF79" s="247"/>
      <c r="AG79" s="247"/>
      <c r="AH79" s="247"/>
      <c r="AI79" s="247"/>
      <c r="AJ79" s="247"/>
      <c r="AK79" s="247"/>
      <c r="AL79" s="247"/>
      <c r="AM79" s="354">
        <f>AM78</f>
        <v>0</v>
      </c>
      <c r="AN79" s="354">
        <f>AN78</f>
        <v>0</v>
      </c>
      <c r="AO79" s="354">
        <f t="shared" ref="AO79:AZ79" si="18">AO78</f>
        <v>0</v>
      </c>
      <c r="AP79" s="354">
        <f t="shared" si="18"/>
        <v>0</v>
      </c>
      <c r="AQ79" s="354">
        <f t="shared" si="18"/>
        <v>0</v>
      </c>
      <c r="AR79" s="354">
        <f t="shared" si="18"/>
        <v>0</v>
      </c>
      <c r="AS79" s="354">
        <f t="shared" si="18"/>
        <v>0</v>
      </c>
      <c r="AT79" s="354">
        <f t="shared" si="18"/>
        <v>0</v>
      </c>
      <c r="AU79" s="354">
        <f t="shared" si="18"/>
        <v>0</v>
      </c>
      <c r="AV79" s="354">
        <f t="shared" si="18"/>
        <v>0</v>
      </c>
      <c r="AW79" s="354">
        <f t="shared" si="18"/>
        <v>0</v>
      </c>
      <c r="AX79" s="354">
        <f t="shared" si="18"/>
        <v>0</v>
      </c>
      <c r="AY79" s="354">
        <f t="shared" si="18"/>
        <v>0</v>
      </c>
      <c r="AZ79" s="354">
        <f t="shared" si="18"/>
        <v>0</v>
      </c>
      <c r="BA79" s="249"/>
    </row>
    <row r="80" spans="1:53" s="235" customFormat="1" ht="15" hidden="1" outlineLevel="1">
      <c r="A80" s="440"/>
      <c r="B80" s="266"/>
      <c r="C80" s="257"/>
      <c r="D80" s="243"/>
      <c r="E80" s="243"/>
      <c r="F80" s="243"/>
      <c r="G80" s="243"/>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365"/>
      <c r="AN80" s="365"/>
      <c r="AO80" s="355"/>
      <c r="AP80" s="355"/>
      <c r="AQ80" s="355"/>
      <c r="AR80" s="355"/>
      <c r="AS80" s="355"/>
      <c r="AT80" s="355"/>
      <c r="AU80" s="355"/>
      <c r="AV80" s="355"/>
      <c r="AW80" s="355"/>
      <c r="AX80" s="355"/>
      <c r="AY80" s="355"/>
      <c r="AZ80" s="355"/>
      <c r="BA80" s="258"/>
    </row>
    <row r="81" spans="1:53" s="235" customFormat="1" ht="15" hidden="1" outlineLevel="1">
      <c r="A81" s="440">
        <v>20</v>
      </c>
      <c r="B81" s="266" t="s">
        <v>979</v>
      </c>
      <c r="C81" s="243" t="s">
        <v>22</v>
      </c>
      <c r="D81" s="247"/>
      <c r="E81" s="247"/>
      <c r="F81" s="247"/>
      <c r="G81" s="247"/>
      <c r="H81" s="247"/>
      <c r="I81" s="247"/>
      <c r="J81" s="247"/>
      <c r="K81" s="247"/>
      <c r="L81" s="247"/>
      <c r="M81" s="247"/>
      <c r="N81" s="247"/>
      <c r="O81" s="247"/>
      <c r="P81" s="247"/>
      <c r="Q81" s="247"/>
      <c r="R81" s="247"/>
      <c r="S81" s="247"/>
      <c r="T81" s="247"/>
      <c r="U81" s="247">
        <v>12</v>
      </c>
      <c r="V81" s="247"/>
      <c r="W81" s="247"/>
      <c r="X81" s="247"/>
      <c r="Y81" s="247"/>
      <c r="Z81" s="247"/>
      <c r="AA81" s="247"/>
      <c r="AB81" s="247"/>
      <c r="AC81" s="247"/>
      <c r="AD81" s="247"/>
      <c r="AE81" s="247"/>
      <c r="AF81" s="247"/>
      <c r="AG81" s="247"/>
      <c r="AH81" s="247"/>
      <c r="AI81" s="247"/>
      <c r="AJ81" s="247"/>
      <c r="AK81" s="247"/>
      <c r="AL81" s="247"/>
      <c r="AM81" s="353"/>
      <c r="AN81" s="358"/>
      <c r="AO81" s="358"/>
      <c r="AP81" s="358"/>
      <c r="AQ81" s="358"/>
      <c r="AR81" s="358"/>
      <c r="AS81" s="358"/>
      <c r="AT81" s="358"/>
      <c r="AU81" s="358"/>
      <c r="AV81" s="358"/>
      <c r="AW81" s="358"/>
      <c r="AX81" s="358"/>
      <c r="AY81" s="358"/>
      <c r="AZ81" s="358"/>
      <c r="BA81" s="248">
        <f>SUM(AM81:AZ81)</f>
        <v>0</v>
      </c>
    </row>
    <row r="82" spans="1:53" s="235" customFormat="1" ht="15" hidden="1" outlineLevel="1">
      <c r="A82" s="440"/>
      <c r="B82" s="266" t="s">
        <v>948</v>
      </c>
      <c r="C82" s="243" t="s">
        <v>145</v>
      </c>
      <c r="D82" s="247"/>
      <c r="E82" s="247"/>
      <c r="F82" s="247"/>
      <c r="G82" s="247"/>
      <c r="H82" s="247"/>
      <c r="I82" s="247"/>
      <c r="J82" s="247"/>
      <c r="K82" s="247"/>
      <c r="L82" s="247"/>
      <c r="M82" s="247"/>
      <c r="N82" s="247"/>
      <c r="O82" s="247"/>
      <c r="P82" s="247"/>
      <c r="Q82" s="247"/>
      <c r="R82" s="247"/>
      <c r="S82" s="247"/>
      <c r="T82" s="247"/>
      <c r="U82" s="247">
        <f>U81</f>
        <v>12</v>
      </c>
      <c r="V82" s="247"/>
      <c r="W82" s="247"/>
      <c r="X82" s="247"/>
      <c r="Y82" s="247"/>
      <c r="Z82" s="247"/>
      <c r="AA82" s="247"/>
      <c r="AB82" s="247"/>
      <c r="AC82" s="247"/>
      <c r="AD82" s="247"/>
      <c r="AE82" s="247"/>
      <c r="AF82" s="247"/>
      <c r="AG82" s="247"/>
      <c r="AH82" s="247"/>
      <c r="AI82" s="247"/>
      <c r="AJ82" s="247"/>
      <c r="AK82" s="247"/>
      <c r="AL82" s="247"/>
      <c r="AM82" s="354">
        <f>AM81</f>
        <v>0</v>
      </c>
      <c r="AN82" s="354">
        <f>AN81</f>
        <v>0</v>
      </c>
      <c r="AO82" s="354">
        <f t="shared" ref="AO82:AZ82" si="19">AO81</f>
        <v>0</v>
      </c>
      <c r="AP82" s="354">
        <f t="shared" si="19"/>
        <v>0</v>
      </c>
      <c r="AQ82" s="354">
        <f t="shared" si="19"/>
        <v>0</v>
      </c>
      <c r="AR82" s="354">
        <f t="shared" si="19"/>
        <v>0</v>
      </c>
      <c r="AS82" s="354">
        <f t="shared" si="19"/>
        <v>0</v>
      </c>
      <c r="AT82" s="354">
        <f t="shared" si="19"/>
        <v>0</v>
      </c>
      <c r="AU82" s="354">
        <f t="shared" si="19"/>
        <v>0</v>
      </c>
      <c r="AV82" s="354">
        <f t="shared" si="19"/>
        <v>0</v>
      </c>
      <c r="AW82" s="354">
        <f t="shared" si="19"/>
        <v>0</v>
      </c>
      <c r="AX82" s="354">
        <f t="shared" si="19"/>
        <v>0</v>
      </c>
      <c r="AY82" s="354">
        <f t="shared" si="19"/>
        <v>0</v>
      </c>
      <c r="AZ82" s="354">
        <f t="shared" si="19"/>
        <v>0</v>
      </c>
      <c r="BA82" s="258"/>
    </row>
    <row r="83" spans="1:53" s="235" customFormat="1" ht="15" hidden="1" outlineLevel="1">
      <c r="A83" s="440"/>
      <c r="B83" s="266"/>
      <c r="C83" s="257"/>
      <c r="D83" s="243"/>
      <c r="E83" s="243"/>
      <c r="F83" s="243"/>
      <c r="G83" s="243"/>
      <c r="H83" s="243"/>
      <c r="I83" s="243"/>
      <c r="J83" s="243"/>
      <c r="K83" s="243"/>
      <c r="L83" s="243"/>
      <c r="M83" s="243"/>
      <c r="N83" s="243"/>
      <c r="O83" s="243"/>
      <c r="P83" s="243"/>
      <c r="Q83" s="243"/>
      <c r="R83" s="243"/>
      <c r="S83" s="243"/>
      <c r="T83" s="243"/>
      <c r="U83" s="269"/>
      <c r="V83" s="243"/>
      <c r="W83" s="243"/>
      <c r="X83" s="243"/>
      <c r="Y83" s="243"/>
      <c r="Z83" s="243"/>
      <c r="AA83" s="243"/>
      <c r="AB83" s="243"/>
      <c r="AC83" s="243"/>
      <c r="AD83" s="243"/>
      <c r="AE83" s="243"/>
      <c r="AF83" s="243"/>
      <c r="AG83" s="243"/>
      <c r="AH83" s="243"/>
      <c r="AI83" s="243"/>
      <c r="AJ83" s="243"/>
      <c r="AK83" s="243"/>
      <c r="AL83" s="243"/>
      <c r="AM83" s="355"/>
      <c r="AN83" s="355"/>
      <c r="AO83" s="355"/>
      <c r="AP83" s="355"/>
      <c r="AQ83" s="355"/>
      <c r="AR83" s="355"/>
      <c r="AS83" s="355"/>
      <c r="AT83" s="355"/>
      <c r="AU83" s="355"/>
      <c r="AV83" s="355"/>
      <c r="AW83" s="355"/>
      <c r="AX83" s="355"/>
      <c r="AY83" s="355"/>
      <c r="AZ83" s="355"/>
      <c r="BA83" s="258"/>
    </row>
    <row r="84" spans="1:53" s="235" customFormat="1" ht="15" hidden="1" outlineLevel="1">
      <c r="A84" s="440">
        <v>21</v>
      </c>
      <c r="B84" s="266" t="s">
        <v>19</v>
      </c>
      <c r="C84" s="243" t="s">
        <v>22</v>
      </c>
      <c r="D84" s="247"/>
      <c r="E84" s="247"/>
      <c r="F84" s="247"/>
      <c r="G84" s="247"/>
      <c r="H84" s="247"/>
      <c r="I84" s="247"/>
      <c r="J84" s="247"/>
      <c r="K84" s="247"/>
      <c r="L84" s="247"/>
      <c r="M84" s="247"/>
      <c r="N84" s="247"/>
      <c r="O84" s="247"/>
      <c r="P84" s="247"/>
      <c r="Q84" s="247"/>
      <c r="R84" s="247"/>
      <c r="S84" s="247"/>
      <c r="T84" s="247"/>
      <c r="U84" s="247">
        <v>12</v>
      </c>
      <c r="V84" s="247"/>
      <c r="W84" s="247"/>
      <c r="X84" s="247"/>
      <c r="Y84" s="247"/>
      <c r="Z84" s="247"/>
      <c r="AA84" s="247"/>
      <c r="AB84" s="247"/>
      <c r="AC84" s="247"/>
      <c r="AD84" s="247"/>
      <c r="AE84" s="247"/>
      <c r="AF84" s="247"/>
      <c r="AG84" s="247"/>
      <c r="AH84" s="247"/>
      <c r="AI84" s="247"/>
      <c r="AJ84" s="247"/>
      <c r="AK84" s="247"/>
      <c r="AL84" s="247"/>
      <c r="AM84" s="353"/>
      <c r="AN84" s="358"/>
      <c r="AO84" s="358"/>
      <c r="AP84" s="358"/>
      <c r="AQ84" s="358"/>
      <c r="AR84" s="358"/>
      <c r="AS84" s="358"/>
      <c r="AT84" s="358"/>
      <c r="AU84" s="358"/>
      <c r="AV84" s="358"/>
      <c r="AW84" s="358"/>
      <c r="AX84" s="358"/>
      <c r="AY84" s="358"/>
      <c r="AZ84" s="358"/>
      <c r="BA84" s="248">
        <f>SUM(AM84:AZ84)</f>
        <v>0</v>
      </c>
    </row>
    <row r="85" spans="1:53" s="235" customFormat="1" ht="15" hidden="1" outlineLevel="1">
      <c r="A85" s="440"/>
      <c r="B85" s="266" t="s">
        <v>948</v>
      </c>
      <c r="C85" s="243" t="s">
        <v>145</v>
      </c>
      <c r="D85" s="247"/>
      <c r="E85" s="247"/>
      <c r="F85" s="247"/>
      <c r="G85" s="247"/>
      <c r="H85" s="247"/>
      <c r="I85" s="247"/>
      <c r="J85" s="247"/>
      <c r="K85" s="247"/>
      <c r="L85" s="247"/>
      <c r="M85" s="247"/>
      <c r="N85" s="247"/>
      <c r="O85" s="247"/>
      <c r="P85" s="247"/>
      <c r="Q85" s="247"/>
      <c r="R85" s="247"/>
      <c r="S85" s="247"/>
      <c r="T85" s="247"/>
      <c r="U85" s="247">
        <f>U84</f>
        <v>12</v>
      </c>
      <c r="V85" s="247"/>
      <c r="W85" s="247"/>
      <c r="X85" s="247"/>
      <c r="Y85" s="247"/>
      <c r="Z85" s="247"/>
      <c r="AA85" s="247"/>
      <c r="AB85" s="247"/>
      <c r="AC85" s="247"/>
      <c r="AD85" s="247"/>
      <c r="AE85" s="247"/>
      <c r="AF85" s="247"/>
      <c r="AG85" s="247"/>
      <c r="AH85" s="247"/>
      <c r="AI85" s="247"/>
      <c r="AJ85" s="247"/>
      <c r="AK85" s="247"/>
      <c r="AL85" s="247"/>
      <c r="AM85" s="354">
        <f>AM84</f>
        <v>0</v>
      </c>
      <c r="AN85" s="354">
        <f>AN84</f>
        <v>0</v>
      </c>
      <c r="AO85" s="354">
        <f t="shared" ref="AO85:AZ85" si="20">AO84</f>
        <v>0</v>
      </c>
      <c r="AP85" s="354">
        <f t="shared" si="20"/>
        <v>0</v>
      </c>
      <c r="AQ85" s="354">
        <f t="shared" si="20"/>
        <v>0</v>
      </c>
      <c r="AR85" s="354">
        <f t="shared" si="20"/>
        <v>0</v>
      </c>
      <c r="AS85" s="354">
        <f t="shared" si="20"/>
        <v>0</v>
      </c>
      <c r="AT85" s="354">
        <f t="shared" si="20"/>
        <v>0</v>
      </c>
      <c r="AU85" s="354">
        <f t="shared" si="20"/>
        <v>0</v>
      </c>
      <c r="AV85" s="354">
        <f t="shared" si="20"/>
        <v>0</v>
      </c>
      <c r="AW85" s="354">
        <f t="shared" si="20"/>
        <v>0</v>
      </c>
      <c r="AX85" s="354">
        <f t="shared" si="20"/>
        <v>0</v>
      </c>
      <c r="AY85" s="354">
        <f t="shared" si="20"/>
        <v>0</v>
      </c>
      <c r="AZ85" s="354">
        <f t="shared" si="20"/>
        <v>0</v>
      </c>
      <c r="BA85" s="249"/>
    </row>
    <row r="86" spans="1:53" s="235" customFormat="1" ht="15" hidden="1" outlineLevel="1">
      <c r="A86" s="440"/>
      <c r="B86" s="266"/>
      <c r="C86" s="257"/>
      <c r="D86" s="243"/>
      <c r="E86" s="243"/>
      <c r="F86" s="243"/>
      <c r="G86" s="243"/>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365"/>
      <c r="AN86" s="355"/>
      <c r="AO86" s="355"/>
      <c r="AP86" s="355"/>
      <c r="AQ86" s="355"/>
      <c r="AR86" s="355"/>
      <c r="AS86" s="355"/>
      <c r="AT86" s="355"/>
      <c r="AU86" s="355"/>
      <c r="AV86" s="355"/>
      <c r="AW86" s="355"/>
      <c r="AX86" s="355"/>
      <c r="AY86" s="355"/>
      <c r="AZ86" s="355"/>
      <c r="BA86" s="258"/>
    </row>
    <row r="87" spans="1:53" s="235" customFormat="1" ht="15" hidden="1" outlineLevel="1">
      <c r="A87" s="440">
        <v>22</v>
      </c>
      <c r="B87" s="266" t="s">
        <v>9</v>
      </c>
      <c r="C87" s="243" t="s">
        <v>22</v>
      </c>
      <c r="D87" s="247"/>
      <c r="E87" s="247"/>
      <c r="F87" s="247"/>
      <c r="G87" s="247"/>
      <c r="H87" s="247"/>
      <c r="I87" s="247"/>
      <c r="J87" s="247"/>
      <c r="K87" s="247"/>
      <c r="L87" s="247"/>
      <c r="M87" s="247"/>
      <c r="N87" s="247"/>
      <c r="O87" s="247"/>
      <c r="P87" s="247"/>
      <c r="Q87" s="247"/>
      <c r="R87" s="247"/>
      <c r="S87" s="247"/>
      <c r="T87" s="247"/>
      <c r="U87" s="243"/>
      <c r="V87" s="247"/>
      <c r="W87" s="247"/>
      <c r="X87" s="247"/>
      <c r="Y87" s="247"/>
      <c r="Z87" s="247"/>
      <c r="AA87" s="247"/>
      <c r="AB87" s="247"/>
      <c r="AC87" s="247"/>
      <c r="AD87" s="247"/>
      <c r="AE87" s="247"/>
      <c r="AF87" s="247"/>
      <c r="AG87" s="247"/>
      <c r="AH87" s="247"/>
      <c r="AI87" s="247"/>
      <c r="AJ87" s="247"/>
      <c r="AK87" s="247"/>
      <c r="AL87" s="247"/>
      <c r="AM87" s="353"/>
      <c r="AN87" s="358"/>
      <c r="AO87" s="358"/>
      <c r="AP87" s="358"/>
      <c r="AQ87" s="358"/>
      <c r="AR87" s="358"/>
      <c r="AS87" s="358"/>
      <c r="AT87" s="358"/>
      <c r="AU87" s="358"/>
      <c r="AV87" s="358"/>
      <c r="AW87" s="358"/>
      <c r="AX87" s="358"/>
      <c r="AY87" s="358"/>
      <c r="AZ87" s="358"/>
      <c r="BA87" s="248">
        <f>SUM(AM87:AZ87)</f>
        <v>0</v>
      </c>
    </row>
    <row r="88" spans="1:53" s="235" customFormat="1" ht="15" hidden="1" outlineLevel="1">
      <c r="A88" s="440"/>
      <c r="B88" s="266" t="s">
        <v>948</v>
      </c>
      <c r="C88" s="243" t="s">
        <v>145</v>
      </c>
      <c r="D88" s="247"/>
      <c r="E88" s="247"/>
      <c r="F88" s="247"/>
      <c r="G88" s="247"/>
      <c r="H88" s="247"/>
      <c r="I88" s="247"/>
      <c r="J88" s="247"/>
      <c r="K88" s="247"/>
      <c r="L88" s="247"/>
      <c r="M88" s="247"/>
      <c r="N88" s="247"/>
      <c r="O88" s="247"/>
      <c r="P88" s="247"/>
      <c r="Q88" s="247"/>
      <c r="R88" s="247"/>
      <c r="S88" s="247"/>
      <c r="T88" s="247"/>
      <c r="U88" s="243"/>
      <c r="V88" s="247"/>
      <c r="W88" s="247"/>
      <c r="X88" s="247"/>
      <c r="Y88" s="247"/>
      <c r="Z88" s="247"/>
      <c r="AA88" s="247"/>
      <c r="AB88" s="247"/>
      <c r="AC88" s="247"/>
      <c r="AD88" s="247"/>
      <c r="AE88" s="247"/>
      <c r="AF88" s="247"/>
      <c r="AG88" s="247"/>
      <c r="AH88" s="247"/>
      <c r="AI88" s="247"/>
      <c r="AJ88" s="247"/>
      <c r="AK88" s="247"/>
      <c r="AL88" s="247"/>
      <c r="AM88" s="354">
        <f>AM87</f>
        <v>0</v>
      </c>
      <c r="AN88" s="354">
        <f>AN87</f>
        <v>0</v>
      </c>
      <c r="AO88" s="354">
        <f t="shared" ref="AO88:AZ88" si="21">AO87</f>
        <v>0</v>
      </c>
      <c r="AP88" s="354">
        <f t="shared" si="21"/>
        <v>0</v>
      </c>
      <c r="AQ88" s="354">
        <f t="shared" si="21"/>
        <v>0</v>
      </c>
      <c r="AR88" s="354">
        <f t="shared" si="21"/>
        <v>0</v>
      </c>
      <c r="AS88" s="354">
        <f t="shared" si="21"/>
        <v>0</v>
      </c>
      <c r="AT88" s="354">
        <f t="shared" si="21"/>
        <v>0</v>
      </c>
      <c r="AU88" s="354">
        <f t="shared" si="21"/>
        <v>0</v>
      </c>
      <c r="AV88" s="354">
        <f t="shared" si="21"/>
        <v>0</v>
      </c>
      <c r="AW88" s="354">
        <f t="shared" si="21"/>
        <v>0</v>
      </c>
      <c r="AX88" s="354">
        <f t="shared" si="21"/>
        <v>0</v>
      </c>
      <c r="AY88" s="354">
        <f t="shared" si="21"/>
        <v>0</v>
      </c>
      <c r="AZ88" s="354">
        <f t="shared" si="21"/>
        <v>0</v>
      </c>
      <c r="BA88" s="258"/>
    </row>
    <row r="89" spans="1:53" s="235" customFormat="1" ht="15" hidden="1" outlineLevel="1">
      <c r="A89" s="440"/>
      <c r="B89" s="266"/>
      <c r="C89" s="257"/>
      <c r="D89" s="243"/>
      <c r="E89" s="243"/>
      <c r="F89" s="243"/>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355"/>
      <c r="AN89" s="355"/>
      <c r="AO89" s="355"/>
      <c r="AP89" s="355"/>
      <c r="AQ89" s="355"/>
      <c r="AR89" s="355"/>
      <c r="AS89" s="355"/>
      <c r="AT89" s="355"/>
      <c r="AU89" s="355"/>
      <c r="AV89" s="355"/>
      <c r="AW89" s="355"/>
      <c r="AX89" s="355"/>
      <c r="AY89" s="355"/>
      <c r="AZ89" s="355"/>
      <c r="BA89" s="258"/>
    </row>
    <row r="90" spans="1:53" s="245" customFormat="1" ht="15.75" hidden="1" outlineLevel="1">
      <c r="A90" s="441"/>
      <c r="B90" s="240" t="s">
        <v>13</v>
      </c>
      <c r="C90" s="241"/>
      <c r="D90" s="242"/>
      <c r="E90" s="242"/>
      <c r="F90" s="242"/>
      <c r="G90" s="242"/>
      <c r="H90" s="242"/>
      <c r="I90" s="242"/>
      <c r="J90" s="242"/>
      <c r="K90" s="242"/>
      <c r="L90" s="242"/>
      <c r="M90" s="242"/>
      <c r="N90" s="242"/>
      <c r="O90" s="242"/>
      <c r="P90" s="242"/>
      <c r="Q90" s="242"/>
      <c r="R90" s="242"/>
      <c r="S90" s="242"/>
      <c r="T90" s="242"/>
      <c r="U90" s="242"/>
      <c r="V90" s="242"/>
      <c r="W90" s="241"/>
      <c r="X90" s="241"/>
      <c r="Y90" s="241"/>
      <c r="Z90" s="241"/>
      <c r="AA90" s="241"/>
      <c r="AB90" s="241"/>
      <c r="AC90" s="241"/>
      <c r="AD90" s="241"/>
      <c r="AE90" s="241"/>
      <c r="AF90" s="241"/>
      <c r="AG90" s="241"/>
      <c r="AH90" s="241"/>
      <c r="AI90" s="241"/>
      <c r="AJ90" s="241"/>
      <c r="AK90" s="241"/>
      <c r="AL90" s="241"/>
      <c r="AM90" s="357"/>
      <c r="AN90" s="357"/>
      <c r="AO90" s="357"/>
      <c r="AP90" s="357"/>
      <c r="AQ90" s="357"/>
      <c r="AR90" s="357"/>
      <c r="AS90" s="357"/>
      <c r="AT90" s="357"/>
      <c r="AU90" s="357"/>
      <c r="AV90" s="357"/>
      <c r="AW90" s="357"/>
      <c r="AX90" s="357"/>
      <c r="AY90" s="357"/>
      <c r="AZ90" s="357"/>
      <c r="BA90" s="244"/>
    </row>
    <row r="91" spans="1:53" s="235" customFormat="1" ht="15" hidden="1" outlineLevel="1">
      <c r="A91" s="440">
        <v>23</v>
      </c>
      <c r="B91" s="266" t="s">
        <v>13</v>
      </c>
      <c r="C91" s="243" t="s">
        <v>22</v>
      </c>
      <c r="D91" s="247"/>
      <c r="E91" s="247"/>
      <c r="F91" s="247"/>
      <c r="G91" s="247"/>
      <c r="H91" s="247"/>
      <c r="I91" s="247"/>
      <c r="J91" s="247"/>
      <c r="K91" s="247"/>
      <c r="L91" s="247"/>
      <c r="M91" s="247"/>
      <c r="N91" s="247"/>
      <c r="O91" s="247"/>
      <c r="P91" s="247"/>
      <c r="Q91" s="247"/>
      <c r="R91" s="247"/>
      <c r="S91" s="247"/>
      <c r="T91" s="247"/>
      <c r="U91" s="243"/>
      <c r="V91" s="247"/>
      <c r="W91" s="247"/>
      <c r="X91" s="247"/>
      <c r="Y91" s="247"/>
      <c r="Z91" s="247"/>
      <c r="AA91" s="247"/>
      <c r="AB91" s="247"/>
      <c r="AC91" s="247"/>
      <c r="AD91" s="247"/>
      <c r="AE91" s="247"/>
      <c r="AF91" s="247"/>
      <c r="AG91" s="247"/>
      <c r="AH91" s="247"/>
      <c r="AI91" s="247"/>
      <c r="AJ91" s="247"/>
      <c r="AK91" s="247"/>
      <c r="AL91" s="247"/>
      <c r="AM91" s="353"/>
      <c r="AN91" s="353"/>
      <c r="AO91" s="353"/>
      <c r="AP91" s="353"/>
      <c r="AQ91" s="353"/>
      <c r="AR91" s="353"/>
      <c r="AS91" s="353"/>
      <c r="AT91" s="353"/>
      <c r="AU91" s="353"/>
      <c r="AV91" s="353"/>
      <c r="AW91" s="353"/>
      <c r="AX91" s="353"/>
      <c r="AY91" s="353"/>
      <c r="AZ91" s="353"/>
      <c r="BA91" s="248">
        <f>SUM(AM91:AZ91)</f>
        <v>0</v>
      </c>
    </row>
    <row r="92" spans="1:53" s="235" customFormat="1" ht="15" hidden="1" outlineLevel="1">
      <c r="A92" s="440"/>
      <c r="B92" s="266" t="s">
        <v>948</v>
      </c>
      <c r="C92" s="243" t="s">
        <v>145</v>
      </c>
      <c r="D92" s="247"/>
      <c r="E92" s="247"/>
      <c r="F92" s="247"/>
      <c r="G92" s="247"/>
      <c r="H92" s="247"/>
      <c r="I92" s="247"/>
      <c r="J92" s="247"/>
      <c r="K92" s="247"/>
      <c r="L92" s="247"/>
      <c r="M92" s="247"/>
      <c r="N92" s="247"/>
      <c r="O92" s="247"/>
      <c r="P92" s="247"/>
      <c r="Q92" s="247"/>
      <c r="R92" s="247"/>
      <c r="S92" s="247"/>
      <c r="T92" s="247"/>
      <c r="U92" s="406"/>
      <c r="V92" s="247"/>
      <c r="W92" s="247"/>
      <c r="X92" s="247"/>
      <c r="Y92" s="247"/>
      <c r="Z92" s="247"/>
      <c r="AA92" s="247"/>
      <c r="AB92" s="247"/>
      <c r="AC92" s="247"/>
      <c r="AD92" s="247"/>
      <c r="AE92" s="247"/>
      <c r="AF92" s="247"/>
      <c r="AG92" s="247"/>
      <c r="AH92" s="247"/>
      <c r="AI92" s="247"/>
      <c r="AJ92" s="247"/>
      <c r="AK92" s="247"/>
      <c r="AL92" s="247"/>
      <c r="AM92" s="354">
        <f>AM91</f>
        <v>0</v>
      </c>
      <c r="AN92" s="354">
        <f>AN91</f>
        <v>0</v>
      </c>
      <c r="AO92" s="354">
        <f t="shared" ref="AO92:AZ92" si="22">AO91</f>
        <v>0</v>
      </c>
      <c r="AP92" s="354">
        <f t="shared" si="22"/>
        <v>0</v>
      </c>
      <c r="AQ92" s="354">
        <f t="shared" si="22"/>
        <v>0</v>
      </c>
      <c r="AR92" s="354">
        <f t="shared" si="22"/>
        <v>0</v>
      </c>
      <c r="AS92" s="354">
        <f t="shared" si="22"/>
        <v>0</v>
      </c>
      <c r="AT92" s="354">
        <f t="shared" si="22"/>
        <v>0</v>
      </c>
      <c r="AU92" s="354">
        <f t="shared" si="22"/>
        <v>0</v>
      </c>
      <c r="AV92" s="354">
        <f t="shared" si="22"/>
        <v>0</v>
      </c>
      <c r="AW92" s="354">
        <f t="shared" si="22"/>
        <v>0</v>
      </c>
      <c r="AX92" s="354">
        <f t="shared" si="22"/>
        <v>0</v>
      </c>
      <c r="AY92" s="354">
        <f t="shared" si="22"/>
        <v>0</v>
      </c>
      <c r="AZ92" s="354">
        <f t="shared" si="22"/>
        <v>0</v>
      </c>
      <c r="BA92" s="249"/>
    </row>
    <row r="93" spans="1:53" s="235" customFormat="1" ht="15" hidden="1" outlineLevel="1">
      <c r="A93" s="440"/>
      <c r="B93" s="266"/>
      <c r="C93" s="257"/>
      <c r="D93" s="243"/>
      <c r="E93" s="243"/>
      <c r="F93" s="243"/>
      <c r="G93" s="243"/>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355"/>
      <c r="AN93" s="355"/>
      <c r="AO93" s="355"/>
      <c r="AP93" s="355"/>
      <c r="AQ93" s="355"/>
      <c r="AR93" s="355"/>
      <c r="AS93" s="355"/>
      <c r="AT93" s="355"/>
      <c r="AU93" s="355"/>
      <c r="AV93" s="355"/>
      <c r="AW93" s="355"/>
      <c r="AX93" s="355"/>
      <c r="AY93" s="355"/>
      <c r="AZ93" s="355"/>
      <c r="BA93" s="258"/>
    </row>
    <row r="94" spans="1:53" s="245" customFormat="1" ht="15.75" hidden="1" outlineLevel="1">
      <c r="A94" s="441"/>
      <c r="B94" s="240" t="s">
        <v>450</v>
      </c>
      <c r="C94" s="241"/>
      <c r="D94" s="242"/>
      <c r="E94" s="242"/>
      <c r="F94" s="242"/>
      <c r="G94" s="242"/>
      <c r="H94" s="242"/>
      <c r="I94" s="242"/>
      <c r="J94" s="242"/>
      <c r="K94" s="242"/>
      <c r="L94" s="242"/>
      <c r="M94" s="242"/>
      <c r="N94" s="242"/>
      <c r="O94" s="242"/>
      <c r="P94" s="242"/>
      <c r="Q94" s="242"/>
      <c r="R94" s="242"/>
      <c r="S94" s="242"/>
      <c r="T94" s="242"/>
      <c r="U94" s="242"/>
      <c r="V94" s="242"/>
      <c r="W94" s="241"/>
      <c r="X94" s="241"/>
      <c r="Y94" s="241"/>
      <c r="Z94" s="241"/>
      <c r="AA94" s="241"/>
      <c r="AB94" s="241"/>
      <c r="AC94" s="241"/>
      <c r="AD94" s="241"/>
      <c r="AE94" s="241"/>
      <c r="AF94" s="241"/>
      <c r="AG94" s="241"/>
      <c r="AH94" s="241"/>
      <c r="AI94" s="241"/>
      <c r="AJ94" s="241"/>
      <c r="AK94" s="241"/>
      <c r="AL94" s="241"/>
      <c r="AM94" s="357"/>
      <c r="AN94" s="357"/>
      <c r="AO94" s="357"/>
      <c r="AP94" s="357"/>
      <c r="AQ94" s="357"/>
      <c r="AR94" s="357"/>
      <c r="AS94" s="357"/>
      <c r="AT94" s="357"/>
      <c r="AU94" s="357"/>
      <c r="AV94" s="357"/>
      <c r="AW94" s="357"/>
      <c r="AX94" s="357"/>
      <c r="AY94" s="357"/>
      <c r="AZ94" s="357"/>
      <c r="BA94" s="244"/>
    </row>
    <row r="95" spans="1:53" s="235" customFormat="1" ht="15" hidden="1" outlineLevel="1">
      <c r="A95" s="440">
        <v>24</v>
      </c>
      <c r="B95" s="266" t="s">
        <v>13</v>
      </c>
      <c r="C95" s="243" t="s">
        <v>22</v>
      </c>
      <c r="D95" s="247"/>
      <c r="E95" s="247"/>
      <c r="F95" s="247"/>
      <c r="G95" s="247"/>
      <c r="H95" s="247"/>
      <c r="I95" s="247"/>
      <c r="J95" s="247"/>
      <c r="K95" s="247"/>
      <c r="L95" s="247"/>
      <c r="M95" s="247"/>
      <c r="N95" s="247"/>
      <c r="O95" s="247"/>
      <c r="P95" s="247"/>
      <c r="Q95" s="247"/>
      <c r="R95" s="247"/>
      <c r="S95" s="247"/>
      <c r="T95" s="247"/>
      <c r="U95" s="243"/>
      <c r="V95" s="247"/>
      <c r="W95" s="247"/>
      <c r="X95" s="247"/>
      <c r="Y95" s="247"/>
      <c r="Z95" s="247"/>
      <c r="AA95" s="247"/>
      <c r="AB95" s="247"/>
      <c r="AC95" s="247"/>
      <c r="AD95" s="247"/>
      <c r="AE95" s="247"/>
      <c r="AF95" s="247"/>
      <c r="AG95" s="247"/>
      <c r="AH95" s="247"/>
      <c r="AI95" s="247"/>
      <c r="AJ95" s="247"/>
      <c r="AK95" s="247"/>
      <c r="AL95" s="247"/>
      <c r="AM95" s="353"/>
      <c r="AN95" s="353"/>
      <c r="AO95" s="353"/>
      <c r="AP95" s="353"/>
      <c r="AQ95" s="353"/>
      <c r="AR95" s="353"/>
      <c r="AS95" s="353"/>
      <c r="AT95" s="353"/>
      <c r="AU95" s="353"/>
      <c r="AV95" s="353"/>
      <c r="AW95" s="353"/>
      <c r="AX95" s="353"/>
      <c r="AY95" s="353"/>
      <c r="AZ95" s="353"/>
      <c r="BA95" s="248">
        <f>SUM(AM95:AZ95)</f>
        <v>0</v>
      </c>
    </row>
    <row r="96" spans="1:53" s="235" customFormat="1" ht="15" hidden="1" outlineLevel="1">
      <c r="A96" s="440"/>
      <c r="B96" s="266" t="s">
        <v>948</v>
      </c>
      <c r="C96" s="243" t="s">
        <v>145</v>
      </c>
      <c r="D96" s="247"/>
      <c r="E96" s="247"/>
      <c r="F96" s="247"/>
      <c r="G96" s="247"/>
      <c r="H96" s="247"/>
      <c r="I96" s="247"/>
      <c r="J96" s="247"/>
      <c r="K96" s="247"/>
      <c r="L96" s="247"/>
      <c r="M96" s="247"/>
      <c r="N96" s="247"/>
      <c r="O96" s="247"/>
      <c r="P96" s="247"/>
      <c r="Q96" s="247"/>
      <c r="R96" s="247"/>
      <c r="S96" s="247"/>
      <c r="T96" s="247"/>
      <c r="U96" s="406"/>
      <c r="V96" s="247"/>
      <c r="W96" s="247"/>
      <c r="X96" s="247"/>
      <c r="Y96" s="247"/>
      <c r="Z96" s="247"/>
      <c r="AA96" s="247"/>
      <c r="AB96" s="247"/>
      <c r="AC96" s="247"/>
      <c r="AD96" s="247"/>
      <c r="AE96" s="247"/>
      <c r="AF96" s="247"/>
      <c r="AG96" s="247"/>
      <c r="AH96" s="247"/>
      <c r="AI96" s="247"/>
      <c r="AJ96" s="247"/>
      <c r="AK96" s="247"/>
      <c r="AL96" s="247"/>
      <c r="AM96" s="354">
        <f>AM95</f>
        <v>0</v>
      </c>
      <c r="AN96" s="354">
        <f>AN95</f>
        <v>0</v>
      </c>
      <c r="AO96" s="354">
        <f t="shared" ref="AO96:AZ96" si="23">AO95</f>
        <v>0</v>
      </c>
      <c r="AP96" s="354">
        <f t="shared" si="23"/>
        <v>0</v>
      </c>
      <c r="AQ96" s="354">
        <f t="shared" si="23"/>
        <v>0</v>
      </c>
      <c r="AR96" s="354">
        <f t="shared" si="23"/>
        <v>0</v>
      </c>
      <c r="AS96" s="354">
        <f t="shared" si="23"/>
        <v>0</v>
      </c>
      <c r="AT96" s="354">
        <f t="shared" si="23"/>
        <v>0</v>
      </c>
      <c r="AU96" s="354">
        <f t="shared" si="23"/>
        <v>0</v>
      </c>
      <c r="AV96" s="354">
        <f t="shared" si="23"/>
        <v>0</v>
      </c>
      <c r="AW96" s="354">
        <f t="shared" si="23"/>
        <v>0</v>
      </c>
      <c r="AX96" s="354">
        <f t="shared" si="23"/>
        <v>0</v>
      </c>
      <c r="AY96" s="354">
        <f t="shared" si="23"/>
        <v>0</v>
      </c>
      <c r="AZ96" s="354">
        <f t="shared" si="23"/>
        <v>0</v>
      </c>
      <c r="BA96" s="249"/>
    </row>
    <row r="97" spans="1:53" s="235" customFormat="1" ht="15" hidden="1" outlineLevel="1">
      <c r="A97" s="440"/>
      <c r="B97" s="266"/>
      <c r="C97" s="257"/>
      <c r="D97" s="243"/>
      <c r="E97" s="243"/>
      <c r="F97" s="243"/>
      <c r="G97" s="243"/>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355"/>
      <c r="AN97" s="355"/>
      <c r="AO97" s="355"/>
      <c r="AP97" s="355"/>
      <c r="AQ97" s="355"/>
      <c r="AR97" s="355"/>
      <c r="AS97" s="355"/>
      <c r="AT97" s="355"/>
      <c r="AU97" s="355"/>
      <c r="AV97" s="355"/>
      <c r="AW97" s="355"/>
      <c r="AX97" s="355"/>
      <c r="AY97" s="355"/>
      <c r="AZ97" s="355"/>
      <c r="BA97" s="258"/>
    </row>
    <row r="98" spans="1:53" s="235" customFormat="1" ht="15" hidden="1" outlineLevel="1">
      <c r="A98" s="440">
        <v>25</v>
      </c>
      <c r="B98" s="265" t="s">
        <v>18</v>
      </c>
      <c r="C98" s="243" t="s">
        <v>22</v>
      </c>
      <c r="D98" s="247"/>
      <c r="E98" s="247"/>
      <c r="F98" s="247"/>
      <c r="G98" s="247"/>
      <c r="H98" s="247"/>
      <c r="I98" s="247"/>
      <c r="J98" s="247"/>
      <c r="K98" s="247"/>
      <c r="L98" s="247"/>
      <c r="M98" s="247"/>
      <c r="N98" s="247"/>
      <c r="O98" s="247"/>
      <c r="P98" s="247"/>
      <c r="Q98" s="247"/>
      <c r="R98" s="247"/>
      <c r="S98" s="247"/>
      <c r="T98" s="247"/>
      <c r="U98" s="247">
        <v>0</v>
      </c>
      <c r="V98" s="247"/>
      <c r="W98" s="247"/>
      <c r="X98" s="247"/>
      <c r="Y98" s="247"/>
      <c r="Z98" s="247"/>
      <c r="AA98" s="247"/>
      <c r="AB98" s="247"/>
      <c r="AC98" s="247"/>
      <c r="AD98" s="247"/>
      <c r="AE98" s="247"/>
      <c r="AF98" s="247"/>
      <c r="AG98" s="247"/>
      <c r="AH98" s="247"/>
      <c r="AI98" s="247"/>
      <c r="AJ98" s="247"/>
      <c r="AK98" s="247"/>
      <c r="AL98" s="247"/>
      <c r="AM98" s="358"/>
      <c r="AN98" s="358"/>
      <c r="AO98" s="358"/>
      <c r="AP98" s="358"/>
      <c r="AQ98" s="358"/>
      <c r="AR98" s="358"/>
      <c r="AS98" s="358"/>
      <c r="AT98" s="358"/>
      <c r="AU98" s="358"/>
      <c r="AV98" s="358"/>
      <c r="AW98" s="358"/>
      <c r="AX98" s="358"/>
      <c r="AY98" s="358"/>
      <c r="AZ98" s="358"/>
      <c r="BA98" s="248">
        <f>SUM(AM98:AZ98)</f>
        <v>0</v>
      </c>
    </row>
    <row r="99" spans="1:53" s="235" customFormat="1" ht="15" hidden="1" outlineLevel="1">
      <c r="A99" s="440"/>
      <c r="B99" s="266" t="s">
        <v>948</v>
      </c>
      <c r="C99" s="243" t="s">
        <v>145</v>
      </c>
      <c r="D99" s="247"/>
      <c r="E99" s="247"/>
      <c r="F99" s="247"/>
      <c r="G99" s="247"/>
      <c r="H99" s="247"/>
      <c r="I99" s="247"/>
      <c r="J99" s="247"/>
      <c r="K99" s="247"/>
      <c r="L99" s="247"/>
      <c r="M99" s="247"/>
      <c r="N99" s="247"/>
      <c r="O99" s="247"/>
      <c r="P99" s="247"/>
      <c r="Q99" s="247"/>
      <c r="R99" s="247"/>
      <c r="S99" s="247"/>
      <c r="T99" s="247"/>
      <c r="U99" s="247">
        <f>U98</f>
        <v>0</v>
      </c>
      <c r="V99" s="247"/>
      <c r="W99" s="247"/>
      <c r="X99" s="247"/>
      <c r="Y99" s="247"/>
      <c r="Z99" s="247"/>
      <c r="AA99" s="247"/>
      <c r="AB99" s="247"/>
      <c r="AC99" s="247"/>
      <c r="AD99" s="247"/>
      <c r="AE99" s="247"/>
      <c r="AF99" s="247"/>
      <c r="AG99" s="247"/>
      <c r="AH99" s="247"/>
      <c r="AI99" s="247"/>
      <c r="AJ99" s="247"/>
      <c r="AK99" s="247"/>
      <c r="AL99" s="247"/>
      <c r="AM99" s="354">
        <f>AM98</f>
        <v>0</v>
      </c>
      <c r="AN99" s="354">
        <f>AN98</f>
        <v>0</v>
      </c>
      <c r="AO99" s="354">
        <f t="shared" ref="AO99:AZ99" si="24">AO98</f>
        <v>0</v>
      </c>
      <c r="AP99" s="354">
        <f t="shared" si="24"/>
        <v>0</v>
      </c>
      <c r="AQ99" s="354">
        <f t="shared" si="24"/>
        <v>0</v>
      </c>
      <c r="AR99" s="354">
        <f t="shared" si="24"/>
        <v>0</v>
      </c>
      <c r="AS99" s="354">
        <f t="shared" si="24"/>
        <v>0</v>
      </c>
      <c r="AT99" s="354">
        <f t="shared" si="24"/>
        <v>0</v>
      </c>
      <c r="AU99" s="354">
        <f t="shared" si="24"/>
        <v>0</v>
      </c>
      <c r="AV99" s="354">
        <f t="shared" si="24"/>
        <v>0</v>
      </c>
      <c r="AW99" s="354">
        <f t="shared" si="24"/>
        <v>0</v>
      </c>
      <c r="AX99" s="354">
        <f t="shared" si="24"/>
        <v>0</v>
      </c>
      <c r="AY99" s="354">
        <f t="shared" si="24"/>
        <v>0</v>
      </c>
      <c r="AZ99" s="354">
        <f t="shared" si="24"/>
        <v>0</v>
      </c>
      <c r="BA99" s="262"/>
    </row>
    <row r="100" spans="1:53" s="235" customFormat="1" ht="15" hidden="1" outlineLevel="1">
      <c r="A100" s="440"/>
      <c r="B100" s="265"/>
      <c r="C100" s="263"/>
      <c r="D100" s="243"/>
      <c r="E100" s="243"/>
      <c r="F100" s="243"/>
      <c r="G100" s="243"/>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359"/>
      <c r="AN100" s="360"/>
      <c r="AO100" s="359"/>
      <c r="AP100" s="359"/>
      <c r="AQ100" s="359"/>
      <c r="AR100" s="359"/>
      <c r="AS100" s="359"/>
      <c r="AT100" s="359"/>
      <c r="AU100" s="359"/>
      <c r="AV100" s="359"/>
      <c r="AW100" s="359"/>
      <c r="AX100" s="359"/>
      <c r="AY100" s="359"/>
      <c r="AZ100" s="359"/>
      <c r="BA100" s="264"/>
    </row>
    <row r="101" spans="1:53" s="245" customFormat="1" ht="15.75" hidden="1" outlineLevel="1">
      <c r="A101" s="441"/>
      <c r="B101" s="240" t="s">
        <v>14</v>
      </c>
      <c r="C101" s="271"/>
      <c r="D101" s="242"/>
      <c r="E101" s="241"/>
      <c r="F101" s="241"/>
      <c r="G101" s="241"/>
      <c r="H101" s="241"/>
      <c r="I101" s="241"/>
      <c r="J101" s="241"/>
      <c r="K101" s="241"/>
      <c r="L101" s="241"/>
      <c r="M101" s="241"/>
      <c r="N101" s="241"/>
      <c r="O101" s="241"/>
      <c r="P101" s="241"/>
      <c r="Q101" s="241"/>
      <c r="R101" s="241"/>
      <c r="S101" s="241"/>
      <c r="T101" s="241"/>
      <c r="U101" s="243"/>
      <c r="V101" s="241"/>
      <c r="W101" s="241"/>
      <c r="X101" s="241"/>
      <c r="Y101" s="241"/>
      <c r="Z101" s="241"/>
      <c r="AA101" s="241"/>
      <c r="AB101" s="241"/>
      <c r="AC101" s="241"/>
      <c r="AD101" s="241"/>
      <c r="AE101" s="241"/>
      <c r="AF101" s="241"/>
      <c r="AG101" s="241"/>
      <c r="AH101" s="241"/>
      <c r="AI101" s="241"/>
      <c r="AJ101" s="241"/>
      <c r="AK101" s="241"/>
      <c r="AL101" s="241"/>
      <c r="AM101" s="357"/>
      <c r="AN101" s="357"/>
      <c r="AO101" s="357"/>
      <c r="AP101" s="357"/>
      <c r="AQ101" s="357"/>
      <c r="AR101" s="357"/>
      <c r="AS101" s="357"/>
      <c r="AT101" s="357"/>
      <c r="AU101" s="357"/>
      <c r="AV101" s="357"/>
      <c r="AW101" s="357"/>
      <c r="AX101" s="357"/>
      <c r="AY101" s="357"/>
      <c r="AZ101" s="357"/>
      <c r="BA101" s="244"/>
    </row>
    <row r="102" spans="1:53" s="235" customFormat="1" ht="15" hidden="1" outlineLevel="1">
      <c r="A102" s="440">
        <v>26</v>
      </c>
      <c r="B102" s="272" t="s">
        <v>15</v>
      </c>
      <c r="C102" s="243" t="s">
        <v>22</v>
      </c>
      <c r="D102" s="247"/>
      <c r="E102" s="247"/>
      <c r="F102" s="247"/>
      <c r="G102" s="247"/>
      <c r="H102" s="247"/>
      <c r="I102" s="247"/>
      <c r="J102" s="247"/>
      <c r="K102" s="247"/>
      <c r="L102" s="247"/>
      <c r="M102" s="247"/>
      <c r="N102" s="247"/>
      <c r="O102" s="247"/>
      <c r="P102" s="247"/>
      <c r="Q102" s="247"/>
      <c r="R102" s="247"/>
      <c r="S102" s="247"/>
      <c r="T102" s="247"/>
      <c r="U102" s="247">
        <v>12</v>
      </c>
      <c r="V102" s="247"/>
      <c r="W102" s="247"/>
      <c r="X102" s="247"/>
      <c r="Y102" s="247"/>
      <c r="Z102" s="247"/>
      <c r="AA102" s="247"/>
      <c r="AB102" s="247"/>
      <c r="AC102" s="247"/>
      <c r="AD102" s="247"/>
      <c r="AE102" s="247"/>
      <c r="AF102" s="247"/>
      <c r="AG102" s="247"/>
      <c r="AH102" s="247"/>
      <c r="AI102" s="247"/>
      <c r="AJ102" s="247"/>
      <c r="AK102" s="247"/>
      <c r="AL102" s="247"/>
      <c r="AM102" s="353"/>
      <c r="AN102" s="353"/>
      <c r="AO102" s="353"/>
      <c r="AP102" s="353"/>
      <c r="AQ102" s="353"/>
      <c r="AR102" s="353"/>
      <c r="AS102" s="358"/>
      <c r="AT102" s="358"/>
      <c r="AU102" s="358"/>
      <c r="AV102" s="358"/>
      <c r="AW102" s="358"/>
      <c r="AX102" s="358"/>
      <c r="AY102" s="358"/>
      <c r="AZ102" s="358"/>
      <c r="BA102" s="248">
        <f>SUM(AM102:AZ102)</f>
        <v>0</v>
      </c>
    </row>
    <row r="103" spans="1:53" s="235" customFormat="1" ht="15" hidden="1" outlineLevel="1">
      <c r="A103" s="440"/>
      <c r="B103" s="266" t="s">
        <v>948</v>
      </c>
      <c r="C103" s="243" t="s">
        <v>145</v>
      </c>
      <c r="D103" s="247"/>
      <c r="E103" s="247"/>
      <c r="F103" s="247"/>
      <c r="G103" s="247"/>
      <c r="H103" s="247"/>
      <c r="I103" s="247"/>
      <c r="J103" s="247"/>
      <c r="K103" s="247"/>
      <c r="L103" s="247"/>
      <c r="M103" s="247"/>
      <c r="N103" s="247"/>
      <c r="O103" s="247"/>
      <c r="P103" s="247"/>
      <c r="Q103" s="247"/>
      <c r="R103" s="247"/>
      <c r="S103" s="247"/>
      <c r="T103" s="247"/>
      <c r="U103" s="247">
        <f>U102</f>
        <v>12</v>
      </c>
      <c r="V103" s="247"/>
      <c r="W103" s="247"/>
      <c r="X103" s="247"/>
      <c r="Y103" s="247"/>
      <c r="Z103" s="247"/>
      <c r="AA103" s="247"/>
      <c r="AB103" s="247"/>
      <c r="AC103" s="247"/>
      <c r="AD103" s="247"/>
      <c r="AE103" s="247"/>
      <c r="AF103" s="247"/>
      <c r="AG103" s="247"/>
      <c r="AH103" s="247"/>
      <c r="AI103" s="247"/>
      <c r="AJ103" s="247"/>
      <c r="AK103" s="247"/>
      <c r="AL103" s="247"/>
      <c r="AM103" s="354">
        <f>AM102</f>
        <v>0</v>
      </c>
      <c r="AN103" s="354">
        <f>AN102</f>
        <v>0</v>
      </c>
      <c r="AO103" s="354">
        <f t="shared" ref="AO103:AZ103" si="25">AO102</f>
        <v>0</v>
      </c>
      <c r="AP103" s="354">
        <f t="shared" si="25"/>
        <v>0</v>
      </c>
      <c r="AQ103" s="354">
        <f t="shared" si="25"/>
        <v>0</v>
      </c>
      <c r="AR103" s="354">
        <f t="shared" si="25"/>
        <v>0</v>
      </c>
      <c r="AS103" s="354">
        <f t="shared" si="25"/>
        <v>0</v>
      </c>
      <c r="AT103" s="354">
        <f t="shared" si="25"/>
        <v>0</v>
      </c>
      <c r="AU103" s="354">
        <f t="shared" si="25"/>
        <v>0</v>
      </c>
      <c r="AV103" s="354">
        <f t="shared" si="25"/>
        <v>0</v>
      </c>
      <c r="AW103" s="354">
        <f t="shared" si="25"/>
        <v>0</v>
      </c>
      <c r="AX103" s="354">
        <f t="shared" si="25"/>
        <v>0</v>
      </c>
      <c r="AY103" s="354">
        <f t="shared" si="25"/>
        <v>0</v>
      </c>
      <c r="AZ103" s="354">
        <f t="shared" si="25"/>
        <v>0</v>
      </c>
      <c r="BA103" s="258"/>
    </row>
    <row r="104" spans="1:53" s="235" customFormat="1" ht="15" hidden="1" outlineLevel="1">
      <c r="A104" s="440"/>
      <c r="B104" s="273"/>
      <c r="C104" s="243"/>
      <c r="D104" s="243"/>
      <c r="E104" s="243"/>
      <c r="F104" s="243"/>
      <c r="G104" s="243"/>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366"/>
      <c r="AN104" s="367"/>
      <c r="AO104" s="367"/>
      <c r="AP104" s="367"/>
      <c r="AQ104" s="367"/>
      <c r="AR104" s="367"/>
      <c r="AS104" s="367"/>
      <c r="AT104" s="367"/>
      <c r="AU104" s="367"/>
      <c r="AV104" s="367"/>
      <c r="AW104" s="367"/>
      <c r="AX104" s="367"/>
      <c r="AY104" s="367"/>
      <c r="AZ104" s="367"/>
      <c r="BA104" s="249"/>
    </row>
    <row r="105" spans="1:53" s="235" customFormat="1" ht="15" hidden="1" outlineLevel="1">
      <c r="A105" s="440">
        <v>27</v>
      </c>
      <c r="B105" s="272" t="s">
        <v>16</v>
      </c>
      <c r="C105" s="243" t="s">
        <v>22</v>
      </c>
      <c r="D105" s="247"/>
      <c r="E105" s="247"/>
      <c r="F105" s="247"/>
      <c r="G105" s="247"/>
      <c r="H105" s="247"/>
      <c r="I105" s="247"/>
      <c r="J105" s="247"/>
      <c r="K105" s="247"/>
      <c r="L105" s="247"/>
      <c r="M105" s="247"/>
      <c r="N105" s="247"/>
      <c r="O105" s="247"/>
      <c r="P105" s="247"/>
      <c r="Q105" s="247"/>
      <c r="R105" s="247"/>
      <c r="S105" s="247"/>
      <c r="T105" s="247"/>
      <c r="U105" s="247">
        <v>12</v>
      </c>
      <c r="V105" s="247"/>
      <c r="W105" s="247"/>
      <c r="X105" s="247"/>
      <c r="Y105" s="247"/>
      <c r="Z105" s="247"/>
      <c r="AA105" s="247"/>
      <c r="AB105" s="247"/>
      <c r="AC105" s="247"/>
      <c r="AD105" s="247"/>
      <c r="AE105" s="247"/>
      <c r="AF105" s="247"/>
      <c r="AG105" s="247"/>
      <c r="AH105" s="247"/>
      <c r="AI105" s="247"/>
      <c r="AJ105" s="247"/>
      <c r="AK105" s="247"/>
      <c r="AL105" s="247"/>
      <c r="AM105" s="353"/>
      <c r="AN105" s="353"/>
      <c r="AO105" s="353"/>
      <c r="AP105" s="353"/>
      <c r="AQ105" s="353"/>
      <c r="AR105" s="353"/>
      <c r="AS105" s="358"/>
      <c r="AT105" s="358"/>
      <c r="AU105" s="358"/>
      <c r="AV105" s="358"/>
      <c r="AW105" s="358"/>
      <c r="AX105" s="358"/>
      <c r="AY105" s="358"/>
      <c r="AZ105" s="358"/>
      <c r="BA105" s="248">
        <f>SUM(AM105:AZ105)</f>
        <v>0</v>
      </c>
    </row>
    <row r="106" spans="1:53" s="235" customFormat="1" ht="15" hidden="1" outlineLevel="1">
      <c r="A106" s="440"/>
      <c r="B106" s="266" t="s">
        <v>948</v>
      </c>
      <c r="C106" s="243" t="s">
        <v>145</v>
      </c>
      <c r="D106" s="247"/>
      <c r="E106" s="247"/>
      <c r="F106" s="247"/>
      <c r="G106" s="247"/>
      <c r="H106" s="247"/>
      <c r="I106" s="247"/>
      <c r="J106" s="247"/>
      <c r="K106" s="247"/>
      <c r="L106" s="247"/>
      <c r="M106" s="247"/>
      <c r="N106" s="247"/>
      <c r="O106" s="247"/>
      <c r="P106" s="247"/>
      <c r="Q106" s="247"/>
      <c r="R106" s="247"/>
      <c r="S106" s="247"/>
      <c r="T106" s="247"/>
      <c r="U106" s="247">
        <f>U105</f>
        <v>12</v>
      </c>
      <c r="V106" s="247"/>
      <c r="W106" s="247"/>
      <c r="X106" s="247"/>
      <c r="Y106" s="247"/>
      <c r="Z106" s="247"/>
      <c r="AA106" s="247"/>
      <c r="AB106" s="247"/>
      <c r="AC106" s="247"/>
      <c r="AD106" s="247"/>
      <c r="AE106" s="247"/>
      <c r="AF106" s="247"/>
      <c r="AG106" s="247"/>
      <c r="AH106" s="247"/>
      <c r="AI106" s="247"/>
      <c r="AJ106" s="247"/>
      <c r="AK106" s="247"/>
      <c r="AL106" s="247"/>
      <c r="AM106" s="354">
        <f>AM105</f>
        <v>0</v>
      </c>
      <c r="AN106" s="354">
        <f>AN105</f>
        <v>0</v>
      </c>
      <c r="AO106" s="354">
        <f>AO105</f>
        <v>0</v>
      </c>
      <c r="AP106" s="354">
        <f>AP105</f>
        <v>0</v>
      </c>
      <c r="AQ106" s="354">
        <f t="shared" ref="AQ106:AZ106" si="26">AQ105</f>
        <v>0</v>
      </c>
      <c r="AR106" s="354">
        <f t="shared" si="26"/>
        <v>0</v>
      </c>
      <c r="AS106" s="354">
        <f t="shared" si="26"/>
        <v>0</v>
      </c>
      <c r="AT106" s="354">
        <f t="shared" si="26"/>
        <v>0</v>
      </c>
      <c r="AU106" s="354">
        <f t="shared" si="26"/>
        <v>0</v>
      </c>
      <c r="AV106" s="354">
        <f t="shared" si="26"/>
        <v>0</v>
      </c>
      <c r="AW106" s="354">
        <f t="shared" si="26"/>
        <v>0</v>
      </c>
      <c r="AX106" s="354">
        <f t="shared" si="26"/>
        <v>0</v>
      </c>
      <c r="AY106" s="354">
        <f t="shared" si="26"/>
        <v>0</v>
      </c>
      <c r="AZ106" s="354">
        <f t="shared" si="26"/>
        <v>0</v>
      </c>
      <c r="BA106" s="258"/>
    </row>
    <row r="107" spans="1:53" s="235" customFormat="1" ht="15.75" hidden="1" outlineLevel="1">
      <c r="A107" s="440"/>
      <c r="B107" s="274"/>
      <c r="C107" s="252"/>
      <c r="D107" s="243"/>
      <c r="E107" s="243"/>
      <c r="F107" s="243"/>
      <c r="G107" s="243"/>
      <c r="H107" s="243"/>
      <c r="I107" s="243"/>
      <c r="J107" s="243"/>
      <c r="K107" s="243"/>
      <c r="L107" s="243"/>
      <c r="M107" s="243"/>
      <c r="N107" s="243"/>
      <c r="O107" s="243"/>
      <c r="P107" s="243"/>
      <c r="Q107" s="243"/>
      <c r="R107" s="243"/>
      <c r="S107" s="243"/>
      <c r="T107" s="243"/>
      <c r="U107" s="252"/>
      <c r="V107" s="243"/>
      <c r="W107" s="243"/>
      <c r="X107" s="243"/>
      <c r="Y107" s="243"/>
      <c r="Z107" s="243"/>
      <c r="AA107" s="243"/>
      <c r="AB107" s="243"/>
      <c r="AC107" s="243"/>
      <c r="AD107" s="243"/>
      <c r="AE107" s="243"/>
      <c r="AF107" s="243"/>
      <c r="AG107" s="243"/>
      <c r="AH107" s="243"/>
      <c r="AI107" s="243"/>
      <c r="AJ107" s="243"/>
      <c r="AK107" s="243"/>
      <c r="AL107" s="243"/>
      <c r="AM107" s="355"/>
      <c r="AN107" s="355"/>
      <c r="AO107" s="355"/>
      <c r="AP107" s="355"/>
      <c r="AQ107" s="355"/>
      <c r="AR107" s="355"/>
      <c r="AS107" s="355"/>
      <c r="AT107" s="355"/>
      <c r="AU107" s="355"/>
      <c r="AV107" s="355"/>
      <c r="AW107" s="355"/>
      <c r="AX107" s="355"/>
      <c r="AY107" s="355"/>
      <c r="AZ107" s="355"/>
      <c r="BA107" s="258"/>
    </row>
    <row r="108" spans="1:53" s="235" customFormat="1" ht="15" hidden="1" outlineLevel="1">
      <c r="A108" s="440">
        <v>28</v>
      </c>
      <c r="B108" s="272" t="s">
        <v>17</v>
      </c>
      <c r="C108" s="243" t="s">
        <v>22</v>
      </c>
      <c r="D108" s="247"/>
      <c r="E108" s="247"/>
      <c r="F108" s="247"/>
      <c r="G108" s="247"/>
      <c r="H108" s="247"/>
      <c r="I108" s="247"/>
      <c r="J108" s="247"/>
      <c r="K108" s="247"/>
      <c r="L108" s="247"/>
      <c r="M108" s="247"/>
      <c r="N108" s="247"/>
      <c r="O108" s="247"/>
      <c r="P108" s="247"/>
      <c r="Q108" s="247"/>
      <c r="R108" s="247"/>
      <c r="S108" s="247"/>
      <c r="T108" s="247"/>
      <c r="U108" s="247">
        <v>0</v>
      </c>
      <c r="V108" s="247"/>
      <c r="W108" s="247"/>
      <c r="X108" s="247"/>
      <c r="Y108" s="247"/>
      <c r="Z108" s="247"/>
      <c r="AA108" s="247"/>
      <c r="AB108" s="247"/>
      <c r="AC108" s="247"/>
      <c r="AD108" s="247"/>
      <c r="AE108" s="247"/>
      <c r="AF108" s="247"/>
      <c r="AG108" s="247"/>
      <c r="AH108" s="247"/>
      <c r="AI108" s="247"/>
      <c r="AJ108" s="247"/>
      <c r="AK108" s="247"/>
      <c r="AL108" s="247"/>
      <c r="AM108" s="353"/>
      <c r="AN108" s="353"/>
      <c r="AO108" s="353"/>
      <c r="AP108" s="353"/>
      <c r="AQ108" s="353"/>
      <c r="AR108" s="353"/>
      <c r="AS108" s="358"/>
      <c r="AT108" s="358"/>
      <c r="AU108" s="358"/>
      <c r="AV108" s="358"/>
      <c r="AW108" s="358"/>
      <c r="AX108" s="358"/>
      <c r="AY108" s="358"/>
      <c r="AZ108" s="358"/>
      <c r="BA108" s="248">
        <f>SUM(AM108:AZ108)</f>
        <v>0</v>
      </c>
    </row>
    <row r="109" spans="1:53" s="235" customFormat="1" ht="15" hidden="1" outlineLevel="1">
      <c r="A109" s="440"/>
      <c r="B109" s="266" t="s">
        <v>948</v>
      </c>
      <c r="C109" s="243" t="s">
        <v>145</v>
      </c>
      <c r="D109" s="247"/>
      <c r="E109" s="247"/>
      <c r="F109" s="247"/>
      <c r="G109" s="247"/>
      <c r="H109" s="247"/>
      <c r="I109" s="247"/>
      <c r="J109" s="247"/>
      <c r="K109" s="247"/>
      <c r="L109" s="247"/>
      <c r="M109" s="247"/>
      <c r="N109" s="247"/>
      <c r="O109" s="247"/>
      <c r="P109" s="247"/>
      <c r="Q109" s="247"/>
      <c r="R109" s="247"/>
      <c r="S109" s="247"/>
      <c r="T109" s="247"/>
      <c r="U109" s="247">
        <f>U108</f>
        <v>0</v>
      </c>
      <c r="V109" s="247"/>
      <c r="W109" s="247"/>
      <c r="X109" s="247"/>
      <c r="Y109" s="247"/>
      <c r="Z109" s="247"/>
      <c r="AA109" s="247"/>
      <c r="AB109" s="247"/>
      <c r="AC109" s="247"/>
      <c r="AD109" s="247"/>
      <c r="AE109" s="247"/>
      <c r="AF109" s="247"/>
      <c r="AG109" s="247"/>
      <c r="AH109" s="247"/>
      <c r="AI109" s="247"/>
      <c r="AJ109" s="247"/>
      <c r="AK109" s="247"/>
      <c r="AL109" s="247"/>
      <c r="AM109" s="354">
        <f>AM108</f>
        <v>0</v>
      </c>
      <c r="AN109" s="354">
        <f>AN108</f>
        <v>0</v>
      </c>
      <c r="AO109" s="354">
        <f t="shared" ref="AO109:AY109" si="27">AO108</f>
        <v>0</v>
      </c>
      <c r="AP109" s="354">
        <f t="shared" si="27"/>
        <v>0</v>
      </c>
      <c r="AQ109" s="354">
        <f t="shared" si="27"/>
        <v>0</v>
      </c>
      <c r="AR109" s="354">
        <f t="shared" si="27"/>
        <v>0</v>
      </c>
      <c r="AS109" s="354">
        <f t="shared" si="27"/>
        <v>0</v>
      </c>
      <c r="AT109" s="354">
        <f t="shared" si="27"/>
        <v>0</v>
      </c>
      <c r="AU109" s="354">
        <f t="shared" si="27"/>
        <v>0</v>
      </c>
      <c r="AV109" s="354">
        <f t="shared" si="27"/>
        <v>0</v>
      </c>
      <c r="AW109" s="354">
        <f t="shared" si="27"/>
        <v>0</v>
      </c>
      <c r="AX109" s="354">
        <f t="shared" si="27"/>
        <v>0</v>
      </c>
      <c r="AY109" s="354">
        <f t="shared" si="27"/>
        <v>0</v>
      </c>
      <c r="AZ109" s="354">
        <f>AZ108</f>
        <v>0</v>
      </c>
      <c r="BA109" s="249"/>
    </row>
    <row r="110" spans="1:53" s="235" customFormat="1" ht="15" hidden="1" outlineLevel="1">
      <c r="A110" s="440"/>
      <c r="B110" s="273"/>
      <c r="C110" s="243"/>
      <c r="D110" s="243"/>
      <c r="E110" s="243"/>
      <c r="F110" s="243"/>
      <c r="G110" s="243"/>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355"/>
      <c r="AN110" s="355"/>
      <c r="AO110" s="355"/>
      <c r="AP110" s="355"/>
      <c r="AQ110" s="355"/>
      <c r="AR110" s="355"/>
      <c r="AS110" s="355"/>
      <c r="AT110" s="355"/>
      <c r="AU110" s="355"/>
      <c r="AV110" s="355"/>
      <c r="AW110" s="355"/>
      <c r="AX110" s="355"/>
      <c r="AY110" s="355"/>
      <c r="AZ110" s="355"/>
      <c r="BA110" s="258"/>
    </row>
    <row r="111" spans="1:53" s="235" customFormat="1" ht="15" hidden="1" outlineLevel="1">
      <c r="A111" s="440">
        <v>29</v>
      </c>
      <c r="B111" s="275" t="s">
        <v>980</v>
      </c>
      <c r="C111" s="243" t="s">
        <v>22</v>
      </c>
      <c r="D111" s="247"/>
      <c r="E111" s="247"/>
      <c r="F111" s="247"/>
      <c r="G111" s="247"/>
      <c r="H111" s="247"/>
      <c r="I111" s="247"/>
      <c r="J111" s="247"/>
      <c r="K111" s="247"/>
      <c r="L111" s="247"/>
      <c r="M111" s="247"/>
      <c r="N111" s="247"/>
      <c r="O111" s="247"/>
      <c r="P111" s="247"/>
      <c r="Q111" s="247"/>
      <c r="R111" s="247"/>
      <c r="S111" s="247"/>
      <c r="T111" s="247"/>
      <c r="U111" s="247">
        <v>0</v>
      </c>
      <c r="V111" s="247"/>
      <c r="W111" s="247"/>
      <c r="X111" s="247"/>
      <c r="Y111" s="247"/>
      <c r="Z111" s="247"/>
      <c r="AA111" s="247"/>
      <c r="AB111" s="247"/>
      <c r="AC111" s="247"/>
      <c r="AD111" s="247"/>
      <c r="AE111" s="247"/>
      <c r="AF111" s="247"/>
      <c r="AG111" s="247"/>
      <c r="AH111" s="247"/>
      <c r="AI111" s="247"/>
      <c r="AJ111" s="247"/>
      <c r="AK111" s="247"/>
      <c r="AL111" s="247"/>
      <c r="AM111" s="353"/>
      <c r="AN111" s="353"/>
      <c r="AO111" s="353"/>
      <c r="AP111" s="353"/>
      <c r="AQ111" s="353"/>
      <c r="AR111" s="353"/>
      <c r="AS111" s="358"/>
      <c r="AT111" s="358"/>
      <c r="AU111" s="358"/>
      <c r="AV111" s="358"/>
      <c r="AW111" s="358"/>
      <c r="AX111" s="358"/>
      <c r="AY111" s="358"/>
      <c r="AZ111" s="358"/>
      <c r="BA111" s="248">
        <f>SUM(AM111:AZ111)</f>
        <v>0</v>
      </c>
    </row>
    <row r="112" spans="1:53" s="235" customFormat="1" ht="15" hidden="1" outlineLevel="1">
      <c r="A112" s="440"/>
      <c r="B112" s="275" t="s">
        <v>948</v>
      </c>
      <c r="C112" s="243" t="s">
        <v>145</v>
      </c>
      <c r="D112" s="247"/>
      <c r="E112" s="247"/>
      <c r="F112" s="247"/>
      <c r="G112" s="247"/>
      <c r="H112" s="247"/>
      <c r="I112" s="247"/>
      <c r="J112" s="247"/>
      <c r="K112" s="247"/>
      <c r="L112" s="247"/>
      <c r="M112" s="247"/>
      <c r="N112" s="247"/>
      <c r="O112" s="247"/>
      <c r="P112" s="247"/>
      <c r="Q112" s="247"/>
      <c r="R112" s="247"/>
      <c r="S112" s="247"/>
      <c r="T112" s="247"/>
      <c r="U112" s="247">
        <f>U111</f>
        <v>0</v>
      </c>
      <c r="V112" s="247"/>
      <c r="W112" s="247"/>
      <c r="X112" s="247"/>
      <c r="Y112" s="247"/>
      <c r="Z112" s="247"/>
      <c r="AA112" s="247"/>
      <c r="AB112" s="247"/>
      <c r="AC112" s="247"/>
      <c r="AD112" s="247"/>
      <c r="AE112" s="247"/>
      <c r="AF112" s="247"/>
      <c r="AG112" s="247"/>
      <c r="AH112" s="247"/>
      <c r="AI112" s="247"/>
      <c r="AJ112" s="247"/>
      <c r="AK112" s="247"/>
      <c r="AL112" s="247"/>
      <c r="AM112" s="354">
        <f>AM111</f>
        <v>0</v>
      </c>
      <c r="AN112" s="354">
        <f t="shared" ref="AN112:AY112" si="28">AN111</f>
        <v>0</v>
      </c>
      <c r="AO112" s="354">
        <f t="shared" si="28"/>
        <v>0</v>
      </c>
      <c r="AP112" s="354">
        <f t="shared" si="28"/>
        <v>0</v>
      </c>
      <c r="AQ112" s="354">
        <f t="shared" si="28"/>
        <v>0</v>
      </c>
      <c r="AR112" s="354">
        <f t="shared" si="28"/>
        <v>0</v>
      </c>
      <c r="AS112" s="354">
        <f t="shared" si="28"/>
        <v>0</v>
      </c>
      <c r="AT112" s="354">
        <f t="shared" si="28"/>
        <v>0</v>
      </c>
      <c r="AU112" s="354">
        <f t="shared" si="28"/>
        <v>0</v>
      </c>
      <c r="AV112" s="354">
        <f t="shared" si="28"/>
        <v>0</v>
      </c>
      <c r="AW112" s="354">
        <f t="shared" si="28"/>
        <v>0</v>
      </c>
      <c r="AX112" s="354">
        <f t="shared" si="28"/>
        <v>0</v>
      </c>
      <c r="AY112" s="354">
        <f t="shared" si="28"/>
        <v>0</v>
      </c>
      <c r="AZ112" s="354">
        <f>AZ111</f>
        <v>0</v>
      </c>
      <c r="BA112" s="436"/>
    </row>
    <row r="113" spans="1:53" s="235" customFormat="1" ht="15" hidden="1" outlineLevel="1">
      <c r="A113" s="440"/>
      <c r="B113" s="275"/>
      <c r="C113" s="243"/>
      <c r="D113" s="243"/>
      <c r="E113" s="243"/>
      <c r="F113" s="243"/>
      <c r="G113" s="243"/>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355"/>
      <c r="AO113" s="355"/>
      <c r="AP113" s="355"/>
      <c r="AQ113" s="355"/>
      <c r="AR113" s="355"/>
      <c r="AS113" s="359"/>
      <c r="AT113" s="359"/>
      <c r="AU113" s="359"/>
      <c r="AV113" s="359"/>
      <c r="AW113" s="359"/>
      <c r="AX113" s="359"/>
      <c r="AY113" s="359"/>
      <c r="AZ113" s="359"/>
      <c r="BA113" s="264"/>
    </row>
    <row r="114" spans="1:53" s="235" customFormat="1" ht="15" hidden="1" outlineLevel="1">
      <c r="A114" s="440">
        <v>30</v>
      </c>
      <c r="B114" s="275" t="s">
        <v>906</v>
      </c>
      <c r="C114" s="243" t="s">
        <v>22</v>
      </c>
      <c r="D114" s="247"/>
      <c r="E114" s="247"/>
      <c r="F114" s="247"/>
      <c r="G114" s="247"/>
      <c r="H114" s="247"/>
      <c r="I114" s="247"/>
      <c r="J114" s="247"/>
      <c r="K114" s="247"/>
      <c r="L114" s="247"/>
      <c r="M114" s="247"/>
      <c r="N114" s="247"/>
      <c r="O114" s="247"/>
      <c r="P114" s="247"/>
      <c r="Q114" s="247"/>
      <c r="R114" s="247"/>
      <c r="S114" s="247"/>
      <c r="T114" s="247"/>
      <c r="U114" s="247">
        <v>0</v>
      </c>
      <c r="V114" s="247"/>
      <c r="W114" s="247"/>
      <c r="X114" s="247"/>
      <c r="Y114" s="247"/>
      <c r="Z114" s="247"/>
      <c r="AA114" s="247"/>
      <c r="AB114" s="247"/>
      <c r="AC114" s="247"/>
      <c r="AD114" s="247"/>
      <c r="AE114" s="247"/>
      <c r="AF114" s="247"/>
      <c r="AG114" s="247"/>
      <c r="AH114" s="247"/>
      <c r="AI114" s="247"/>
      <c r="AJ114" s="247"/>
      <c r="AK114" s="247"/>
      <c r="AL114" s="247"/>
      <c r="AM114" s="353"/>
      <c r="AN114" s="353"/>
      <c r="AO114" s="353"/>
      <c r="AP114" s="353"/>
      <c r="AQ114" s="353"/>
      <c r="AR114" s="353"/>
      <c r="AS114" s="358"/>
      <c r="AT114" s="358"/>
      <c r="AU114" s="358"/>
      <c r="AV114" s="358"/>
      <c r="AW114" s="358"/>
      <c r="AX114" s="358"/>
      <c r="AY114" s="358"/>
      <c r="AZ114" s="358"/>
      <c r="BA114" s="248">
        <f>SUM(AM114:AZ114)</f>
        <v>0</v>
      </c>
    </row>
    <row r="115" spans="1:53" s="235" customFormat="1" ht="15" hidden="1" outlineLevel="1">
      <c r="A115" s="440"/>
      <c r="B115" s="275" t="s">
        <v>948</v>
      </c>
      <c r="C115" s="243" t="s">
        <v>145</v>
      </c>
      <c r="D115" s="247"/>
      <c r="E115" s="247"/>
      <c r="F115" s="247"/>
      <c r="G115" s="247"/>
      <c r="H115" s="247"/>
      <c r="I115" s="247"/>
      <c r="J115" s="247"/>
      <c r="K115" s="247"/>
      <c r="L115" s="247"/>
      <c r="M115" s="247"/>
      <c r="N115" s="247"/>
      <c r="O115" s="247"/>
      <c r="P115" s="247"/>
      <c r="Q115" s="247"/>
      <c r="R115" s="247"/>
      <c r="S115" s="247"/>
      <c r="T115" s="247"/>
      <c r="U115" s="247">
        <f>U114</f>
        <v>0</v>
      </c>
      <c r="V115" s="247"/>
      <c r="W115" s="247"/>
      <c r="X115" s="247"/>
      <c r="Y115" s="247"/>
      <c r="Z115" s="247"/>
      <c r="AA115" s="247"/>
      <c r="AB115" s="247"/>
      <c r="AC115" s="247"/>
      <c r="AD115" s="247"/>
      <c r="AE115" s="247"/>
      <c r="AF115" s="247"/>
      <c r="AG115" s="247"/>
      <c r="AH115" s="247"/>
      <c r="AI115" s="247"/>
      <c r="AJ115" s="247"/>
      <c r="AK115" s="247"/>
      <c r="AL115" s="247"/>
      <c r="AM115" s="354">
        <f>AM114</f>
        <v>0</v>
      </c>
      <c r="AN115" s="354">
        <f t="shared" ref="AN115:AZ115" si="29">AN114</f>
        <v>0</v>
      </c>
      <c r="AO115" s="354">
        <f t="shared" si="29"/>
        <v>0</v>
      </c>
      <c r="AP115" s="354">
        <f t="shared" si="29"/>
        <v>0</v>
      </c>
      <c r="AQ115" s="354">
        <f t="shared" si="29"/>
        <v>0</v>
      </c>
      <c r="AR115" s="354">
        <f t="shared" si="29"/>
        <v>0</v>
      </c>
      <c r="AS115" s="354">
        <f t="shared" si="29"/>
        <v>0</v>
      </c>
      <c r="AT115" s="354">
        <f t="shared" si="29"/>
        <v>0</v>
      </c>
      <c r="AU115" s="354">
        <f t="shared" si="29"/>
        <v>0</v>
      </c>
      <c r="AV115" s="354">
        <f t="shared" si="29"/>
        <v>0</v>
      </c>
      <c r="AW115" s="354">
        <f t="shared" si="29"/>
        <v>0</v>
      </c>
      <c r="AX115" s="354">
        <f t="shared" si="29"/>
        <v>0</v>
      </c>
      <c r="AY115" s="354">
        <f t="shared" si="29"/>
        <v>0</v>
      </c>
      <c r="AZ115" s="354">
        <f t="shared" si="29"/>
        <v>0</v>
      </c>
      <c r="BA115" s="436"/>
    </row>
    <row r="116" spans="1:53" s="235" customFormat="1" ht="15" hidden="1" outlineLevel="1">
      <c r="A116" s="440"/>
      <c r="B116" s="275"/>
      <c r="C116" s="243"/>
      <c r="D116" s="243"/>
      <c r="E116" s="243"/>
      <c r="F116" s="243"/>
      <c r="G116" s="243"/>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355"/>
      <c r="AO116" s="355"/>
      <c r="AP116" s="355"/>
      <c r="AQ116" s="355"/>
      <c r="AR116" s="355"/>
      <c r="AS116" s="359"/>
      <c r="AT116" s="359"/>
      <c r="AU116" s="359"/>
      <c r="AV116" s="359"/>
      <c r="AW116" s="359"/>
      <c r="AX116" s="359"/>
      <c r="AY116" s="359"/>
      <c r="AZ116" s="359"/>
      <c r="BA116" s="264"/>
    </row>
    <row r="117" spans="1:53" s="235" customFormat="1" ht="15.75" hidden="1" outlineLevel="1">
      <c r="A117" s="440"/>
      <c r="B117" s="240" t="s">
        <v>451</v>
      </c>
      <c r="C117" s="243"/>
      <c r="D117" s="243"/>
      <c r="E117" s="243"/>
      <c r="F117" s="243"/>
      <c r="G117" s="243"/>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355"/>
      <c r="AO117" s="355"/>
      <c r="AP117" s="355"/>
      <c r="AQ117" s="355"/>
      <c r="AR117" s="355"/>
      <c r="AS117" s="359"/>
      <c r="AT117" s="359"/>
      <c r="AU117" s="359"/>
      <c r="AV117" s="359"/>
      <c r="AW117" s="359"/>
      <c r="AX117" s="359"/>
      <c r="AY117" s="359"/>
      <c r="AZ117" s="359"/>
      <c r="BA117" s="264"/>
    </row>
    <row r="118" spans="1:53" s="235" customFormat="1" ht="15" hidden="1" outlineLevel="1">
      <c r="A118" s="440">
        <v>31</v>
      </c>
      <c r="B118" s="275" t="s">
        <v>452</v>
      </c>
      <c r="C118" s="243" t="s">
        <v>22</v>
      </c>
      <c r="D118" s="247"/>
      <c r="E118" s="247"/>
      <c r="F118" s="247"/>
      <c r="G118" s="247"/>
      <c r="H118" s="247"/>
      <c r="I118" s="247"/>
      <c r="J118" s="247"/>
      <c r="K118" s="247"/>
      <c r="L118" s="247"/>
      <c r="M118" s="247"/>
      <c r="N118" s="247"/>
      <c r="O118" s="247"/>
      <c r="P118" s="247"/>
      <c r="Q118" s="247"/>
      <c r="R118" s="247"/>
      <c r="S118" s="247"/>
      <c r="T118" s="247"/>
      <c r="U118" s="247">
        <v>0</v>
      </c>
      <c r="V118" s="247"/>
      <c r="W118" s="247"/>
      <c r="X118" s="247"/>
      <c r="Y118" s="247"/>
      <c r="Z118" s="247"/>
      <c r="AA118" s="247"/>
      <c r="AB118" s="247"/>
      <c r="AC118" s="247"/>
      <c r="AD118" s="247"/>
      <c r="AE118" s="247"/>
      <c r="AF118" s="247"/>
      <c r="AG118" s="247"/>
      <c r="AH118" s="247"/>
      <c r="AI118" s="247"/>
      <c r="AJ118" s="247"/>
      <c r="AK118" s="247"/>
      <c r="AL118" s="247"/>
      <c r="AM118" s="353"/>
      <c r="AN118" s="353"/>
      <c r="AO118" s="353"/>
      <c r="AP118" s="353"/>
      <c r="AQ118" s="353"/>
      <c r="AR118" s="353"/>
      <c r="AS118" s="358"/>
      <c r="AT118" s="358"/>
      <c r="AU118" s="358"/>
      <c r="AV118" s="358"/>
      <c r="AW118" s="358"/>
      <c r="AX118" s="358"/>
      <c r="AY118" s="358"/>
      <c r="AZ118" s="358"/>
      <c r="BA118" s="248">
        <f>SUM(AM118:AZ118)</f>
        <v>0</v>
      </c>
    </row>
    <row r="119" spans="1:53" s="235" customFormat="1" ht="15" hidden="1" outlineLevel="1">
      <c r="A119" s="440"/>
      <c r="B119" s="275" t="s">
        <v>948</v>
      </c>
      <c r="C119" s="243" t="s">
        <v>145</v>
      </c>
      <c r="D119" s="247"/>
      <c r="E119" s="247"/>
      <c r="F119" s="247"/>
      <c r="G119" s="247"/>
      <c r="H119" s="247"/>
      <c r="I119" s="247"/>
      <c r="J119" s="247"/>
      <c r="K119" s="247"/>
      <c r="L119" s="247"/>
      <c r="M119" s="247"/>
      <c r="N119" s="247"/>
      <c r="O119" s="247"/>
      <c r="P119" s="247"/>
      <c r="Q119" s="247"/>
      <c r="R119" s="247"/>
      <c r="S119" s="247"/>
      <c r="T119" s="247"/>
      <c r="U119" s="247">
        <f>U118</f>
        <v>0</v>
      </c>
      <c r="V119" s="247"/>
      <c r="W119" s="247"/>
      <c r="X119" s="247"/>
      <c r="Y119" s="247"/>
      <c r="Z119" s="247"/>
      <c r="AA119" s="247"/>
      <c r="AB119" s="247"/>
      <c r="AC119" s="247"/>
      <c r="AD119" s="247"/>
      <c r="AE119" s="247"/>
      <c r="AF119" s="247"/>
      <c r="AG119" s="247"/>
      <c r="AH119" s="247"/>
      <c r="AI119" s="247"/>
      <c r="AJ119" s="247"/>
      <c r="AK119" s="247"/>
      <c r="AL119" s="247"/>
      <c r="AM119" s="354">
        <f>AM118</f>
        <v>0</v>
      </c>
      <c r="AN119" s="354">
        <f t="shared" ref="AN119:AZ119" si="30">AN118</f>
        <v>0</v>
      </c>
      <c r="AO119" s="354">
        <f t="shared" si="30"/>
        <v>0</v>
      </c>
      <c r="AP119" s="354">
        <f t="shared" si="30"/>
        <v>0</v>
      </c>
      <c r="AQ119" s="354">
        <f t="shared" si="30"/>
        <v>0</v>
      </c>
      <c r="AR119" s="354">
        <f t="shared" si="30"/>
        <v>0</v>
      </c>
      <c r="AS119" s="354">
        <f t="shared" si="30"/>
        <v>0</v>
      </c>
      <c r="AT119" s="354">
        <f t="shared" si="30"/>
        <v>0</v>
      </c>
      <c r="AU119" s="354">
        <f t="shared" si="30"/>
        <v>0</v>
      </c>
      <c r="AV119" s="354">
        <f t="shared" si="30"/>
        <v>0</v>
      </c>
      <c r="AW119" s="354">
        <f t="shared" si="30"/>
        <v>0</v>
      </c>
      <c r="AX119" s="354">
        <f t="shared" si="30"/>
        <v>0</v>
      </c>
      <c r="AY119" s="354">
        <f t="shared" si="30"/>
        <v>0</v>
      </c>
      <c r="AZ119" s="354">
        <f t="shared" si="30"/>
        <v>0</v>
      </c>
      <c r="BA119" s="436"/>
    </row>
    <row r="120" spans="1:53" s="235" customFormat="1" ht="15" hidden="1" outlineLevel="1">
      <c r="A120" s="440"/>
      <c r="B120" s="275"/>
      <c r="C120" s="243"/>
      <c r="D120" s="243"/>
      <c r="E120" s="243"/>
      <c r="F120" s="243"/>
      <c r="G120" s="243"/>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355"/>
      <c r="AN120" s="355"/>
      <c r="AO120" s="355"/>
      <c r="AP120" s="355"/>
      <c r="AQ120" s="355"/>
      <c r="AR120" s="355"/>
      <c r="AS120" s="359"/>
      <c r="AT120" s="359"/>
      <c r="AU120" s="359"/>
      <c r="AV120" s="359"/>
      <c r="AW120" s="359"/>
      <c r="AX120" s="359"/>
      <c r="AY120" s="359"/>
      <c r="AZ120" s="359"/>
      <c r="BA120" s="264"/>
    </row>
    <row r="121" spans="1:53" s="235" customFormat="1" ht="15" hidden="1" outlineLevel="1">
      <c r="A121" s="440">
        <v>32</v>
      </c>
      <c r="B121" s="275" t="s">
        <v>453</v>
      </c>
      <c r="C121" s="243" t="s">
        <v>22</v>
      </c>
      <c r="D121" s="247"/>
      <c r="E121" s="247"/>
      <c r="F121" s="247"/>
      <c r="G121" s="247"/>
      <c r="H121" s="247"/>
      <c r="I121" s="247"/>
      <c r="J121" s="247"/>
      <c r="K121" s="247"/>
      <c r="L121" s="247"/>
      <c r="M121" s="247"/>
      <c r="N121" s="247"/>
      <c r="O121" s="247"/>
      <c r="P121" s="247"/>
      <c r="Q121" s="247"/>
      <c r="R121" s="247"/>
      <c r="S121" s="247"/>
      <c r="T121" s="247"/>
      <c r="U121" s="247">
        <v>0</v>
      </c>
      <c r="V121" s="247"/>
      <c r="W121" s="247"/>
      <c r="X121" s="247"/>
      <c r="Y121" s="247"/>
      <c r="Z121" s="247"/>
      <c r="AA121" s="247"/>
      <c r="AB121" s="247"/>
      <c r="AC121" s="247"/>
      <c r="AD121" s="247"/>
      <c r="AE121" s="247"/>
      <c r="AF121" s="247"/>
      <c r="AG121" s="247"/>
      <c r="AH121" s="247"/>
      <c r="AI121" s="247"/>
      <c r="AJ121" s="247"/>
      <c r="AK121" s="247"/>
      <c r="AL121" s="247"/>
      <c r="AM121" s="353"/>
      <c r="AN121" s="353"/>
      <c r="AO121" s="353"/>
      <c r="AP121" s="353"/>
      <c r="AQ121" s="353"/>
      <c r="AR121" s="353"/>
      <c r="AS121" s="358"/>
      <c r="AT121" s="358"/>
      <c r="AU121" s="358"/>
      <c r="AV121" s="358"/>
      <c r="AW121" s="358"/>
      <c r="AX121" s="358"/>
      <c r="AY121" s="358"/>
      <c r="AZ121" s="358"/>
      <c r="BA121" s="248">
        <f>SUM(AM121:AZ121)</f>
        <v>0</v>
      </c>
    </row>
    <row r="122" spans="1:53" s="235" customFormat="1" ht="15" hidden="1" outlineLevel="1">
      <c r="A122" s="440"/>
      <c r="B122" s="275" t="s">
        <v>948</v>
      </c>
      <c r="C122" s="243" t="s">
        <v>145</v>
      </c>
      <c r="D122" s="247"/>
      <c r="E122" s="247"/>
      <c r="F122" s="247"/>
      <c r="G122" s="247"/>
      <c r="H122" s="247"/>
      <c r="I122" s="247"/>
      <c r="J122" s="247"/>
      <c r="K122" s="247"/>
      <c r="L122" s="247"/>
      <c r="M122" s="247"/>
      <c r="N122" s="247"/>
      <c r="O122" s="247"/>
      <c r="P122" s="247"/>
      <c r="Q122" s="247"/>
      <c r="R122" s="247"/>
      <c r="S122" s="247"/>
      <c r="T122" s="247"/>
      <c r="U122" s="247">
        <f>U121</f>
        <v>0</v>
      </c>
      <c r="V122" s="247"/>
      <c r="W122" s="247"/>
      <c r="X122" s="247"/>
      <c r="Y122" s="247"/>
      <c r="Z122" s="247"/>
      <c r="AA122" s="247"/>
      <c r="AB122" s="247"/>
      <c r="AC122" s="247"/>
      <c r="AD122" s="247"/>
      <c r="AE122" s="247"/>
      <c r="AF122" s="247"/>
      <c r="AG122" s="247"/>
      <c r="AH122" s="247"/>
      <c r="AI122" s="247"/>
      <c r="AJ122" s="247"/>
      <c r="AK122" s="247"/>
      <c r="AL122" s="247"/>
      <c r="AM122" s="354">
        <f>AM121</f>
        <v>0</v>
      </c>
      <c r="AN122" s="354">
        <f t="shared" ref="AN122:AZ122" si="31">AN121</f>
        <v>0</v>
      </c>
      <c r="AO122" s="354">
        <f t="shared" si="31"/>
        <v>0</v>
      </c>
      <c r="AP122" s="354">
        <f t="shared" si="31"/>
        <v>0</v>
      </c>
      <c r="AQ122" s="354">
        <f t="shared" si="31"/>
        <v>0</v>
      </c>
      <c r="AR122" s="354">
        <f t="shared" si="31"/>
        <v>0</v>
      </c>
      <c r="AS122" s="354">
        <f t="shared" si="31"/>
        <v>0</v>
      </c>
      <c r="AT122" s="354">
        <f t="shared" si="31"/>
        <v>0</v>
      </c>
      <c r="AU122" s="354">
        <f t="shared" si="31"/>
        <v>0</v>
      </c>
      <c r="AV122" s="354">
        <f t="shared" si="31"/>
        <v>0</v>
      </c>
      <c r="AW122" s="354">
        <f t="shared" si="31"/>
        <v>0</v>
      </c>
      <c r="AX122" s="354">
        <f t="shared" si="31"/>
        <v>0</v>
      </c>
      <c r="AY122" s="354">
        <f t="shared" si="31"/>
        <v>0</v>
      </c>
      <c r="AZ122" s="354">
        <f t="shared" si="31"/>
        <v>0</v>
      </c>
      <c r="BA122" s="436"/>
    </row>
    <row r="123" spans="1:53" s="235" customFormat="1" ht="15" hidden="1" outlineLevel="1">
      <c r="A123" s="440"/>
      <c r="B123" s="275"/>
      <c r="C123" s="243"/>
      <c r="D123" s="243"/>
      <c r="E123" s="243"/>
      <c r="F123" s="243"/>
      <c r="G123" s="243"/>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355"/>
      <c r="AN123" s="355"/>
      <c r="AO123" s="355"/>
      <c r="AP123" s="355"/>
      <c r="AQ123" s="355"/>
      <c r="AR123" s="355"/>
      <c r="AS123" s="359"/>
      <c r="AT123" s="359"/>
      <c r="AU123" s="359"/>
      <c r="AV123" s="359"/>
      <c r="AW123" s="359"/>
      <c r="AX123" s="359"/>
      <c r="AY123" s="359"/>
      <c r="AZ123" s="359"/>
      <c r="BA123" s="264"/>
    </row>
    <row r="124" spans="1:53" s="235" customFormat="1" ht="15" hidden="1" outlineLevel="1">
      <c r="A124" s="440">
        <v>33</v>
      </c>
      <c r="B124" s="275" t="s">
        <v>454</v>
      </c>
      <c r="C124" s="243" t="s">
        <v>22</v>
      </c>
      <c r="D124" s="247"/>
      <c r="E124" s="247"/>
      <c r="F124" s="247"/>
      <c r="G124" s="247"/>
      <c r="H124" s="247"/>
      <c r="I124" s="247"/>
      <c r="J124" s="247"/>
      <c r="K124" s="247"/>
      <c r="L124" s="247"/>
      <c r="M124" s="247"/>
      <c r="N124" s="247"/>
      <c r="O124" s="247"/>
      <c r="P124" s="247"/>
      <c r="Q124" s="247"/>
      <c r="R124" s="247"/>
      <c r="S124" s="247"/>
      <c r="T124" s="247"/>
      <c r="U124" s="247">
        <v>12</v>
      </c>
      <c r="V124" s="247"/>
      <c r="W124" s="247"/>
      <c r="X124" s="247"/>
      <c r="Y124" s="247"/>
      <c r="Z124" s="247"/>
      <c r="AA124" s="247"/>
      <c r="AB124" s="247"/>
      <c r="AC124" s="247"/>
      <c r="AD124" s="247"/>
      <c r="AE124" s="247"/>
      <c r="AF124" s="247"/>
      <c r="AG124" s="247"/>
      <c r="AH124" s="247"/>
      <c r="AI124" s="247"/>
      <c r="AJ124" s="247"/>
      <c r="AK124" s="247"/>
      <c r="AL124" s="247"/>
      <c r="AM124" s="353"/>
      <c r="AN124" s="353"/>
      <c r="AO124" s="353"/>
      <c r="AP124" s="353"/>
      <c r="AQ124" s="353"/>
      <c r="AR124" s="353"/>
      <c r="AS124" s="358"/>
      <c r="AT124" s="358"/>
      <c r="AU124" s="358"/>
      <c r="AV124" s="358"/>
      <c r="AW124" s="358"/>
      <c r="AX124" s="358"/>
      <c r="AY124" s="358"/>
      <c r="AZ124" s="358"/>
      <c r="BA124" s="248">
        <f>SUM(AM124:AZ124)</f>
        <v>0</v>
      </c>
    </row>
    <row r="125" spans="1:53" s="235" customFormat="1" ht="15" hidden="1" outlineLevel="1">
      <c r="A125" s="440"/>
      <c r="B125" s="275" t="s">
        <v>948</v>
      </c>
      <c r="C125" s="243" t="s">
        <v>145</v>
      </c>
      <c r="D125" s="247"/>
      <c r="E125" s="247"/>
      <c r="F125" s="247"/>
      <c r="G125" s="247"/>
      <c r="H125" s="247"/>
      <c r="I125" s="247"/>
      <c r="J125" s="247"/>
      <c r="K125" s="247"/>
      <c r="L125" s="247"/>
      <c r="M125" s="247"/>
      <c r="N125" s="247"/>
      <c r="O125" s="247"/>
      <c r="P125" s="247"/>
      <c r="Q125" s="247"/>
      <c r="R125" s="247"/>
      <c r="S125" s="247"/>
      <c r="T125" s="247"/>
      <c r="U125" s="247">
        <f>U124</f>
        <v>12</v>
      </c>
      <c r="V125" s="247"/>
      <c r="W125" s="247"/>
      <c r="X125" s="247"/>
      <c r="Y125" s="247"/>
      <c r="Z125" s="247"/>
      <c r="AA125" s="247"/>
      <c r="AB125" s="247"/>
      <c r="AC125" s="247"/>
      <c r="AD125" s="247"/>
      <c r="AE125" s="247"/>
      <c r="AF125" s="247"/>
      <c r="AG125" s="247"/>
      <c r="AH125" s="247"/>
      <c r="AI125" s="247"/>
      <c r="AJ125" s="247"/>
      <c r="AK125" s="247"/>
      <c r="AL125" s="247"/>
      <c r="AM125" s="354">
        <f>AM124</f>
        <v>0</v>
      </c>
      <c r="AN125" s="354">
        <f t="shared" ref="AN125:AZ125" si="32">AN124</f>
        <v>0</v>
      </c>
      <c r="AO125" s="354">
        <f t="shared" si="32"/>
        <v>0</v>
      </c>
      <c r="AP125" s="354">
        <f t="shared" si="32"/>
        <v>0</v>
      </c>
      <c r="AQ125" s="354">
        <f t="shared" si="32"/>
        <v>0</v>
      </c>
      <c r="AR125" s="354">
        <f t="shared" si="32"/>
        <v>0</v>
      </c>
      <c r="AS125" s="354">
        <f t="shared" si="32"/>
        <v>0</v>
      </c>
      <c r="AT125" s="354">
        <f t="shared" si="32"/>
        <v>0</v>
      </c>
      <c r="AU125" s="354">
        <f t="shared" si="32"/>
        <v>0</v>
      </c>
      <c r="AV125" s="354">
        <f t="shared" si="32"/>
        <v>0</v>
      </c>
      <c r="AW125" s="354">
        <f t="shared" si="32"/>
        <v>0</v>
      </c>
      <c r="AX125" s="354">
        <f t="shared" si="32"/>
        <v>0</v>
      </c>
      <c r="AY125" s="354">
        <f t="shared" si="32"/>
        <v>0</v>
      </c>
      <c r="AZ125" s="354">
        <f t="shared" si="32"/>
        <v>0</v>
      </c>
      <c r="BA125" s="436"/>
    </row>
    <row r="126" spans="1:53" s="235" customFormat="1" ht="15" hidden="1" outlineLevel="1">
      <c r="A126" s="440"/>
      <c r="B126" s="266"/>
      <c r="C126" s="276"/>
      <c r="D126" s="277"/>
      <c r="E126" s="277"/>
      <c r="F126" s="277"/>
      <c r="G126" s="277"/>
      <c r="H126" s="277"/>
      <c r="I126" s="277"/>
      <c r="J126" s="277"/>
      <c r="K126" s="277"/>
      <c r="L126" s="277"/>
      <c r="M126" s="277"/>
      <c r="N126" s="277"/>
      <c r="O126" s="277"/>
      <c r="P126" s="277"/>
      <c r="Q126" s="277"/>
      <c r="R126" s="277"/>
      <c r="S126" s="277"/>
      <c r="T126" s="277"/>
      <c r="U126" s="277"/>
      <c r="V126" s="277"/>
      <c r="W126" s="277"/>
      <c r="X126" s="277"/>
      <c r="Y126" s="277"/>
      <c r="Z126" s="277"/>
      <c r="AA126" s="277"/>
      <c r="AB126" s="277"/>
      <c r="AC126" s="277"/>
      <c r="AD126" s="277"/>
      <c r="AE126" s="277"/>
      <c r="AF126" s="243"/>
      <c r="AG126" s="243"/>
      <c r="AH126" s="243"/>
      <c r="AI126" s="243"/>
      <c r="AJ126" s="243"/>
      <c r="AK126" s="243"/>
      <c r="AL126" s="243"/>
      <c r="AM126" s="355"/>
      <c r="AN126" s="355"/>
      <c r="AO126" s="355"/>
      <c r="AP126" s="355"/>
      <c r="AQ126" s="355"/>
      <c r="AR126" s="355"/>
      <c r="AS126" s="355"/>
      <c r="AT126" s="355"/>
      <c r="AU126" s="355"/>
      <c r="AV126" s="355"/>
      <c r="AW126" s="355"/>
      <c r="AX126" s="355"/>
      <c r="AY126" s="355"/>
      <c r="AZ126" s="355"/>
      <c r="BA126" s="258"/>
    </row>
    <row r="127" spans="1:53" s="235" customFormat="1" ht="15.75" collapsed="1">
      <c r="A127" s="440"/>
      <c r="B127" s="278" t="s">
        <v>216</v>
      </c>
      <c r="C127" s="279"/>
      <c r="D127" s="279">
        <f>SUM(D22:D125)</f>
        <v>0</v>
      </c>
      <c r="E127" s="279"/>
      <c r="F127" s="279"/>
      <c r="G127" s="279"/>
      <c r="H127" s="279"/>
      <c r="I127" s="279"/>
      <c r="J127" s="279"/>
      <c r="K127" s="279"/>
      <c r="L127" s="279"/>
      <c r="M127" s="279"/>
      <c r="N127" s="279"/>
      <c r="O127" s="279"/>
      <c r="P127" s="279"/>
      <c r="Q127" s="279"/>
      <c r="R127" s="279"/>
      <c r="S127" s="279"/>
      <c r="T127" s="279"/>
      <c r="U127" s="279"/>
      <c r="V127" s="279">
        <f>SUM(V22:V125)</f>
        <v>0</v>
      </c>
      <c r="W127" s="279"/>
      <c r="X127" s="279"/>
      <c r="Y127" s="279"/>
      <c r="Z127" s="279"/>
      <c r="AA127" s="279"/>
      <c r="AB127" s="279"/>
      <c r="AC127" s="279"/>
      <c r="AD127" s="279"/>
      <c r="AE127" s="279"/>
      <c r="AF127" s="280"/>
      <c r="AG127" s="280"/>
      <c r="AH127" s="280"/>
      <c r="AI127" s="280"/>
      <c r="AJ127" s="280"/>
      <c r="AK127" s="280"/>
      <c r="AL127" s="280"/>
      <c r="AM127" s="280">
        <f>IF(AM21="kWh",SUMPRODUCT(D22:D125,AM22:AM125))</f>
        <v>0</v>
      </c>
      <c r="AN127" s="280">
        <f>IF(AN21="kWh",SUMPRODUCT(D22:D125,AN22:AN125))</f>
        <v>0</v>
      </c>
      <c r="AO127" s="280">
        <f>IF(AO21="kW",SUMPRODUCT(U22:U125,V22:V125,AO22:AO125),SUMPRODUCT(D22:D125,AO22:AO125))</f>
        <v>0</v>
      </c>
      <c r="AP127" s="280">
        <f>IF(AP21="kW",SUMPRODUCT(U22:U125,V22:V125,AP22:AP125),SUMPRODUCT(D22:D125,AP22:AP125))</f>
        <v>0</v>
      </c>
      <c r="AQ127" s="280">
        <f>IF(AQ21="kW",SUMPRODUCT(U22:U125,V22:V125,AQ22:AQ125),SUMPRODUCT(D22:D125,AQ22:AQ125))</f>
        <v>0</v>
      </c>
      <c r="AR127" s="280">
        <f>IF(AR21="kW",SUMPRODUCT(U22:U125,V22:V125,AR22:AR125),SUMPRODUCT(D22:D125,AR22:AR125))</f>
        <v>0</v>
      </c>
      <c r="AS127" s="280">
        <f>IF(AS21="kW",SUMPRODUCT(U22:U125,V22:V125,AS22:AS125),SUMPRODUCT(D22:D125,AS22:AS125))</f>
        <v>0</v>
      </c>
      <c r="AT127" s="280">
        <f>IF(AT21="kW",SUMPRODUCT(U22:U125,V22:V125,AT22:AT125),SUMPRODUCT(D22:D125,AT22:AT125))</f>
        <v>0</v>
      </c>
      <c r="AU127" s="280">
        <f>IF(AU21="kW",SUMPRODUCT(U22:U125,V22:V125,AU22:AU125),SUMPRODUCT(D22:D125,AU22:AU125))</f>
        <v>0</v>
      </c>
      <c r="AV127" s="280">
        <f>IF(AV21="kW",SUMPRODUCT(U22:U125,V22:V125,AV22:AV125),SUMPRODUCT(D22:D125,AV22:AV125))</f>
        <v>0</v>
      </c>
      <c r="AW127" s="280">
        <f>IF(AW21="kW",SUMPRODUCT(U22:U125,V22:V125,AW22:AW125),SUMPRODUCT(D22:D125,AW22:AW125))</f>
        <v>0</v>
      </c>
      <c r="AX127" s="280">
        <f>IF(AX21="kW",SUMPRODUCT(U22:U125,V22:V125,AX22:AX125),SUMPRODUCT(D22:D125,AX22:AX125))</f>
        <v>0</v>
      </c>
      <c r="AY127" s="280">
        <f>IF(AY21="kW",SUMPRODUCT(U22:U125,V22:V125,AY22:AY125),SUMPRODUCT(D22:D125,AY22:AY125))</f>
        <v>0</v>
      </c>
      <c r="AZ127" s="280">
        <f>IF(AZ21="kW",SUMPRODUCT(U22:U125,V22:V125,AZ22:AZ125),SUMPRODUCT(D22:D125,AZ22:AZ125))</f>
        <v>0</v>
      </c>
      <c r="BA127" s="281"/>
    </row>
    <row r="128" spans="1:53" s="235" customFormat="1" ht="15.75">
      <c r="A128" s="440"/>
      <c r="B128" s="282" t="s">
        <v>217</v>
      </c>
      <c r="C128" s="279"/>
      <c r="D128" s="279"/>
      <c r="E128" s="279"/>
      <c r="F128" s="279"/>
      <c r="G128" s="279"/>
      <c r="H128" s="279"/>
      <c r="I128" s="279"/>
      <c r="J128" s="279"/>
      <c r="K128" s="279"/>
      <c r="L128" s="279"/>
      <c r="M128" s="279"/>
      <c r="N128" s="279"/>
      <c r="O128" s="279"/>
      <c r="P128" s="279"/>
      <c r="Q128" s="279"/>
      <c r="R128" s="279"/>
      <c r="S128" s="279"/>
      <c r="T128" s="279"/>
      <c r="U128" s="279"/>
      <c r="V128" s="279"/>
      <c r="W128" s="279"/>
      <c r="X128" s="279"/>
      <c r="Y128" s="279"/>
      <c r="Z128" s="279"/>
      <c r="AA128" s="279"/>
      <c r="AB128" s="279"/>
      <c r="AC128" s="279"/>
      <c r="AD128" s="279"/>
      <c r="AE128" s="279"/>
      <c r="AF128" s="279"/>
      <c r="AG128" s="279"/>
      <c r="AH128" s="279"/>
      <c r="AI128" s="279"/>
      <c r="AJ128" s="279"/>
      <c r="AK128" s="279"/>
      <c r="AL128" s="279"/>
      <c r="AM128" s="279">
        <f>HLOOKUP(AM20,'2. LRAMVA Threshold'!$B$42:$Q$53,3,FALSE)</f>
        <v>0</v>
      </c>
      <c r="AN128" s="279">
        <f>HLOOKUP(AN20,'2. LRAMVA Threshold'!$B$42:$Q$53,3,FALSE)</f>
        <v>0</v>
      </c>
      <c r="AO128" s="279">
        <f>HLOOKUP(AO20,'2. LRAMVA Threshold'!$B$42:$Q$53,3,FALSE)</f>
        <v>0</v>
      </c>
      <c r="AP128" s="279">
        <f>HLOOKUP(AP20,'2. LRAMVA Threshold'!$B$42:$Q$53,3,FALSE)</f>
        <v>0</v>
      </c>
      <c r="AQ128" s="279">
        <f>HLOOKUP(AQ20,'2. LRAMVA Threshold'!$B$42:$Q$53,3,FALSE)</f>
        <v>0</v>
      </c>
      <c r="AR128" s="279">
        <f>HLOOKUP(AR20,'2. LRAMVA Threshold'!$B$42:$Q$53,3,FALSE)</f>
        <v>0</v>
      </c>
      <c r="AS128" s="279">
        <f>HLOOKUP(AS20,'2. LRAMVA Threshold'!$B$42:$Q$53,3,FALSE)</f>
        <v>0</v>
      </c>
      <c r="AT128" s="279">
        <f>HLOOKUP(AT20,'2. LRAMVA Threshold'!$B$42:$Q$53,3,FALSE)</f>
        <v>0</v>
      </c>
      <c r="AU128" s="279">
        <f>HLOOKUP(AU20,'2. LRAMVA Threshold'!$B$42:$Q$53,3,FALSE)</f>
        <v>0</v>
      </c>
      <c r="AV128" s="279">
        <f>HLOOKUP(AV20,'2. LRAMVA Threshold'!$B$42:$Q$53,3,FALSE)</f>
        <v>0</v>
      </c>
      <c r="AW128" s="279">
        <f>HLOOKUP(AW20,'2. LRAMVA Threshold'!$B$42:$Q$53,3,FALSE)</f>
        <v>0</v>
      </c>
      <c r="AX128" s="279">
        <f>HLOOKUP(AX20,'2. LRAMVA Threshold'!$B$42:$Q$53,3,FALSE)</f>
        <v>0</v>
      </c>
      <c r="AY128" s="279">
        <f>HLOOKUP(AY20,'2. LRAMVA Threshold'!$B$42:$Q$53,3,FALSE)</f>
        <v>0</v>
      </c>
      <c r="AZ128" s="279">
        <f>HLOOKUP(AZ20,'2. LRAMVA Threshold'!$B$42:$Q$53,3,FALSE)</f>
        <v>0</v>
      </c>
      <c r="BA128" s="283"/>
    </row>
    <row r="129" spans="1:54" s="255" customFormat="1" ht="15">
      <c r="A129" s="442"/>
      <c r="B129" s="275"/>
      <c r="C129" s="284"/>
      <c r="D129" s="285"/>
      <c r="E129" s="285"/>
      <c r="F129" s="285"/>
      <c r="G129" s="285"/>
      <c r="H129" s="285"/>
      <c r="I129" s="285"/>
      <c r="J129" s="285"/>
      <c r="K129" s="285"/>
      <c r="L129" s="285"/>
      <c r="M129" s="285"/>
      <c r="N129" s="285"/>
      <c r="O129" s="285"/>
      <c r="P129" s="285"/>
      <c r="Q129" s="285"/>
      <c r="R129" s="285"/>
      <c r="S129" s="285"/>
      <c r="T129" s="285"/>
      <c r="U129" s="285"/>
      <c r="V129" s="286"/>
      <c r="W129" s="285"/>
      <c r="X129" s="285"/>
      <c r="Y129" s="285"/>
      <c r="AD129" s="285"/>
      <c r="AE129" s="285"/>
      <c r="AF129" s="285"/>
      <c r="AG129" s="285"/>
      <c r="AH129" s="285"/>
      <c r="AI129" s="285"/>
      <c r="AJ129" s="285"/>
      <c r="AK129" s="285"/>
      <c r="AL129" s="285"/>
      <c r="AM129" s="252"/>
      <c r="AN129" s="252"/>
      <c r="AO129" s="252"/>
      <c r="AP129" s="252"/>
      <c r="AQ129" s="252"/>
      <c r="AR129" s="252"/>
      <c r="AS129" s="252"/>
      <c r="AT129" s="252"/>
      <c r="AU129" s="252"/>
      <c r="AV129" s="252"/>
      <c r="AW129" s="252"/>
      <c r="AX129" s="252"/>
      <c r="AY129" s="252"/>
      <c r="AZ129" s="252"/>
      <c r="BA129" s="287"/>
    </row>
    <row r="130" spans="1:54" s="288" customFormat="1" ht="15">
      <c r="A130" s="439"/>
      <c r="B130" s="275" t="s">
        <v>146</v>
      </c>
      <c r="AA130" s="289"/>
      <c r="AB130" s="289"/>
      <c r="AC130" s="289"/>
      <c r="AD130" s="290"/>
      <c r="AE130" s="290"/>
      <c r="AF130" s="290"/>
      <c r="AG130" s="290"/>
      <c r="AH130" s="290"/>
      <c r="AI130" s="290"/>
      <c r="AJ130" s="290"/>
      <c r="AK130" s="290"/>
      <c r="AL130" s="290"/>
      <c r="AM130" s="722">
        <f>HLOOKUP(AM$20,'3.  Distribution Rates'!$C$122:$P$133,3,FALSE)</f>
        <v>0</v>
      </c>
      <c r="AN130" s="722">
        <f>HLOOKUP(AN$20,'3.  Distribution Rates'!$C$122:$P$133,3,FALSE)</f>
        <v>0</v>
      </c>
      <c r="AO130" s="291">
        <f>HLOOKUP(AO$20,'3.  Distribution Rates'!$C$122:$P$133,3,FALSE)</f>
        <v>0</v>
      </c>
      <c r="AP130" s="291">
        <f>HLOOKUP(AP$20,'3.  Distribution Rates'!$C$122:$P$133,3,FALSE)</f>
        <v>0</v>
      </c>
      <c r="AQ130" s="291">
        <f>HLOOKUP(AQ$20,'3.  Distribution Rates'!$C$122:$P$133,3,FALSE)</f>
        <v>0</v>
      </c>
      <c r="AR130" s="291">
        <f>HLOOKUP(AR$20,'3.  Distribution Rates'!$C$122:$P$133,3,FALSE)</f>
        <v>0</v>
      </c>
      <c r="AS130" s="291">
        <f>HLOOKUP(AS$20,'3.  Distribution Rates'!$C$122:$P$133,3,FALSE)</f>
        <v>0</v>
      </c>
      <c r="AT130" s="291">
        <f>HLOOKUP(AT$20,'3.  Distribution Rates'!$C$122:$P$133,3,FALSE)</f>
        <v>0</v>
      </c>
      <c r="AU130" s="291">
        <f>HLOOKUP(AU$20,'3.  Distribution Rates'!$C$122:$P$133,3,FALSE)</f>
        <v>0</v>
      </c>
      <c r="AV130" s="291">
        <f>HLOOKUP(AV$20,'3.  Distribution Rates'!$C$122:$P$133,3,FALSE)</f>
        <v>0</v>
      </c>
      <c r="AW130" s="291">
        <f>HLOOKUP(AW$20,'3.  Distribution Rates'!$C$122:$P$133,3,FALSE)</f>
        <v>0</v>
      </c>
      <c r="AX130" s="291">
        <f>HLOOKUP(AX$20,'3.  Distribution Rates'!$C$122:$P$133,3,FALSE)</f>
        <v>0</v>
      </c>
      <c r="AY130" s="291">
        <f>HLOOKUP(AY$20,'3.  Distribution Rates'!$C$122:$P$133,3,FALSE)</f>
        <v>0</v>
      </c>
      <c r="AZ130" s="291">
        <f>HLOOKUP(AZ$20,'3.  Distribution Rates'!$C$122:$P$133,3,FALSE)</f>
        <v>0</v>
      </c>
      <c r="BA130" s="292"/>
      <c r="BB130" s="289"/>
    </row>
    <row r="131" spans="1:54" s="255" customFormat="1" ht="15.75">
      <c r="A131" s="442"/>
      <c r="B131" s="250" t="s">
        <v>229</v>
      </c>
      <c r="C131" s="293"/>
      <c r="E131" s="285"/>
      <c r="F131" s="285"/>
      <c r="G131" s="285"/>
      <c r="H131" s="285"/>
      <c r="I131" s="285"/>
      <c r="J131" s="285"/>
      <c r="K131" s="285"/>
      <c r="L131" s="285"/>
      <c r="M131" s="285"/>
      <c r="N131" s="285"/>
      <c r="O131" s="285"/>
      <c r="P131" s="285"/>
      <c r="Q131" s="285"/>
      <c r="R131" s="285"/>
      <c r="S131" s="285"/>
      <c r="T131" s="285"/>
      <c r="U131" s="285"/>
      <c r="V131" s="252"/>
      <c r="W131" s="285"/>
      <c r="X131" s="285"/>
      <c r="Y131" s="285"/>
      <c r="AD131" s="285"/>
      <c r="AE131" s="285"/>
      <c r="AF131" s="285"/>
      <c r="AG131" s="285"/>
      <c r="AH131" s="285"/>
      <c r="AI131" s="285"/>
      <c r="AJ131" s="285"/>
      <c r="AK131" s="285"/>
      <c r="AL131" s="285"/>
      <c r="AM131" s="294">
        <f t="shared" ref="AM131:AR131" si="33">AM127*AM130</f>
        <v>0</v>
      </c>
      <c r="AN131" s="294">
        <f t="shared" si="33"/>
        <v>0</v>
      </c>
      <c r="AO131" s="295">
        <f t="shared" si="33"/>
        <v>0</v>
      </c>
      <c r="AP131" s="295">
        <f t="shared" si="33"/>
        <v>0</v>
      </c>
      <c r="AQ131" s="295">
        <f t="shared" si="33"/>
        <v>0</v>
      </c>
      <c r="AR131" s="295">
        <f t="shared" si="33"/>
        <v>0</v>
      </c>
      <c r="AS131" s="295">
        <f>AS127*AS130</f>
        <v>0</v>
      </c>
      <c r="AT131" s="295">
        <f t="shared" ref="AT131:AZ131" si="34">AT127*AT130</f>
        <v>0</v>
      </c>
      <c r="AU131" s="295">
        <f t="shared" si="34"/>
        <v>0</v>
      </c>
      <c r="AV131" s="295">
        <f t="shared" si="34"/>
        <v>0</v>
      </c>
      <c r="AW131" s="295">
        <f t="shared" si="34"/>
        <v>0</v>
      </c>
      <c r="AX131" s="295">
        <f t="shared" si="34"/>
        <v>0</v>
      </c>
      <c r="AY131" s="295">
        <f t="shared" si="34"/>
        <v>0</v>
      </c>
      <c r="AZ131" s="295">
        <f t="shared" si="34"/>
        <v>0</v>
      </c>
      <c r="BA131" s="351">
        <f>SUM(AM131:AZ131)</f>
        <v>0</v>
      </c>
    </row>
    <row r="132" spans="1:54" s="255" customFormat="1" ht="15.75">
      <c r="A132" s="442"/>
      <c r="B132" s="297" t="s">
        <v>191</v>
      </c>
      <c r="C132" s="293"/>
      <c r="D132" s="298"/>
      <c r="E132" s="285"/>
      <c r="F132" s="285"/>
      <c r="G132" s="285"/>
      <c r="H132" s="285"/>
      <c r="I132" s="285"/>
      <c r="J132" s="285"/>
      <c r="K132" s="285"/>
      <c r="L132" s="285"/>
      <c r="M132" s="285"/>
      <c r="N132" s="285"/>
      <c r="O132" s="285"/>
      <c r="P132" s="285"/>
      <c r="Q132" s="285"/>
      <c r="R132" s="285"/>
      <c r="S132" s="285"/>
      <c r="T132" s="285"/>
      <c r="U132" s="285"/>
      <c r="V132" s="252"/>
      <c r="W132" s="285"/>
      <c r="X132" s="285"/>
      <c r="Y132" s="285"/>
      <c r="AD132" s="285"/>
      <c r="AE132" s="285"/>
      <c r="AF132" s="285"/>
      <c r="AG132" s="285"/>
      <c r="AH132" s="285"/>
      <c r="AI132" s="285"/>
      <c r="AJ132" s="285"/>
      <c r="AK132" s="285"/>
      <c r="AL132" s="285"/>
      <c r="AM132" s="295">
        <f t="shared" ref="AM132:AR132" si="35">AM128*AM130</f>
        <v>0</v>
      </c>
      <c r="AN132" s="295">
        <f t="shared" si="35"/>
        <v>0</v>
      </c>
      <c r="AO132" s="295">
        <f t="shared" si="35"/>
        <v>0</v>
      </c>
      <c r="AP132" s="295">
        <f t="shared" si="35"/>
        <v>0</v>
      </c>
      <c r="AQ132" s="295">
        <f t="shared" si="35"/>
        <v>0</v>
      </c>
      <c r="AR132" s="295">
        <f t="shared" si="35"/>
        <v>0</v>
      </c>
      <c r="AS132" s="295">
        <f>AS128*AS130</f>
        <v>0</v>
      </c>
      <c r="AT132" s="295">
        <f t="shared" ref="AT132:AZ132" si="36">AT128*AT130</f>
        <v>0</v>
      </c>
      <c r="AU132" s="295">
        <f t="shared" si="36"/>
        <v>0</v>
      </c>
      <c r="AV132" s="295">
        <f t="shared" si="36"/>
        <v>0</v>
      </c>
      <c r="AW132" s="295">
        <f t="shared" si="36"/>
        <v>0</v>
      </c>
      <c r="AX132" s="295">
        <f t="shared" si="36"/>
        <v>0</v>
      </c>
      <c r="AY132" s="295">
        <f t="shared" si="36"/>
        <v>0</v>
      </c>
      <c r="AZ132" s="295">
        <f t="shared" si="36"/>
        <v>0</v>
      </c>
      <c r="BA132" s="351">
        <f>SUM(AM132:AZ132)</f>
        <v>0</v>
      </c>
    </row>
    <row r="133" spans="1:54" s="298" customFormat="1" ht="17.25" customHeight="1">
      <c r="A133" s="439"/>
      <c r="B133" s="297" t="s">
        <v>232</v>
      </c>
      <c r="C133" s="293"/>
      <c r="E133" s="285"/>
      <c r="F133" s="285"/>
      <c r="G133" s="285"/>
      <c r="H133" s="285"/>
      <c r="I133" s="285"/>
      <c r="J133" s="285"/>
      <c r="K133" s="285"/>
      <c r="L133" s="285"/>
      <c r="M133" s="285"/>
      <c r="N133" s="285"/>
      <c r="O133" s="285"/>
      <c r="P133" s="285"/>
      <c r="Q133" s="285"/>
      <c r="R133" s="285"/>
      <c r="S133" s="285"/>
      <c r="T133" s="285"/>
      <c r="U133" s="285"/>
      <c r="V133" s="252"/>
      <c r="W133" s="285"/>
      <c r="X133" s="285"/>
      <c r="Y133" s="285"/>
      <c r="AD133" s="285"/>
      <c r="AE133" s="285"/>
      <c r="AF133" s="285"/>
      <c r="AG133" s="285"/>
      <c r="AH133" s="285"/>
      <c r="AI133" s="285"/>
      <c r="AJ133" s="285"/>
      <c r="AK133" s="285"/>
      <c r="AL133" s="285"/>
      <c r="AM133" s="299"/>
      <c r="AN133" s="299"/>
      <c r="AO133" s="299"/>
      <c r="AP133" s="299"/>
      <c r="AQ133" s="299"/>
      <c r="AR133" s="299"/>
      <c r="AS133" s="299"/>
      <c r="AT133" s="299"/>
      <c r="AU133" s="299"/>
      <c r="AV133" s="299"/>
      <c r="AW133" s="299"/>
      <c r="AX133" s="299"/>
      <c r="AY133" s="299"/>
      <c r="AZ133" s="299"/>
      <c r="BA133" s="351">
        <f>BA131-BA132</f>
        <v>0</v>
      </c>
    </row>
    <row r="134" spans="1:54" s="298" customFormat="1" ht="19.5" customHeight="1">
      <c r="A134" s="439"/>
      <c r="B134" s="275"/>
      <c r="E134" s="285"/>
      <c r="F134" s="285"/>
      <c r="G134" s="285"/>
      <c r="H134" s="285"/>
      <c r="I134" s="285"/>
      <c r="J134" s="285"/>
      <c r="K134" s="285"/>
      <c r="L134" s="285"/>
      <c r="M134" s="285"/>
      <c r="N134" s="285"/>
      <c r="O134" s="285"/>
      <c r="P134" s="285"/>
      <c r="Q134" s="285"/>
      <c r="R134" s="285"/>
      <c r="S134" s="285"/>
      <c r="T134" s="285"/>
      <c r="U134" s="285"/>
      <c r="V134" s="252"/>
      <c r="W134" s="285"/>
      <c r="X134" s="285"/>
      <c r="Y134" s="285"/>
      <c r="AA134" s="293"/>
      <c r="AD134" s="285"/>
      <c r="AE134" s="285"/>
      <c r="AF134" s="285"/>
      <c r="AG134" s="285"/>
      <c r="AH134" s="285"/>
      <c r="AI134" s="285"/>
      <c r="AJ134" s="285"/>
      <c r="AK134" s="285"/>
      <c r="AL134" s="285"/>
      <c r="AM134" s="300"/>
      <c r="AN134" s="300"/>
      <c r="AO134" s="300"/>
      <c r="AP134" s="300"/>
      <c r="AQ134" s="300"/>
      <c r="AR134" s="300"/>
      <c r="AS134" s="300"/>
      <c r="AT134" s="300"/>
      <c r="AU134" s="300"/>
      <c r="AV134" s="300"/>
      <c r="AW134" s="300"/>
      <c r="AX134" s="300"/>
      <c r="AY134" s="300"/>
      <c r="AZ134" s="300"/>
      <c r="BA134" s="301"/>
    </row>
    <row r="135" spans="1:54" s="235" customFormat="1" ht="15">
      <c r="A135" s="440"/>
      <c r="B135" s="302" t="s">
        <v>195</v>
      </c>
      <c r="C135" s="303"/>
      <c r="D135" s="232"/>
      <c r="E135" s="232"/>
      <c r="F135" s="232"/>
      <c r="G135" s="232"/>
      <c r="H135" s="232"/>
      <c r="I135" s="232"/>
      <c r="J135" s="232"/>
      <c r="K135" s="232"/>
      <c r="L135" s="232"/>
      <c r="M135" s="232"/>
      <c r="N135" s="232"/>
      <c r="O135" s="232"/>
      <c r="P135" s="232"/>
      <c r="Q135" s="232"/>
      <c r="R135" s="232"/>
      <c r="S135" s="232"/>
      <c r="T135" s="232"/>
      <c r="U135" s="232"/>
      <c r="V135" s="304"/>
      <c r="W135" s="232"/>
      <c r="X135" s="232"/>
      <c r="Y135" s="232"/>
      <c r="Z135" s="256"/>
      <c r="AC135" s="232"/>
      <c r="AD135" s="232"/>
      <c r="AM135" s="243">
        <f>SUMPRODUCT($E$22:$E$125,AM22:AM125)</f>
        <v>0</v>
      </c>
      <c r="AN135" s="243">
        <f>SUMPRODUCT($E$22:$E$125,AN22:AN125)</f>
        <v>0</v>
      </c>
      <c r="AO135" s="243">
        <f>IF(AO21="kW",SUMPRODUCT($U$22:$U$125,$W$22:$W$125,AO22:AO125),SUMPRODUCT($E$22:$E$125,AO22:AO125))</f>
        <v>0</v>
      </c>
      <c r="AP135" s="243">
        <f t="shared" ref="AP135:AZ135" si="37">IF(AP21="kW",SUMPRODUCT($U$22:$U$125,$W$22:$W$125,AP22:AP125),SUMPRODUCT($E$22:$E$125,AP22:AP125))</f>
        <v>0</v>
      </c>
      <c r="AQ135" s="243">
        <f t="shared" si="37"/>
        <v>0</v>
      </c>
      <c r="AR135" s="243">
        <f t="shared" si="37"/>
        <v>0</v>
      </c>
      <c r="AS135" s="243">
        <f t="shared" si="37"/>
        <v>0</v>
      </c>
      <c r="AT135" s="243">
        <f t="shared" si="37"/>
        <v>0</v>
      </c>
      <c r="AU135" s="243">
        <f t="shared" si="37"/>
        <v>0</v>
      </c>
      <c r="AV135" s="243">
        <f t="shared" si="37"/>
        <v>0</v>
      </c>
      <c r="AW135" s="243">
        <f t="shared" si="37"/>
        <v>0</v>
      </c>
      <c r="AX135" s="243">
        <f t="shared" si="37"/>
        <v>0</v>
      </c>
      <c r="AY135" s="243">
        <f t="shared" si="37"/>
        <v>0</v>
      </c>
      <c r="AZ135" s="243">
        <f t="shared" si="37"/>
        <v>0</v>
      </c>
      <c r="BA135" s="287"/>
    </row>
    <row r="136" spans="1:54" s="235" customFormat="1" ht="15">
      <c r="A136" s="440"/>
      <c r="B136" s="302" t="s">
        <v>196</v>
      </c>
      <c r="C136" s="303"/>
      <c r="D136" s="232"/>
      <c r="E136" s="232"/>
      <c r="F136" s="232"/>
      <c r="G136" s="232"/>
      <c r="H136" s="232"/>
      <c r="I136" s="232"/>
      <c r="J136" s="232"/>
      <c r="K136" s="232"/>
      <c r="L136" s="232"/>
      <c r="M136" s="232"/>
      <c r="N136" s="232"/>
      <c r="O136" s="232"/>
      <c r="P136" s="232"/>
      <c r="Q136" s="232"/>
      <c r="R136" s="232"/>
      <c r="S136" s="232"/>
      <c r="T136" s="232"/>
      <c r="U136" s="232"/>
      <c r="V136" s="304"/>
      <c r="W136" s="232"/>
      <c r="X136" s="232"/>
      <c r="Y136" s="232"/>
      <c r="Z136" s="256"/>
      <c r="AC136" s="232"/>
      <c r="AD136" s="232"/>
      <c r="AM136" s="243">
        <f>SUMPRODUCT($F$22:$F$125,AM22:AM125)</f>
        <v>0</v>
      </c>
      <c r="AN136" s="243">
        <f>SUMPRODUCT($F$22:$F$125,AN22:AN125)</f>
        <v>0</v>
      </c>
      <c r="AO136" s="243">
        <f>IF(AO21="kW",SUMPRODUCT($U$22:$U$125,$X$22:$X$125,AO22:AO125),SUMPRODUCT($F$22:$F$125,AO22:AO125))</f>
        <v>0</v>
      </c>
      <c r="AP136" s="243">
        <f t="shared" ref="AP136:AZ136" si="38">IF(AP21="kW",SUMPRODUCT($U$22:$U$125,$X$22:$X$125,AP22:AP125),SUMPRODUCT($F$22:$F$125,AP22:AP125))</f>
        <v>0</v>
      </c>
      <c r="AQ136" s="243">
        <f t="shared" si="38"/>
        <v>0</v>
      </c>
      <c r="AR136" s="243">
        <f t="shared" si="38"/>
        <v>0</v>
      </c>
      <c r="AS136" s="243">
        <f t="shared" si="38"/>
        <v>0</v>
      </c>
      <c r="AT136" s="243">
        <f t="shared" si="38"/>
        <v>0</v>
      </c>
      <c r="AU136" s="243">
        <f t="shared" si="38"/>
        <v>0</v>
      </c>
      <c r="AV136" s="243">
        <f t="shared" si="38"/>
        <v>0</v>
      </c>
      <c r="AW136" s="243">
        <f t="shared" si="38"/>
        <v>0</v>
      </c>
      <c r="AX136" s="243">
        <f t="shared" si="38"/>
        <v>0</v>
      </c>
      <c r="AY136" s="243">
        <f t="shared" si="38"/>
        <v>0</v>
      </c>
      <c r="AZ136" s="243">
        <f t="shared" si="38"/>
        <v>0</v>
      </c>
      <c r="BA136" s="287"/>
    </row>
    <row r="137" spans="1:54" s="235" customFormat="1" ht="15">
      <c r="A137" s="440"/>
      <c r="B137" s="302" t="s">
        <v>197</v>
      </c>
      <c r="C137" s="303"/>
      <c r="D137" s="232"/>
      <c r="E137" s="232"/>
      <c r="F137" s="232"/>
      <c r="G137" s="232"/>
      <c r="H137" s="232"/>
      <c r="I137" s="232"/>
      <c r="J137" s="232"/>
      <c r="K137" s="232"/>
      <c r="L137" s="232"/>
      <c r="M137" s="232"/>
      <c r="N137" s="232"/>
      <c r="O137" s="232"/>
      <c r="P137" s="232"/>
      <c r="Q137" s="232"/>
      <c r="R137" s="232"/>
      <c r="S137" s="232"/>
      <c r="T137" s="232"/>
      <c r="U137" s="232"/>
      <c r="V137" s="304"/>
      <c r="W137" s="232"/>
      <c r="X137" s="232"/>
      <c r="Y137" s="232"/>
      <c r="Z137" s="256"/>
      <c r="AC137" s="232"/>
      <c r="AD137" s="232"/>
      <c r="AM137" s="243">
        <f>SUMPRODUCT($G$22:$G$125,AM22:AM125)</f>
        <v>0</v>
      </c>
      <c r="AN137" s="243">
        <f>SUMPRODUCT($G$22:$G$125,AN22:AN125)</f>
        <v>0</v>
      </c>
      <c r="AO137" s="243">
        <f>IF(AO21="kW",SUMPRODUCT($U$22:$U$125,$Y$22:$Y$125,AO22:AO125),SUMPRODUCT($G$22:$G$125,AO22:AO125))</f>
        <v>0</v>
      </c>
      <c r="AP137" s="243">
        <f t="shared" ref="AP137:AZ137" si="39">IF(AP21="kW",SUMPRODUCT($U$22:$U$125,$Y$22:$Y$125,AP22:AP125),SUMPRODUCT($G$22:$G$125,AP22:AP125))</f>
        <v>0</v>
      </c>
      <c r="AQ137" s="243">
        <f t="shared" si="39"/>
        <v>0</v>
      </c>
      <c r="AR137" s="243">
        <f t="shared" si="39"/>
        <v>0</v>
      </c>
      <c r="AS137" s="243">
        <f t="shared" si="39"/>
        <v>0</v>
      </c>
      <c r="AT137" s="243">
        <f t="shared" si="39"/>
        <v>0</v>
      </c>
      <c r="AU137" s="243">
        <f t="shared" si="39"/>
        <v>0</v>
      </c>
      <c r="AV137" s="243">
        <f t="shared" si="39"/>
        <v>0</v>
      </c>
      <c r="AW137" s="243">
        <f t="shared" si="39"/>
        <v>0</v>
      </c>
      <c r="AX137" s="243">
        <f t="shared" si="39"/>
        <v>0</v>
      </c>
      <c r="AY137" s="243">
        <f t="shared" si="39"/>
        <v>0</v>
      </c>
      <c r="AZ137" s="243">
        <f t="shared" si="39"/>
        <v>0</v>
      </c>
      <c r="BA137" s="287"/>
    </row>
    <row r="138" spans="1:54" s="235" customFormat="1" ht="15">
      <c r="A138" s="440"/>
      <c r="B138" s="302" t="s">
        <v>198</v>
      </c>
      <c r="C138" s="303"/>
      <c r="D138" s="232"/>
      <c r="E138" s="232"/>
      <c r="F138" s="232"/>
      <c r="G138" s="232"/>
      <c r="H138" s="232"/>
      <c r="I138" s="232"/>
      <c r="J138" s="232"/>
      <c r="K138" s="232"/>
      <c r="L138" s="232"/>
      <c r="M138" s="232"/>
      <c r="N138" s="232"/>
      <c r="O138" s="232"/>
      <c r="P138" s="232"/>
      <c r="Q138" s="232"/>
      <c r="R138" s="232"/>
      <c r="S138" s="232"/>
      <c r="T138" s="232"/>
      <c r="U138" s="232"/>
      <c r="V138" s="304"/>
      <c r="W138" s="232"/>
      <c r="X138" s="232"/>
      <c r="Y138" s="232"/>
      <c r="Z138" s="256"/>
      <c r="AC138" s="232"/>
      <c r="AD138" s="232"/>
      <c r="AM138" s="243">
        <f>SUMPRODUCT($H$22:$H$125,AM22:AM125)</f>
        <v>0</v>
      </c>
      <c r="AN138" s="243">
        <f>SUMPRODUCT($H$22:$H$125,AN22:AN125)</f>
        <v>0</v>
      </c>
      <c r="AO138" s="243">
        <f>IF(AO21="kW",SUMPRODUCT($U$22:$U$125,$Z$22:$Z$125,AO22:AO125),SUMPRODUCT($H$22:$H$125,AO22:AO125))</f>
        <v>0</v>
      </c>
      <c r="AP138" s="243">
        <f t="shared" ref="AP138:AZ138" si="40">IF(AP21="kW",SUMPRODUCT($U$22:$U$125,$Z$22:$Z$125,AP22:AP125),SUMPRODUCT($H$22:$H$125,AP22:AP125))</f>
        <v>0</v>
      </c>
      <c r="AQ138" s="243">
        <f t="shared" si="40"/>
        <v>0</v>
      </c>
      <c r="AR138" s="243">
        <f t="shared" si="40"/>
        <v>0</v>
      </c>
      <c r="AS138" s="243">
        <f t="shared" si="40"/>
        <v>0</v>
      </c>
      <c r="AT138" s="243">
        <f t="shared" si="40"/>
        <v>0</v>
      </c>
      <c r="AU138" s="243">
        <f t="shared" si="40"/>
        <v>0</v>
      </c>
      <c r="AV138" s="243">
        <f t="shared" si="40"/>
        <v>0</v>
      </c>
      <c r="AW138" s="243">
        <f t="shared" si="40"/>
        <v>0</v>
      </c>
      <c r="AX138" s="243">
        <f t="shared" si="40"/>
        <v>0</v>
      </c>
      <c r="AY138" s="243">
        <f t="shared" si="40"/>
        <v>0</v>
      </c>
      <c r="AZ138" s="243">
        <f t="shared" si="40"/>
        <v>0</v>
      </c>
      <c r="BA138" s="287"/>
    </row>
    <row r="139" spans="1:54" s="235" customFormat="1" ht="15">
      <c r="A139" s="440"/>
      <c r="B139" s="302" t="s">
        <v>199</v>
      </c>
      <c r="C139" s="303"/>
      <c r="D139" s="232"/>
      <c r="E139" s="232"/>
      <c r="F139" s="232"/>
      <c r="G139" s="232"/>
      <c r="H139" s="232"/>
      <c r="I139" s="232"/>
      <c r="J139" s="232"/>
      <c r="K139" s="232"/>
      <c r="L139" s="232"/>
      <c r="M139" s="232"/>
      <c r="N139" s="232"/>
      <c r="O139" s="232"/>
      <c r="P139" s="232"/>
      <c r="Q139" s="232"/>
      <c r="R139" s="232"/>
      <c r="S139" s="232"/>
      <c r="T139" s="232"/>
      <c r="U139" s="232"/>
      <c r="V139" s="304"/>
      <c r="W139" s="232"/>
      <c r="X139" s="232"/>
      <c r="Y139" s="232"/>
      <c r="Z139" s="256"/>
      <c r="AC139" s="232"/>
      <c r="AD139" s="232"/>
      <c r="AM139" s="243">
        <f>SUMPRODUCT($I$22:$I$125,AM22:AM125)</f>
        <v>0</v>
      </c>
      <c r="AN139" s="243">
        <f>SUMPRODUCT($I$22:$I$125,AN22:AN125)</f>
        <v>0</v>
      </c>
      <c r="AO139" s="243">
        <f>IF(AO21="kW",SUMPRODUCT($U$22:$U$125,$AA$22:$AA$125,AO22:AO125),SUMPRODUCT($I$22:$I$125,AO22:AO125))</f>
        <v>0</v>
      </c>
      <c r="AP139" s="243">
        <f t="shared" ref="AP139:AZ139" si="41">IF(AP21="kW",SUMPRODUCT($U$22:$U$125,$AA$22:$AA$125,AP22:AP125),SUMPRODUCT($I$22:$I$125,AP22:AP125))</f>
        <v>0</v>
      </c>
      <c r="AQ139" s="243">
        <f t="shared" si="41"/>
        <v>0</v>
      </c>
      <c r="AR139" s="243">
        <f t="shared" si="41"/>
        <v>0</v>
      </c>
      <c r="AS139" s="243">
        <f t="shared" si="41"/>
        <v>0</v>
      </c>
      <c r="AT139" s="243">
        <f t="shared" si="41"/>
        <v>0</v>
      </c>
      <c r="AU139" s="243">
        <f t="shared" si="41"/>
        <v>0</v>
      </c>
      <c r="AV139" s="243">
        <f t="shared" si="41"/>
        <v>0</v>
      </c>
      <c r="AW139" s="243">
        <f t="shared" si="41"/>
        <v>0</v>
      </c>
      <c r="AX139" s="243">
        <f t="shared" si="41"/>
        <v>0</v>
      </c>
      <c r="AY139" s="243">
        <f t="shared" si="41"/>
        <v>0</v>
      </c>
      <c r="AZ139" s="243">
        <f t="shared" si="41"/>
        <v>0</v>
      </c>
      <c r="BA139" s="287"/>
    </row>
    <row r="140" spans="1:54" s="235" customFormat="1" ht="15">
      <c r="A140" s="440"/>
      <c r="B140" s="302" t="s">
        <v>200</v>
      </c>
      <c r="C140" s="303"/>
      <c r="V140" s="304"/>
      <c r="Z140" s="256"/>
      <c r="AM140" s="243">
        <f>SUMPRODUCT($J$22:$J$125,AM22:AM125)</f>
        <v>0</v>
      </c>
      <c r="AN140" s="243">
        <f>SUMPRODUCT($J$22:$J$125,AN22:AN125)</f>
        <v>0</v>
      </c>
      <c r="AO140" s="243">
        <f>IF(AO21="kW",SUMPRODUCT($U$22:$U$125,$AB$22:$AB$125,AO22:AO125),SUMPRODUCT($J$22:$J$125,AO22:AO125))</f>
        <v>0</v>
      </c>
      <c r="AP140" s="243">
        <f t="shared" ref="AP140:AZ140" si="42">IF(AP21="kW",SUMPRODUCT($U$22:$U$125,$AB$22:$AB$125,AP22:AP125),SUMPRODUCT($J$22:$J$125,AP22:AP125))</f>
        <v>0</v>
      </c>
      <c r="AQ140" s="243">
        <f t="shared" si="42"/>
        <v>0</v>
      </c>
      <c r="AR140" s="243">
        <f t="shared" si="42"/>
        <v>0</v>
      </c>
      <c r="AS140" s="243">
        <f t="shared" si="42"/>
        <v>0</v>
      </c>
      <c r="AT140" s="243">
        <f t="shared" si="42"/>
        <v>0</v>
      </c>
      <c r="AU140" s="243">
        <f t="shared" si="42"/>
        <v>0</v>
      </c>
      <c r="AV140" s="243">
        <f t="shared" si="42"/>
        <v>0</v>
      </c>
      <c r="AW140" s="243">
        <f t="shared" si="42"/>
        <v>0</v>
      </c>
      <c r="AX140" s="243">
        <f t="shared" si="42"/>
        <v>0</v>
      </c>
      <c r="AY140" s="243">
        <f t="shared" si="42"/>
        <v>0</v>
      </c>
      <c r="AZ140" s="243">
        <f t="shared" si="42"/>
        <v>0</v>
      </c>
      <c r="BA140" s="287"/>
    </row>
    <row r="141" spans="1:54" s="235" customFormat="1" ht="15">
      <c r="A141" s="440"/>
      <c r="B141" s="302" t="s">
        <v>201</v>
      </c>
      <c r="C141" s="303"/>
      <c r="D141" s="286"/>
      <c r="E141" s="286"/>
      <c r="F141" s="286"/>
      <c r="G141" s="286"/>
      <c r="H141" s="286"/>
      <c r="I141" s="286"/>
      <c r="J141" s="286"/>
      <c r="K141" s="286"/>
      <c r="L141" s="286"/>
      <c r="M141" s="286"/>
      <c r="N141" s="286"/>
      <c r="O141" s="286"/>
      <c r="P141" s="286"/>
      <c r="Q141" s="286"/>
      <c r="R141" s="286"/>
      <c r="S141" s="286"/>
      <c r="T141" s="286"/>
      <c r="U141" s="286"/>
      <c r="W141" s="232"/>
      <c r="X141" s="232"/>
      <c r="Z141" s="256"/>
      <c r="AC141" s="304"/>
      <c r="AD141" s="304"/>
      <c r="AM141" s="243">
        <f>SUMPRODUCT($K$22:$K$125,AM22:AM125)</f>
        <v>0</v>
      </c>
      <c r="AN141" s="243">
        <f>SUMPRODUCT($K$22:$K$125,AN22:AN125)</f>
        <v>0</v>
      </c>
      <c r="AO141" s="243">
        <f>IF(AO21="kW",SUMPRODUCT($U$22:$U$125,$AC$22:$AC$125,AO22:AO125),SUMPRODUCT($K$22:$K$125,AO22:AO125))</f>
        <v>0</v>
      </c>
      <c r="AP141" s="243">
        <f t="shared" ref="AP141:AZ141" si="43">IF(AP21="kW",SUMPRODUCT($U$22:$U$125,$AC$22:$AC$125,AP22:AP125),SUMPRODUCT($K$22:$K$125,AP22:AP125))</f>
        <v>0</v>
      </c>
      <c r="AQ141" s="243">
        <f t="shared" si="43"/>
        <v>0</v>
      </c>
      <c r="AR141" s="243">
        <f t="shared" si="43"/>
        <v>0</v>
      </c>
      <c r="AS141" s="243">
        <f t="shared" si="43"/>
        <v>0</v>
      </c>
      <c r="AT141" s="243">
        <f t="shared" si="43"/>
        <v>0</v>
      </c>
      <c r="AU141" s="243">
        <f t="shared" si="43"/>
        <v>0</v>
      </c>
      <c r="AV141" s="243">
        <f t="shared" si="43"/>
        <v>0</v>
      </c>
      <c r="AW141" s="243">
        <f t="shared" si="43"/>
        <v>0</v>
      </c>
      <c r="AX141" s="243">
        <f t="shared" si="43"/>
        <v>0</v>
      </c>
      <c r="AY141" s="243">
        <f t="shared" si="43"/>
        <v>0</v>
      </c>
      <c r="AZ141" s="243">
        <f t="shared" si="43"/>
        <v>0</v>
      </c>
      <c r="BA141" s="287"/>
    </row>
    <row r="142" spans="1:54" s="235" customFormat="1" ht="15">
      <c r="A142" s="440"/>
      <c r="B142" s="302" t="s">
        <v>202</v>
      </c>
      <c r="C142" s="303"/>
      <c r="D142" s="286"/>
      <c r="E142" s="286"/>
      <c r="F142" s="286"/>
      <c r="G142" s="286"/>
      <c r="H142" s="286"/>
      <c r="I142" s="286"/>
      <c r="J142" s="286"/>
      <c r="K142" s="286"/>
      <c r="L142" s="286"/>
      <c r="M142" s="286"/>
      <c r="N142" s="286"/>
      <c r="O142" s="286"/>
      <c r="P142" s="286"/>
      <c r="Q142" s="286"/>
      <c r="R142" s="286"/>
      <c r="S142" s="286"/>
      <c r="T142" s="286"/>
      <c r="U142" s="286"/>
      <c r="V142" s="304"/>
      <c r="W142" s="232"/>
      <c r="X142" s="232"/>
      <c r="Z142" s="256"/>
      <c r="AC142" s="304"/>
      <c r="AD142" s="304"/>
      <c r="AM142" s="243">
        <f>SUMPRODUCT($L$22:$L$125,AM22:AM125)</f>
        <v>0</v>
      </c>
      <c r="AN142" s="243">
        <f>SUMPRODUCT($L$22:$L$125,AN22:AN125)</f>
        <v>0</v>
      </c>
      <c r="AO142" s="243">
        <f>IF(AO21="kW",SUMPRODUCT($U$22:$U$125,$AD$22:$AD$125,AO22:AO125),SUMPRODUCT($L$22:$L$125,AO22:AO125))</f>
        <v>0</v>
      </c>
      <c r="AP142" s="243">
        <f t="shared" ref="AP142:AZ142" si="44">IF(AP21="kW",SUMPRODUCT($U$22:$U$125,$AD$22:$AD$125,AP22:AP125),SUMPRODUCT($L$22:$L$125,AP22:AP125))</f>
        <v>0</v>
      </c>
      <c r="AQ142" s="243">
        <f t="shared" si="44"/>
        <v>0</v>
      </c>
      <c r="AR142" s="243">
        <f t="shared" si="44"/>
        <v>0</v>
      </c>
      <c r="AS142" s="243">
        <f t="shared" si="44"/>
        <v>0</v>
      </c>
      <c r="AT142" s="243">
        <f t="shared" si="44"/>
        <v>0</v>
      </c>
      <c r="AU142" s="243">
        <f t="shared" si="44"/>
        <v>0</v>
      </c>
      <c r="AV142" s="243">
        <f t="shared" si="44"/>
        <v>0</v>
      </c>
      <c r="AW142" s="243">
        <f t="shared" si="44"/>
        <v>0</v>
      </c>
      <c r="AX142" s="243">
        <f t="shared" si="44"/>
        <v>0</v>
      </c>
      <c r="AY142" s="243">
        <f t="shared" si="44"/>
        <v>0</v>
      </c>
      <c r="AZ142" s="243">
        <f t="shared" si="44"/>
        <v>0</v>
      </c>
      <c r="BA142" s="287"/>
    </row>
    <row r="143" spans="1:54" s="235" customFormat="1" ht="15">
      <c r="A143" s="440"/>
      <c r="B143" s="302" t="s">
        <v>203</v>
      </c>
      <c r="C143" s="303"/>
      <c r="D143" s="286"/>
      <c r="E143" s="286"/>
      <c r="F143" s="286"/>
      <c r="G143" s="286"/>
      <c r="H143" s="286"/>
      <c r="I143" s="286"/>
      <c r="J143" s="286"/>
      <c r="K143" s="286"/>
      <c r="L143" s="286"/>
      <c r="M143" s="286"/>
      <c r="N143" s="286"/>
      <c r="O143" s="286"/>
      <c r="P143" s="286"/>
      <c r="Q143" s="286"/>
      <c r="R143" s="286"/>
      <c r="S143" s="286"/>
      <c r="T143" s="286"/>
      <c r="U143" s="286"/>
      <c r="V143" s="304"/>
      <c r="W143" s="232"/>
      <c r="X143" s="232"/>
      <c r="Z143" s="256"/>
      <c r="AC143" s="304"/>
      <c r="AD143" s="304"/>
      <c r="AM143" s="243">
        <f>SUMPRODUCT($M$22:$M$125,AM22:AM125)</f>
        <v>0</v>
      </c>
      <c r="AN143" s="243">
        <f>SUMPRODUCT($M$22:$M$125,AN22:AN125)</f>
        <v>0</v>
      </c>
      <c r="AO143" s="243">
        <f>IF(AO21="kW",SUMPRODUCT($U$22:$U$125,$AE$22:$AE$125,AO22:AO125),SUMPRODUCT($M$22:$M$125,AO22:AO125))</f>
        <v>0</v>
      </c>
      <c r="AP143" s="243">
        <f t="shared" ref="AP143:AZ143" si="45">IF(AP21="kW",SUMPRODUCT($U$22:$U$125,$AE$22:$AE$125,AP22:AP125),SUMPRODUCT($M$22:$M$125,AP22:AP125))</f>
        <v>0</v>
      </c>
      <c r="AQ143" s="243">
        <f t="shared" si="45"/>
        <v>0</v>
      </c>
      <c r="AR143" s="243">
        <f t="shared" si="45"/>
        <v>0</v>
      </c>
      <c r="AS143" s="243">
        <f t="shared" si="45"/>
        <v>0</v>
      </c>
      <c r="AT143" s="243">
        <f t="shared" si="45"/>
        <v>0</v>
      </c>
      <c r="AU143" s="243">
        <f t="shared" si="45"/>
        <v>0</v>
      </c>
      <c r="AV143" s="243">
        <f t="shared" si="45"/>
        <v>0</v>
      </c>
      <c r="AW143" s="243">
        <f t="shared" si="45"/>
        <v>0</v>
      </c>
      <c r="AX143" s="243">
        <f t="shared" si="45"/>
        <v>0</v>
      </c>
      <c r="AY143" s="243">
        <f t="shared" si="45"/>
        <v>0</v>
      </c>
      <c r="AZ143" s="243">
        <f t="shared" si="45"/>
        <v>0</v>
      </c>
      <c r="BA143" s="287"/>
    </row>
    <row r="144" spans="1:54" s="235" customFormat="1" ht="15">
      <c r="A144" s="440"/>
      <c r="B144" s="302" t="s">
        <v>752</v>
      </c>
      <c r="C144" s="303"/>
      <c r="D144" s="286"/>
      <c r="E144" s="286"/>
      <c r="F144" s="286"/>
      <c r="G144" s="286"/>
      <c r="H144" s="286"/>
      <c r="I144" s="286"/>
      <c r="J144" s="286"/>
      <c r="K144" s="286"/>
      <c r="L144" s="286"/>
      <c r="M144" s="286"/>
      <c r="N144" s="286"/>
      <c r="O144" s="286"/>
      <c r="P144" s="286"/>
      <c r="Q144" s="286"/>
      <c r="R144" s="286"/>
      <c r="S144" s="286"/>
      <c r="T144" s="286"/>
      <c r="U144" s="286"/>
      <c r="V144" s="304"/>
      <c r="W144" s="232"/>
      <c r="X144" s="232"/>
      <c r="Z144" s="256"/>
      <c r="AC144" s="304"/>
      <c r="AD144" s="304"/>
      <c r="AM144" s="243">
        <f>SUMPRODUCT($N$22:$N$125,AM22:AM125)</f>
        <v>0</v>
      </c>
      <c r="AN144" s="243">
        <f>SUMPRODUCT($N$22:$N$125,AN22:AN125)</f>
        <v>0</v>
      </c>
      <c r="AO144" s="243">
        <f>IF(AO21="kW",SUMPRODUCT($U$22:$U$125,$AF$22:$AF$125,AO22:AO125),SUMPRODUCT($N$22:$N$125,AO22:AO125))</f>
        <v>0</v>
      </c>
      <c r="AP144" s="243">
        <f t="shared" ref="AP144:AZ144" si="46">IF(AP21="kW",SUMPRODUCT($U$22:$U$125,$AF$22:$AF$125,AP22:AP125),SUMPRODUCT($N$22:$N$125,AP22:AP125))</f>
        <v>0</v>
      </c>
      <c r="AQ144" s="243">
        <f t="shared" si="46"/>
        <v>0</v>
      </c>
      <c r="AR144" s="243">
        <f t="shared" si="46"/>
        <v>0</v>
      </c>
      <c r="AS144" s="243">
        <f t="shared" si="46"/>
        <v>0</v>
      </c>
      <c r="AT144" s="243">
        <f t="shared" si="46"/>
        <v>0</v>
      </c>
      <c r="AU144" s="243">
        <f t="shared" si="46"/>
        <v>0</v>
      </c>
      <c r="AV144" s="243">
        <f t="shared" si="46"/>
        <v>0</v>
      </c>
      <c r="AW144" s="243">
        <f t="shared" si="46"/>
        <v>0</v>
      </c>
      <c r="AX144" s="243">
        <f t="shared" si="46"/>
        <v>0</v>
      </c>
      <c r="AY144" s="243">
        <f t="shared" si="46"/>
        <v>0</v>
      </c>
      <c r="AZ144" s="243">
        <f t="shared" si="46"/>
        <v>0</v>
      </c>
      <c r="BA144" s="287"/>
    </row>
    <row r="145" spans="1:54" s="235" customFormat="1" ht="15">
      <c r="A145" s="440"/>
      <c r="B145" s="302" t="s">
        <v>753</v>
      </c>
      <c r="C145" s="303"/>
      <c r="D145" s="286"/>
      <c r="E145" s="286"/>
      <c r="F145" s="286"/>
      <c r="G145" s="286"/>
      <c r="H145" s="286"/>
      <c r="I145" s="286"/>
      <c r="J145" s="286"/>
      <c r="K145" s="286"/>
      <c r="L145" s="286"/>
      <c r="M145" s="286"/>
      <c r="N145" s="286"/>
      <c r="O145" s="286"/>
      <c r="P145" s="286"/>
      <c r="Q145" s="286"/>
      <c r="R145" s="286"/>
      <c r="S145" s="286"/>
      <c r="T145" s="286"/>
      <c r="U145" s="286"/>
      <c r="V145" s="304"/>
      <c r="W145" s="232"/>
      <c r="X145" s="232"/>
      <c r="Z145" s="256"/>
      <c r="AC145" s="304"/>
      <c r="AD145" s="304"/>
      <c r="AM145" s="243">
        <f>SUMPRODUCT($O$22:$O$125,AM22:AM125)</f>
        <v>0</v>
      </c>
      <c r="AN145" s="243">
        <f>SUMPRODUCT($O$22:$O$125,AN22:AN125)</f>
        <v>0</v>
      </c>
      <c r="AO145" s="243">
        <f>IF(AO21="kW",SUMPRODUCT($U$22:$U$125,$AG$22:$AG$125,AO22:AO125),SUMPRODUCT($O$22:$O$125,AO22:AO125))</f>
        <v>0</v>
      </c>
      <c r="AP145" s="243">
        <f t="shared" ref="AP145:AZ145" si="47">IF(AP21="kW",SUMPRODUCT($U$22:$U$125,$AG$22:$AG$125,AP22:AP125),SUMPRODUCT($O$22:$O$125,AP22:AP125))</f>
        <v>0</v>
      </c>
      <c r="AQ145" s="243">
        <f t="shared" si="47"/>
        <v>0</v>
      </c>
      <c r="AR145" s="243">
        <f t="shared" si="47"/>
        <v>0</v>
      </c>
      <c r="AS145" s="243">
        <f t="shared" si="47"/>
        <v>0</v>
      </c>
      <c r="AT145" s="243">
        <f t="shared" si="47"/>
        <v>0</v>
      </c>
      <c r="AU145" s="243">
        <f t="shared" si="47"/>
        <v>0</v>
      </c>
      <c r="AV145" s="243">
        <f t="shared" si="47"/>
        <v>0</v>
      </c>
      <c r="AW145" s="243">
        <f t="shared" si="47"/>
        <v>0</v>
      </c>
      <c r="AX145" s="243">
        <f t="shared" si="47"/>
        <v>0</v>
      </c>
      <c r="AY145" s="243">
        <f t="shared" si="47"/>
        <v>0</v>
      </c>
      <c r="AZ145" s="243">
        <f t="shared" si="47"/>
        <v>0</v>
      </c>
      <c r="BA145" s="287"/>
    </row>
    <row r="146" spans="1:54" s="235" customFormat="1" ht="15">
      <c r="A146" s="440"/>
      <c r="B146" s="302" t="s">
        <v>754</v>
      </c>
      <c r="C146" s="303"/>
      <c r="D146" s="286"/>
      <c r="E146" s="286"/>
      <c r="F146" s="286"/>
      <c r="G146" s="286"/>
      <c r="H146" s="286"/>
      <c r="I146" s="286"/>
      <c r="J146" s="286"/>
      <c r="K146" s="286"/>
      <c r="L146" s="286"/>
      <c r="M146" s="286"/>
      <c r="N146" s="286"/>
      <c r="O146" s="286"/>
      <c r="P146" s="286"/>
      <c r="Q146" s="286"/>
      <c r="R146" s="286"/>
      <c r="S146" s="286"/>
      <c r="T146" s="286"/>
      <c r="U146" s="286"/>
      <c r="V146" s="304"/>
      <c r="W146" s="232"/>
      <c r="X146" s="232"/>
      <c r="Z146" s="256"/>
      <c r="AC146" s="304"/>
      <c r="AD146" s="304"/>
      <c r="AM146" s="243">
        <f>SUMPRODUCT($P$22:$P$125,AM22:AM125)</f>
        <v>0</v>
      </c>
      <c r="AN146" s="243">
        <f>SUMPRODUCT($P$22:$P$125,AN22:AN125)</f>
        <v>0</v>
      </c>
      <c r="AO146" s="243">
        <f>IF(AO21="kW",SUMPRODUCT($U$22:$U$125,$AH$22:$AH$125,AO22:AO125),SUMPRODUCT($P$22:$P$125,AO22:AO125))</f>
        <v>0</v>
      </c>
      <c r="AP146" s="243">
        <f t="shared" ref="AP146:AZ146" si="48">IF(AP21="kW",SUMPRODUCT($U$22:$U$125,$AH$22:$AH$125,AP22:AP125),SUMPRODUCT($P$22:$P$125,AP22:AP125))</f>
        <v>0</v>
      </c>
      <c r="AQ146" s="243">
        <f t="shared" si="48"/>
        <v>0</v>
      </c>
      <c r="AR146" s="243">
        <f t="shared" si="48"/>
        <v>0</v>
      </c>
      <c r="AS146" s="243">
        <f t="shared" si="48"/>
        <v>0</v>
      </c>
      <c r="AT146" s="243">
        <f t="shared" si="48"/>
        <v>0</v>
      </c>
      <c r="AU146" s="243">
        <f t="shared" si="48"/>
        <v>0</v>
      </c>
      <c r="AV146" s="243">
        <f t="shared" si="48"/>
        <v>0</v>
      </c>
      <c r="AW146" s="243">
        <f t="shared" si="48"/>
        <v>0</v>
      </c>
      <c r="AX146" s="243">
        <f t="shared" si="48"/>
        <v>0</v>
      </c>
      <c r="AY146" s="243">
        <f t="shared" si="48"/>
        <v>0</v>
      </c>
      <c r="AZ146" s="243">
        <f t="shared" si="48"/>
        <v>0</v>
      </c>
      <c r="BA146" s="287"/>
    </row>
    <row r="147" spans="1:54" s="235" customFormat="1" ht="15">
      <c r="A147" s="440"/>
      <c r="B147" s="302" t="s">
        <v>755</v>
      </c>
      <c r="C147" s="303"/>
      <c r="D147" s="286"/>
      <c r="E147" s="286"/>
      <c r="F147" s="286"/>
      <c r="G147" s="286"/>
      <c r="H147" s="286"/>
      <c r="I147" s="286"/>
      <c r="J147" s="286"/>
      <c r="K147" s="286"/>
      <c r="L147" s="286"/>
      <c r="M147" s="286"/>
      <c r="N147" s="286"/>
      <c r="O147" s="286"/>
      <c r="P147" s="286"/>
      <c r="Q147" s="286"/>
      <c r="R147" s="286"/>
      <c r="S147" s="286"/>
      <c r="T147" s="286"/>
      <c r="U147" s="286"/>
      <c r="V147" s="304"/>
      <c r="W147" s="232"/>
      <c r="X147" s="232"/>
      <c r="Z147" s="256"/>
      <c r="AC147" s="304"/>
      <c r="AD147" s="304"/>
      <c r="AM147" s="243">
        <f>SUMPRODUCT($Q$22:$Q$125,AM22:AM125)</f>
        <v>0</v>
      </c>
      <c r="AN147" s="243">
        <f>SUMPRODUCT($Q$22:$Q$125,AN22:AN125)</f>
        <v>0</v>
      </c>
      <c r="AO147" s="243">
        <f>IF(AO21="kW",SUMPRODUCT($U$22:$U$125,$AI$22:$AI$125,AO22:AO125),SUMPRODUCT($Q$22:$Q$125,AO22:AO125))</f>
        <v>0</v>
      </c>
      <c r="AP147" s="243">
        <f t="shared" ref="AP147:AZ147" si="49">IF(AP21="kW",SUMPRODUCT($U$22:$U$125,$AI$22:$AI$125,AP22:AP125),SUMPRODUCT($Q$22:$Q$125,AP22:AP125))</f>
        <v>0</v>
      </c>
      <c r="AQ147" s="243">
        <f t="shared" si="49"/>
        <v>0</v>
      </c>
      <c r="AR147" s="243">
        <f t="shared" si="49"/>
        <v>0</v>
      </c>
      <c r="AS147" s="243">
        <f t="shared" si="49"/>
        <v>0</v>
      </c>
      <c r="AT147" s="243">
        <f t="shared" si="49"/>
        <v>0</v>
      </c>
      <c r="AU147" s="243">
        <f t="shared" si="49"/>
        <v>0</v>
      </c>
      <c r="AV147" s="243">
        <f t="shared" si="49"/>
        <v>0</v>
      </c>
      <c r="AW147" s="243">
        <f t="shared" si="49"/>
        <v>0</v>
      </c>
      <c r="AX147" s="243">
        <f t="shared" si="49"/>
        <v>0</v>
      </c>
      <c r="AY147" s="243">
        <f t="shared" si="49"/>
        <v>0</v>
      </c>
      <c r="AZ147" s="243">
        <f t="shared" si="49"/>
        <v>0</v>
      </c>
      <c r="BA147" s="287"/>
    </row>
    <row r="148" spans="1:54" s="235" customFormat="1" ht="15">
      <c r="A148" s="440"/>
      <c r="B148" s="302" t="s">
        <v>756</v>
      </c>
      <c r="C148" s="303"/>
      <c r="D148" s="286"/>
      <c r="E148" s="286"/>
      <c r="F148" s="286"/>
      <c r="G148" s="286"/>
      <c r="H148" s="286"/>
      <c r="I148" s="286"/>
      <c r="J148" s="286"/>
      <c r="K148" s="286"/>
      <c r="L148" s="286"/>
      <c r="M148" s="286"/>
      <c r="N148" s="286"/>
      <c r="O148" s="286"/>
      <c r="P148" s="286"/>
      <c r="Q148" s="286"/>
      <c r="R148" s="286"/>
      <c r="S148" s="286"/>
      <c r="T148" s="286"/>
      <c r="U148" s="286"/>
      <c r="V148" s="304"/>
      <c r="W148" s="232"/>
      <c r="X148" s="232"/>
      <c r="Z148" s="256"/>
      <c r="AC148" s="304"/>
      <c r="AD148" s="304"/>
      <c r="AM148" s="243">
        <f>SUMPRODUCT($R$22:$R$125,AM22:AM125)</f>
        <v>0</v>
      </c>
      <c r="AN148" s="243">
        <f>SUMPRODUCT($R$22:$R$125,AN22:AN125)</f>
        <v>0</v>
      </c>
      <c r="AO148" s="243">
        <f>IF(AO21="kW",SUMPRODUCT($U$22:$U$125,$AJ$22:$AJ$125,AO22:AO125),SUMPRODUCT($R$22:$R$125,AO22:AO125))</f>
        <v>0</v>
      </c>
      <c r="AP148" s="243">
        <f t="shared" ref="AP148:AZ148" si="50">IF(AP21="kW",SUMPRODUCT($U$22:$U$125,$AJ$22:$AJ$125,AP22:AP125),SUMPRODUCT($R$22:$R$125,AP22:AP125))</f>
        <v>0</v>
      </c>
      <c r="AQ148" s="243">
        <f t="shared" si="50"/>
        <v>0</v>
      </c>
      <c r="AR148" s="243">
        <f t="shared" si="50"/>
        <v>0</v>
      </c>
      <c r="AS148" s="243">
        <f t="shared" si="50"/>
        <v>0</v>
      </c>
      <c r="AT148" s="243">
        <f t="shared" si="50"/>
        <v>0</v>
      </c>
      <c r="AU148" s="243">
        <f t="shared" si="50"/>
        <v>0</v>
      </c>
      <c r="AV148" s="243">
        <f t="shared" si="50"/>
        <v>0</v>
      </c>
      <c r="AW148" s="243">
        <f t="shared" si="50"/>
        <v>0</v>
      </c>
      <c r="AX148" s="243">
        <f t="shared" si="50"/>
        <v>0</v>
      </c>
      <c r="AY148" s="243">
        <f t="shared" si="50"/>
        <v>0</v>
      </c>
      <c r="AZ148" s="243">
        <f t="shared" si="50"/>
        <v>0</v>
      </c>
      <c r="BA148" s="287"/>
    </row>
    <row r="149" spans="1:54" s="235" customFormat="1" ht="15">
      <c r="A149" s="440"/>
      <c r="B149" s="302" t="s">
        <v>757</v>
      </c>
      <c r="C149" s="303"/>
      <c r="D149" s="286"/>
      <c r="E149" s="286"/>
      <c r="F149" s="286"/>
      <c r="G149" s="286"/>
      <c r="H149" s="286"/>
      <c r="I149" s="286"/>
      <c r="J149" s="286"/>
      <c r="K149" s="286"/>
      <c r="L149" s="286"/>
      <c r="M149" s="286"/>
      <c r="N149" s="286"/>
      <c r="O149" s="286"/>
      <c r="P149" s="286"/>
      <c r="Q149" s="286"/>
      <c r="R149" s="286"/>
      <c r="S149" s="286"/>
      <c r="T149" s="286"/>
      <c r="U149" s="286"/>
      <c r="V149" s="304"/>
      <c r="W149" s="232"/>
      <c r="X149" s="232"/>
      <c r="Z149" s="256"/>
      <c r="AC149" s="304"/>
      <c r="AD149" s="304"/>
      <c r="AM149" s="243">
        <f>SUMPRODUCT($S$22:$S$125,AM22:AM125)</f>
        <v>0</v>
      </c>
      <c r="AN149" s="243">
        <f>SUMPRODUCT($S$22:$S$125,AN22:AN125)</f>
        <v>0</v>
      </c>
      <c r="AO149" s="243">
        <f>IF(AO21="kW",SUMPRODUCT($U$22:$U$125,$AK$22:$AK$125,AO22:AO125),SUMPRODUCT($S$22:$S$125,AO22:AO125))</f>
        <v>0</v>
      </c>
      <c r="AP149" s="243">
        <f t="shared" ref="AP149:AZ149" si="51">IF(AP21="kW",SUMPRODUCT($U$22:$U$125,$AK$22:$AK$125,AP22:AP125),SUMPRODUCT($S$22:$S$125,AP22:AP125))</f>
        <v>0</v>
      </c>
      <c r="AQ149" s="243">
        <f t="shared" si="51"/>
        <v>0</v>
      </c>
      <c r="AR149" s="243">
        <f t="shared" si="51"/>
        <v>0</v>
      </c>
      <c r="AS149" s="243">
        <f t="shared" si="51"/>
        <v>0</v>
      </c>
      <c r="AT149" s="243">
        <f t="shared" si="51"/>
        <v>0</v>
      </c>
      <c r="AU149" s="243">
        <f t="shared" si="51"/>
        <v>0</v>
      </c>
      <c r="AV149" s="243">
        <f t="shared" si="51"/>
        <v>0</v>
      </c>
      <c r="AW149" s="243">
        <f t="shared" si="51"/>
        <v>0</v>
      </c>
      <c r="AX149" s="243">
        <f t="shared" si="51"/>
        <v>0</v>
      </c>
      <c r="AY149" s="243">
        <f t="shared" si="51"/>
        <v>0</v>
      </c>
      <c r="AZ149" s="243">
        <f t="shared" si="51"/>
        <v>0</v>
      </c>
      <c r="BA149" s="287"/>
    </row>
    <row r="150" spans="1:54" ht="15">
      <c r="B150" s="305" t="s">
        <v>758</v>
      </c>
      <c r="C150" s="306"/>
      <c r="D150" s="307"/>
      <c r="E150" s="307"/>
      <c r="F150" s="307"/>
      <c r="G150" s="307"/>
      <c r="H150" s="307"/>
      <c r="I150" s="307"/>
      <c r="J150" s="307"/>
      <c r="K150" s="307"/>
      <c r="L150" s="307"/>
      <c r="M150" s="307"/>
      <c r="N150" s="307"/>
      <c r="O150" s="307"/>
      <c r="P150" s="307"/>
      <c r="Q150" s="307"/>
      <c r="R150" s="307"/>
      <c r="S150" s="307"/>
      <c r="T150" s="307"/>
      <c r="U150" s="307"/>
      <c r="V150" s="308"/>
      <c r="W150" s="309"/>
      <c r="X150" s="310"/>
      <c r="Y150" s="308"/>
      <c r="Z150" s="311"/>
      <c r="AA150" s="312"/>
      <c r="AB150" s="312"/>
      <c r="AC150" s="308"/>
      <c r="AD150" s="308"/>
      <c r="AE150" s="312"/>
      <c r="AF150" s="312"/>
      <c r="AG150" s="312"/>
      <c r="AH150" s="312"/>
      <c r="AI150" s="312"/>
      <c r="AJ150" s="312"/>
      <c r="AK150" s="312"/>
      <c r="AL150" s="312"/>
      <c r="AM150" s="277">
        <f>SUMPRODUCT($T$22:$T$125,AM22:AM125)</f>
        <v>0</v>
      </c>
      <c r="AN150" s="277">
        <f>SUMPRODUCT($T$22:$T$125,AN22:AN125)</f>
        <v>0</v>
      </c>
      <c r="AO150" s="277">
        <f>IF(AO21="kW",SUMPRODUCT($U$22:$U$125,$AL$22:$AL$125,AO22:AO125),SUMPRODUCT($T$22:$T$125,AO22:AO125))</f>
        <v>0</v>
      </c>
      <c r="AP150" s="277">
        <f t="shared" ref="AP150:AZ150" si="52">IF(AP21="kW",SUMPRODUCT($U$22:$U$125,$AL$22:$AL$125,AP22:AP125),SUMPRODUCT($T$22:$T$125,AP22:AP125))</f>
        <v>0</v>
      </c>
      <c r="AQ150" s="277">
        <f t="shared" si="52"/>
        <v>0</v>
      </c>
      <c r="AR150" s="277">
        <f t="shared" si="52"/>
        <v>0</v>
      </c>
      <c r="AS150" s="277">
        <f t="shared" si="52"/>
        <v>0</v>
      </c>
      <c r="AT150" s="277">
        <f t="shared" si="52"/>
        <v>0</v>
      </c>
      <c r="AU150" s="277">
        <f t="shared" si="52"/>
        <v>0</v>
      </c>
      <c r="AV150" s="277">
        <f t="shared" si="52"/>
        <v>0</v>
      </c>
      <c r="AW150" s="277">
        <f t="shared" si="52"/>
        <v>0</v>
      </c>
      <c r="AX150" s="277">
        <f t="shared" si="52"/>
        <v>0</v>
      </c>
      <c r="AY150" s="277">
        <f t="shared" si="52"/>
        <v>0</v>
      </c>
      <c r="AZ150" s="277">
        <f t="shared" si="52"/>
        <v>0</v>
      </c>
      <c r="BA150" s="694"/>
      <c r="BB150" s="313"/>
    </row>
    <row r="151" spans="1:54" ht="15">
      <c r="B151" s="643"/>
      <c r="C151" s="303"/>
      <c r="D151" s="644"/>
      <c r="E151" s="644"/>
      <c r="F151" s="644"/>
      <c r="G151" s="644"/>
      <c r="H151" s="644"/>
      <c r="I151" s="644"/>
      <c r="J151" s="644"/>
      <c r="K151" s="644"/>
      <c r="L151" s="644"/>
      <c r="M151" s="644"/>
      <c r="N151" s="644"/>
      <c r="O151" s="644"/>
      <c r="P151" s="644"/>
      <c r="Q151" s="644"/>
      <c r="R151" s="644"/>
      <c r="S151" s="644"/>
      <c r="T151" s="644"/>
      <c r="U151" s="644"/>
      <c r="V151" s="645"/>
      <c r="W151" s="646"/>
      <c r="X151" s="647"/>
      <c r="Y151" s="645"/>
      <c r="Z151" s="256"/>
      <c r="AC151" s="645"/>
      <c r="AD151" s="645"/>
      <c r="AM151" s="243"/>
      <c r="AN151" s="243"/>
      <c r="AO151" s="243"/>
      <c r="AP151" s="243"/>
      <c r="AQ151" s="243"/>
      <c r="AR151" s="243"/>
      <c r="AS151" s="243"/>
      <c r="AT151" s="243"/>
      <c r="AU151" s="243"/>
      <c r="AV151" s="243"/>
      <c r="AW151" s="243"/>
      <c r="AX151" s="243"/>
      <c r="AY151" s="243"/>
      <c r="AZ151" s="243"/>
      <c r="BB151" s="313"/>
    </row>
    <row r="152" spans="1:54" ht="15">
      <c r="B152" s="643"/>
      <c r="C152" s="303"/>
      <c r="D152" s="644"/>
      <c r="E152" s="644"/>
      <c r="F152" s="644"/>
      <c r="G152" s="644"/>
      <c r="H152" s="644"/>
      <c r="I152" s="644"/>
      <c r="J152" s="644"/>
      <c r="K152" s="644"/>
      <c r="L152" s="644"/>
      <c r="M152" s="644"/>
      <c r="N152" s="644"/>
      <c r="O152" s="644"/>
      <c r="P152" s="644"/>
      <c r="Q152" s="644"/>
      <c r="R152" s="644"/>
      <c r="S152" s="644"/>
      <c r="T152" s="644"/>
      <c r="U152" s="644"/>
      <c r="V152" s="645"/>
      <c r="W152" s="646"/>
      <c r="X152" s="647"/>
      <c r="Y152" s="645"/>
      <c r="Z152" s="256"/>
      <c r="AC152" s="645"/>
      <c r="AD152" s="645"/>
      <c r="AM152" s="243"/>
      <c r="AN152" s="243"/>
      <c r="AO152" s="243"/>
      <c r="AP152" s="243"/>
      <c r="AQ152" s="243"/>
      <c r="AR152" s="243"/>
      <c r="AS152" s="243"/>
      <c r="AT152" s="243"/>
      <c r="AU152" s="243"/>
      <c r="AV152" s="243"/>
      <c r="AW152" s="243"/>
      <c r="AX152" s="243"/>
      <c r="AY152" s="243"/>
      <c r="AZ152" s="243"/>
      <c r="BB152" s="313"/>
    </row>
    <row r="153" spans="1:54" ht="15">
      <c r="B153" s="643"/>
      <c r="C153" s="303"/>
      <c r="D153" s="644"/>
      <c r="E153" s="644"/>
      <c r="F153" s="644"/>
      <c r="G153" s="644"/>
      <c r="H153" s="644"/>
      <c r="I153" s="644"/>
      <c r="J153" s="644"/>
      <c r="K153" s="644"/>
      <c r="L153" s="644"/>
      <c r="M153" s="644"/>
      <c r="N153" s="644"/>
      <c r="O153" s="644"/>
      <c r="P153" s="644"/>
      <c r="Q153" s="644"/>
      <c r="R153" s="644"/>
      <c r="S153" s="644"/>
      <c r="T153" s="644"/>
      <c r="U153" s="644"/>
      <c r="V153" s="645"/>
      <c r="W153" s="646"/>
      <c r="X153" s="647"/>
      <c r="Y153" s="645"/>
      <c r="Z153" s="256"/>
      <c r="AC153" s="645"/>
      <c r="AD153" s="645"/>
      <c r="AM153" s="243"/>
      <c r="AN153" s="243"/>
      <c r="AO153" s="243"/>
      <c r="AP153" s="243"/>
      <c r="AQ153" s="243"/>
      <c r="AR153" s="243"/>
      <c r="AS153" s="243"/>
      <c r="AT153" s="243"/>
      <c r="AU153" s="243"/>
      <c r="AV153" s="243"/>
      <c r="AW153" s="243"/>
      <c r="AX153" s="243"/>
      <c r="AY153" s="243"/>
      <c r="AZ153" s="243"/>
      <c r="BB153" s="313"/>
    </row>
    <row r="154" spans="1:54" ht="21.75" customHeight="1">
      <c r="B154" s="314" t="s">
        <v>539</v>
      </c>
      <c r="C154" s="315"/>
      <c r="D154" s="316"/>
      <c r="E154" s="316"/>
      <c r="F154" s="316"/>
      <c r="G154" s="316"/>
      <c r="H154" s="316"/>
      <c r="I154" s="316"/>
      <c r="J154" s="316"/>
      <c r="K154" s="316"/>
      <c r="L154" s="316"/>
      <c r="M154" s="316"/>
      <c r="N154" s="316"/>
      <c r="O154" s="316"/>
      <c r="P154" s="316"/>
      <c r="Q154" s="316"/>
      <c r="R154" s="316"/>
      <c r="S154" s="316"/>
      <c r="T154" s="316"/>
      <c r="U154" s="316"/>
      <c r="V154" s="316"/>
      <c r="W154" s="316"/>
      <c r="X154" s="316"/>
      <c r="Y154" s="316"/>
      <c r="Z154" s="317"/>
      <c r="AA154" s="318"/>
      <c r="AB154" s="316"/>
      <c r="AC154" s="316"/>
      <c r="AD154" s="316"/>
      <c r="AE154" s="316"/>
      <c r="AF154" s="316"/>
      <c r="AG154" s="316"/>
      <c r="AH154" s="316"/>
      <c r="AI154" s="316"/>
      <c r="AJ154" s="316"/>
      <c r="AK154" s="316"/>
      <c r="AL154" s="316"/>
      <c r="AM154" s="319"/>
      <c r="AN154" s="319"/>
      <c r="AO154" s="319"/>
      <c r="AP154" s="319"/>
      <c r="AQ154" s="319"/>
      <c r="AR154" s="319"/>
      <c r="AS154" s="319"/>
      <c r="AT154" s="319"/>
      <c r="AU154" s="319"/>
      <c r="AV154" s="319"/>
      <c r="AW154" s="319"/>
      <c r="AX154" s="319"/>
      <c r="AY154" s="319"/>
      <c r="AZ154" s="319"/>
      <c r="BA154" s="319"/>
      <c r="BB154" s="313"/>
    </row>
    <row r="156" spans="1:54" ht="15.75">
      <c r="B156" s="233" t="s">
        <v>220</v>
      </c>
      <c r="C156" s="234"/>
      <c r="D156" s="502" t="s">
        <v>484</v>
      </c>
      <c r="F156" s="502"/>
      <c r="V156" s="234"/>
      <c r="AM156" s="223"/>
      <c r="AN156" s="221"/>
      <c r="AO156" s="221"/>
      <c r="AP156" s="221"/>
      <c r="AQ156" s="221"/>
      <c r="AR156" s="221"/>
      <c r="AS156" s="221"/>
      <c r="AT156" s="221"/>
      <c r="AU156" s="221"/>
      <c r="AV156" s="221"/>
      <c r="AW156" s="221"/>
      <c r="AX156" s="221"/>
      <c r="AY156" s="221"/>
      <c r="AZ156" s="221"/>
      <c r="BA156" s="221"/>
    </row>
    <row r="157" spans="1:54" ht="34.5" customHeight="1">
      <c r="B157" s="832" t="s">
        <v>192</v>
      </c>
      <c r="C157" s="834" t="s">
        <v>30</v>
      </c>
      <c r="D157" s="236" t="s">
        <v>976</v>
      </c>
      <c r="E157" s="843" t="s">
        <v>977</v>
      </c>
      <c r="F157" s="844"/>
      <c r="G157" s="844"/>
      <c r="H157" s="844"/>
      <c r="I157" s="844"/>
      <c r="J157" s="844"/>
      <c r="K157" s="844"/>
      <c r="L157" s="844"/>
      <c r="M157" s="844"/>
      <c r="N157" s="844"/>
      <c r="O157" s="844"/>
      <c r="P157" s="844"/>
      <c r="Q157" s="844"/>
      <c r="R157" s="844"/>
      <c r="S157" s="844"/>
      <c r="T157" s="845"/>
      <c r="U157" s="841" t="s">
        <v>194</v>
      </c>
      <c r="V157" s="236" t="s">
        <v>390</v>
      </c>
      <c r="W157" s="838" t="s">
        <v>193</v>
      </c>
      <c r="X157" s="839"/>
      <c r="Y157" s="839"/>
      <c r="Z157" s="839"/>
      <c r="AA157" s="839"/>
      <c r="AB157" s="839"/>
      <c r="AC157" s="839"/>
      <c r="AD157" s="839"/>
      <c r="AE157" s="839"/>
      <c r="AF157" s="839"/>
      <c r="AG157" s="839"/>
      <c r="AH157" s="839"/>
      <c r="AI157" s="839"/>
      <c r="AJ157" s="839"/>
      <c r="AK157" s="839"/>
      <c r="AL157" s="846"/>
      <c r="AM157" s="838" t="s">
        <v>221</v>
      </c>
      <c r="AN157" s="839"/>
      <c r="AO157" s="839"/>
      <c r="AP157" s="839"/>
      <c r="AQ157" s="839"/>
      <c r="AR157" s="839"/>
      <c r="AS157" s="839"/>
      <c r="AT157" s="839"/>
      <c r="AU157" s="839"/>
      <c r="AV157" s="839"/>
      <c r="AW157" s="839"/>
      <c r="AX157" s="839"/>
      <c r="AY157" s="839"/>
      <c r="AZ157" s="839"/>
      <c r="BA157" s="840"/>
    </row>
    <row r="158" spans="1:54" ht="60.75" customHeight="1">
      <c r="B158" s="833"/>
      <c r="C158" s="835"/>
      <c r="D158" s="237">
        <v>2012</v>
      </c>
      <c r="E158" s="237">
        <v>2013</v>
      </c>
      <c r="F158" s="237">
        <v>2014</v>
      </c>
      <c r="G158" s="237">
        <v>2015</v>
      </c>
      <c r="H158" s="237">
        <v>2016</v>
      </c>
      <c r="I158" s="237">
        <v>2017</v>
      </c>
      <c r="J158" s="237">
        <v>2018</v>
      </c>
      <c r="K158" s="237">
        <v>2019</v>
      </c>
      <c r="L158" s="237">
        <v>2020</v>
      </c>
      <c r="M158" s="237">
        <v>2021</v>
      </c>
      <c r="N158" s="237">
        <v>2022</v>
      </c>
      <c r="O158" s="237">
        <v>2023</v>
      </c>
      <c r="P158" s="237">
        <v>2024</v>
      </c>
      <c r="Q158" s="237">
        <v>2025</v>
      </c>
      <c r="R158" s="237">
        <v>2026</v>
      </c>
      <c r="S158" s="237">
        <v>2027</v>
      </c>
      <c r="T158" s="237">
        <v>2028</v>
      </c>
      <c r="U158" s="842"/>
      <c r="V158" s="237">
        <v>2012</v>
      </c>
      <c r="W158" s="237">
        <v>2013</v>
      </c>
      <c r="X158" s="237">
        <v>2014</v>
      </c>
      <c r="Y158" s="237">
        <v>2015</v>
      </c>
      <c r="Z158" s="237">
        <v>2016</v>
      </c>
      <c r="AA158" s="237">
        <v>2017</v>
      </c>
      <c r="AB158" s="237">
        <v>2018</v>
      </c>
      <c r="AC158" s="237">
        <v>2019</v>
      </c>
      <c r="AD158" s="237">
        <v>2020</v>
      </c>
      <c r="AE158" s="237">
        <v>2021</v>
      </c>
      <c r="AF158" s="237">
        <v>2022</v>
      </c>
      <c r="AG158" s="237">
        <v>2023</v>
      </c>
      <c r="AH158" s="237">
        <v>2024</v>
      </c>
      <c r="AI158" s="237">
        <v>2025</v>
      </c>
      <c r="AJ158" s="237">
        <v>2026</v>
      </c>
      <c r="AK158" s="237">
        <v>2027</v>
      </c>
      <c r="AL158" s="237">
        <v>2028</v>
      </c>
      <c r="AM158" s="237" t="str">
        <f>'1.  LRAMVA Summary'!D45</f>
        <v>Residential</v>
      </c>
      <c r="AN158" s="237" t="str">
        <f>'1.  LRAMVA Summary'!E45</f>
        <v>GS&lt;50 kW</v>
      </c>
      <c r="AO158" s="237" t="str">
        <f>'1.  LRAMVA Summary'!F45</f>
        <v>GS 50-4,999 kW</v>
      </c>
      <c r="AP158" s="237" t="str">
        <f>'1.  LRAMVA Summary'!G45</f>
        <v>Unmetered Scattered Load</v>
      </c>
      <c r="AQ158" s="237" t="str">
        <f>'1.  LRAMVA Summary'!H45</f>
        <v>Sentinel Lighting</v>
      </c>
      <c r="AR158" s="237" t="str">
        <f>'1.  LRAMVA Summary'!I45</f>
        <v>Street Lighting</v>
      </c>
      <c r="AS158" s="237">
        <f>'1.  LRAMVA Summary'!J45</f>
        <v>0</v>
      </c>
      <c r="AT158" s="237">
        <f>'1.  LRAMVA Summary'!K45</f>
        <v>0</v>
      </c>
      <c r="AU158" s="237">
        <f>'1.  LRAMVA Summary'!L45</f>
        <v>0</v>
      </c>
      <c r="AV158" s="237">
        <f>'1.  LRAMVA Summary'!M45</f>
        <v>0</v>
      </c>
      <c r="AW158" s="237">
        <f>'1.  LRAMVA Summary'!N45</f>
        <v>0</v>
      </c>
      <c r="AX158" s="237">
        <f>'1.  LRAMVA Summary'!O45</f>
        <v>0</v>
      </c>
      <c r="AY158" s="237">
        <f>'1.  LRAMVA Summary'!P45</f>
        <v>0</v>
      </c>
      <c r="AZ158" s="237">
        <f>'1.  LRAMVA Summary'!Q45</f>
        <v>0</v>
      </c>
      <c r="BA158" s="239" t="str">
        <f>'1.  LRAMVA Summary'!R45</f>
        <v>Total</v>
      </c>
    </row>
    <row r="159" spans="1:54" ht="15.75" customHeight="1">
      <c r="A159" s="441"/>
      <c r="B159" s="240" t="s">
        <v>0</v>
      </c>
      <c r="C159" s="241"/>
      <c r="D159" s="241"/>
      <c r="E159" s="241"/>
      <c r="F159" s="241"/>
      <c r="G159" s="241"/>
      <c r="H159" s="241"/>
      <c r="I159" s="241"/>
      <c r="J159" s="241"/>
      <c r="K159" s="241"/>
      <c r="L159" s="241"/>
      <c r="M159" s="241"/>
      <c r="N159" s="241"/>
      <c r="O159" s="241"/>
      <c r="P159" s="241"/>
      <c r="Q159" s="241"/>
      <c r="R159" s="241"/>
      <c r="S159" s="241"/>
      <c r="T159" s="241"/>
      <c r="U159" s="242"/>
      <c r="V159" s="241"/>
      <c r="W159" s="241"/>
      <c r="X159" s="241"/>
      <c r="Y159" s="241"/>
      <c r="Z159" s="241"/>
      <c r="AA159" s="241"/>
      <c r="AB159" s="241"/>
      <c r="AC159" s="241"/>
      <c r="AD159" s="241"/>
      <c r="AE159" s="241"/>
      <c r="AF159" s="241"/>
      <c r="AG159" s="241"/>
      <c r="AH159" s="241"/>
      <c r="AI159" s="241"/>
      <c r="AJ159" s="241"/>
      <c r="AK159" s="241"/>
      <c r="AL159" s="241"/>
      <c r="AM159" s="243" t="str">
        <f>'1.  LRAMVA Summary'!D46</f>
        <v>kWh</v>
      </c>
      <c r="AN159" s="243" t="str">
        <f>'1.  LRAMVA Summary'!E46</f>
        <v>kWh</v>
      </c>
      <c r="AO159" s="243" t="str">
        <f>'1.  LRAMVA Summary'!F46</f>
        <v>kW</v>
      </c>
      <c r="AP159" s="243" t="str">
        <f>'1.  LRAMVA Summary'!G46</f>
        <v>kWh</v>
      </c>
      <c r="AQ159" s="243" t="str">
        <f>'1.  LRAMVA Summary'!H46</f>
        <v>kW</v>
      </c>
      <c r="AR159" s="243" t="str">
        <f>'1.  LRAMVA Summary'!I46</f>
        <v>kW</v>
      </c>
      <c r="AS159" s="243">
        <f>'1.  LRAMVA Summary'!J46</f>
        <v>0</v>
      </c>
      <c r="AT159" s="243">
        <f>'1.  LRAMVA Summary'!K46</f>
        <v>0</v>
      </c>
      <c r="AU159" s="243">
        <f>'1.  LRAMVA Summary'!L46</f>
        <v>0</v>
      </c>
      <c r="AV159" s="243">
        <f>'1.  LRAMVA Summary'!M46</f>
        <v>0</v>
      </c>
      <c r="AW159" s="243">
        <f>'1.  LRAMVA Summary'!N46</f>
        <v>0</v>
      </c>
      <c r="AX159" s="243">
        <f>'1.  LRAMVA Summary'!O46</f>
        <v>0</v>
      </c>
      <c r="AY159" s="243">
        <f>'1.  LRAMVA Summary'!P46</f>
        <v>0</v>
      </c>
      <c r="AZ159" s="243">
        <f>'1.  LRAMVA Summary'!Q46</f>
        <v>0</v>
      </c>
      <c r="BA159" s="320"/>
    </row>
    <row r="160" spans="1:54" ht="15" hidden="1" outlineLevel="1">
      <c r="A160" s="440">
        <v>1</v>
      </c>
      <c r="B160" s="246" t="s">
        <v>1</v>
      </c>
      <c r="C160" s="243" t="s">
        <v>22</v>
      </c>
      <c r="D160" s="247"/>
      <c r="E160" s="247"/>
      <c r="F160" s="247"/>
      <c r="G160" s="247"/>
      <c r="H160" s="247"/>
      <c r="I160" s="247"/>
      <c r="J160" s="247"/>
      <c r="K160" s="247"/>
      <c r="L160" s="247"/>
      <c r="M160" s="247"/>
      <c r="N160" s="247"/>
      <c r="O160" s="247"/>
      <c r="P160" s="247"/>
      <c r="Q160" s="247"/>
      <c r="R160" s="247"/>
      <c r="S160" s="247"/>
      <c r="T160" s="247"/>
      <c r="U160" s="243"/>
      <c r="V160" s="247"/>
      <c r="W160" s="247"/>
      <c r="X160" s="247"/>
      <c r="Y160" s="247"/>
      <c r="Z160" s="247"/>
      <c r="AA160" s="247"/>
      <c r="AB160" s="247"/>
      <c r="AC160" s="247"/>
      <c r="AD160" s="247"/>
      <c r="AE160" s="247"/>
      <c r="AF160" s="247"/>
      <c r="AG160" s="247"/>
      <c r="AH160" s="247"/>
      <c r="AI160" s="247"/>
      <c r="AJ160" s="247"/>
      <c r="AK160" s="247"/>
      <c r="AL160" s="247"/>
      <c r="AM160" s="353"/>
      <c r="AN160" s="353"/>
      <c r="AO160" s="353"/>
      <c r="AP160" s="353"/>
      <c r="AQ160" s="353"/>
      <c r="AR160" s="353"/>
      <c r="AS160" s="353"/>
      <c r="AT160" s="353"/>
      <c r="AU160" s="353"/>
      <c r="AV160" s="353"/>
      <c r="AW160" s="353"/>
      <c r="AX160" s="353"/>
      <c r="AY160" s="353"/>
      <c r="AZ160" s="353"/>
      <c r="BA160" s="248">
        <f>SUM(AM160:AZ160)</f>
        <v>0</v>
      </c>
    </row>
    <row r="161" spans="1:53" ht="15" hidden="1" outlineLevel="1">
      <c r="B161" s="246" t="s">
        <v>949</v>
      </c>
      <c r="C161" s="243" t="s">
        <v>145</v>
      </c>
      <c r="D161" s="247"/>
      <c r="E161" s="247"/>
      <c r="F161" s="247"/>
      <c r="G161" s="247"/>
      <c r="H161" s="247"/>
      <c r="I161" s="247"/>
      <c r="J161" s="247"/>
      <c r="K161" s="247"/>
      <c r="L161" s="247"/>
      <c r="M161" s="247"/>
      <c r="N161" s="247"/>
      <c r="O161" s="247"/>
      <c r="P161" s="247"/>
      <c r="Q161" s="247"/>
      <c r="R161" s="247"/>
      <c r="S161" s="247"/>
      <c r="T161" s="247"/>
      <c r="U161" s="406"/>
      <c r="V161" s="247"/>
      <c r="W161" s="247"/>
      <c r="X161" s="247"/>
      <c r="Y161" s="247"/>
      <c r="Z161" s="247"/>
      <c r="AA161" s="247"/>
      <c r="AB161" s="247"/>
      <c r="AC161" s="247"/>
      <c r="AD161" s="247"/>
      <c r="AE161" s="247"/>
      <c r="AF161" s="247"/>
      <c r="AG161" s="247"/>
      <c r="AH161" s="247"/>
      <c r="AI161" s="247"/>
      <c r="AJ161" s="247"/>
      <c r="AK161" s="247"/>
      <c r="AL161" s="247"/>
      <c r="AM161" s="354">
        <f>AM160</f>
        <v>0</v>
      </c>
      <c r="AN161" s="354">
        <f>AN160</f>
        <v>0</v>
      </c>
      <c r="AO161" s="354">
        <f t="shared" ref="AO161:AZ161" si="53">AO160</f>
        <v>0</v>
      </c>
      <c r="AP161" s="354">
        <f t="shared" si="53"/>
        <v>0</v>
      </c>
      <c r="AQ161" s="354">
        <f t="shared" si="53"/>
        <v>0</v>
      </c>
      <c r="AR161" s="354">
        <f t="shared" si="53"/>
        <v>0</v>
      </c>
      <c r="AS161" s="354">
        <f t="shared" si="53"/>
        <v>0</v>
      </c>
      <c r="AT161" s="354">
        <f t="shared" si="53"/>
        <v>0</v>
      </c>
      <c r="AU161" s="354">
        <f t="shared" si="53"/>
        <v>0</v>
      </c>
      <c r="AV161" s="354">
        <f t="shared" si="53"/>
        <v>0</v>
      </c>
      <c r="AW161" s="354">
        <f t="shared" si="53"/>
        <v>0</v>
      </c>
      <c r="AX161" s="354">
        <f t="shared" si="53"/>
        <v>0</v>
      </c>
      <c r="AY161" s="354">
        <f t="shared" si="53"/>
        <v>0</v>
      </c>
      <c r="AZ161" s="354">
        <f t="shared" si="53"/>
        <v>0</v>
      </c>
      <c r="BA161" s="436"/>
    </row>
    <row r="162" spans="1:53" ht="15.75" hidden="1" outlineLevel="1">
      <c r="A162" s="442"/>
      <c r="B162" s="250"/>
      <c r="C162" s="251"/>
      <c r="D162" s="251"/>
      <c r="E162" s="251"/>
      <c r="F162" s="251"/>
      <c r="G162" s="251"/>
      <c r="H162" s="251"/>
      <c r="I162" s="251"/>
      <c r="J162" s="251"/>
      <c r="K162" s="251"/>
      <c r="L162" s="251"/>
      <c r="M162" s="251"/>
      <c r="N162" s="251"/>
      <c r="O162" s="251"/>
      <c r="P162" s="251"/>
      <c r="Q162" s="251"/>
      <c r="R162" s="251"/>
      <c r="S162" s="251"/>
      <c r="T162" s="251"/>
      <c r="U162" s="255"/>
      <c r="V162" s="251"/>
      <c r="W162" s="251"/>
      <c r="X162" s="251"/>
      <c r="Y162" s="251"/>
      <c r="Z162" s="251"/>
      <c r="AA162" s="251"/>
      <c r="AB162" s="251"/>
      <c r="AC162" s="251"/>
      <c r="AD162" s="251"/>
      <c r="AE162" s="251"/>
      <c r="AF162" s="251"/>
      <c r="AG162" s="251"/>
      <c r="AH162" s="251"/>
      <c r="AI162" s="251"/>
      <c r="AJ162" s="251"/>
      <c r="AK162" s="251"/>
      <c r="AL162" s="251"/>
      <c r="AM162" s="355"/>
      <c r="AN162" s="356"/>
      <c r="AO162" s="356"/>
      <c r="AP162" s="356"/>
      <c r="AQ162" s="356"/>
      <c r="AR162" s="356"/>
      <c r="AS162" s="356"/>
      <c r="AT162" s="356"/>
      <c r="AU162" s="356"/>
      <c r="AV162" s="356"/>
      <c r="AW162" s="356"/>
      <c r="AX162" s="356"/>
      <c r="AY162" s="356"/>
      <c r="AZ162" s="356"/>
      <c r="BA162" s="254"/>
    </row>
    <row r="163" spans="1:53" ht="15" hidden="1" outlineLevel="1">
      <c r="A163" s="440">
        <v>2</v>
      </c>
      <c r="B163" s="246" t="s">
        <v>2</v>
      </c>
      <c r="C163" s="243" t="s">
        <v>22</v>
      </c>
      <c r="D163" s="247"/>
      <c r="E163" s="247"/>
      <c r="F163" s="247"/>
      <c r="G163" s="247"/>
      <c r="H163" s="247"/>
      <c r="I163" s="247"/>
      <c r="J163" s="247"/>
      <c r="K163" s="247"/>
      <c r="L163" s="247"/>
      <c r="M163" s="247"/>
      <c r="N163" s="247"/>
      <c r="O163" s="247"/>
      <c r="P163" s="247"/>
      <c r="Q163" s="247"/>
      <c r="R163" s="247"/>
      <c r="S163" s="247"/>
      <c r="T163" s="247"/>
      <c r="U163" s="243"/>
      <c r="V163" s="247"/>
      <c r="W163" s="247"/>
      <c r="X163" s="247"/>
      <c r="Y163" s="247"/>
      <c r="Z163" s="247"/>
      <c r="AA163" s="247"/>
      <c r="AB163" s="247"/>
      <c r="AC163" s="247"/>
      <c r="AD163" s="247"/>
      <c r="AE163" s="247"/>
      <c r="AF163" s="247"/>
      <c r="AG163" s="247"/>
      <c r="AH163" s="247"/>
      <c r="AI163" s="247"/>
      <c r="AJ163" s="247"/>
      <c r="AK163" s="247"/>
      <c r="AL163" s="247"/>
      <c r="AM163" s="353"/>
      <c r="AN163" s="353"/>
      <c r="AO163" s="353"/>
      <c r="AP163" s="353"/>
      <c r="AQ163" s="353"/>
      <c r="AR163" s="353"/>
      <c r="AS163" s="353"/>
      <c r="AT163" s="353"/>
      <c r="AU163" s="353"/>
      <c r="AV163" s="353"/>
      <c r="AW163" s="353"/>
      <c r="AX163" s="353"/>
      <c r="AY163" s="353"/>
      <c r="AZ163" s="353"/>
      <c r="BA163" s="248">
        <f>SUM(AM163:AZ163)</f>
        <v>0</v>
      </c>
    </row>
    <row r="164" spans="1:53" ht="15" hidden="1" outlineLevel="1">
      <c r="B164" s="246" t="s">
        <v>949</v>
      </c>
      <c r="C164" s="243" t="s">
        <v>145</v>
      </c>
      <c r="D164" s="247"/>
      <c r="E164" s="247"/>
      <c r="F164" s="247"/>
      <c r="G164" s="247"/>
      <c r="H164" s="247"/>
      <c r="I164" s="247"/>
      <c r="J164" s="247"/>
      <c r="K164" s="247"/>
      <c r="L164" s="247"/>
      <c r="M164" s="247"/>
      <c r="N164" s="247"/>
      <c r="O164" s="247"/>
      <c r="P164" s="247"/>
      <c r="Q164" s="247"/>
      <c r="R164" s="247"/>
      <c r="S164" s="247"/>
      <c r="T164" s="247"/>
      <c r="U164" s="406"/>
      <c r="V164" s="247"/>
      <c r="W164" s="247"/>
      <c r="X164" s="247"/>
      <c r="Y164" s="247"/>
      <c r="Z164" s="247"/>
      <c r="AA164" s="247"/>
      <c r="AB164" s="247"/>
      <c r="AC164" s="247"/>
      <c r="AD164" s="247"/>
      <c r="AE164" s="247"/>
      <c r="AF164" s="247"/>
      <c r="AG164" s="247"/>
      <c r="AH164" s="247"/>
      <c r="AI164" s="247"/>
      <c r="AJ164" s="247"/>
      <c r="AK164" s="247"/>
      <c r="AL164" s="247"/>
      <c r="AM164" s="354">
        <f>AM163</f>
        <v>0</v>
      </c>
      <c r="AN164" s="354">
        <f>AN163</f>
        <v>0</v>
      </c>
      <c r="AO164" s="354">
        <f t="shared" ref="AO164:AZ164" si="54">AO163</f>
        <v>0</v>
      </c>
      <c r="AP164" s="354">
        <f t="shared" si="54"/>
        <v>0</v>
      </c>
      <c r="AQ164" s="354">
        <f t="shared" si="54"/>
        <v>0</v>
      </c>
      <c r="AR164" s="354">
        <f t="shared" si="54"/>
        <v>0</v>
      </c>
      <c r="AS164" s="354">
        <f t="shared" si="54"/>
        <v>0</v>
      </c>
      <c r="AT164" s="354">
        <f t="shared" si="54"/>
        <v>0</v>
      </c>
      <c r="AU164" s="354">
        <f t="shared" si="54"/>
        <v>0</v>
      </c>
      <c r="AV164" s="354">
        <f t="shared" si="54"/>
        <v>0</v>
      </c>
      <c r="AW164" s="354">
        <f t="shared" si="54"/>
        <v>0</v>
      </c>
      <c r="AX164" s="354">
        <f t="shared" si="54"/>
        <v>0</v>
      </c>
      <c r="AY164" s="354">
        <f t="shared" si="54"/>
        <v>0</v>
      </c>
      <c r="AZ164" s="354">
        <f t="shared" si="54"/>
        <v>0</v>
      </c>
      <c r="BA164" s="436"/>
    </row>
    <row r="165" spans="1:53" ht="15.75" hidden="1" outlineLevel="1">
      <c r="A165" s="442"/>
      <c r="B165" s="250"/>
      <c r="C165" s="251"/>
      <c r="D165" s="256"/>
      <c r="E165" s="256"/>
      <c r="F165" s="256"/>
      <c r="G165" s="256"/>
      <c r="H165" s="256"/>
      <c r="I165" s="256"/>
      <c r="J165" s="256"/>
      <c r="K165" s="256"/>
      <c r="L165" s="256"/>
      <c r="M165" s="256"/>
      <c r="N165" s="256"/>
      <c r="O165" s="256"/>
      <c r="P165" s="256"/>
      <c r="Q165" s="256"/>
      <c r="R165" s="256"/>
      <c r="S165" s="256"/>
      <c r="T165" s="256"/>
      <c r="U165" s="255"/>
      <c r="V165" s="256"/>
      <c r="W165" s="256"/>
      <c r="X165" s="256"/>
      <c r="Y165" s="256"/>
      <c r="Z165" s="256"/>
      <c r="AA165" s="256"/>
      <c r="AB165" s="256"/>
      <c r="AC165" s="256"/>
      <c r="AD165" s="256"/>
      <c r="AE165" s="256"/>
      <c r="AF165" s="256"/>
      <c r="AG165" s="256"/>
      <c r="AH165" s="256"/>
      <c r="AI165" s="256"/>
      <c r="AJ165" s="256"/>
      <c r="AK165" s="256"/>
      <c r="AL165" s="256"/>
      <c r="AM165" s="355"/>
      <c r="AN165" s="356"/>
      <c r="AO165" s="356"/>
      <c r="AP165" s="356"/>
      <c r="AQ165" s="356"/>
      <c r="AR165" s="356"/>
      <c r="AS165" s="356"/>
      <c r="AT165" s="356"/>
      <c r="AU165" s="356"/>
      <c r="AV165" s="356"/>
      <c r="AW165" s="356"/>
      <c r="AX165" s="356"/>
      <c r="AY165" s="356"/>
      <c r="AZ165" s="356"/>
      <c r="BA165" s="254"/>
    </row>
    <row r="166" spans="1:53" ht="15" hidden="1" outlineLevel="1">
      <c r="A166" s="440">
        <v>3</v>
      </c>
      <c r="B166" s="246" t="s">
        <v>3</v>
      </c>
      <c r="C166" s="243" t="s">
        <v>22</v>
      </c>
      <c r="D166" s="247"/>
      <c r="E166" s="247"/>
      <c r="F166" s="247"/>
      <c r="G166" s="247"/>
      <c r="H166" s="247"/>
      <c r="I166" s="247"/>
      <c r="J166" s="247"/>
      <c r="K166" s="247"/>
      <c r="L166" s="247"/>
      <c r="M166" s="247"/>
      <c r="N166" s="247"/>
      <c r="O166" s="247"/>
      <c r="P166" s="247"/>
      <c r="Q166" s="247"/>
      <c r="R166" s="247"/>
      <c r="S166" s="247"/>
      <c r="T166" s="247"/>
      <c r="U166" s="243"/>
      <c r="V166" s="247"/>
      <c r="W166" s="247"/>
      <c r="X166" s="247"/>
      <c r="Y166" s="247"/>
      <c r="Z166" s="247"/>
      <c r="AA166" s="247"/>
      <c r="AB166" s="247"/>
      <c r="AC166" s="247"/>
      <c r="AD166" s="247"/>
      <c r="AE166" s="247"/>
      <c r="AF166" s="247"/>
      <c r="AG166" s="247"/>
      <c r="AH166" s="247"/>
      <c r="AI166" s="247"/>
      <c r="AJ166" s="247"/>
      <c r="AK166" s="247"/>
      <c r="AL166" s="247"/>
      <c r="AM166" s="353"/>
      <c r="AN166" s="353"/>
      <c r="AO166" s="353"/>
      <c r="AP166" s="353"/>
      <c r="AQ166" s="353"/>
      <c r="AR166" s="353"/>
      <c r="AS166" s="353"/>
      <c r="AT166" s="353"/>
      <c r="AU166" s="353"/>
      <c r="AV166" s="353"/>
      <c r="AW166" s="353"/>
      <c r="AX166" s="353"/>
      <c r="AY166" s="353"/>
      <c r="AZ166" s="353"/>
      <c r="BA166" s="248">
        <f>SUM(AM166:AZ166)</f>
        <v>0</v>
      </c>
    </row>
    <row r="167" spans="1:53" ht="15" hidden="1" outlineLevel="1">
      <c r="B167" s="246" t="s">
        <v>949</v>
      </c>
      <c r="C167" s="243" t="s">
        <v>145</v>
      </c>
      <c r="D167" s="247"/>
      <c r="E167" s="247"/>
      <c r="F167" s="247"/>
      <c r="G167" s="247"/>
      <c r="H167" s="247"/>
      <c r="I167" s="247"/>
      <c r="J167" s="247"/>
      <c r="K167" s="247"/>
      <c r="L167" s="247"/>
      <c r="M167" s="247"/>
      <c r="N167" s="247"/>
      <c r="O167" s="247"/>
      <c r="P167" s="247"/>
      <c r="Q167" s="247"/>
      <c r="R167" s="247"/>
      <c r="S167" s="247"/>
      <c r="T167" s="247"/>
      <c r="U167" s="406"/>
      <c r="V167" s="247"/>
      <c r="W167" s="247"/>
      <c r="X167" s="247"/>
      <c r="Y167" s="247"/>
      <c r="Z167" s="247"/>
      <c r="AA167" s="247"/>
      <c r="AB167" s="247"/>
      <c r="AC167" s="247"/>
      <c r="AD167" s="247"/>
      <c r="AE167" s="247"/>
      <c r="AF167" s="247"/>
      <c r="AG167" s="247"/>
      <c r="AH167" s="247"/>
      <c r="AI167" s="247"/>
      <c r="AJ167" s="247"/>
      <c r="AK167" s="247"/>
      <c r="AL167" s="247"/>
      <c r="AM167" s="354">
        <f>AM166</f>
        <v>0</v>
      </c>
      <c r="AN167" s="354">
        <f>AN166</f>
        <v>0</v>
      </c>
      <c r="AO167" s="354">
        <f t="shared" ref="AO167:AZ167" si="55">AO166</f>
        <v>0</v>
      </c>
      <c r="AP167" s="354">
        <f t="shared" si="55"/>
        <v>0</v>
      </c>
      <c r="AQ167" s="354">
        <f t="shared" si="55"/>
        <v>0</v>
      </c>
      <c r="AR167" s="354">
        <f t="shared" si="55"/>
        <v>0</v>
      </c>
      <c r="AS167" s="354">
        <f t="shared" si="55"/>
        <v>0</v>
      </c>
      <c r="AT167" s="354">
        <f t="shared" si="55"/>
        <v>0</v>
      </c>
      <c r="AU167" s="354">
        <f t="shared" si="55"/>
        <v>0</v>
      </c>
      <c r="AV167" s="354">
        <f t="shared" si="55"/>
        <v>0</v>
      </c>
      <c r="AW167" s="354">
        <f t="shared" si="55"/>
        <v>0</v>
      </c>
      <c r="AX167" s="354">
        <f t="shared" si="55"/>
        <v>0</v>
      </c>
      <c r="AY167" s="354">
        <f t="shared" si="55"/>
        <v>0</v>
      </c>
      <c r="AZ167" s="354">
        <f t="shared" si="55"/>
        <v>0</v>
      </c>
      <c r="BA167" s="436"/>
    </row>
    <row r="168" spans="1:53" ht="15" hidden="1" outlineLevel="1">
      <c r="B168" s="246"/>
      <c r="C168" s="257"/>
      <c r="D168" s="243"/>
      <c r="E168" s="243"/>
      <c r="F168" s="243"/>
      <c r="G168" s="243"/>
      <c r="H168" s="243"/>
      <c r="I168" s="243"/>
      <c r="J168" s="243"/>
      <c r="K168" s="243"/>
      <c r="L168" s="243"/>
      <c r="M168" s="243"/>
      <c r="N168" s="243"/>
      <c r="O168" s="243"/>
      <c r="P168" s="243"/>
      <c r="Q168" s="243"/>
      <c r="R168" s="243"/>
      <c r="S168" s="243"/>
      <c r="T168" s="243"/>
      <c r="U168" s="235"/>
      <c r="V168" s="243"/>
      <c r="W168" s="243"/>
      <c r="X168" s="243"/>
      <c r="Y168" s="243"/>
      <c r="Z168" s="243"/>
      <c r="AA168" s="243"/>
      <c r="AB168" s="243"/>
      <c r="AC168" s="243"/>
      <c r="AD168" s="243"/>
      <c r="AE168" s="243"/>
      <c r="AF168" s="243"/>
      <c r="AG168" s="243"/>
      <c r="AH168" s="243"/>
      <c r="AI168" s="243"/>
      <c r="AJ168" s="243"/>
      <c r="AK168" s="243"/>
      <c r="AL168" s="243"/>
      <c r="AM168" s="355"/>
      <c r="AN168" s="355"/>
      <c r="AO168" s="355"/>
      <c r="AP168" s="355"/>
      <c r="AQ168" s="355"/>
      <c r="AR168" s="355"/>
      <c r="AS168" s="355"/>
      <c r="AT168" s="355"/>
      <c r="AU168" s="355"/>
      <c r="AV168" s="355"/>
      <c r="AW168" s="355"/>
      <c r="AX168" s="355"/>
      <c r="AY168" s="355"/>
      <c r="AZ168" s="355"/>
      <c r="BA168" s="258"/>
    </row>
    <row r="169" spans="1:53" ht="15" hidden="1" outlineLevel="1">
      <c r="A169" s="440">
        <v>4</v>
      </c>
      <c r="B169" s="246" t="s">
        <v>4</v>
      </c>
      <c r="C169" s="243" t="s">
        <v>22</v>
      </c>
      <c r="D169" s="247"/>
      <c r="E169" s="247"/>
      <c r="F169" s="247"/>
      <c r="G169" s="247"/>
      <c r="H169" s="247"/>
      <c r="I169" s="247"/>
      <c r="J169" s="247"/>
      <c r="K169" s="247"/>
      <c r="L169" s="247"/>
      <c r="M169" s="247"/>
      <c r="N169" s="247"/>
      <c r="O169" s="247"/>
      <c r="P169" s="247"/>
      <c r="Q169" s="247"/>
      <c r="R169" s="247"/>
      <c r="S169" s="247"/>
      <c r="T169" s="247"/>
      <c r="U169" s="243"/>
      <c r="V169" s="247"/>
      <c r="W169" s="247"/>
      <c r="X169" s="247"/>
      <c r="Y169" s="247"/>
      <c r="Z169" s="247"/>
      <c r="AA169" s="247"/>
      <c r="AB169" s="247"/>
      <c r="AC169" s="247"/>
      <c r="AD169" s="247"/>
      <c r="AE169" s="247"/>
      <c r="AF169" s="247"/>
      <c r="AG169" s="247"/>
      <c r="AH169" s="247"/>
      <c r="AI169" s="247"/>
      <c r="AJ169" s="247"/>
      <c r="AK169" s="247"/>
      <c r="AL169" s="247"/>
      <c r="AM169" s="353"/>
      <c r="AN169" s="353"/>
      <c r="AO169" s="353"/>
      <c r="AP169" s="353"/>
      <c r="AQ169" s="353"/>
      <c r="AR169" s="353"/>
      <c r="AS169" s="353"/>
      <c r="AT169" s="353"/>
      <c r="AU169" s="353"/>
      <c r="AV169" s="353"/>
      <c r="AW169" s="353"/>
      <c r="AX169" s="353"/>
      <c r="AY169" s="353"/>
      <c r="AZ169" s="353"/>
      <c r="BA169" s="248">
        <f>SUM(AM169:AZ169)</f>
        <v>0</v>
      </c>
    </row>
    <row r="170" spans="1:53" ht="15" hidden="1" outlineLevel="1">
      <c r="B170" s="246" t="s">
        <v>949</v>
      </c>
      <c r="C170" s="243" t="s">
        <v>145</v>
      </c>
      <c r="D170" s="247"/>
      <c r="E170" s="247"/>
      <c r="F170" s="247"/>
      <c r="G170" s="247"/>
      <c r="H170" s="247"/>
      <c r="I170" s="247"/>
      <c r="J170" s="247"/>
      <c r="K170" s="247"/>
      <c r="L170" s="247"/>
      <c r="M170" s="247"/>
      <c r="N170" s="247"/>
      <c r="O170" s="247"/>
      <c r="P170" s="247"/>
      <c r="Q170" s="247"/>
      <c r="R170" s="247"/>
      <c r="S170" s="247"/>
      <c r="T170" s="247"/>
      <c r="U170" s="406"/>
      <c r="V170" s="247"/>
      <c r="W170" s="247"/>
      <c r="X170" s="247"/>
      <c r="Y170" s="247"/>
      <c r="Z170" s="247"/>
      <c r="AA170" s="247"/>
      <c r="AB170" s="247"/>
      <c r="AC170" s="247"/>
      <c r="AD170" s="247"/>
      <c r="AE170" s="247"/>
      <c r="AF170" s="247"/>
      <c r="AG170" s="247"/>
      <c r="AH170" s="247"/>
      <c r="AI170" s="247"/>
      <c r="AJ170" s="247"/>
      <c r="AK170" s="247"/>
      <c r="AL170" s="247"/>
      <c r="AM170" s="354">
        <f>AM169</f>
        <v>0</v>
      </c>
      <c r="AN170" s="354">
        <f>AN169</f>
        <v>0</v>
      </c>
      <c r="AO170" s="354">
        <f t="shared" ref="AO170:AZ170" si="56">AO169</f>
        <v>0</v>
      </c>
      <c r="AP170" s="354">
        <f t="shared" si="56"/>
        <v>0</v>
      </c>
      <c r="AQ170" s="354">
        <f t="shared" si="56"/>
        <v>0</v>
      </c>
      <c r="AR170" s="354">
        <f t="shared" si="56"/>
        <v>0</v>
      </c>
      <c r="AS170" s="354">
        <f t="shared" si="56"/>
        <v>0</v>
      </c>
      <c r="AT170" s="354">
        <f t="shared" si="56"/>
        <v>0</v>
      </c>
      <c r="AU170" s="354">
        <f t="shared" si="56"/>
        <v>0</v>
      </c>
      <c r="AV170" s="354">
        <f t="shared" si="56"/>
        <v>0</v>
      </c>
      <c r="AW170" s="354">
        <f t="shared" si="56"/>
        <v>0</v>
      </c>
      <c r="AX170" s="354">
        <f t="shared" si="56"/>
        <v>0</v>
      </c>
      <c r="AY170" s="354">
        <f t="shared" si="56"/>
        <v>0</v>
      </c>
      <c r="AZ170" s="354">
        <f t="shared" si="56"/>
        <v>0</v>
      </c>
      <c r="BA170" s="436"/>
    </row>
    <row r="171" spans="1:53" ht="15" hidden="1" outlineLevel="1">
      <c r="B171" s="246"/>
      <c r="C171" s="257"/>
      <c r="D171" s="256"/>
      <c r="E171" s="256"/>
      <c r="F171" s="256"/>
      <c r="G171" s="256"/>
      <c r="H171" s="256"/>
      <c r="I171" s="256"/>
      <c r="J171" s="256"/>
      <c r="K171" s="256"/>
      <c r="L171" s="256"/>
      <c r="M171" s="256"/>
      <c r="N171" s="256"/>
      <c r="O171" s="256"/>
      <c r="P171" s="256"/>
      <c r="Q171" s="256"/>
      <c r="R171" s="256"/>
      <c r="S171" s="256"/>
      <c r="T171" s="256"/>
      <c r="U171" s="243"/>
      <c r="V171" s="256"/>
      <c r="W171" s="256"/>
      <c r="X171" s="256"/>
      <c r="Y171" s="256"/>
      <c r="Z171" s="256"/>
      <c r="AA171" s="256"/>
      <c r="AB171" s="256"/>
      <c r="AC171" s="256"/>
      <c r="AD171" s="256"/>
      <c r="AE171" s="256"/>
      <c r="AF171" s="256"/>
      <c r="AG171" s="256"/>
      <c r="AH171" s="256"/>
      <c r="AI171" s="256"/>
      <c r="AJ171" s="256"/>
      <c r="AK171" s="256"/>
      <c r="AL171" s="256"/>
      <c r="AM171" s="355"/>
      <c r="AN171" s="355"/>
      <c r="AO171" s="355"/>
      <c r="AP171" s="355"/>
      <c r="AQ171" s="355"/>
      <c r="AR171" s="355"/>
      <c r="AS171" s="355"/>
      <c r="AT171" s="355"/>
      <c r="AU171" s="355"/>
      <c r="AV171" s="355"/>
      <c r="AW171" s="355"/>
      <c r="AX171" s="355"/>
      <c r="AY171" s="355"/>
      <c r="AZ171" s="355"/>
      <c r="BA171" s="258"/>
    </row>
    <row r="172" spans="1:53" ht="15" hidden="1" outlineLevel="1">
      <c r="A172" s="440">
        <v>5</v>
      </c>
      <c r="B172" s="246" t="s">
        <v>5</v>
      </c>
      <c r="C172" s="243" t="s">
        <v>22</v>
      </c>
      <c r="D172" s="247"/>
      <c r="E172" s="247"/>
      <c r="F172" s="247"/>
      <c r="G172" s="247"/>
      <c r="H172" s="247"/>
      <c r="I172" s="247"/>
      <c r="J172" s="247"/>
      <c r="K172" s="247"/>
      <c r="L172" s="247"/>
      <c r="M172" s="247"/>
      <c r="N172" s="247"/>
      <c r="O172" s="247"/>
      <c r="P172" s="247"/>
      <c r="Q172" s="247"/>
      <c r="R172" s="247"/>
      <c r="S172" s="247"/>
      <c r="T172" s="247"/>
      <c r="U172" s="243"/>
      <c r="V172" s="247"/>
      <c r="W172" s="247"/>
      <c r="X172" s="247"/>
      <c r="Y172" s="247"/>
      <c r="Z172" s="247"/>
      <c r="AA172" s="247"/>
      <c r="AB172" s="247"/>
      <c r="AC172" s="247"/>
      <c r="AD172" s="247"/>
      <c r="AE172" s="247"/>
      <c r="AF172" s="247"/>
      <c r="AG172" s="247"/>
      <c r="AH172" s="247"/>
      <c r="AI172" s="247"/>
      <c r="AJ172" s="247"/>
      <c r="AK172" s="247"/>
      <c r="AL172" s="247"/>
      <c r="AM172" s="353"/>
      <c r="AN172" s="353"/>
      <c r="AO172" s="353"/>
      <c r="AP172" s="353"/>
      <c r="AQ172" s="353"/>
      <c r="AR172" s="353"/>
      <c r="AS172" s="353"/>
      <c r="AT172" s="353"/>
      <c r="AU172" s="353"/>
      <c r="AV172" s="353"/>
      <c r="AW172" s="353"/>
      <c r="AX172" s="353"/>
      <c r="AY172" s="353"/>
      <c r="AZ172" s="353"/>
      <c r="BA172" s="248">
        <f>SUM(AM172:AZ172)</f>
        <v>0</v>
      </c>
    </row>
    <row r="173" spans="1:53" ht="15" hidden="1" outlineLevel="1">
      <c r="B173" s="246" t="s">
        <v>949</v>
      </c>
      <c r="C173" s="243" t="s">
        <v>145</v>
      </c>
      <c r="D173" s="247"/>
      <c r="E173" s="247"/>
      <c r="F173" s="247"/>
      <c r="G173" s="247"/>
      <c r="H173" s="247"/>
      <c r="I173" s="247"/>
      <c r="J173" s="247"/>
      <c r="K173" s="247"/>
      <c r="L173" s="247"/>
      <c r="M173" s="247"/>
      <c r="N173" s="247"/>
      <c r="O173" s="247"/>
      <c r="P173" s="247"/>
      <c r="Q173" s="247"/>
      <c r="R173" s="247"/>
      <c r="S173" s="247"/>
      <c r="T173" s="247"/>
      <c r="U173" s="406"/>
      <c r="V173" s="247"/>
      <c r="W173" s="247"/>
      <c r="X173" s="247"/>
      <c r="Y173" s="247"/>
      <c r="Z173" s="247"/>
      <c r="AA173" s="247"/>
      <c r="AB173" s="247"/>
      <c r="AC173" s="247"/>
      <c r="AD173" s="247"/>
      <c r="AE173" s="247"/>
      <c r="AF173" s="247"/>
      <c r="AG173" s="247"/>
      <c r="AH173" s="247"/>
      <c r="AI173" s="247"/>
      <c r="AJ173" s="247"/>
      <c r="AK173" s="247"/>
      <c r="AL173" s="247"/>
      <c r="AM173" s="354">
        <f>AM172</f>
        <v>0</v>
      </c>
      <c r="AN173" s="354">
        <f>AN172</f>
        <v>0</v>
      </c>
      <c r="AO173" s="354">
        <f t="shared" ref="AO173:AZ173" si="57">AO172</f>
        <v>0</v>
      </c>
      <c r="AP173" s="354">
        <f t="shared" si="57"/>
        <v>0</v>
      </c>
      <c r="AQ173" s="354">
        <f t="shared" si="57"/>
        <v>0</v>
      </c>
      <c r="AR173" s="354">
        <f t="shared" si="57"/>
        <v>0</v>
      </c>
      <c r="AS173" s="354">
        <f t="shared" si="57"/>
        <v>0</v>
      </c>
      <c r="AT173" s="354">
        <f t="shared" si="57"/>
        <v>0</v>
      </c>
      <c r="AU173" s="354">
        <f t="shared" si="57"/>
        <v>0</v>
      </c>
      <c r="AV173" s="354">
        <f t="shared" si="57"/>
        <v>0</v>
      </c>
      <c r="AW173" s="354">
        <f t="shared" si="57"/>
        <v>0</v>
      </c>
      <c r="AX173" s="354">
        <f t="shared" si="57"/>
        <v>0</v>
      </c>
      <c r="AY173" s="354">
        <f t="shared" si="57"/>
        <v>0</v>
      </c>
      <c r="AZ173" s="354">
        <f t="shared" si="57"/>
        <v>0</v>
      </c>
      <c r="BA173" s="436"/>
    </row>
    <row r="174" spans="1:53" ht="15" hidden="1" outlineLevel="1">
      <c r="B174" s="246"/>
      <c r="C174" s="257"/>
      <c r="D174" s="256"/>
      <c r="E174" s="256"/>
      <c r="F174" s="256"/>
      <c r="G174" s="256"/>
      <c r="H174" s="256"/>
      <c r="I174" s="256"/>
      <c r="J174" s="256"/>
      <c r="K174" s="256"/>
      <c r="L174" s="256"/>
      <c r="M174" s="256"/>
      <c r="N174" s="256"/>
      <c r="O174" s="256"/>
      <c r="P174" s="256"/>
      <c r="Q174" s="256"/>
      <c r="R174" s="256"/>
      <c r="S174" s="256"/>
      <c r="T174" s="256"/>
      <c r="U174" s="243"/>
      <c r="V174" s="256"/>
      <c r="W174" s="256"/>
      <c r="X174" s="256"/>
      <c r="Y174" s="256"/>
      <c r="Z174" s="256"/>
      <c r="AA174" s="256"/>
      <c r="AB174" s="256"/>
      <c r="AC174" s="256"/>
      <c r="AD174" s="256"/>
      <c r="AE174" s="256"/>
      <c r="AF174" s="256"/>
      <c r="AG174" s="256"/>
      <c r="AH174" s="256"/>
      <c r="AI174" s="256"/>
      <c r="AJ174" s="256"/>
      <c r="AK174" s="256"/>
      <c r="AL174" s="256"/>
      <c r="AM174" s="355"/>
      <c r="AN174" s="355"/>
      <c r="AO174" s="355"/>
      <c r="AP174" s="355"/>
      <c r="AQ174" s="355"/>
      <c r="AR174" s="355"/>
      <c r="AS174" s="355"/>
      <c r="AT174" s="355"/>
      <c r="AU174" s="355"/>
      <c r="AV174" s="355"/>
      <c r="AW174" s="355"/>
      <c r="AX174" s="355"/>
      <c r="AY174" s="355"/>
      <c r="AZ174" s="355"/>
      <c r="BA174" s="258"/>
    </row>
    <row r="175" spans="1:53" ht="15" hidden="1" outlineLevel="1">
      <c r="A175" s="440">
        <v>6</v>
      </c>
      <c r="B175" s="246" t="s">
        <v>6</v>
      </c>
      <c r="C175" s="243" t="s">
        <v>22</v>
      </c>
      <c r="D175" s="247"/>
      <c r="E175" s="247"/>
      <c r="F175" s="247"/>
      <c r="G175" s="247"/>
      <c r="H175" s="247"/>
      <c r="I175" s="247"/>
      <c r="J175" s="247"/>
      <c r="K175" s="247"/>
      <c r="L175" s="247"/>
      <c r="M175" s="247"/>
      <c r="N175" s="247"/>
      <c r="O175" s="247"/>
      <c r="P175" s="247"/>
      <c r="Q175" s="247"/>
      <c r="R175" s="247"/>
      <c r="S175" s="247"/>
      <c r="T175" s="247"/>
      <c r="U175" s="243"/>
      <c r="V175" s="247"/>
      <c r="W175" s="247"/>
      <c r="X175" s="247"/>
      <c r="Y175" s="247"/>
      <c r="Z175" s="247"/>
      <c r="AA175" s="247"/>
      <c r="AB175" s="247"/>
      <c r="AC175" s="247"/>
      <c r="AD175" s="247"/>
      <c r="AE175" s="247"/>
      <c r="AF175" s="247"/>
      <c r="AG175" s="247"/>
      <c r="AH175" s="247"/>
      <c r="AI175" s="247"/>
      <c r="AJ175" s="247"/>
      <c r="AK175" s="247"/>
      <c r="AL175" s="247"/>
      <c r="AM175" s="353"/>
      <c r="AN175" s="353"/>
      <c r="AO175" s="353"/>
      <c r="AP175" s="353"/>
      <c r="AQ175" s="353"/>
      <c r="AR175" s="353"/>
      <c r="AS175" s="353"/>
      <c r="AT175" s="353"/>
      <c r="AU175" s="353"/>
      <c r="AV175" s="353"/>
      <c r="AW175" s="353"/>
      <c r="AX175" s="353"/>
      <c r="AY175" s="353"/>
      <c r="AZ175" s="353"/>
      <c r="BA175" s="248">
        <f>SUM(AM175:AZ175)</f>
        <v>0</v>
      </c>
    </row>
    <row r="176" spans="1:53" ht="15" hidden="1" outlineLevel="1">
      <c r="B176" s="246" t="s">
        <v>949</v>
      </c>
      <c r="C176" s="243" t="s">
        <v>145</v>
      </c>
      <c r="D176" s="247"/>
      <c r="E176" s="247"/>
      <c r="F176" s="247"/>
      <c r="G176" s="247"/>
      <c r="H176" s="247"/>
      <c r="I176" s="247"/>
      <c r="J176" s="247"/>
      <c r="K176" s="247"/>
      <c r="L176" s="247"/>
      <c r="M176" s="247"/>
      <c r="N176" s="247"/>
      <c r="O176" s="247"/>
      <c r="P176" s="247"/>
      <c r="Q176" s="247"/>
      <c r="R176" s="247"/>
      <c r="S176" s="247"/>
      <c r="T176" s="247"/>
      <c r="U176" s="406"/>
      <c r="V176" s="247"/>
      <c r="W176" s="247"/>
      <c r="X176" s="247"/>
      <c r="Y176" s="247"/>
      <c r="Z176" s="247"/>
      <c r="AA176" s="247"/>
      <c r="AB176" s="247"/>
      <c r="AC176" s="247"/>
      <c r="AD176" s="247"/>
      <c r="AE176" s="247"/>
      <c r="AF176" s="247"/>
      <c r="AG176" s="247"/>
      <c r="AH176" s="247"/>
      <c r="AI176" s="247"/>
      <c r="AJ176" s="247"/>
      <c r="AK176" s="247"/>
      <c r="AL176" s="247"/>
      <c r="AM176" s="354">
        <f>AM175</f>
        <v>0</v>
      </c>
      <c r="AN176" s="354">
        <f>AN175</f>
        <v>0</v>
      </c>
      <c r="AO176" s="354">
        <f t="shared" ref="AO176:AZ176" si="58">AO175</f>
        <v>0</v>
      </c>
      <c r="AP176" s="354">
        <f t="shared" si="58"/>
        <v>0</v>
      </c>
      <c r="AQ176" s="354">
        <f t="shared" si="58"/>
        <v>0</v>
      </c>
      <c r="AR176" s="354">
        <f t="shared" si="58"/>
        <v>0</v>
      </c>
      <c r="AS176" s="354">
        <f t="shared" si="58"/>
        <v>0</v>
      </c>
      <c r="AT176" s="354">
        <f t="shared" si="58"/>
        <v>0</v>
      </c>
      <c r="AU176" s="354">
        <f t="shared" si="58"/>
        <v>0</v>
      </c>
      <c r="AV176" s="354">
        <f t="shared" si="58"/>
        <v>0</v>
      </c>
      <c r="AW176" s="354">
        <f t="shared" si="58"/>
        <v>0</v>
      </c>
      <c r="AX176" s="354">
        <f t="shared" si="58"/>
        <v>0</v>
      </c>
      <c r="AY176" s="354">
        <f t="shared" si="58"/>
        <v>0</v>
      </c>
      <c r="AZ176" s="354">
        <f t="shared" si="58"/>
        <v>0</v>
      </c>
      <c r="BA176" s="436"/>
    </row>
    <row r="177" spans="1:53" ht="15" hidden="1" outlineLevel="1">
      <c r="B177" s="246"/>
      <c r="C177" s="257"/>
      <c r="D177" s="256"/>
      <c r="E177" s="256"/>
      <c r="F177" s="256"/>
      <c r="G177" s="256"/>
      <c r="H177" s="256"/>
      <c r="I177" s="256"/>
      <c r="J177" s="256"/>
      <c r="K177" s="256"/>
      <c r="L177" s="256"/>
      <c r="M177" s="256"/>
      <c r="N177" s="256"/>
      <c r="O177" s="256"/>
      <c r="P177" s="256"/>
      <c r="Q177" s="256"/>
      <c r="R177" s="256"/>
      <c r="S177" s="256"/>
      <c r="T177" s="256"/>
      <c r="U177" s="243"/>
      <c r="V177" s="256"/>
      <c r="W177" s="256"/>
      <c r="X177" s="256"/>
      <c r="Y177" s="256"/>
      <c r="Z177" s="256"/>
      <c r="AA177" s="256"/>
      <c r="AB177" s="256"/>
      <c r="AC177" s="256"/>
      <c r="AD177" s="256"/>
      <c r="AE177" s="256"/>
      <c r="AF177" s="256"/>
      <c r="AG177" s="256"/>
      <c r="AH177" s="256"/>
      <c r="AI177" s="256"/>
      <c r="AJ177" s="256"/>
      <c r="AK177" s="256"/>
      <c r="AL177" s="256"/>
      <c r="AM177" s="355"/>
      <c r="AN177" s="355"/>
      <c r="AO177" s="355"/>
      <c r="AP177" s="355"/>
      <c r="AQ177" s="355"/>
      <c r="AR177" s="355"/>
      <c r="AS177" s="355"/>
      <c r="AT177" s="355"/>
      <c r="AU177" s="355"/>
      <c r="AV177" s="355"/>
      <c r="AW177" s="355"/>
      <c r="AX177" s="355"/>
      <c r="AY177" s="355"/>
      <c r="AZ177" s="355"/>
      <c r="BA177" s="258"/>
    </row>
    <row r="178" spans="1:53" ht="15" hidden="1" outlineLevel="1">
      <c r="A178" s="440">
        <v>7</v>
      </c>
      <c r="B178" s="246" t="s">
        <v>39</v>
      </c>
      <c r="C178" s="243" t="s">
        <v>22</v>
      </c>
      <c r="D178" s="247"/>
      <c r="E178" s="247"/>
      <c r="F178" s="247"/>
      <c r="G178" s="247"/>
      <c r="H178" s="247"/>
      <c r="I178" s="247"/>
      <c r="J178" s="247"/>
      <c r="K178" s="247"/>
      <c r="L178" s="247"/>
      <c r="M178" s="247"/>
      <c r="N178" s="247"/>
      <c r="O178" s="247"/>
      <c r="P178" s="247"/>
      <c r="Q178" s="247"/>
      <c r="R178" s="247"/>
      <c r="S178" s="247"/>
      <c r="T178" s="247"/>
      <c r="U178" s="243"/>
      <c r="V178" s="247"/>
      <c r="W178" s="247"/>
      <c r="X178" s="247"/>
      <c r="Y178" s="247"/>
      <c r="Z178" s="247"/>
      <c r="AA178" s="247"/>
      <c r="AB178" s="247"/>
      <c r="AC178" s="247"/>
      <c r="AD178" s="247"/>
      <c r="AE178" s="247"/>
      <c r="AF178" s="247"/>
      <c r="AG178" s="247"/>
      <c r="AH178" s="247"/>
      <c r="AI178" s="247"/>
      <c r="AJ178" s="247"/>
      <c r="AK178" s="247"/>
      <c r="AL178" s="247"/>
      <c r="AM178" s="353"/>
      <c r="AN178" s="353"/>
      <c r="AO178" s="353"/>
      <c r="AP178" s="353"/>
      <c r="AQ178" s="353"/>
      <c r="AR178" s="353"/>
      <c r="AS178" s="353"/>
      <c r="AT178" s="353"/>
      <c r="AU178" s="353"/>
      <c r="AV178" s="353"/>
      <c r="AW178" s="353"/>
      <c r="AX178" s="353"/>
      <c r="AY178" s="353"/>
      <c r="AZ178" s="353"/>
      <c r="BA178" s="248">
        <f>SUM(AM178:AZ178)</f>
        <v>0</v>
      </c>
    </row>
    <row r="179" spans="1:53" ht="15" hidden="1" outlineLevel="1">
      <c r="B179" s="246" t="s">
        <v>949</v>
      </c>
      <c r="C179" s="243" t="s">
        <v>145</v>
      </c>
      <c r="D179" s="247"/>
      <c r="E179" s="247"/>
      <c r="F179" s="247"/>
      <c r="G179" s="247"/>
      <c r="H179" s="247"/>
      <c r="I179" s="247"/>
      <c r="J179" s="247"/>
      <c r="K179" s="247"/>
      <c r="L179" s="247"/>
      <c r="M179" s="247"/>
      <c r="N179" s="247"/>
      <c r="O179" s="247"/>
      <c r="P179" s="247"/>
      <c r="Q179" s="247"/>
      <c r="R179" s="247"/>
      <c r="S179" s="247"/>
      <c r="T179" s="247"/>
      <c r="U179" s="243"/>
      <c r="V179" s="247"/>
      <c r="W179" s="247"/>
      <c r="X179" s="247"/>
      <c r="Y179" s="247"/>
      <c r="Z179" s="247"/>
      <c r="AA179" s="247"/>
      <c r="AB179" s="247"/>
      <c r="AC179" s="247"/>
      <c r="AD179" s="247"/>
      <c r="AE179" s="247"/>
      <c r="AF179" s="247"/>
      <c r="AG179" s="247"/>
      <c r="AH179" s="247"/>
      <c r="AI179" s="247"/>
      <c r="AJ179" s="247"/>
      <c r="AK179" s="247"/>
      <c r="AL179" s="247"/>
      <c r="AM179" s="354">
        <f>AM178</f>
        <v>0</v>
      </c>
      <c r="AN179" s="354">
        <f>AN178</f>
        <v>0</v>
      </c>
      <c r="AO179" s="354">
        <f t="shared" ref="AO179:AZ179" si="59">AO178</f>
        <v>0</v>
      </c>
      <c r="AP179" s="354">
        <f t="shared" si="59"/>
        <v>0</v>
      </c>
      <c r="AQ179" s="354">
        <f t="shared" si="59"/>
        <v>0</v>
      </c>
      <c r="AR179" s="354">
        <f t="shared" si="59"/>
        <v>0</v>
      </c>
      <c r="AS179" s="354">
        <f t="shared" si="59"/>
        <v>0</v>
      </c>
      <c r="AT179" s="354">
        <f t="shared" si="59"/>
        <v>0</v>
      </c>
      <c r="AU179" s="354">
        <f t="shared" si="59"/>
        <v>0</v>
      </c>
      <c r="AV179" s="354">
        <f t="shared" si="59"/>
        <v>0</v>
      </c>
      <c r="AW179" s="354">
        <f t="shared" si="59"/>
        <v>0</v>
      </c>
      <c r="AX179" s="354">
        <f t="shared" si="59"/>
        <v>0</v>
      </c>
      <c r="AY179" s="354">
        <f t="shared" si="59"/>
        <v>0</v>
      </c>
      <c r="AZ179" s="354">
        <f t="shared" si="59"/>
        <v>0</v>
      </c>
      <c r="BA179" s="436"/>
    </row>
    <row r="180" spans="1:53" ht="15" hidden="1" outlineLevel="1">
      <c r="B180" s="246"/>
      <c r="C180" s="257"/>
      <c r="D180" s="256"/>
      <c r="E180" s="256"/>
      <c r="F180" s="256"/>
      <c r="G180" s="256"/>
      <c r="H180" s="256"/>
      <c r="I180" s="256"/>
      <c r="J180" s="256"/>
      <c r="K180" s="256"/>
      <c r="L180" s="256"/>
      <c r="M180" s="256"/>
      <c r="N180" s="256"/>
      <c r="O180" s="256"/>
      <c r="P180" s="256"/>
      <c r="Q180" s="256"/>
      <c r="R180" s="256"/>
      <c r="S180" s="256"/>
      <c r="T180" s="256"/>
      <c r="U180" s="243"/>
      <c r="V180" s="256"/>
      <c r="W180" s="256"/>
      <c r="X180" s="256"/>
      <c r="Y180" s="256"/>
      <c r="Z180" s="256"/>
      <c r="AA180" s="256"/>
      <c r="AB180" s="256"/>
      <c r="AC180" s="256"/>
      <c r="AD180" s="256"/>
      <c r="AE180" s="256"/>
      <c r="AF180" s="256"/>
      <c r="AG180" s="256"/>
      <c r="AH180" s="256"/>
      <c r="AI180" s="256"/>
      <c r="AJ180" s="256"/>
      <c r="AK180" s="256"/>
      <c r="AL180" s="256"/>
      <c r="AM180" s="355"/>
      <c r="AN180" s="355"/>
      <c r="AO180" s="355"/>
      <c r="AP180" s="355"/>
      <c r="AQ180" s="355"/>
      <c r="AR180" s="355"/>
      <c r="AS180" s="355"/>
      <c r="AT180" s="355"/>
      <c r="AU180" s="355"/>
      <c r="AV180" s="355"/>
      <c r="AW180" s="355"/>
      <c r="AX180" s="355"/>
      <c r="AY180" s="355"/>
      <c r="AZ180" s="355"/>
      <c r="BA180" s="258"/>
    </row>
    <row r="181" spans="1:53" s="235" customFormat="1" ht="15" hidden="1" outlineLevel="1">
      <c r="A181" s="440">
        <v>8</v>
      </c>
      <c r="B181" s="246" t="s">
        <v>447</v>
      </c>
      <c r="C181" s="243" t="s">
        <v>22</v>
      </c>
      <c r="D181" s="247"/>
      <c r="E181" s="247"/>
      <c r="F181" s="247"/>
      <c r="G181" s="247"/>
      <c r="H181" s="247"/>
      <c r="I181" s="247"/>
      <c r="J181" s="247"/>
      <c r="K181" s="247"/>
      <c r="L181" s="247"/>
      <c r="M181" s="247"/>
      <c r="N181" s="247"/>
      <c r="O181" s="247"/>
      <c r="P181" s="247"/>
      <c r="Q181" s="247"/>
      <c r="R181" s="247"/>
      <c r="S181" s="247"/>
      <c r="T181" s="247"/>
      <c r="U181" s="243"/>
      <c r="V181" s="247"/>
      <c r="W181" s="247"/>
      <c r="X181" s="247"/>
      <c r="Y181" s="247"/>
      <c r="Z181" s="247"/>
      <c r="AA181" s="247"/>
      <c r="AB181" s="247"/>
      <c r="AC181" s="247"/>
      <c r="AD181" s="247"/>
      <c r="AE181" s="247"/>
      <c r="AF181" s="247"/>
      <c r="AG181" s="247"/>
      <c r="AH181" s="247"/>
      <c r="AI181" s="247"/>
      <c r="AJ181" s="247"/>
      <c r="AK181" s="247"/>
      <c r="AL181" s="247"/>
      <c r="AM181" s="353"/>
      <c r="AN181" s="353"/>
      <c r="AO181" s="353"/>
      <c r="AP181" s="353"/>
      <c r="AQ181" s="353"/>
      <c r="AR181" s="353"/>
      <c r="AS181" s="353"/>
      <c r="AT181" s="353"/>
      <c r="AU181" s="353"/>
      <c r="AV181" s="353"/>
      <c r="AW181" s="353"/>
      <c r="AX181" s="353"/>
      <c r="AY181" s="353"/>
      <c r="AZ181" s="353"/>
      <c r="BA181" s="248">
        <f>SUM(AM181:AZ181)</f>
        <v>0</v>
      </c>
    </row>
    <row r="182" spans="1:53" s="235" customFormat="1" ht="15" hidden="1" outlineLevel="1">
      <c r="A182" s="440"/>
      <c r="B182" s="246" t="s">
        <v>949</v>
      </c>
      <c r="C182" s="243" t="s">
        <v>145</v>
      </c>
      <c r="D182" s="247"/>
      <c r="E182" s="247"/>
      <c r="F182" s="247"/>
      <c r="G182" s="247"/>
      <c r="H182" s="247"/>
      <c r="I182" s="247"/>
      <c r="J182" s="247"/>
      <c r="K182" s="247"/>
      <c r="L182" s="247"/>
      <c r="M182" s="247"/>
      <c r="N182" s="247"/>
      <c r="O182" s="247"/>
      <c r="P182" s="247"/>
      <c r="Q182" s="247"/>
      <c r="R182" s="247"/>
      <c r="S182" s="247"/>
      <c r="T182" s="247"/>
      <c r="U182" s="243"/>
      <c r="V182" s="247"/>
      <c r="W182" s="247"/>
      <c r="X182" s="247"/>
      <c r="Y182" s="247"/>
      <c r="Z182" s="247"/>
      <c r="AA182" s="247"/>
      <c r="AB182" s="247"/>
      <c r="AC182" s="247"/>
      <c r="AD182" s="247"/>
      <c r="AE182" s="247"/>
      <c r="AF182" s="247"/>
      <c r="AG182" s="247"/>
      <c r="AH182" s="247"/>
      <c r="AI182" s="247"/>
      <c r="AJ182" s="247"/>
      <c r="AK182" s="247"/>
      <c r="AL182" s="247"/>
      <c r="AM182" s="354">
        <f>AM181</f>
        <v>0</v>
      </c>
      <c r="AN182" s="354">
        <f>AN181</f>
        <v>0</v>
      </c>
      <c r="AO182" s="354">
        <f t="shared" ref="AO182:AZ182" si="60">AO181</f>
        <v>0</v>
      </c>
      <c r="AP182" s="354">
        <f t="shared" si="60"/>
        <v>0</v>
      </c>
      <c r="AQ182" s="354">
        <f t="shared" si="60"/>
        <v>0</v>
      </c>
      <c r="AR182" s="354">
        <f t="shared" si="60"/>
        <v>0</v>
      </c>
      <c r="AS182" s="354">
        <f t="shared" si="60"/>
        <v>0</v>
      </c>
      <c r="AT182" s="354">
        <f t="shared" si="60"/>
        <v>0</v>
      </c>
      <c r="AU182" s="354">
        <f t="shared" si="60"/>
        <v>0</v>
      </c>
      <c r="AV182" s="354">
        <f t="shared" si="60"/>
        <v>0</v>
      </c>
      <c r="AW182" s="354">
        <f t="shared" si="60"/>
        <v>0</v>
      </c>
      <c r="AX182" s="354">
        <f t="shared" si="60"/>
        <v>0</v>
      </c>
      <c r="AY182" s="354">
        <f t="shared" si="60"/>
        <v>0</v>
      </c>
      <c r="AZ182" s="354">
        <f t="shared" si="60"/>
        <v>0</v>
      </c>
      <c r="BA182" s="436"/>
    </row>
    <row r="183" spans="1:53" s="235" customFormat="1" ht="15" hidden="1" outlineLevel="1">
      <c r="A183" s="440"/>
      <c r="B183" s="246"/>
      <c r="C183" s="257"/>
      <c r="D183" s="256"/>
      <c r="E183" s="256"/>
      <c r="F183" s="256"/>
      <c r="G183" s="256"/>
      <c r="H183" s="256"/>
      <c r="I183" s="256"/>
      <c r="J183" s="256"/>
      <c r="K183" s="256"/>
      <c r="L183" s="256"/>
      <c r="M183" s="256"/>
      <c r="N183" s="256"/>
      <c r="O183" s="256"/>
      <c r="P183" s="256"/>
      <c r="Q183" s="256"/>
      <c r="R183" s="256"/>
      <c r="S183" s="256"/>
      <c r="T183" s="256"/>
      <c r="U183" s="243"/>
      <c r="V183" s="256"/>
      <c r="W183" s="256"/>
      <c r="X183" s="256"/>
      <c r="Y183" s="256"/>
      <c r="Z183" s="256"/>
      <c r="AA183" s="256"/>
      <c r="AB183" s="256"/>
      <c r="AC183" s="256"/>
      <c r="AD183" s="256"/>
      <c r="AE183" s="256"/>
      <c r="AF183" s="256"/>
      <c r="AG183" s="256"/>
      <c r="AH183" s="256"/>
      <c r="AI183" s="256"/>
      <c r="AJ183" s="256"/>
      <c r="AK183" s="256"/>
      <c r="AL183" s="256"/>
      <c r="AM183" s="355"/>
      <c r="AN183" s="355"/>
      <c r="AO183" s="355"/>
      <c r="AP183" s="355"/>
      <c r="AQ183" s="355"/>
      <c r="AR183" s="355"/>
      <c r="AS183" s="355"/>
      <c r="AT183" s="355"/>
      <c r="AU183" s="355"/>
      <c r="AV183" s="355"/>
      <c r="AW183" s="355"/>
      <c r="AX183" s="355"/>
      <c r="AY183" s="355"/>
      <c r="AZ183" s="355"/>
      <c r="BA183" s="258"/>
    </row>
    <row r="184" spans="1:53" ht="15" hidden="1" outlineLevel="1">
      <c r="A184" s="440">
        <v>9</v>
      </c>
      <c r="B184" s="246" t="s">
        <v>7</v>
      </c>
      <c r="C184" s="243" t="s">
        <v>22</v>
      </c>
      <c r="D184" s="247"/>
      <c r="E184" s="247"/>
      <c r="F184" s="247"/>
      <c r="G184" s="247"/>
      <c r="H184" s="247"/>
      <c r="I184" s="247"/>
      <c r="J184" s="247"/>
      <c r="K184" s="247"/>
      <c r="L184" s="247"/>
      <c r="M184" s="247"/>
      <c r="N184" s="247"/>
      <c r="O184" s="247"/>
      <c r="P184" s="247"/>
      <c r="Q184" s="247"/>
      <c r="R184" s="247"/>
      <c r="S184" s="247"/>
      <c r="T184" s="247"/>
      <c r="U184" s="243"/>
      <c r="V184" s="247"/>
      <c r="W184" s="247"/>
      <c r="X184" s="247"/>
      <c r="Y184" s="247"/>
      <c r="Z184" s="247"/>
      <c r="AA184" s="247"/>
      <c r="AB184" s="247"/>
      <c r="AC184" s="247"/>
      <c r="AD184" s="247"/>
      <c r="AE184" s="247"/>
      <c r="AF184" s="247"/>
      <c r="AG184" s="247"/>
      <c r="AH184" s="247"/>
      <c r="AI184" s="247"/>
      <c r="AJ184" s="247"/>
      <c r="AK184" s="247"/>
      <c r="AL184" s="247"/>
      <c r="AM184" s="353"/>
      <c r="AN184" s="353"/>
      <c r="AO184" s="353"/>
      <c r="AP184" s="353"/>
      <c r="AQ184" s="353"/>
      <c r="AR184" s="353"/>
      <c r="AS184" s="353"/>
      <c r="AT184" s="353"/>
      <c r="AU184" s="353"/>
      <c r="AV184" s="353"/>
      <c r="AW184" s="353"/>
      <c r="AX184" s="353"/>
      <c r="AY184" s="353"/>
      <c r="AZ184" s="353"/>
      <c r="BA184" s="248">
        <f>SUM(AM184:AZ184)</f>
        <v>0</v>
      </c>
    </row>
    <row r="185" spans="1:53" ht="15" hidden="1" outlineLevel="1">
      <c r="B185" s="246" t="s">
        <v>949</v>
      </c>
      <c r="C185" s="243" t="s">
        <v>145</v>
      </c>
      <c r="D185" s="247"/>
      <c r="E185" s="247"/>
      <c r="F185" s="247"/>
      <c r="G185" s="247"/>
      <c r="H185" s="247"/>
      <c r="I185" s="247"/>
      <c r="J185" s="247"/>
      <c r="K185" s="247"/>
      <c r="L185" s="247"/>
      <c r="M185" s="247"/>
      <c r="N185" s="247"/>
      <c r="O185" s="247"/>
      <c r="P185" s="247"/>
      <c r="Q185" s="247"/>
      <c r="R185" s="247"/>
      <c r="S185" s="247"/>
      <c r="T185" s="247"/>
      <c r="U185" s="243"/>
      <c r="V185" s="247"/>
      <c r="W185" s="247"/>
      <c r="X185" s="247"/>
      <c r="Y185" s="247"/>
      <c r="Z185" s="247"/>
      <c r="AA185" s="247"/>
      <c r="AB185" s="247"/>
      <c r="AC185" s="247"/>
      <c r="AD185" s="247"/>
      <c r="AE185" s="247"/>
      <c r="AF185" s="247"/>
      <c r="AG185" s="247"/>
      <c r="AH185" s="247"/>
      <c r="AI185" s="247"/>
      <c r="AJ185" s="247"/>
      <c r="AK185" s="247"/>
      <c r="AL185" s="247"/>
      <c r="AM185" s="354">
        <f>AM184</f>
        <v>0</v>
      </c>
      <c r="AN185" s="354">
        <f>AN184</f>
        <v>0</v>
      </c>
      <c r="AO185" s="354">
        <f t="shared" ref="AO185:AZ185" si="61">AO184</f>
        <v>0</v>
      </c>
      <c r="AP185" s="354">
        <f t="shared" si="61"/>
        <v>0</v>
      </c>
      <c r="AQ185" s="354">
        <f t="shared" si="61"/>
        <v>0</v>
      </c>
      <c r="AR185" s="354">
        <f t="shared" si="61"/>
        <v>0</v>
      </c>
      <c r="AS185" s="354">
        <f t="shared" si="61"/>
        <v>0</v>
      </c>
      <c r="AT185" s="354">
        <f t="shared" si="61"/>
        <v>0</v>
      </c>
      <c r="AU185" s="354">
        <f t="shared" si="61"/>
        <v>0</v>
      </c>
      <c r="AV185" s="354">
        <f t="shared" si="61"/>
        <v>0</v>
      </c>
      <c r="AW185" s="354">
        <f t="shared" si="61"/>
        <v>0</v>
      </c>
      <c r="AX185" s="354">
        <f t="shared" si="61"/>
        <v>0</v>
      </c>
      <c r="AY185" s="354">
        <f t="shared" si="61"/>
        <v>0</v>
      </c>
      <c r="AZ185" s="354">
        <f t="shared" si="61"/>
        <v>0</v>
      </c>
      <c r="BA185" s="436"/>
    </row>
    <row r="186" spans="1:53" ht="15" hidden="1" outlineLevel="1">
      <c r="B186" s="259"/>
      <c r="C186" s="260"/>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355"/>
      <c r="AN186" s="355"/>
      <c r="AO186" s="355"/>
      <c r="AP186" s="355"/>
      <c r="AQ186" s="355"/>
      <c r="AR186" s="355"/>
      <c r="AS186" s="355"/>
      <c r="AT186" s="355"/>
      <c r="AU186" s="355"/>
      <c r="AV186" s="355"/>
      <c r="AW186" s="355"/>
      <c r="AX186" s="355"/>
      <c r="AY186" s="355"/>
      <c r="AZ186" s="355"/>
      <c r="BA186" s="258"/>
    </row>
    <row r="187" spans="1:53" ht="15.75" hidden="1" outlineLevel="1">
      <c r="A187" s="441"/>
      <c r="B187" s="240" t="s">
        <v>8</v>
      </c>
      <c r="C187" s="241"/>
      <c r="D187" s="241"/>
      <c r="E187" s="241"/>
      <c r="F187" s="241"/>
      <c r="G187" s="241"/>
      <c r="H187" s="241"/>
      <c r="I187" s="241"/>
      <c r="J187" s="241"/>
      <c r="K187" s="241"/>
      <c r="L187" s="241"/>
      <c r="M187" s="241"/>
      <c r="N187" s="241"/>
      <c r="O187" s="241"/>
      <c r="P187" s="241"/>
      <c r="Q187" s="241"/>
      <c r="R187" s="241"/>
      <c r="S187" s="241"/>
      <c r="T187" s="241"/>
      <c r="U187" s="243"/>
      <c r="V187" s="241"/>
      <c r="W187" s="241"/>
      <c r="X187" s="241"/>
      <c r="Y187" s="241"/>
      <c r="Z187" s="241"/>
      <c r="AA187" s="241"/>
      <c r="AB187" s="241"/>
      <c r="AC187" s="241"/>
      <c r="AD187" s="241"/>
      <c r="AE187" s="241"/>
      <c r="AF187" s="241"/>
      <c r="AG187" s="241"/>
      <c r="AH187" s="241"/>
      <c r="AI187" s="241"/>
      <c r="AJ187" s="241"/>
      <c r="AK187" s="241"/>
      <c r="AL187" s="241"/>
      <c r="AM187" s="357"/>
      <c r="AN187" s="357"/>
      <c r="AO187" s="357"/>
      <c r="AP187" s="357"/>
      <c r="AQ187" s="357"/>
      <c r="AR187" s="357"/>
      <c r="AS187" s="357"/>
      <c r="AT187" s="357"/>
      <c r="AU187" s="357"/>
      <c r="AV187" s="357"/>
      <c r="AW187" s="357"/>
      <c r="AX187" s="357"/>
      <c r="AY187" s="357"/>
      <c r="AZ187" s="357"/>
      <c r="BA187" s="244"/>
    </row>
    <row r="188" spans="1:53" ht="15" hidden="1" outlineLevel="1">
      <c r="A188" s="440">
        <v>10</v>
      </c>
      <c r="B188" s="261" t="s">
        <v>19</v>
      </c>
      <c r="C188" s="243" t="s">
        <v>22</v>
      </c>
      <c r="D188" s="247"/>
      <c r="E188" s="247"/>
      <c r="F188" s="247"/>
      <c r="G188" s="247"/>
      <c r="H188" s="247"/>
      <c r="I188" s="247"/>
      <c r="J188" s="247"/>
      <c r="K188" s="247"/>
      <c r="L188" s="247"/>
      <c r="M188" s="247"/>
      <c r="N188" s="247"/>
      <c r="O188" s="247"/>
      <c r="P188" s="247"/>
      <c r="Q188" s="247"/>
      <c r="R188" s="247"/>
      <c r="S188" s="247"/>
      <c r="T188" s="247"/>
      <c r="U188" s="247">
        <v>12</v>
      </c>
      <c r="V188" s="247"/>
      <c r="W188" s="247"/>
      <c r="X188" s="247"/>
      <c r="Y188" s="247"/>
      <c r="Z188" s="247"/>
      <c r="AA188" s="247"/>
      <c r="AB188" s="247"/>
      <c r="AC188" s="247"/>
      <c r="AD188" s="247"/>
      <c r="AE188" s="247"/>
      <c r="AF188" s="247"/>
      <c r="AG188" s="247"/>
      <c r="AH188" s="247"/>
      <c r="AI188" s="247"/>
      <c r="AJ188" s="247"/>
      <c r="AK188" s="247"/>
      <c r="AL188" s="247"/>
      <c r="AM188" s="405"/>
      <c r="AN188" s="407"/>
      <c r="AO188" s="407"/>
      <c r="AP188" s="358"/>
      <c r="AQ188" s="358"/>
      <c r="AR188" s="358"/>
      <c r="AS188" s="358"/>
      <c r="AT188" s="358"/>
      <c r="AU188" s="358"/>
      <c r="AV188" s="358"/>
      <c r="AW188" s="358"/>
      <c r="AX188" s="358"/>
      <c r="AY188" s="358"/>
      <c r="AZ188" s="358"/>
      <c r="BA188" s="248">
        <f>SUM(AM188:AZ188)</f>
        <v>0</v>
      </c>
    </row>
    <row r="189" spans="1:53" ht="15" hidden="1" outlineLevel="1">
      <c r="B189" s="246" t="s">
        <v>949</v>
      </c>
      <c r="C189" s="243" t="s">
        <v>145</v>
      </c>
      <c r="D189" s="247"/>
      <c r="E189" s="247"/>
      <c r="F189" s="247"/>
      <c r="G189" s="247"/>
      <c r="H189" s="247"/>
      <c r="I189" s="247"/>
      <c r="J189" s="247"/>
      <c r="K189" s="247"/>
      <c r="L189" s="247"/>
      <c r="M189" s="247"/>
      <c r="N189" s="247"/>
      <c r="O189" s="247"/>
      <c r="P189" s="247"/>
      <c r="Q189" s="247"/>
      <c r="R189" s="247"/>
      <c r="S189" s="247"/>
      <c r="T189" s="247"/>
      <c r="U189" s="247">
        <f>U188</f>
        <v>12</v>
      </c>
      <c r="V189" s="247"/>
      <c r="W189" s="247"/>
      <c r="X189" s="247"/>
      <c r="Y189" s="247"/>
      <c r="Z189" s="247"/>
      <c r="AA189" s="247"/>
      <c r="AB189" s="247"/>
      <c r="AC189" s="247"/>
      <c r="AD189" s="247"/>
      <c r="AE189" s="247"/>
      <c r="AF189" s="247"/>
      <c r="AG189" s="247"/>
      <c r="AH189" s="247"/>
      <c r="AI189" s="247"/>
      <c r="AJ189" s="247"/>
      <c r="AK189" s="247"/>
      <c r="AL189" s="247"/>
      <c r="AM189" s="354">
        <f>AM188</f>
        <v>0</v>
      </c>
      <c r="AN189" s="354">
        <f>AN188</f>
        <v>0</v>
      </c>
      <c r="AO189" s="354">
        <f t="shared" ref="AO189:AZ189" si="62">AO188</f>
        <v>0</v>
      </c>
      <c r="AP189" s="354">
        <f t="shared" si="62"/>
        <v>0</v>
      </c>
      <c r="AQ189" s="354">
        <f t="shared" si="62"/>
        <v>0</v>
      </c>
      <c r="AR189" s="354">
        <f t="shared" si="62"/>
        <v>0</v>
      </c>
      <c r="AS189" s="354">
        <f t="shared" si="62"/>
        <v>0</v>
      </c>
      <c r="AT189" s="354">
        <f t="shared" si="62"/>
        <v>0</v>
      </c>
      <c r="AU189" s="354">
        <f t="shared" si="62"/>
        <v>0</v>
      </c>
      <c r="AV189" s="354">
        <f t="shared" si="62"/>
        <v>0</v>
      </c>
      <c r="AW189" s="354">
        <f t="shared" si="62"/>
        <v>0</v>
      </c>
      <c r="AX189" s="354">
        <f t="shared" si="62"/>
        <v>0</v>
      </c>
      <c r="AY189" s="354">
        <f t="shared" si="62"/>
        <v>0</v>
      </c>
      <c r="AZ189" s="354">
        <f t="shared" si="62"/>
        <v>0</v>
      </c>
      <c r="BA189" s="436"/>
    </row>
    <row r="190" spans="1:53" ht="15" hidden="1" outlineLevel="1">
      <c r="B190" s="261"/>
      <c r="C190" s="26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359"/>
      <c r="AN190" s="359"/>
      <c r="AO190" s="359"/>
      <c r="AP190" s="359"/>
      <c r="AQ190" s="359"/>
      <c r="AR190" s="359"/>
      <c r="AS190" s="359"/>
      <c r="AT190" s="359"/>
      <c r="AU190" s="359"/>
      <c r="AV190" s="359"/>
      <c r="AW190" s="359"/>
      <c r="AX190" s="359"/>
      <c r="AY190" s="359"/>
      <c r="AZ190" s="359"/>
      <c r="BA190" s="264"/>
    </row>
    <row r="191" spans="1:53" ht="15" hidden="1" outlineLevel="1">
      <c r="A191" s="440">
        <v>11</v>
      </c>
      <c r="B191" s="265" t="s">
        <v>18</v>
      </c>
      <c r="C191" s="243" t="s">
        <v>22</v>
      </c>
      <c r="D191" s="247"/>
      <c r="E191" s="247"/>
      <c r="F191" s="247"/>
      <c r="G191" s="247"/>
      <c r="H191" s="247"/>
      <c r="I191" s="247"/>
      <c r="J191" s="247"/>
      <c r="K191" s="247"/>
      <c r="L191" s="247"/>
      <c r="M191" s="247"/>
      <c r="N191" s="247"/>
      <c r="O191" s="247"/>
      <c r="P191" s="247"/>
      <c r="Q191" s="247"/>
      <c r="R191" s="247"/>
      <c r="S191" s="247"/>
      <c r="T191" s="247"/>
      <c r="U191" s="247">
        <v>12</v>
      </c>
      <c r="V191" s="247"/>
      <c r="W191" s="247"/>
      <c r="X191" s="247"/>
      <c r="Y191" s="247"/>
      <c r="Z191" s="247"/>
      <c r="AA191" s="247"/>
      <c r="AB191" s="247"/>
      <c r="AC191" s="247"/>
      <c r="AD191" s="247"/>
      <c r="AE191" s="247"/>
      <c r="AF191" s="247"/>
      <c r="AG191" s="247"/>
      <c r="AH191" s="247"/>
      <c r="AI191" s="247"/>
      <c r="AJ191" s="247"/>
      <c r="AK191" s="247"/>
      <c r="AL191" s="247"/>
      <c r="AM191" s="358"/>
      <c r="AN191" s="407"/>
      <c r="AO191" s="358"/>
      <c r="AP191" s="358"/>
      <c r="AQ191" s="358"/>
      <c r="AR191" s="358"/>
      <c r="AS191" s="358"/>
      <c r="AT191" s="358"/>
      <c r="AU191" s="358"/>
      <c r="AV191" s="358"/>
      <c r="AW191" s="358"/>
      <c r="AX191" s="358"/>
      <c r="AY191" s="358"/>
      <c r="AZ191" s="358"/>
      <c r="BA191" s="248">
        <f>SUM(AM191:AZ191)</f>
        <v>0</v>
      </c>
    </row>
    <row r="192" spans="1:53" ht="15" hidden="1" outlineLevel="1">
      <c r="B192" s="246" t="s">
        <v>949</v>
      </c>
      <c r="C192" s="243" t="s">
        <v>145</v>
      </c>
      <c r="D192" s="247"/>
      <c r="E192" s="247"/>
      <c r="F192" s="247"/>
      <c r="G192" s="247"/>
      <c r="H192" s="247"/>
      <c r="I192" s="247"/>
      <c r="J192" s="247"/>
      <c r="K192" s="247"/>
      <c r="L192" s="247"/>
      <c r="M192" s="247"/>
      <c r="N192" s="247"/>
      <c r="O192" s="247"/>
      <c r="P192" s="247"/>
      <c r="Q192" s="247"/>
      <c r="R192" s="247"/>
      <c r="S192" s="247"/>
      <c r="T192" s="247"/>
      <c r="U192" s="247">
        <f>U191</f>
        <v>12</v>
      </c>
      <c r="V192" s="247"/>
      <c r="W192" s="247"/>
      <c r="X192" s="247"/>
      <c r="Y192" s="247"/>
      <c r="Z192" s="247"/>
      <c r="AA192" s="247"/>
      <c r="AB192" s="247"/>
      <c r="AC192" s="247"/>
      <c r="AD192" s="247"/>
      <c r="AE192" s="247"/>
      <c r="AF192" s="247"/>
      <c r="AG192" s="247"/>
      <c r="AH192" s="247"/>
      <c r="AI192" s="247"/>
      <c r="AJ192" s="247"/>
      <c r="AK192" s="247"/>
      <c r="AL192" s="247"/>
      <c r="AM192" s="354">
        <f>AM191</f>
        <v>0</v>
      </c>
      <c r="AN192" s="354">
        <f>AN191</f>
        <v>0</v>
      </c>
      <c r="AO192" s="354">
        <f t="shared" ref="AO192:AZ192" si="63">AO191</f>
        <v>0</v>
      </c>
      <c r="AP192" s="354">
        <f t="shared" si="63"/>
        <v>0</v>
      </c>
      <c r="AQ192" s="354">
        <f t="shared" si="63"/>
        <v>0</v>
      </c>
      <c r="AR192" s="354">
        <f t="shared" si="63"/>
        <v>0</v>
      </c>
      <c r="AS192" s="354">
        <f t="shared" si="63"/>
        <v>0</v>
      </c>
      <c r="AT192" s="354">
        <f t="shared" si="63"/>
        <v>0</v>
      </c>
      <c r="AU192" s="354">
        <f t="shared" si="63"/>
        <v>0</v>
      </c>
      <c r="AV192" s="354">
        <f t="shared" si="63"/>
        <v>0</v>
      </c>
      <c r="AW192" s="354">
        <f t="shared" si="63"/>
        <v>0</v>
      </c>
      <c r="AX192" s="354">
        <f t="shared" si="63"/>
        <v>0</v>
      </c>
      <c r="AY192" s="354">
        <f t="shared" si="63"/>
        <v>0</v>
      </c>
      <c r="AZ192" s="354">
        <f t="shared" si="63"/>
        <v>0</v>
      </c>
      <c r="BA192" s="436"/>
    </row>
    <row r="193" spans="1:53" ht="15" hidden="1" outlineLevel="1">
      <c r="B193" s="265"/>
      <c r="C193" s="26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359"/>
      <c r="AN193" s="360"/>
      <c r="AO193" s="359"/>
      <c r="AP193" s="359"/>
      <c r="AQ193" s="359"/>
      <c r="AR193" s="359"/>
      <c r="AS193" s="359"/>
      <c r="AT193" s="359"/>
      <c r="AU193" s="359"/>
      <c r="AV193" s="359"/>
      <c r="AW193" s="359"/>
      <c r="AX193" s="359"/>
      <c r="AY193" s="359"/>
      <c r="AZ193" s="359"/>
      <c r="BA193" s="264"/>
    </row>
    <row r="194" spans="1:53" ht="15" hidden="1" outlineLevel="1">
      <c r="A194" s="440">
        <v>12</v>
      </c>
      <c r="B194" s="265" t="s">
        <v>20</v>
      </c>
      <c r="C194" s="243" t="s">
        <v>22</v>
      </c>
      <c r="D194" s="247"/>
      <c r="E194" s="247"/>
      <c r="F194" s="247"/>
      <c r="G194" s="247"/>
      <c r="H194" s="247"/>
      <c r="I194" s="247"/>
      <c r="J194" s="247"/>
      <c r="K194" s="247"/>
      <c r="L194" s="247"/>
      <c r="M194" s="247"/>
      <c r="N194" s="247"/>
      <c r="O194" s="247"/>
      <c r="P194" s="247"/>
      <c r="Q194" s="247"/>
      <c r="R194" s="247"/>
      <c r="S194" s="247"/>
      <c r="T194" s="247"/>
      <c r="U194" s="247">
        <v>3</v>
      </c>
      <c r="V194" s="247"/>
      <c r="W194" s="247"/>
      <c r="X194" s="247"/>
      <c r="Y194" s="247"/>
      <c r="Z194" s="247"/>
      <c r="AA194" s="247"/>
      <c r="AB194" s="247"/>
      <c r="AC194" s="247"/>
      <c r="AD194" s="247"/>
      <c r="AE194" s="247"/>
      <c r="AF194" s="247"/>
      <c r="AG194" s="247"/>
      <c r="AH194" s="247"/>
      <c r="AI194" s="247"/>
      <c r="AJ194" s="247"/>
      <c r="AK194" s="247"/>
      <c r="AL194" s="247"/>
      <c r="AM194" s="358"/>
      <c r="AN194" s="358"/>
      <c r="AO194" s="358"/>
      <c r="AP194" s="358"/>
      <c r="AQ194" s="358"/>
      <c r="AR194" s="358"/>
      <c r="AS194" s="358"/>
      <c r="AT194" s="358"/>
      <c r="AU194" s="358"/>
      <c r="AV194" s="358"/>
      <c r="AW194" s="358"/>
      <c r="AX194" s="358"/>
      <c r="AY194" s="358"/>
      <c r="AZ194" s="358"/>
      <c r="BA194" s="248">
        <f>SUM(AM194:AZ194)</f>
        <v>0</v>
      </c>
    </row>
    <row r="195" spans="1:53" ht="15" hidden="1" outlineLevel="1">
      <c r="B195" s="246" t="s">
        <v>949</v>
      </c>
      <c r="C195" s="243" t="s">
        <v>145</v>
      </c>
      <c r="D195" s="247"/>
      <c r="E195" s="247"/>
      <c r="F195" s="247"/>
      <c r="G195" s="247"/>
      <c r="H195" s="247"/>
      <c r="I195" s="247"/>
      <c r="J195" s="247"/>
      <c r="K195" s="247"/>
      <c r="L195" s="247"/>
      <c r="M195" s="247"/>
      <c r="N195" s="247"/>
      <c r="O195" s="247"/>
      <c r="P195" s="247"/>
      <c r="Q195" s="247"/>
      <c r="R195" s="247"/>
      <c r="S195" s="247"/>
      <c r="T195" s="247"/>
      <c r="U195" s="247">
        <f>U194</f>
        <v>3</v>
      </c>
      <c r="V195" s="247"/>
      <c r="W195" s="247"/>
      <c r="X195" s="247"/>
      <c r="Y195" s="247"/>
      <c r="Z195" s="247"/>
      <c r="AA195" s="247"/>
      <c r="AB195" s="247"/>
      <c r="AC195" s="247"/>
      <c r="AD195" s="247"/>
      <c r="AE195" s="247"/>
      <c r="AF195" s="247"/>
      <c r="AG195" s="247"/>
      <c r="AH195" s="247"/>
      <c r="AI195" s="247"/>
      <c r="AJ195" s="247"/>
      <c r="AK195" s="247"/>
      <c r="AL195" s="247"/>
      <c r="AM195" s="354">
        <f>AM194</f>
        <v>0</v>
      </c>
      <c r="AN195" s="354">
        <f>AN194</f>
        <v>0</v>
      </c>
      <c r="AO195" s="354">
        <f t="shared" ref="AO195:AZ195" si="64">AO194</f>
        <v>0</v>
      </c>
      <c r="AP195" s="354">
        <f t="shared" si="64"/>
        <v>0</v>
      </c>
      <c r="AQ195" s="354">
        <f t="shared" si="64"/>
        <v>0</v>
      </c>
      <c r="AR195" s="354">
        <f t="shared" si="64"/>
        <v>0</v>
      </c>
      <c r="AS195" s="354">
        <f t="shared" si="64"/>
        <v>0</v>
      </c>
      <c r="AT195" s="354">
        <f t="shared" si="64"/>
        <v>0</v>
      </c>
      <c r="AU195" s="354">
        <f t="shared" si="64"/>
        <v>0</v>
      </c>
      <c r="AV195" s="354">
        <f t="shared" si="64"/>
        <v>0</v>
      </c>
      <c r="AW195" s="354">
        <f t="shared" si="64"/>
        <v>0</v>
      </c>
      <c r="AX195" s="354">
        <f t="shared" si="64"/>
        <v>0</v>
      </c>
      <c r="AY195" s="354">
        <f t="shared" si="64"/>
        <v>0</v>
      </c>
      <c r="AZ195" s="354">
        <f t="shared" si="64"/>
        <v>0</v>
      </c>
      <c r="BA195" s="436"/>
    </row>
    <row r="196" spans="1:53" ht="15" hidden="1" outlineLevel="1">
      <c r="B196" s="265"/>
      <c r="C196" s="263"/>
      <c r="D196" s="267"/>
      <c r="E196" s="267"/>
      <c r="F196" s="267"/>
      <c r="G196" s="267"/>
      <c r="H196" s="267"/>
      <c r="I196" s="267"/>
      <c r="J196" s="267"/>
      <c r="K196" s="267"/>
      <c r="L196" s="267"/>
      <c r="M196" s="267"/>
      <c r="N196" s="267"/>
      <c r="O196" s="267"/>
      <c r="P196" s="267"/>
      <c r="Q196" s="267"/>
      <c r="R196" s="267"/>
      <c r="S196" s="267"/>
      <c r="T196" s="267"/>
      <c r="U196" s="243"/>
      <c r="V196" s="267"/>
      <c r="W196" s="267"/>
      <c r="X196" s="267"/>
      <c r="Y196" s="267"/>
      <c r="Z196" s="267"/>
      <c r="AA196" s="267"/>
      <c r="AB196" s="267"/>
      <c r="AC196" s="267"/>
      <c r="AD196" s="267"/>
      <c r="AE196" s="267"/>
      <c r="AF196" s="267"/>
      <c r="AG196" s="267"/>
      <c r="AH196" s="267"/>
      <c r="AI196" s="267"/>
      <c r="AJ196" s="267"/>
      <c r="AK196" s="267"/>
      <c r="AL196" s="267"/>
      <c r="AM196" s="359"/>
      <c r="AN196" s="360"/>
      <c r="AO196" s="359"/>
      <c r="AP196" s="359"/>
      <c r="AQ196" s="359"/>
      <c r="AR196" s="359"/>
      <c r="AS196" s="359"/>
      <c r="AT196" s="359"/>
      <c r="AU196" s="359"/>
      <c r="AV196" s="359"/>
      <c r="AW196" s="359"/>
      <c r="AX196" s="359"/>
      <c r="AY196" s="359"/>
      <c r="AZ196" s="359"/>
      <c r="BA196" s="264"/>
    </row>
    <row r="197" spans="1:53" ht="15" hidden="1" outlineLevel="1">
      <c r="A197" s="440">
        <v>13</v>
      </c>
      <c r="B197" s="265" t="s">
        <v>21</v>
      </c>
      <c r="C197" s="243" t="s">
        <v>22</v>
      </c>
      <c r="D197" s="247"/>
      <c r="E197" s="247"/>
      <c r="F197" s="247"/>
      <c r="G197" s="247"/>
      <c r="H197" s="247"/>
      <c r="I197" s="247"/>
      <c r="J197" s="247"/>
      <c r="K197" s="247"/>
      <c r="L197" s="247"/>
      <c r="M197" s="247"/>
      <c r="N197" s="247"/>
      <c r="O197" s="247"/>
      <c r="P197" s="247"/>
      <c r="Q197" s="247"/>
      <c r="R197" s="247"/>
      <c r="S197" s="247"/>
      <c r="T197" s="247"/>
      <c r="U197" s="247">
        <v>12</v>
      </c>
      <c r="V197" s="247"/>
      <c r="W197" s="247"/>
      <c r="X197" s="247"/>
      <c r="Y197" s="247"/>
      <c r="Z197" s="247"/>
      <c r="AA197" s="247"/>
      <c r="AB197" s="247"/>
      <c r="AC197" s="247"/>
      <c r="AD197" s="247"/>
      <c r="AE197" s="247"/>
      <c r="AF197" s="247"/>
      <c r="AG197" s="247"/>
      <c r="AH197" s="247"/>
      <c r="AI197" s="247"/>
      <c r="AJ197" s="247"/>
      <c r="AK197" s="247"/>
      <c r="AL197" s="247"/>
      <c r="AM197" s="358"/>
      <c r="AN197" s="358"/>
      <c r="AO197" s="358"/>
      <c r="AP197" s="358"/>
      <c r="AQ197" s="358"/>
      <c r="AR197" s="358"/>
      <c r="AS197" s="358"/>
      <c r="AT197" s="358"/>
      <c r="AU197" s="358"/>
      <c r="AV197" s="358"/>
      <c r="AW197" s="358"/>
      <c r="AX197" s="358"/>
      <c r="AY197" s="358"/>
      <c r="AZ197" s="358"/>
      <c r="BA197" s="248">
        <f>SUM(AM197:AZ197)</f>
        <v>0</v>
      </c>
    </row>
    <row r="198" spans="1:53" ht="15" hidden="1" outlineLevel="1">
      <c r="B198" s="246" t="s">
        <v>949</v>
      </c>
      <c r="C198" s="243" t="s">
        <v>145</v>
      </c>
      <c r="D198" s="247"/>
      <c r="E198" s="247"/>
      <c r="F198" s="247"/>
      <c r="G198" s="247"/>
      <c r="H198" s="247"/>
      <c r="I198" s="247"/>
      <c r="J198" s="247"/>
      <c r="K198" s="247"/>
      <c r="L198" s="247"/>
      <c r="M198" s="247"/>
      <c r="N198" s="247"/>
      <c r="O198" s="247"/>
      <c r="P198" s="247"/>
      <c r="Q198" s="247"/>
      <c r="R198" s="247"/>
      <c r="S198" s="247"/>
      <c r="T198" s="247"/>
      <c r="U198" s="247">
        <f>U197</f>
        <v>12</v>
      </c>
      <c r="V198" s="247"/>
      <c r="W198" s="247"/>
      <c r="X198" s="247"/>
      <c r="Y198" s="247"/>
      <c r="Z198" s="247"/>
      <c r="AA198" s="247"/>
      <c r="AB198" s="247"/>
      <c r="AC198" s="247"/>
      <c r="AD198" s="247"/>
      <c r="AE198" s="247"/>
      <c r="AF198" s="247"/>
      <c r="AG198" s="247"/>
      <c r="AH198" s="247"/>
      <c r="AI198" s="247"/>
      <c r="AJ198" s="247"/>
      <c r="AK198" s="247"/>
      <c r="AL198" s="247"/>
      <c r="AM198" s="354">
        <f>AM197</f>
        <v>0</v>
      </c>
      <c r="AN198" s="354">
        <f>AN197</f>
        <v>0</v>
      </c>
      <c r="AO198" s="354">
        <f t="shared" ref="AO198:AZ198" si="65">AO197</f>
        <v>0</v>
      </c>
      <c r="AP198" s="354">
        <f t="shared" si="65"/>
        <v>0</v>
      </c>
      <c r="AQ198" s="354">
        <f t="shared" si="65"/>
        <v>0</v>
      </c>
      <c r="AR198" s="354">
        <f t="shared" si="65"/>
        <v>0</v>
      </c>
      <c r="AS198" s="354">
        <f t="shared" si="65"/>
        <v>0</v>
      </c>
      <c r="AT198" s="354">
        <f t="shared" si="65"/>
        <v>0</v>
      </c>
      <c r="AU198" s="354">
        <f t="shared" si="65"/>
        <v>0</v>
      </c>
      <c r="AV198" s="354">
        <f t="shared" si="65"/>
        <v>0</v>
      </c>
      <c r="AW198" s="354">
        <f t="shared" si="65"/>
        <v>0</v>
      </c>
      <c r="AX198" s="354">
        <f t="shared" si="65"/>
        <v>0</v>
      </c>
      <c r="AY198" s="354">
        <f t="shared" si="65"/>
        <v>0</v>
      </c>
      <c r="AZ198" s="354">
        <f t="shared" si="65"/>
        <v>0</v>
      </c>
      <c r="BA198" s="436"/>
    </row>
    <row r="199" spans="1:53" ht="15" hidden="1" outlineLevel="1">
      <c r="B199" s="265"/>
      <c r="C199" s="263"/>
      <c r="D199" s="267"/>
      <c r="E199" s="267"/>
      <c r="F199" s="267"/>
      <c r="G199" s="267"/>
      <c r="H199" s="267"/>
      <c r="I199" s="267"/>
      <c r="J199" s="267"/>
      <c r="K199" s="267"/>
      <c r="L199" s="267"/>
      <c r="M199" s="267"/>
      <c r="N199" s="267"/>
      <c r="O199" s="267"/>
      <c r="P199" s="267"/>
      <c r="Q199" s="267"/>
      <c r="R199" s="267"/>
      <c r="S199" s="267"/>
      <c r="T199" s="267"/>
      <c r="U199" s="243"/>
      <c r="V199" s="267"/>
      <c r="W199" s="267"/>
      <c r="X199" s="267"/>
      <c r="Y199" s="267"/>
      <c r="Z199" s="267"/>
      <c r="AA199" s="267"/>
      <c r="AB199" s="267"/>
      <c r="AC199" s="267"/>
      <c r="AD199" s="267"/>
      <c r="AE199" s="267"/>
      <c r="AF199" s="267"/>
      <c r="AG199" s="267"/>
      <c r="AH199" s="267"/>
      <c r="AI199" s="267"/>
      <c r="AJ199" s="267"/>
      <c r="AK199" s="267"/>
      <c r="AL199" s="267"/>
      <c r="AM199" s="359"/>
      <c r="AN199" s="359"/>
      <c r="AO199" s="359"/>
      <c r="AP199" s="359"/>
      <c r="AQ199" s="359"/>
      <c r="AR199" s="359"/>
      <c r="AS199" s="359"/>
      <c r="AT199" s="359"/>
      <c r="AU199" s="359"/>
      <c r="AV199" s="359"/>
      <c r="AW199" s="359"/>
      <c r="AX199" s="359"/>
      <c r="AY199" s="359"/>
      <c r="AZ199" s="359"/>
      <c r="BA199" s="264"/>
    </row>
    <row r="200" spans="1:53" ht="15" hidden="1" outlineLevel="1">
      <c r="A200" s="440">
        <v>14</v>
      </c>
      <c r="B200" s="265" t="s">
        <v>978</v>
      </c>
      <c r="C200" s="243" t="s">
        <v>22</v>
      </c>
      <c r="D200" s="247"/>
      <c r="E200" s="247"/>
      <c r="F200" s="247"/>
      <c r="G200" s="247"/>
      <c r="H200" s="247"/>
      <c r="I200" s="247"/>
      <c r="J200" s="247"/>
      <c r="K200" s="247"/>
      <c r="L200" s="247"/>
      <c r="M200" s="247"/>
      <c r="N200" s="247"/>
      <c r="O200" s="247"/>
      <c r="P200" s="247"/>
      <c r="Q200" s="247"/>
      <c r="R200" s="247"/>
      <c r="S200" s="247"/>
      <c r="T200" s="247"/>
      <c r="U200" s="247">
        <v>12</v>
      </c>
      <c r="V200" s="247"/>
      <c r="W200" s="247"/>
      <c r="X200" s="247"/>
      <c r="Y200" s="247"/>
      <c r="Z200" s="247"/>
      <c r="AA200" s="247"/>
      <c r="AB200" s="247"/>
      <c r="AC200" s="247"/>
      <c r="AD200" s="247"/>
      <c r="AE200" s="247"/>
      <c r="AF200" s="247"/>
      <c r="AG200" s="247"/>
      <c r="AH200" s="247"/>
      <c r="AI200" s="247"/>
      <c r="AJ200" s="247"/>
      <c r="AK200" s="247"/>
      <c r="AL200" s="247"/>
      <c r="AM200" s="358"/>
      <c r="AN200" s="358"/>
      <c r="AO200" s="358"/>
      <c r="AP200" s="358"/>
      <c r="AQ200" s="358"/>
      <c r="AR200" s="358"/>
      <c r="AS200" s="358"/>
      <c r="AT200" s="358"/>
      <c r="AU200" s="358"/>
      <c r="AV200" s="358"/>
      <c r="AW200" s="358"/>
      <c r="AX200" s="358"/>
      <c r="AY200" s="358"/>
      <c r="AZ200" s="358"/>
      <c r="BA200" s="248">
        <f>SUM(AM200:AZ200)</f>
        <v>0</v>
      </c>
    </row>
    <row r="201" spans="1:53" ht="15" hidden="1" outlineLevel="1">
      <c r="B201" s="246" t="s">
        <v>949</v>
      </c>
      <c r="C201" s="243" t="s">
        <v>145</v>
      </c>
      <c r="D201" s="247"/>
      <c r="E201" s="247"/>
      <c r="F201" s="247"/>
      <c r="G201" s="247"/>
      <c r="H201" s="247"/>
      <c r="I201" s="247"/>
      <c r="J201" s="247"/>
      <c r="K201" s="247"/>
      <c r="L201" s="247"/>
      <c r="M201" s="247"/>
      <c r="N201" s="247"/>
      <c r="O201" s="247"/>
      <c r="P201" s="247"/>
      <c r="Q201" s="247"/>
      <c r="R201" s="247"/>
      <c r="S201" s="247"/>
      <c r="T201" s="247"/>
      <c r="U201" s="247">
        <f>U200</f>
        <v>12</v>
      </c>
      <c r="V201" s="247"/>
      <c r="W201" s="247"/>
      <c r="X201" s="247"/>
      <c r="Y201" s="247"/>
      <c r="Z201" s="247"/>
      <c r="AA201" s="247"/>
      <c r="AB201" s="247"/>
      <c r="AC201" s="247"/>
      <c r="AD201" s="247"/>
      <c r="AE201" s="247"/>
      <c r="AF201" s="247"/>
      <c r="AG201" s="247"/>
      <c r="AH201" s="247"/>
      <c r="AI201" s="247"/>
      <c r="AJ201" s="247"/>
      <c r="AK201" s="247"/>
      <c r="AL201" s="247"/>
      <c r="AM201" s="354">
        <f>AM200</f>
        <v>0</v>
      </c>
      <c r="AN201" s="354">
        <f>AN200</f>
        <v>0</v>
      </c>
      <c r="AO201" s="354">
        <f t="shared" ref="AO201:AZ201" si="66">AO200</f>
        <v>0</v>
      </c>
      <c r="AP201" s="354">
        <f t="shared" si="66"/>
        <v>0</v>
      </c>
      <c r="AQ201" s="354">
        <f t="shared" si="66"/>
        <v>0</v>
      </c>
      <c r="AR201" s="354">
        <f t="shared" si="66"/>
        <v>0</v>
      </c>
      <c r="AS201" s="354">
        <f t="shared" si="66"/>
        <v>0</v>
      </c>
      <c r="AT201" s="354">
        <f t="shared" si="66"/>
        <v>0</v>
      </c>
      <c r="AU201" s="354">
        <f t="shared" si="66"/>
        <v>0</v>
      </c>
      <c r="AV201" s="354">
        <f t="shared" si="66"/>
        <v>0</v>
      </c>
      <c r="AW201" s="354">
        <f t="shared" si="66"/>
        <v>0</v>
      </c>
      <c r="AX201" s="354">
        <f t="shared" si="66"/>
        <v>0</v>
      </c>
      <c r="AY201" s="354">
        <f t="shared" si="66"/>
        <v>0</v>
      </c>
      <c r="AZ201" s="354">
        <f t="shared" si="66"/>
        <v>0</v>
      </c>
      <c r="BA201" s="436"/>
    </row>
    <row r="202" spans="1:53" ht="15" hidden="1" outlineLevel="1">
      <c r="B202" s="265"/>
      <c r="C202" s="263"/>
      <c r="D202" s="267"/>
      <c r="E202" s="267"/>
      <c r="F202" s="267"/>
      <c r="G202" s="267"/>
      <c r="H202" s="267"/>
      <c r="I202" s="267"/>
      <c r="J202" s="267"/>
      <c r="K202" s="267"/>
      <c r="L202" s="267"/>
      <c r="M202" s="267"/>
      <c r="N202" s="267"/>
      <c r="O202" s="267"/>
      <c r="P202" s="267"/>
      <c r="Q202" s="267"/>
      <c r="R202" s="267"/>
      <c r="S202" s="267"/>
      <c r="T202" s="267"/>
      <c r="U202" s="243"/>
      <c r="V202" s="267"/>
      <c r="W202" s="267"/>
      <c r="X202" s="267"/>
      <c r="Y202" s="267"/>
      <c r="Z202" s="267"/>
      <c r="AA202" s="267"/>
      <c r="AB202" s="267"/>
      <c r="AC202" s="267"/>
      <c r="AD202" s="267"/>
      <c r="AE202" s="267"/>
      <c r="AF202" s="267"/>
      <c r="AG202" s="267"/>
      <c r="AH202" s="267"/>
      <c r="AI202" s="267"/>
      <c r="AJ202" s="267"/>
      <c r="AK202" s="267"/>
      <c r="AL202" s="267"/>
      <c r="AM202" s="359"/>
      <c r="AN202" s="360"/>
      <c r="AO202" s="359"/>
      <c r="AP202" s="359"/>
      <c r="AQ202" s="359"/>
      <c r="AR202" s="359"/>
      <c r="AS202" s="359"/>
      <c r="AT202" s="359"/>
      <c r="AU202" s="359"/>
      <c r="AV202" s="359"/>
      <c r="AW202" s="359"/>
      <c r="AX202" s="359"/>
      <c r="AY202" s="359"/>
      <c r="AZ202" s="359"/>
      <c r="BA202" s="264"/>
    </row>
    <row r="203" spans="1:53" s="235" customFormat="1" ht="15" hidden="1" outlineLevel="1">
      <c r="A203" s="440">
        <v>15</v>
      </c>
      <c r="B203" s="265" t="s">
        <v>448</v>
      </c>
      <c r="C203" s="243" t="s">
        <v>22</v>
      </c>
      <c r="D203" s="247"/>
      <c r="E203" s="247"/>
      <c r="F203" s="247"/>
      <c r="G203" s="247"/>
      <c r="H203" s="247"/>
      <c r="I203" s="247"/>
      <c r="J203" s="247"/>
      <c r="K203" s="247"/>
      <c r="L203" s="247"/>
      <c r="M203" s="247"/>
      <c r="N203" s="247"/>
      <c r="O203" s="247"/>
      <c r="P203" s="247"/>
      <c r="Q203" s="247"/>
      <c r="R203" s="247"/>
      <c r="S203" s="247"/>
      <c r="T203" s="247"/>
      <c r="U203" s="243"/>
      <c r="V203" s="247"/>
      <c r="W203" s="247"/>
      <c r="X203" s="247"/>
      <c r="Y203" s="247"/>
      <c r="Z203" s="247"/>
      <c r="AA203" s="247"/>
      <c r="AB203" s="247"/>
      <c r="AC203" s="247"/>
      <c r="AD203" s="247"/>
      <c r="AE203" s="247"/>
      <c r="AF203" s="247"/>
      <c r="AG203" s="247"/>
      <c r="AH203" s="247"/>
      <c r="AI203" s="247"/>
      <c r="AJ203" s="247"/>
      <c r="AK203" s="247"/>
      <c r="AL203" s="247"/>
      <c r="AM203" s="358"/>
      <c r="AN203" s="358"/>
      <c r="AO203" s="358"/>
      <c r="AP203" s="358"/>
      <c r="AQ203" s="358"/>
      <c r="AR203" s="358"/>
      <c r="AS203" s="358"/>
      <c r="AT203" s="358"/>
      <c r="AU203" s="358"/>
      <c r="AV203" s="358"/>
      <c r="AW203" s="358"/>
      <c r="AX203" s="358"/>
      <c r="AY203" s="358"/>
      <c r="AZ203" s="358"/>
      <c r="BA203" s="248">
        <f>SUM(AM203:AZ203)</f>
        <v>0</v>
      </c>
    </row>
    <row r="204" spans="1:53" s="235" customFormat="1" ht="15" hidden="1" outlineLevel="1">
      <c r="A204" s="440"/>
      <c r="B204" s="266" t="s">
        <v>949</v>
      </c>
      <c r="C204" s="243" t="s">
        <v>145</v>
      </c>
      <c r="D204" s="247"/>
      <c r="E204" s="247"/>
      <c r="F204" s="247"/>
      <c r="G204" s="247"/>
      <c r="H204" s="247"/>
      <c r="I204" s="247"/>
      <c r="J204" s="247"/>
      <c r="K204" s="247"/>
      <c r="L204" s="247"/>
      <c r="M204" s="247"/>
      <c r="N204" s="247"/>
      <c r="O204" s="247"/>
      <c r="P204" s="247"/>
      <c r="Q204" s="247"/>
      <c r="R204" s="247"/>
      <c r="S204" s="247"/>
      <c r="T204" s="247"/>
      <c r="U204" s="243"/>
      <c r="V204" s="247"/>
      <c r="W204" s="247"/>
      <c r="X204" s="247"/>
      <c r="Y204" s="247"/>
      <c r="Z204" s="247"/>
      <c r="AA204" s="247"/>
      <c r="AB204" s="247"/>
      <c r="AC204" s="247"/>
      <c r="AD204" s="247"/>
      <c r="AE204" s="247"/>
      <c r="AF204" s="247"/>
      <c r="AG204" s="247"/>
      <c r="AH204" s="247"/>
      <c r="AI204" s="247"/>
      <c r="AJ204" s="247"/>
      <c r="AK204" s="247"/>
      <c r="AL204" s="247"/>
      <c r="AM204" s="354">
        <f>AM203</f>
        <v>0</v>
      </c>
      <c r="AN204" s="354">
        <f>AN203</f>
        <v>0</v>
      </c>
      <c r="AO204" s="354">
        <f t="shared" ref="AO204:AZ204" si="67">AO203</f>
        <v>0</v>
      </c>
      <c r="AP204" s="354">
        <f t="shared" si="67"/>
        <v>0</v>
      </c>
      <c r="AQ204" s="354">
        <f t="shared" si="67"/>
        <v>0</v>
      </c>
      <c r="AR204" s="354">
        <f t="shared" si="67"/>
        <v>0</v>
      </c>
      <c r="AS204" s="354">
        <f t="shared" si="67"/>
        <v>0</v>
      </c>
      <c r="AT204" s="354">
        <f t="shared" si="67"/>
        <v>0</v>
      </c>
      <c r="AU204" s="354">
        <f t="shared" si="67"/>
        <v>0</v>
      </c>
      <c r="AV204" s="354">
        <f t="shared" si="67"/>
        <v>0</v>
      </c>
      <c r="AW204" s="354">
        <f t="shared" si="67"/>
        <v>0</v>
      </c>
      <c r="AX204" s="354">
        <f t="shared" si="67"/>
        <v>0</v>
      </c>
      <c r="AY204" s="354">
        <f t="shared" si="67"/>
        <v>0</v>
      </c>
      <c r="AZ204" s="354">
        <f t="shared" si="67"/>
        <v>0</v>
      </c>
      <c r="BA204" s="436"/>
    </row>
    <row r="205" spans="1:53" s="235" customFormat="1" ht="15" hidden="1" outlineLevel="1">
      <c r="A205" s="440"/>
      <c r="B205" s="265"/>
      <c r="C205" s="263"/>
      <c r="D205" s="267"/>
      <c r="E205" s="267"/>
      <c r="F205" s="267"/>
      <c r="G205" s="267"/>
      <c r="H205" s="267"/>
      <c r="I205" s="267"/>
      <c r="J205" s="267"/>
      <c r="K205" s="267"/>
      <c r="L205" s="267"/>
      <c r="M205" s="267"/>
      <c r="N205" s="267"/>
      <c r="O205" s="267"/>
      <c r="P205" s="267"/>
      <c r="Q205" s="267"/>
      <c r="R205" s="267"/>
      <c r="S205" s="267"/>
      <c r="T205" s="267"/>
      <c r="U205" s="243"/>
      <c r="V205" s="267"/>
      <c r="W205" s="267"/>
      <c r="X205" s="267"/>
      <c r="Y205" s="267"/>
      <c r="Z205" s="267"/>
      <c r="AA205" s="267"/>
      <c r="AB205" s="267"/>
      <c r="AC205" s="267"/>
      <c r="AD205" s="267"/>
      <c r="AE205" s="267"/>
      <c r="AF205" s="267"/>
      <c r="AG205" s="267"/>
      <c r="AH205" s="267"/>
      <c r="AI205" s="267"/>
      <c r="AJ205" s="267"/>
      <c r="AK205" s="267"/>
      <c r="AL205" s="267"/>
      <c r="AM205" s="361"/>
      <c r="AN205" s="359"/>
      <c r="AO205" s="359"/>
      <c r="AP205" s="359"/>
      <c r="AQ205" s="359"/>
      <c r="AR205" s="359"/>
      <c r="AS205" s="359"/>
      <c r="AT205" s="359"/>
      <c r="AU205" s="359"/>
      <c r="AV205" s="359"/>
      <c r="AW205" s="359"/>
      <c r="AX205" s="359"/>
      <c r="AY205" s="359"/>
      <c r="AZ205" s="359"/>
      <c r="BA205" s="264"/>
    </row>
    <row r="206" spans="1:53" s="235" customFormat="1" ht="30" hidden="1" outlineLevel="1">
      <c r="A206" s="440">
        <v>16</v>
      </c>
      <c r="B206" s="265" t="s">
        <v>449</v>
      </c>
      <c r="C206" s="243" t="s">
        <v>22</v>
      </c>
      <c r="D206" s="247"/>
      <c r="E206" s="247"/>
      <c r="F206" s="247"/>
      <c r="G206" s="247"/>
      <c r="H206" s="247"/>
      <c r="I206" s="247"/>
      <c r="J206" s="247"/>
      <c r="K206" s="247"/>
      <c r="L206" s="247"/>
      <c r="M206" s="247"/>
      <c r="N206" s="247"/>
      <c r="O206" s="247"/>
      <c r="P206" s="247"/>
      <c r="Q206" s="247"/>
      <c r="R206" s="247"/>
      <c r="S206" s="247"/>
      <c r="T206" s="247"/>
      <c r="U206" s="243"/>
      <c r="V206" s="247"/>
      <c r="W206" s="247"/>
      <c r="X206" s="247"/>
      <c r="Y206" s="247"/>
      <c r="Z206" s="247"/>
      <c r="AA206" s="247"/>
      <c r="AB206" s="247"/>
      <c r="AC206" s="247"/>
      <c r="AD206" s="247"/>
      <c r="AE206" s="247"/>
      <c r="AF206" s="247"/>
      <c r="AG206" s="247"/>
      <c r="AH206" s="247"/>
      <c r="AI206" s="247"/>
      <c r="AJ206" s="247"/>
      <c r="AK206" s="247"/>
      <c r="AL206" s="247"/>
      <c r="AM206" s="358"/>
      <c r="AN206" s="358"/>
      <c r="AO206" s="358"/>
      <c r="AP206" s="358"/>
      <c r="AQ206" s="358"/>
      <c r="AR206" s="358"/>
      <c r="AS206" s="358"/>
      <c r="AT206" s="358"/>
      <c r="AU206" s="358"/>
      <c r="AV206" s="358"/>
      <c r="AW206" s="358"/>
      <c r="AX206" s="358"/>
      <c r="AY206" s="358"/>
      <c r="AZ206" s="358"/>
      <c r="BA206" s="248">
        <f>SUM(AM206:AZ206)</f>
        <v>0</v>
      </c>
    </row>
    <row r="207" spans="1:53" s="235" customFormat="1" ht="15" hidden="1" outlineLevel="1">
      <c r="A207" s="440"/>
      <c r="B207" s="266" t="s">
        <v>949</v>
      </c>
      <c r="C207" s="243" t="s">
        <v>145</v>
      </c>
      <c r="D207" s="247"/>
      <c r="E207" s="247"/>
      <c r="F207" s="247"/>
      <c r="G207" s="247"/>
      <c r="H207" s="247"/>
      <c r="I207" s="247"/>
      <c r="J207" s="247"/>
      <c r="K207" s="247"/>
      <c r="L207" s="247"/>
      <c r="M207" s="247"/>
      <c r="N207" s="247"/>
      <c r="O207" s="247"/>
      <c r="P207" s="247"/>
      <c r="Q207" s="247"/>
      <c r="R207" s="247"/>
      <c r="S207" s="247"/>
      <c r="T207" s="247"/>
      <c r="U207" s="243"/>
      <c r="V207" s="247"/>
      <c r="W207" s="247"/>
      <c r="X207" s="247"/>
      <c r="Y207" s="247"/>
      <c r="Z207" s="247"/>
      <c r="AA207" s="247"/>
      <c r="AB207" s="247"/>
      <c r="AC207" s="247"/>
      <c r="AD207" s="247"/>
      <c r="AE207" s="247"/>
      <c r="AF207" s="247"/>
      <c r="AG207" s="247"/>
      <c r="AH207" s="247"/>
      <c r="AI207" s="247"/>
      <c r="AJ207" s="247"/>
      <c r="AK207" s="247"/>
      <c r="AL207" s="247"/>
      <c r="AM207" s="354">
        <f>AM206</f>
        <v>0</v>
      </c>
      <c r="AN207" s="354">
        <f>AN206</f>
        <v>0</v>
      </c>
      <c r="AO207" s="354">
        <f t="shared" ref="AO207:AZ207" si="68">AO206</f>
        <v>0</v>
      </c>
      <c r="AP207" s="354">
        <f t="shared" si="68"/>
        <v>0</v>
      </c>
      <c r="AQ207" s="354">
        <f t="shared" si="68"/>
        <v>0</v>
      </c>
      <c r="AR207" s="354">
        <f t="shared" si="68"/>
        <v>0</v>
      </c>
      <c r="AS207" s="354">
        <f t="shared" si="68"/>
        <v>0</v>
      </c>
      <c r="AT207" s="354">
        <f t="shared" si="68"/>
        <v>0</v>
      </c>
      <c r="AU207" s="354">
        <f t="shared" si="68"/>
        <v>0</v>
      </c>
      <c r="AV207" s="354">
        <f t="shared" si="68"/>
        <v>0</v>
      </c>
      <c r="AW207" s="354">
        <f t="shared" si="68"/>
        <v>0</v>
      </c>
      <c r="AX207" s="354">
        <f t="shared" si="68"/>
        <v>0</v>
      </c>
      <c r="AY207" s="354">
        <f t="shared" si="68"/>
        <v>0</v>
      </c>
      <c r="AZ207" s="354">
        <f t="shared" si="68"/>
        <v>0</v>
      </c>
      <c r="BA207" s="436"/>
    </row>
    <row r="208" spans="1:53" s="235" customFormat="1" ht="15" hidden="1" outlineLevel="1">
      <c r="A208" s="440"/>
      <c r="B208" s="265"/>
      <c r="C208" s="263"/>
      <c r="D208" s="267"/>
      <c r="E208" s="267"/>
      <c r="F208" s="267"/>
      <c r="G208" s="267"/>
      <c r="H208" s="267"/>
      <c r="I208" s="267"/>
      <c r="J208" s="267"/>
      <c r="K208" s="267"/>
      <c r="L208" s="267"/>
      <c r="M208" s="267"/>
      <c r="N208" s="267"/>
      <c r="O208" s="267"/>
      <c r="P208" s="267"/>
      <c r="Q208" s="267"/>
      <c r="R208" s="267"/>
      <c r="S208" s="267"/>
      <c r="T208" s="267"/>
      <c r="U208" s="243"/>
      <c r="V208" s="267"/>
      <c r="W208" s="267"/>
      <c r="X208" s="267"/>
      <c r="Y208" s="267"/>
      <c r="Z208" s="267"/>
      <c r="AA208" s="267"/>
      <c r="AB208" s="267"/>
      <c r="AC208" s="267"/>
      <c r="AD208" s="267"/>
      <c r="AE208" s="267"/>
      <c r="AF208" s="267"/>
      <c r="AG208" s="267"/>
      <c r="AH208" s="267"/>
      <c r="AI208" s="267"/>
      <c r="AJ208" s="267"/>
      <c r="AK208" s="267"/>
      <c r="AL208" s="267"/>
      <c r="AM208" s="361"/>
      <c r="AN208" s="359"/>
      <c r="AO208" s="359"/>
      <c r="AP208" s="359"/>
      <c r="AQ208" s="359"/>
      <c r="AR208" s="359"/>
      <c r="AS208" s="359"/>
      <c r="AT208" s="359"/>
      <c r="AU208" s="359"/>
      <c r="AV208" s="359"/>
      <c r="AW208" s="359"/>
      <c r="AX208" s="359"/>
      <c r="AY208" s="359"/>
      <c r="AZ208" s="359"/>
      <c r="BA208" s="264"/>
    </row>
    <row r="209" spans="1:53" ht="15" hidden="1" outlineLevel="1">
      <c r="A209" s="440">
        <v>17</v>
      </c>
      <c r="B209" s="265" t="s">
        <v>9</v>
      </c>
      <c r="C209" s="243" t="s">
        <v>22</v>
      </c>
      <c r="D209" s="247"/>
      <c r="E209" s="247"/>
      <c r="F209" s="247"/>
      <c r="G209" s="247"/>
      <c r="H209" s="247"/>
      <c r="I209" s="247"/>
      <c r="J209" s="247"/>
      <c r="K209" s="247"/>
      <c r="L209" s="247"/>
      <c r="M209" s="247"/>
      <c r="N209" s="247"/>
      <c r="O209" s="247"/>
      <c r="P209" s="247"/>
      <c r="Q209" s="247"/>
      <c r="R209" s="247"/>
      <c r="S209" s="247"/>
      <c r="T209" s="247"/>
      <c r="U209" s="243"/>
      <c r="V209" s="247"/>
      <c r="W209" s="247"/>
      <c r="X209" s="247"/>
      <c r="Y209" s="247"/>
      <c r="Z209" s="247"/>
      <c r="AA209" s="247"/>
      <c r="AB209" s="247"/>
      <c r="AC209" s="247"/>
      <c r="AD209" s="247"/>
      <c r="AE209" s="247"/>
      <c r="AF209" s="247"/>
      <c r="AG209" s="247"/>
      <c r="AH209" s="247"/>
      <c r="AI209" s="247"/>
      <c r="AJ209" s="247"/>
      <c r="AK209" s="247"/>
      <c r="AL209" s="247"/>
      <c r="AM209" s="358"/>
      <c r="AN209" s="358"/>
      <c r="AO209" s="358"/>
      <c r="AP209" s="358"/>
      <c r="AQ209" s="358"/>
      <c r="AR209" s="358"/>
      <c r="AS209" s="358"/>
      <c r="AT209" s="358"/>
      <c r="AU209" s="358"/>
      <c r="AV209" s="358"/>
      <c r="AW209" s="358"/>
      <c r="AX209" s="358"/>
      <c r="AY209" s="358"/>
      <c r="AZ209" s="358"/>
      <c r="BA209" s="248">
        <f>SUM(AM209:AZ209)</f>
        <v>0</v>
      </c>
    </row>
    <row r="210" spans="1:53" ht="15" hidden="1" outlineLevel="1">
      <c r="B210" s="246" t="s">
        <v>949</v>
      </c>
      <c r="C210" s="243" t="s">
        <v>145</v>
      </c>
      <c r="D210" s="247"/>
      <c r="E210" s="247"/>
      <c r="F210" s="247"/>
      <c r="G210" s="247"/>
      <c r="H210" s="247"/>
      <c r="I210" s="247"/>
      <c r="J210" s="247"/>
      <c r="K210" s="247"/>
      <c r="L210" s="247"/>
      <c r="M210" s="247"/>
      <c r="N210" s="247"/>
      <c r="O210" s="247"/>
      <c r="P210" s="247"/>
      <c r="Q210" s="247"/>
      <c r="R210" s="247"/>
      <c r="S210" s="247"/>
      <c r="T210" s="247"/>
      <c r="U210" s="243"/>
      <c r="V210" s="247"/>
      <c r="W210" s="247"/>
      <c r="X210" s="247"/>
      <c r="Y210" s="247"/>
      <c r="Z210" s="247"/>
      <c r="AA210" s="247"/>
      <c r="AB210" s="247"/>
      <c r="AC210" s="247"/>
      <c r="AD210" s="247"/>
      <c r="AE210" s="247"/>
      <c r="AF210" s="247"/>
      <c r="AG210" s="247"/>
      <c r="AH210" s="247"/>
      <c r="AI210" s="247"/>
      <c r="AJ210" s="247"/>
      <c r="AK210" s="247"/>
      <c r="AL210" s="247"/>
      <c r="AM210" s="354">
        <f>AM209</f>
        <v>0</v>
      </c>
      <c r="AN210" s="354">
        <f>AN209</f>
        <v>0</v>
      </c>
      <c r="AO210" s="354">
        <f t="shared" ref="AO210:AZ210" si="69">AO209</f>
        <v>0</v>
      </c>
      <c r="AP210" s="354">
        <f t="shared" si="69"/>
        <v>0</v>
      </c>
      <c r="AQ210" s="354">
        <f t="shared" si="69"/>
        <v>0</v>
      </c>
      <c r="AR210" s="354">
        <f t="shared" si="69"/>
        <v>0</v>
      </c>
      <c r="AS210" s="354">
        <f t="shared" si="69"/>
        <v>0</v>
      </c>
      <c r="AT210" s="354">
        <f t="shared" si="69"/>
        <v>0</v>
      </c>
      <c r="AU210" s="354">
        <f t="shared" si="69"/>
        <v>0</v>
      </c>
      <c r="AV210" s="354">
        <f t="shared" si="69"/>
        <v>0</v>
      </c>
      <c r="AW210" s="354">
        <f t="shared" si="69"/>
        <v>0</v>
      </c>
      <c r="AX210" s="354">
        <f t="shared" si="69"/>
        <v>0</v>
      </c>
      <c r="AY210" s="354">
        <f t="shared" si="69"/>
        <v>0</v>
      </c>
      <c r="AZ210" s="354">
        <f t="shared" si="69"/>
        <v>0</v>
      </c>
      <c r="BA210" s="436"/>
    </row>
    <row r="211" spans="1:53" ht="15" hidden="1" outlineLevel="1">
      <c r="B211" s="266"/>
      <c r="C211" s="257"/>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362"/>
      <c r="AN211" s="363"/>
      <c r="AO211" s="363"/>
      <c r="AP211" s="363"/>
      <c r="AQ211" s="363"/>
      <c r="AR211" s="363"/>
      <c r="AS211" s="363"/>
      <c r="AT211" s="363"/>
      <c r="AU211" s="363"/>
      <c r="AV211" s="363"/>
      <c r="AW211" s="363"/>
      <c r="AX211" s="363"/>
      <c r="AY211" s="363"/>
      <c r="AZ211" s="363"/>
      <c r="BA211" s="268"/>
    </row>
    <row r="212" spans="1:53" ht="15.75" hidden="1" outlineLevel="1">
      <c r="A212" s="441"/>
      <c r="B212" s="240" t="s">
        <v>10</v>
      </c>
      <c r="C212" s="241"/>
      <c r="D212" s="241"/>
      <c r="E212" s="241"/>
      <c r="F212" s="241"/>
      <c r="G212" s="241"/>
      <c r="H212" s="241"/>
      <c r="I212" s="241"/>
      <c r="J212" s="241"/>
      <c r="K212" s="241"/>
      <c r="L212" s="241"/>
      <c r="M212" s="241"/>
      <c r="N212" s="241"/>
      <c r="O212" s="241"/>
      <c r="P212" s="241"/>
      <c r="Q212" s="241"/>
      <c r="R212" s="241"/>
      <c r="S212" s="241"/>
      <c r="T212" s="241"/>
      <c r="U212" s="242"/>
      <c r="V212" s="241"/>
      <c r="W212" s="241"/>
      <c r="X212" s="241"/>
      <c r="Y212" s="241"/>
      <c r="Z212" s="241"/>
      <c r="AA212" s="241"/>
      <c r="AB212" s="241"/>
      <c r="AC212" s="241"/>
      <c r="AD212" s="241"/>
      <c r="AE212" s="241"/>
      <c r="AF212" s="241"/>
      <c r="AG212" s="241"/>
      <c r="AH212" s="241"/>
      <c r="AI212" s="241"/>
      <c r="AJ212" s="241"/>
      <c r="AK212" s="241"/>
      <c r="AL212" s="241"/>
      <c r="AM212" s="357"/>
      <c r="AN212" s="357"/>
      <c r="AO212" s="357"/>
      <c r="AP212" s="357"/>
      <c r="AQ212" s="357"/>
      <c r="AR212" s="357"/>
      <c r="AS212" s="357"/>
      <c r="AT212" s="357"/>
      <c r="AU212" s="357"/>
      <c r="AV212" s="357"/>
      <c r="AW212" s="357"/>
      <c r="AX212" s="357"/>
      <c r="AY212" s="357"/>
      <c r="AZ212" s="357"/>
      <c r="BA212" s="244"/>
    </row>
    <row r="213" spans="1:53" ht="15" hidden="1" outlineLevel="1">
      <c r="A213" s="440">
        <v>18</v>
      </c>
      <c r="B213" s="266" t="s">
        <v>11</v>
      </c>
      <c r="C213" s="243" t="s">
        <v>22</v>
      </c>
      <c r="D213" s="247"/>
      <c r="E213" s="247"/>
      <c r="F213" s="247"/>
      <c r="G213" s="247"/>
      <c r="H213" s="247"/>
      <c r="I213" s="247"/>
      <c r="J213" s="247"/>
      <c r="K213" s="247"/>
      <c r="L213" s="247"/>
      <c r="M213" s="247"/>
      <c r="N213" s="247"/>
      <c r="O213" s="247"/>
      <c r="P213" s="247"/>
      <c r="Q213" s="247"/>
      <c r="R213" s="247"/>
      <c r="S213" s="247"/>
      <c r="T213" s="247"/>
      <c r="U213" s="247">
        <v>12</v>
      </c>
      <c r="V213" s="247"/>
      <c r="W213" s="247"/>
      <c r="X213" s="247"/>
      <c r="Y213" s="247"/>
      <c r="Z213" s="247"/>
      <c r="AA213" s="247"/>
      <c r="AB213" s="247"/>
      <c r="AC213" s="247"/>
      <c r="AD213" s="247"/>
      <c r="AE213" s="247"/>
      <c r="AF213" s="247"/>
      <c r="AG213" s="247"/>
      <c r="AH213" s="247"/>
      <c r="AI213" s="247"/>
      <c r="AJ213" s="247"/>
      <c r="AK213" s="247"/>
      <c r="AL213" s="247"/>
      <c r="AM213" s="369"/>
      <c r="AN213" s="358"/>
      <c r="AO213" s="358"/>
      <c r="AP213" s="358"/>
      <c r="AQ213" s="358"/>
      <c r="AR213" s="358"/>
      <c r="AS213" s="358"/>
      <c r="AT213" s="358"/>
      <c r="AU213" s="358"/>
      <c r="AV213" s="358"/>
      <c r="AW213" s="358"/>
      <c r="AX213" s="358"/>
      <c r="AY213" s="358"/>
      <c r="AZ213" s="358"/>
      <c r="BA213" s="248">
        <f>SUM(AM213:AZ213)</f>
        <v>0</v>
      </c>
    </row>
    <row r="214" spans="1:53" ht="15" hidden="1" outlineLevel="1">
      <c r="B214" s="246" t="s">
        <v>949</v>
      </c>
      <c r="C214" s="243" t="s">
        <v>145</v>
      </c>
      <c r="D214" s="247"/>
      <c r="E214" s="247"/>
      <c r="F214" s="247"/>
      <c r="G214" s="247"/>
      <c r="H214" s="247"/>
      <c r="I214" s="247"/>
      <c r="J214" s="247"/>
      <c r="K214" s="247"/>
      <c r="L214" s="247"/>
      <c r="M214" s="247"/>
      <c r="N214" s="247"/>
      <c r="O214" s="247"/>
      <c r="P214" s="247"/>
      <c r="Q214" s="247"/>
      <c r="R214" s="247"/>
      <c r="S214" s="247"/>
      <c r="T214" s="247"/>
      <c r="U214" s="247">
        <f>U213</f>
        <v>12</v>
      </c>
      <c r="V214" s="247"/>
      <c r="W214" s="247"/>
      <c r="X214" s="247"/>
      <c r="Y214" s="247"/>
      <c r="Z214" s="247"/>
      <c r="AA214" s="247"/>
      <c r="AB214" s="247"/>
      <c r="AC214" s="247"/>
      <c r="AD214" s="247"/>
      <c r="AE214" s="247"/>
      <c r="AF214" s="247"/>
      <c r="AG214" s="247"/>
      <c r="AH214" s="247"/>
      <c r="AI214" s="247"/>
      <c r="AJ214" s="247"/>
      <c r="AK214" s="247"/>
      <c r="AL214" s="247"/>
      <c r="AM214" s="354">
        <f>AM213</f>
        <v>0</v>
      </c>
      <c r="AN214" s="354">
        <f>AN213</f>
        <v>0</v>
      </c>
      <c r="AO214" s="354">
        <f t="shared" ref="AO214:AZ214" si="70">AO213</f>
        <v>0</v>
      </c>
      <c r="AP214" s="354">
        <f t="shared" si="70"/>
        <v>0</v>
      </c>
      <c r="AQ214" s="354">
        <f t="shared" si="70"/>
        <v>0</v>
      </c>
      <c r="AR214" s="354">
        <f t="shared" si="70"/>
        <v>0</v>
      </c>
      <c r="AS214" s="354">
        <f t="shared" si="70"/>
        <v>0</v>
      </c>
      <c r="AT214" s="354">
        <f t="shared" si="70"/>
        <v>0</v>
      </c>
      <c r="AU214" s="354">
        <f t="shared" si="70"/>
        <v>0</v>
      </c>
      <c r="AV214" s="354">
        <f t="shared" si="70"/>
        <v>0</v>
      </c>
      <c r="AW214" s="354">
        <f t="shared" si="70"/>
        <v>0</v>
      </c>
      <c r="AX214" s="354">
        <f t="shared" si="70"/>
        <v>0</v>
      </c>
      <c r="AY214" s="354">
        <f t="shared" si="70"/>
        <v>0</v>
      </c>
      <c r="AZ214" s="354">
        <f t="shared" si="70"/>
        <v>0</v>
      </c>
      <c r="BA214" s="436"/>
    </row>
    <row r="215" spans="1:53" ht="15" hidden="1" outlineLevel="1">
      <c r="B215" s="266"/>
      <c r="C215" s="257"/>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355"/>
      <c r="AN215" s="364"/>
      <c r="AO215" s="364"/>
      <c r="AP215" s="364"/>
      <c r="AQ215" s="364"/>
      <c r="AR215" s="364"/>
      <c r="AS215" s="364"/>
      <c r="AT215" s="364"/>
      <c r="AU215" s="364"/>
      <c r="AV215" s="364"/>
      <c r="AW215" s="364"/>
      <c r="AX215" s="364"/>
      <c r="AY215" s="364"/>
      <c r="AZ215" s="364"/>
      <c r="BA215" s="258"/>
    </row>
    <row r="216" spans="1:53" ht="15" hidden="1" outlineLevel="1">
      <c r="A216" s="440">
        <v>19</v>
      </c>
      <c r="B216" s="266" t="s">
        <v>12</v>
      </c>
      <c r="C216" s="243" t="s">
        <v>22</v>
      </c>
      <c r="D216" s="247"/>
      <c r="E216" s="247"/>
      <c r="F216" s="247"/>
      <c r="G216" s="247"/>
      <c r="H216" s="247"/>
      <c r="I216" s="247"/>
      <c r="J216" s="247"/>
      <c r="K216" s="247"/>
      <c r="L216" s="247"/>
      <c r="M216" s="247"/>
      <c r="N216" s="247"/>
      <c r="O216" s="247"/>
      <c r="P216" s="247"/>
      <c r="Q216" s="247"/>
      <c r="R216" s="247"/>
      <c r="S216" s="247"/>
      <c r="T216" s="247"/>
      <c r="U216" s="247">
        <v>12</v>
      </c>
      <c r="V216" s="247"/>
      <c r="W216" s="247"/>
      <c r="X216" s="247"/>
      <c r="Y216" s="247"/>
      <c r="Z216" s="247"/>
      <c r="AA216" s="247"/>
      <c r="AB216" s="247"/>
      <c r="AC216" s="247"/>
      <c r="AD216" s="247"/>
      <c r="AE216" s="247"/>
      <c r="AF216" s="247"/>
      <c r="AG216" s="247"/>
      <c r="AH216" s="247"/>
      <c r="AI216" s="247"/>
      <c r="AJ216" s="247"/>
      <c r="AK216" s="247"/>
      <c r="AL216" s="247"/>
      <c r="AM216" s="353"/>
      <c r="AN216" s="358"/>
      <c r="AO216" s="358"/>
      <c r="AP216" s="358"/>
      <c r="AQ216" s="358"/>
      <c r="AR216" s="358"/>
      <c r="AS216" s="358"/>
      <c r="AT216" s="358"/>
      <c r="AU216" s="358"/>
      <c r="AV216" s="358"/>
      <c r="AW216" s="358"/>
      <c r="AX216" s="358"/>
      <c r="AY216" s="358"/>
      <c r="AZ216" s="358"/>
      <c r="BA216" s="248">
        <f>SUM(AM216:AZ216)</f>
        <v>0</v>
      </c>
    </row>
    <row r="217" spans="1:53" ht="15" hidden="1" outlineLevel="1">
      <c r="B217" s="246" t="s">
        <v>949</v>
      </c>
      <c r="C217" s="243" t="s">
        <v>145</v>
      </c>
      <c r="D217" s="247"/>
      <c r="E217" s="247"/>
      <c r="F217" s="247"/>
      <c r="G217" s="247"/>
      <c r="H217" s="247"/>
      <c r="I217" s="247"/>
      <c r="J217" s="247"/>
      <c r="K217" s="247"/>
      <c r="L217" s="247"/>
      <c r="M217" s="247"/>
      <c r="N217" s="247"/>
      <c r="O217" s="247"/>
      <c r="P217" s="247"/>
      <c r="Q217" s="247"/>
      <c r="R217" s="247"/>
      <c r="S217" s="247"/>
      <c r="T217" s="247"/>
      <c r="U217" s="247">
        <f>U216</f>
        <v>12</v>
      </c>
      <c r="V217" s="247"/>
      <c r="W217" s="247"/>
      <c r="X217" s="247"/>
      <c r="Y217" s="247"/>
      <c r="Z217" s="247"/>
      <c r="AA217" s="247"/>
      <c r="AB217" s="247"/>
      <c r="AC217" s="247"/>
      <c r="AD217" s="247"/>
      <c r="AE217" s="247"/>
      <c r="AF217" s="247"/>
      <c r="AG217" s="247"/>
      <c r="AH217" s="247"/>
      <c r="AI217" s="247"/>
      <c r="AJ217" s="247"/>
      <c r="AK217" s="247"/>
      <c r="AL217" s="247"/>
      <c r="AM217" s="354">
        <f>AM216</f>
        <v>0</v>
      </c>
      <c r="AN217" s="354">
        <f>AN216</f>
        <v>0</v>
      </c>
      <c r="AO217" s="354">
        <f t="shared" ref="AO217:AZ217" si="71">AO216</f>
        <v>0</v>
      </c>
      <c r="AP217" s="354">
        <f t="shared" si="71"/>
        <v>0</v>
      </c>
      <c r="AQ217" s="354">
        <f t="shared" si="71"/>
        <v>0</v>
      </c>
      <c r="AR217" s="354">
        <f t="shared" si="71"/>
        <v>0</v>
      </c>
      <c r="AS217" s="354">
        <f t="shared" si="71"/>
        <v>0</v>
      </c>
      <c r="AT217" s="354">
        <f t="shared" si="71"/>
        <v>0</v>
      </c>
      <c r="AU217" s="354">
        <f t="shared" si="71"/>
        <v>0</v>
      </c>
      <c r="AV217" s="354">
        <f t="shared" si="71"/>
        <v>0</v>
      </c>
      <c r="AW217" s="354">
        <f t="shared" si="71"/>
        <v>0</v>
      </c>
      <c r="AX217" s="354">
        <f t="shared" si="71"/>
        <v>0</v>
      </c>
      <c r="AY217" s="354">
        <f t="shared" si="71"/>
        <v>0</v>
      </c>
      <c r="AZ217" s="354">
        <f t="shared" si="71"/>
        <v>0</v>
      </c>
      <c r="BA217" s="436"/>
    </row>
    <row r="218" spans="1:53" ht="15" hidden="1" outlineLevel="1">
      <c r="B218" s="266"/>
      <c r="C218" s="257"/>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365"/>
      <c r="AN218" s="365"/>
      <c r="AO218" s="355"/>
      <c r="AP218" s="355"/>
      <c r="AQ218" s="355"/>
      <c r="AR218" s="355"/>
      <c r="AS218" s="355"/>
      <c r="AT218" s="355"/>
      <c r="AU218" s="355"/>
      <c r="AV218" s="355"/>
      <c r="AW218" s="355"/>
      <c r="AX218" s="355"/>
      <c r="AY218" s="355"/>
      <c r="AZ218" s="355"/>
      <c r="BA218" s="258"/>
    </row>
    <row r="219" spans="1:53" ht="15" hidden="1" outlineLevel="1">
      <c r="A219" s="440">
        <v>20</v>
      </c>
      <c r="B219" s="266" t="s">
        <v>979</v>
      </c>
      <c r="C219" s="243" t="s">
        <v>22</v>
      </c>
      <c r="D219" s="247"/>
      <c r="E219" s="247"/>
      <c r="F219" s="247"/>
      <c r="G219" s="247"/>
      <c r="H219" s="247"/>
      <c r="I219" s="247"/>
      <c r="J219" s="247"/>
      <c r="K219" s="247"/>
      <c r="L219" s="247"/>
      <c r="M219" s="247"/>
      <c r="N219" s="247"/>
      <c r="O219" s="247"/>
      <c r="P219" s="247"/>
      <c r="Q219" s="247"/>
      <c r="R219" s="247"/>
      <c r="S219" s="247"/>
      <c r="T219" s="247"/>
      <c r="U219" s="247">
        <v>12</v>
      </c>
      <c r="V219" s="247"/>
      <c r="W219" s="247"/>
      <c r="X219" s="247"/>
      <c r="Y219" s="247"/>
      <c r="Z219" s="247"/>
      <c r="AA219" s="247"/>
      <c r="AB219" s="247"/>
      <c r="AC219" s="247"/>
      <c r="AD219" s="247"/>
      <c r="AE219" s="247"/>
      <c r="AF219" s="247"/>
      <c r="AG219" s="247"/>
      <c r="AH219" s="247"/>
      <c r="AI219" s="247"/>
      <c r="AJ219" s="247"/>
      <c r="AK219" s="247"/>
      <c r="AL219" s="247"/>
      <c r="AM219" s="353"/>
      <c r="AN219" s="358"/>
      <c r="AO219" s="358"/>
      <c r="AP219" s="358"/>
      <c r="AQ219" s="358"/>
      <c r="AR219" s="358"/>
      <c r="AS219" s="358"/>
      <c r="AT219" s="358"/>
      <c r="AU219" s="358"/>
      <c r="AV219" s="358"/>
      <c r="AW219" s="358"/>
      <c r="AX219" s="358"/>
      <c r="AY219" s="358"/>
      <c r="AZ219" s="358"/>
      <c r="BA219" s="248">
        <f>SUM(AM219:AZ219)</f>
        <v>0</v>
      </c>
    </row>
    <row r="220" spans="1:53" ht="15" hidden="1" outlineLevel="1">
      <c r="B220" s="246" t="s">
        <v>949</v>
      </c>
      <c r="C220" s="243" t="s">
        <v>145</v>
      </c>
      <c r="D220" s="247"/>
      <c r="E220" s="247"/>
      <c r="F220" s="247"/>
      <c r="G220" s="247"/>
      <c r="H220" s="247"/>
      <c r="I220" s="247"/>
      <c r="J220" s="247"/>
      <c r="K220" s="247"/>
      <c r="L220" s="247"/>
      <c r="M220" s="247"/>
      <c r="N220" s="247"/>
      <c r="O220" s="247"/>
      <c r="P220" s="247"/>
      <c r="Q220" s="247"/>
      <c r="R220" s="247"/>
      <c r="S220" s="247"/>
      <c r="T220" s="247"/>
      <c r="U220" s="247">
        <f>U219</f>
        <v>12</v>
      </c>
      <c r="V220" s="247"/>
      <c r="W220" s="247"/>
      <c r="X220" s="247"/>
      <c r="Y220" s="247"/>
      <c r="Z220" s="247"/>
      <c r="AA220" s="247"/>
      <c r="AB220" s="247"/>
      <c r="AC220" s="247"/>
      <c r="AD220" s="247"/>
      <c r="AE220" s="247"/>
      <c r="AF220" s="247"/>
      <c r="AG220" s="247"/>
      <c r="AH220" s="247"/>
      <c r="AI220" s="247"/>
      <c r="AJ220" s="247"/>
      <c r="AK220" s="247"/>
      <c r="AL220" s="247"/>
      <c r="AM220" s="354">
        <f>AM219</f>
        <v>0</v>
      </c>
      <c r="AN220" s="354">
        <f>AN219</f>
        <v>0</v>
      </c>
      <c r="AO220" s="354">
        <f t="shared" ref="AO220:AZ220" si="72">AO219</f>
        <v>0</v>
      </c>
      <c r="AP220" s="354">
        <f t="shared" si="72"/>
        <v>0</v>
      </c>
      <c r="AQ220" s="354">
        <f t="shared" si="72"/>
        <v>0</v>
      </c>
      <c r="AR220" s="354">
        <f t="shared" si="72"/>
        <v>0</v>
      </c>
      <c r="AS220" s="354">
        <f t="shared" si="72"/>
        <v>0</v>
      </c>
      <c r="AT220" s="354">
        <f t="shared" si="72"/>
        <v>0</v>
      </c>
      <c r="AU220" s="354">
        <f t="shared" si="72"/>
        <v>0</v>
      </c>
      <c r="AV220" s="354">
        <f t="shared" si="72"/>
        <v>0</v>
      </c>
      <c r="AW220" s="354">
        <f t="shared" si="72"/>
        <v>0</v>
      </c>
      <c r="AX220" s="354">
        <f t="shared" si="72"/>
        <v>0</v>
      </c>
      <c r="AY220" s="354">
        <f t="shared" si="72"/>
        <v>0</v>
      </c>
      <c r="AZ220" s="354">
        <f t="shared" si="72"/>
        <v>0</v>
      </c>
      <c r="BA220" s="436"/>
    </row>
    <row r="221" spans="1:53" ht="15" hidden="1" outlineLevel="1">
      <c r="B221" s="266"/>
      <c r="C221" s="257"/>
      <c r="D221" s="243"/>
      <c r="E221" s="243"/>
      <c r="F221" s="243"/>
      <c r="G221" s="243"/>
      <c r="H221" s="243"/>
      <c r="I221" s="243"/>
      <c r="J221" s="243"/>
      <c r="K221" s="243"/>
      <c r="L221" s="243"/>
      <c r="M221" s="243"/>
      <c r="N221" s="243"/>
      <c r="O221" s="243"/>
      <c r="P221" s="243"/>
      <c r="Q221" s="243"/>
      <c r="R221" s="243"/>
      <c r="S221" s="243"/>
      <c r="T221" s="243"/>
      <c r="U221" s="269"/>
      <c r="V221" s="243"/>
      <c r="W221" s="243"/>
      <c r="X221" s="243"/>
      <c r="Y221" s="243"/>
      <c r="Z221" s="243"/>
      <c r="AA221" s="243"/>
      <c r="AB221" s="243"/>
      <c r="AC221" s="243"/>
      <c r="AD221" s="243"/>
      <c r="AE221" s="243"/>
      <c r="AF221" s="243"/>
      <c r="AG221" s="243"/>
      <c r="AH221" s="243"/>
      <c r="AI221" s="243"/>
      <c r="AJ221" s="243"/>
      <c r="AK221" s="243"/>
      <c r="AL221" s="243"/>
      <c r="AM221" s="355"/>
      <c r="AN221" s="355"/>
      <c r="AO221" s="355"/>
      <c r="AP221" s="355"/>
      <c r="AQ221" s="355"/>
      <c r="AR221" s="355"/>
      <c r="AS221" s="355"/>
      <c r="AT221" s="355"/>
      <c r="AU221" s="355"/>
      <c r="AV221" s="355"/>
      <c r="AW221" s="355"/>
      <c r="AX221" s="355"/>
      <c r="AY221" s="355"/>
      <c r="AZ221" s="355"/>
      <c r="BA221" s="258"/>
    </row>
    <row r="222" spans="1:53" ht="15" hidden="1" outlineLevel="1">
      <c r="A222" s="440">
        <v>21</v>
      </c>
      <c r="B222" s="266" t="s">
        <v>19</v>
      </c>
      <c r="C222" s="243" t="s">
        <v>22</v>
      </c>
      <c r="D222" s="247"/>
      <c r="E222" s="247"/>
      <c r="F222" s="247"/>
      <c r="G222" s="247"/>
      <c r="H222" s="247"/>
      <c r="I222" s="247"/>
      <c r="J222" s="247"/>
      <c r="K222" s="247"/>
      <c r="L222" s="247"/>
      <c r="M222" s="247"/>
      <c r="N222" s="247"/>
      <c r="O222" s="247"/>
      <c r="P222" s="247"/>
      <c r="Q222" s="247"/>
      <c r="R222" s="247"/>
      <c r="S222" s="247"/>
      <c r="T222" s="247"/>
      <c r="U222" s="247">
        <v>12</v>
      </c>
      <c r="V222" s="247"/>
      <c r="W222" s="247"/>
      <c r="X222" s="247"/>
      <c r="Y222" s="247"/>
      <c r="Z222" s="247"/>
      <c r="AA222" s="247"/>
      <c r="AB222" s="247"/>
      <c r="AC222" s="247"/>
      <c r="AD222" s="247"/>
      <c r="AE222" s="247"/>
      <c r="AF222" s="247"/>
      <c r="AG222" s="247"/>
      <c r="AH222" s="247"/>
      <c r="AI222" s="247"/>
      <c r="AJ222" s="247"/>
      <c r="AK222" s="247"/>
      <c r="AL222" s="247"/>
      <c r="AM222" s="353"/>
      <c r="AN222" s="358"/>
      <c r="AO222" s="358"/>
      <c r="AP222" s="358"/>
      <c r="AQ222" s="358"/>
      <c r="AR222" s="358"/>
      <c r="AS222" s="358"/>
      <c r="AT222" s="358"/>
      <c r="AU222" s="358"/>
      <c r="AV222" s="358"/>
      <c r="AW222" s="358"/>
      <c r="AX222" s="358"/>
      <c r="AY222" s="358"/>
      <c r="AZ222" s="358"/>
      <c r="BA222" s="248">
        <f>SUM(AM222:AZ222)</f>
        <v>0</v>
      </c>
    </row>
    <row r="223" spans="1:53" ht="15" hidden="1" outlineLevel="1">
      <c r="B223" s="246" t="s">
        <v>949</v>
      </c>
      <c r="C223" s="243" t="s">
        <v>145</v>
      </c>
      <c r="D223" s="247"/>
      <c r="E223" s="247"/>
      <c r="F223" s="247"/>
      <c r="G223" s="247"/>
      <c r="H223" s="247"/>
      <c r="I223" s="247"/>
      <c r="J223" s="247"/>
      <c r="K223" s="247"/>
      <c r="L223" s="247"/>
      <c r="M223" s="247"/>
      <c r="N223" s="247"/>
      <c r="O223" s="247"/>
      <c r="P223" s="247"/>
      <c r="Q223" s="247"/>
      <c r="R223" s="247"/>
      <c r="S223" s="247"/>
      <c r="T223" s="247"/>
      <c r="U223" s="247">
        <f>U222</f>
        <v>12</v>
      </c>
      <c r="V223" s="247"/>
      <c r="W223" s="247"/>
      <c r="X223" s="247"/>
      <c r="Y223" s="247"/>
      <c r="Z223" s="247"/>
      <c r="AA223" s="247"/>
      <c r="AB223" s="247"/>
      <c r="AC223" s="247"/>
      <c r="AD223" s="247"/>
      <c r="AE223" s="247"/>
      <c r="AF223" s="247"/>
      <c r="AG223" s="247"/>
      <c r="AH223" s="247"/>
      <c r="AI223" s="247"/>
      <c r="AJ223" s="247"/>
      <c r="AK223" s="247"/>
      <c r="AL223" s="247"/>
      <c r="AM223" s="354">
        <f>AM222</f>
        <v>0</v>
      </c>
      <c r="AN223" s="354">
        <f>AN222</f>
        <v>0</v>
      </c>
      <c r="AO223" s="354">
        <f t="shared" ref="AO223:AZ223" si="73">AO222</f>
        <v>0</v>
      </c>
      <c r="AP223" s="354">
        <f t="shared" si="73"/>
        <v>0</v>
      </c>
      <c r="AQ223" s="354">
        <f t="shared" si="73"/>
        <v>0</v>
      </c>
      <c r="AR223" s="354">
        <f t="shared" si="73"/>
        <v>0</v>
      </c>
      <c r="AS223" s="354">
        <f t="shared" si="73"/>
        <v>0</v>
      </c>
      <c r="AT223" s="354">
        <f t="shared" si="73"/>
        <v>0</v>
      </c>
      <c r="AU223" s="354">
        <f t="shared" si="73"/>
        <v>0</v>
      </c>
      <c r="AV223" s="354">
        <f t="shared" si="73"/>
        <v>0</v>
      </c>
      <c r="AW223" s="354">
        <f t="shared" si="73"/>
        <v>0</v>
      </c>
      <c r="AX223" s="354">
        <f t="shared" si="73"/>
        <v>0</v>
      </c>
      <c r="AY223" s="354">
        <f t="shared" si="73"/>
        <v>0</v>
      </c>
      <c r="AZ223" s="354">
        <f t="shared" si="73"/>
        <v>0</v>
      </c>
      <c r="BA223" s="436"/>
    </row>
    <row r="224" spans="1:53" ht="15" hidden="1" outlineLevel="1">
      <c r="B224" s="266"/>
      <c r="C224" s="257"/>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365"/>
      <c r="AN224" s="355"/>
      <c r="AO224" s="355"/>
      <c r="AP224" s="355"/>
      <c r="AQ224" s="355"/>
      <c r="AR224" s="355"/>
      <c r="AS224" s="355"/>
      <c r="AT224" s="355"/>
      <c r="AU224" s="355"/>
      <c r="AV224" s="355"/>
      <c r="AW224" s="355"/>
      <c r="AX224" s="355"/>
      <c r="AY224" s="355"/>
      <c r="AZ224" s="355"/>
      <c r="BA224" s="258"/>
    </row>
    <row r="225" spans="1:53" ht="15" hidden="1" outlineLevel="1">
      <c r="A225" s="440">
        <v>22</v>
      </c>
      <c r="B225" s="266" t="s">
        <v>9</v>
      </c>
      <c r="C225" s="243" t="s">
        <v>22</v>
      </c>
      <c r="D225" s="247"/>
      <c r="E225" s="247"/>
      <c r="F225" s="247"/>
      <c r="G225" s="247"/>
      <c r="H225" s="247"/>
      <c r="I225" s="247"/>
      <c r="J225" s="247"/>
      <c r="K225" s="247"/>
      <c r="L225" s="247"/>
      <c r="M225" s="247"/>
      <c r="N225" s="247"/>
      <c r="O225" s="247"/>
      <c r="P225" s="247"/>
      <c r="Q225" s="247"/>
      <c r="R225" s="247"/>
      <c r="S225" s="247"/>
      <c r="T225" s="247"/>
      <c r="U225" s="243"/>
      <c r="V225" s="247"/>
      <c r="W225" s="247"/>
      <c r="X225" s="247"/>
      <c r="Y225" s="247"/>
      <c r="Z225" s="247"/>
      <c r="AA225" s="247"/>
      <c r="AB225" s="247"/>
      <c r="AC225" s="247"/>
      <c r="AD225" s="247"/>
      <c r="AE225" s="247"/>
      <c r="AF225" s="247"/>
      <c r="AG225" s="247"/>
      <c r="AH225" s="247"/>
      <c r="AI225" s="247"/>
      <c r="AJ225" s="247"/>
      <c r="AK225" s="247"/>
      <c r="AL225" s="247"/>
      <c r="AM225" s="353"/>
      <c r="AN225" s="358"/>
      <c r="AO225" s="358"/>
      <c r="AP225" s="358"/>
      <c r="AQ225" s="358"/>
      <c r="AR225" s="358"/>
      <c r="AS225" s="358"/>
      <c r="AT225" s="358"/>
      <c r="AU225" s="358"/>
      <c r="AV225" s="358"/>
      <c r="AW225" s="358"/>
      <c r="AX225" s="358"/>
      <c r="AY225" s="358"/>
      <c r="AZ225" s="358"/>
      <c r="BA225" s="248">
        <f>SUM(AM225:AZ225)</f>
        <v>0</v>
      </c>
    </row>
    <row r="226" spans="1:53" ht="15" hidden="1" outlineLevel="1">
      <c r="B226" s="246" t="s">
        <v>949</v>
      </c>
      <c r="C226" s="243" t="s">
        <v>145</v>
      </c>
      <c r="D226" s="247"/>
      <c r="E226" s="247"/>
      <c r="F226" s="247"/>
      <c r="G226" s="247"/>
      <c r="H226" s="247"/>
      <c r="I226" s="247"/>
      <c r="J226" s="247"/>
      <c r="K226" s="247"/>
      <c r="L226" s="247"/>
      <c r="M226" s="247"/>
      <c r="N226" s="247"/>
      <c r="O226" s="247"/>
      <c r="P226" s="247"/>
      <c r="Q226" s="247"/>
      <c r="R226" s="247"/>
      <c r="S226" s="247"/>
      <c r="T226" s="247"/>
      <c r="U226" s="243"/>
      <c r="V226" s="247"/>
      <c r="W226" s="247"/>
      <c r="X226" s="247"/>
      <c r="Y226" s="247"/>
      <c r="Z226" s="247"/>
      <c r="AA226" s="247"/>
      <c r="AB226" s="247"/>
      <c r="AC226" s="247"/>
      <c r="AD226" s="247"/>
      <c r="AE226" s="247"/>
      <c r="AF226" s="247"/>
      <c r="AG226" s="247"/>
      <c r="AH226" s="247"/>
      <c r="AI226" s="247"/>
      <c r="AJ226" s="247"/>
      <c r="AK226" s="247"/>
      <c r="AL226" s="247"/>
      <c r="AM226" s="354">
        <f>AM225</f>
        <v>0</v>
      </c>
      <c r="AN226" s="354">
        <f>AN225</f>
        <v>0</v>
      </c>
      <c r="AO226" s="354">
        <f t="shared" ref="AO226:AZ226" si="74">AO225</f>
        <v>0</v>
      </c>
      <c r="AP226" s="354">
        <f t="shared" si="74"/>
        <v>0</v>
      </c>
      <c r="AQ226" s="354">
        <f t="shared" si="74"/>
        <v>0</v>
      </c>
      <c r="AR226" s="354">
        <f t="shared" si="74"/>
        <v>0</v>
      </c>
      <c r="AS226" s="354">
        <f t="shared" si="74"/>
        <v>0</v>
      </c>
      <c r="AT226" s="354">
        <f t="shared" si="74"/>
        <v>0</v>
      </c>
      <c r="AU226" s="354">
        <f t="shared" si="74"/>
        <v>0</v>
      </c>
      <c r="AV226" s="354">
        <f t="shared" si="74"/>
        <v>0</v>
      </c>
      <c r="AW226" s="354">
        <f t="shared" si="74"/>
        <v>0</v>
      </c>
      <c r="AX226" s="354">
        <f t="shared" si="74"/>
        <v>0</v>
      </c>
      <c r="AY226" s="354">
        <f t="shared" si="74"/>
        <v>0</v>
      </c>
      <c r="AZ226" s="354">
        <f t="shared" si="74"/>
        <v>0</v>
      </c>
      <c r="BA226" s="436"/>
    </row>
    <row r="227" spans="1:53" ht="15" hidden="1" outlineLevel="1">
      <c r="B227" s="266"/>
      <c r="C227" s="257"/>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355"/>
      <c r="AN227" s="355"/>
      <c r="AO227" s="355"/>
      <c r="AP227" s="355"/>
      <c r="AQ227" s="355"/>
      <c r="AR227" s="355"/>
      <c r="AS227" s="355"/>
      <c r="AT227" s="355"/>
      <c r="AU227" s="355"/>
      <c r="AV227" s="355"/>
      <c r="AW227" s="355"/>
      <c r="AX227" s="355"/>
      <c r="AY227" s="355"/>
      <c r="AZ227" s="355"/>
      <c r="BA227" s="258"/>
    </row>
    <row r="228" spans="1:53" ht="15.75" hidden="1" outlineLevel="1">
      <c r="A228" s="441"/>
      <c r="B228" s="240" t="s">
        <v>13</v>
      </c>
      <c r="C228" s="241"/>
      <c r="D228" s="242"/>
      <c r="E228" s="242"/>
      <c r="F228" s="242"/>
      <c r="G228" s="242"/>
      <c r="H228" s="242"/>
      <c r="I228" s="242"/>
      <c r="J228" s="242"/>
      <c r="K228" s="242"/>
      <c r="L228" s="242"/>
      <c r="M228" s="242"/>
      <c r="N228" s="242"/>
      <c r="O228" s="242"/>
      <c r="P228" s="242"/>
      <c r="Q228" s="242"/>
      <c r="R228" s="242"/>
      <c r="S228" s="242"/>
      <c r="T228" s="242"/>
      <c r="U228" s="242"/>
      <c r="V228" s="242"/>
      <c r="W228" s="241"/>
      <c r="X228" s="241"/>
      <c r="Y228" s="241"/>
      <c r="Z228" s="241"/>
      <c r="AA228" s="241"/>
      <c r="AB228" s="241"/>
      <c r="AC228" s="241"/>
      <c r="AD228" s="241"/>
      <c r="AE228" s="241"/>
      <c r="AF228" s="241"/>
      <c r="AG228" s="241"/>
      <c r="AH228" s="241"/>
      <c r="AI228" s="241"/>
      <c r="AJ228" s="241"/>
      <c r="AK228" s="241"/>
      <c r="AL228" s="241"/>
      <c r="AM228" s="357"/>
      <c r="AN228" s="357"/>
      <c r="AO228" s="357"/>
      <c r="AP228" s="357"/>
      <c r="AQ228" s="357"/>
      <c r="AR228" s="357"/>
      <c r="AS228" s="357"/>
      <c r="AT228" s="357"/>
      <c r="AU228" s="357"/>
      <c r="AV228" s="357"/>
      <c r="AW228" s="357"/>
      <c r="AX228" s="357"/>
      <c r="AY228" s="357"/>
      <c r="AZ228" s="357"/>
      <c r="BA228" s="244"/>
    </row>
    <row r="229" spans="1:53" ht="15" hidden="1" outlineLevel="1">
      <c r="A229" s="440">
        <v>23</v>
      </c>
      <c r="B229" s="266" t="s">
        <v>13</v>
      </c>
      <c r="C229" s="243" t="s">
        <v>22</v>
      </c>
      <c r="D229" s="247"/>
      <c r="E229" s="247"/>
      <c r="F229" s="247"/>
      <c r="G229" s="247"/>
      <c r="H229" s="247"/>
      <c r="I229" s="247"/>
      <c r="J229" s="247"/>
      <c r="K229" s="247"/>
      <c r="L229" s="247"/>
      <c r="M229" s="247"/>
      <c r="N229" s="247"/>
      <c r="O229" s="247"/>
      <c r="P229" s="247"/>
      <c r="Q229" s="247"/>
      <c r="R229" s="247"/>
      <c r="S229" s="247"/>
      <c r="T229" s="247"/>
      <c r="U229" s="243"/>
      <c r="V229" s="247"/>
      <c r="W229" s="247"/>
      <c r="X229" s="247"/>
      <c r="Y229" s="247"/>
      <c r="Z229" s="247"/>
      <c r="AA229" s="247"/>
      <c r="AB229" s="247"/>
      <c r="AC229" s="247"/>
      <c r="AD229" s="247"/>
      <c r="AE229" s="247"/>
      <c r="AF229" s="247"/>
      <c r="AG229" s="247"/>
      <c r="AH229" s="247"/>
      <c r="AI229" s="247"/>
      <c r="AJ229" s="247"/>
      <c r="AK229" s="247"/>
      <c r="AL229" s="247"/>
      <c r="AM229" s="408"/>
      <c r="AN229" s="353"/>
      <c r="AO229" s="353"/>
      <c r="AP229" s="353"/>
      <c r="AQ229" s="353"/>
      <c r="AR229" s="353"/>
      <c r="AS229" s="353"/>
      <c r="AT229" s="353"/>
      <c r="AU229" s="353"/>
      <c r="AV229" s="353"/>
      <c r="AW229" s="353"/>
      <c r="AX229" s="353"/>
      <c r="AY229" s="353"/>
      <c r="AZ229" s="353"/>
      <c r="BA229" s="248">
        <f>SUM(AM229:AZ229)</f>
        <v>0</v>
      </c>
    </row>
    <row r="230" spans="1:53" ht="15" hidden="1" outlineLevel="1">
      <c r="B230" s="246" t="s">
        <v>949</v>
      </c>
      <c r="C230" s="243" t="s">
        <v>145</v>
      </c>
      <c r="D230" s="247"/>
      <c r="E230" s="247"/>
      <c r="F230" s="247"/>
      <c r="G230" s="247"/>
      <c r="H230" s="247"/>
      <c r="I230" s="247"/>
      <c r="J230" s="247"/>
      <c r="K230" s="247"/>
      <c r="L230" s="247"/>
      <c r="M230" s="247"/>
      <c r="N230" s="247"/>
      <c r="O230" s="247"/>
      <c r="P230" s="247"/>
      <c r="Q230" s="247"/>
      <c r="R230" s="247"/>
      <c r="S230" s="247"/>
      <c r="T230" s="247"/>
      <c r="U230" s="406"/>
      <c r="V230" s="247"/>
      <c r="W230" s="247"/>
      <c r="X230" s="247"/>
      <c r="Y230" s="247"/>
      <c r="Z230" s="247"/>
      <c r="AA230" s="247"/>
      <c r="AB230" s="247"/>
      <c r="AC230" s="247"/>
      <c r="AD230" s="247"/>
      <c r="AE230" s="247"/>
      <c r="AF230" s="247"/>
      <c r="AG230" s="247"/>
      <c r="AH230" s="247"/>
      <c r="AI230" s="247"/>
      <c r="AJ230" s="247"/>
      <c r="AK230" s="247"/>
      <c r="AL230" s="247"/>
      <c r="AM230" s="354">
        <f>AM229</f>
        <v>0</v>
      </c>
      <c r="AN230" s="354">
        <f>AN229</f>
        <v>0</v>
      </c>
      <c r="AO230" s="354">
        <f t="shared" ref="AO230:AZ230" si="75">AO229</f>
        <v>0</v>
      </c>
      <c r="AP230" s="354">
        <f t="shared" si="75"/>
        <v>0</v>
      </c>
      <c r="AQ230" s="354">
        <f t="shared" si="75"/>
        <v>0</v>
      </c>
      <c r="AR230" s="354">
        <f t="shared" si="75"/>
        <v>0</v>
      </c>
      <c r="AS230" s="354">
        <f t="shared" si="75"/>
        <v>0</v>
      </c>
      <c r="AT230" s="354">
        <f t="shared" si="75"/>
        <v>0</v>
      </c>
      <c r="AU230" s="354">
        <f t="shared" si="75"/>
        <v>0</v>
      </c>
      <c r="AV230" s="354">
        <f t="shared" si="75"/>
        <v>0</v>
      </c>
      <c r="AW230" s="354">
        <f t="shared" si="75"/>
        <v>0</v>
      </c>
      <c r="AX230" s="354">
        <f t="shared" si="75"/>
        <v>0</v>
      </c>
      <c r="AY230" s="354">
        <f t="shared" si="75"/>
        <v>0</v>
      </c>
      <c r="AZ230" s="354">
        <f t="shared" si="75"/>
        <v>0</v>
      </c>
      <c r="BA230" s="436"/>
    </row>
    <row r="231" spans="1:53" ht="15" hidden="1" outlineLevel="1">
      <c r="B231" s="266"/>
      <c r="C231" s="257"/>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355"/>
      <c r="AN231" s="355"/>
      <c r="AO231" s="355"/>
      <c r="AP231" s="355"/>
      <c r="AQ231" s="355"/>
      <c r="AR231" s="355"/>
      <c r="AS231" s="355"/>
      <c r="AT231" s="355"/>
      <c r="AU231" s="355"/>
      <c r="AV231" s="355"/>
      <c r="AW231" s="355"/>
      <c r="AX231" s="355"/>
      <c r="AY231" s="355"/>
      <c r="AZ231" s="355"/>
      <c r="BA231" s="258"/>
    </row>
    <row r="232" spans="1:53" s="245" customFormat="1" ht="15.75" hidden="1" outlineLevel="1">
      <c r="A232" s="441"/>
      <c r="B232" s="240" t="s">
        <v>450</v>
      </c>
      <c r="C232" s="241"/>
      <c r="D232" s="242"/>
      <c r="E232" s="242"/>
      <c r="F232" s="242"/>
      <c r="G232" s="242"/>
      <c r="H232" s="242"/>
      <c r="I232" s="242"/>
      <c r="J232" s="242"/>
      <c r="K232" s="242"/>
      <c r="L232" s="242"/>
      <c r="M232" s="242"/>
      <c r="N232" s="242"/>
      <c r="O232" s="242"/>
      <c r="P232" s="242"/>
      <c r="Q232" s="242"/>
      <c r="R232" s="242"/>
      <c r="S232" s="242"/>
      <c r="T232" s="242"/>
      <c r="U232" s="242"/>
      <c r="V232" s="242"/>
      <c r="W232" s="241"/>
      <c r="X232" s="241"/>
      <c r="Y232" s="241"/>
      <c r="Z232" s="241"/>
      <c r="AA232" s="241"/>
      <c r="AB232" s="241"/>
      <c r="AC232" s="241"/>
      <c r="AD232" s="241"/>
      <c r="AE232" s="241"/>
      <c r="AF232" s="241"/>
      <c r="AG232" s="241"/>
      <c r="AH232" s="241"/>
      <c r="AI232" s="241"/>
      <c r="AJ232" s="241"/>
      <c r="AK232" s="241"/>
      <c r="AL232" s="241"/>
      <c r="AM232" s="357"/>
      <c r="AN232" s="357"/>
      <c r="AO232" s="357"/>
      <c r="AP232" s="357"/>
      <c r="AQ232" s="357"/>
      <c r="AR232" s="357"/>
      <c r="AS232" s="357"/>
      <c r="AT232" s="357"/>
      <c r="AU232" s="357"/>
      <c r="AV232" s="357"/>
      <c r="AW232" s="357"/>
      <c r="AX232" s="357"/>
      <c r="AY232" s="357"/>
      <c r="AZ232" s="357"/>
      <c r="BA232" s="244"/>
    </row>
    <row r="233" spans="1:53" s="235" customFormat="1" ht="15" hidden="1" outlineLevel="1">
      <c r="A233" s="440">
        <v>24</v>
      </c>
      <c r="B233" s="266" t="s">
        <v>13</v>
      </c>
      <c r="C233" s="243" t="s">
        <v>22</v>
      </c>
      <c r="D233" s="247"/>
      <c r="E233" s="247"/>
      <c r="F233" s="247"/>
      <c r="G233" s="247"/>
      <c r="H233" s="247"/>
      <c r="I233" s="247"/>
      <c r="J233" s="247"/>
      <c r="K233" s="247"/>
      <c r="L233" s="247"/>
      <c r="M233" s="247"/>
      <c r="N233" s="247"/>
      <c r="O233" s="247"/>
      <c r="P233" s="247"/>
      <c r="Q233" s="247"/>
      <c r="R233" s="247"/>
      <c r="S233" s="247"/>
      <c r="T233" s="247"/>
      <c r="U233" s="243"/>
      <c r="V233" s="247"/>
      <c r="W233" s="247"/>
      <c r="X233" s="247"/>
      <c r="Y233" s="247"/>
      <c r="Z233" s="247"/>
      <c r="AA233" s="247"/>
      <c r="AB233" s="247"/>
      <c r="AC233" s="247"/>
      <c r="AD233" s="247"/>
      <c r="AE233" s="247"/>
      <c r="AF233" s="247"/>
      <c r="AG233" s="247"/>
      <c r="AH233" s="247"/>
      <c r="AI233" s="247"/>
      <c r="AJ233" s="247"/>
      <c r="AK233" s="247"/>
      <c r="AL233" s="247"/>
      <c r="AM233" s="353"/>
      <c r="AN233" s="353"/>
      <c r="AO233" s="353"/>
      <c r="AP233" s="353"/>
      <c r="AQ233" s="353"/>
      <c r="AR233" s="353"/>
      <c r="AS233" s="353"/>
      <c r="AT233" s="353"/>
      <c r="AU233" s="353"/>
      <c r="AV233" s="353"/>
      <c r="AW233" s="353"/>
      <c r="AX233" s="353"/>
      <c r="AY233" s="353"/>
      <c r="AZ233" s="353"/>
      <c r="BA233" s="248">
        <f>SUM(AM233:AZ233)</f>
        <v>0</v>
      </c>
    </row>
    <row r="234" spans="1:53" s="235" customFormat="1" ht="15" hidden="1" outlineLevel="1">
      <c r="A234" s="440"/>
      <c r="B234" s="266" t="s">
        <v>949</v>
      </c>
      <c r="C234" s="243" t="s">
        <v>145</v>
      </c>
      <c r="D234" s="247"/>
      <c r="E234" s="247"/>
      <c r="F234" s="247"/>
      <c r="G234" s="247"/>
      <c r="H234" s="247"/>
      <c r="I234" s="247"/>
      <c r="J234" s="247"/>
      <c r="K234" s="247"/>
      <c r="L234" s="247"/>
      <c r="M234" s="247"/>
      <c r="N234" s="247"/>
      <c r="O234" s="247"/>
      <c r="P234" s="247"/>
      <c r="Q234" s="247"/>
      <c r="R234" s="247"/>
      <c r="S234" s="247"/>
      <c r="T234" s="247"/>
      <c r="U234" s="406"/>
      <c r="V234" s="247"/>
      <c r="W234" s="247"/>
      <c r="X234" s="247"/>
      <c r="Y234" s="247"/>
      <c r="Z234" s="247"/>
      <c r="AA234" s="247"/>
      <c r="AB234" s="247"/>
      <c r="AC234" s="247"/>
      <c r="AD234" s="247"/>
      <c r="AE234" s="247"/>
      <c r="AF234" s="247"/>
      <c r="AG234" s="247"/>
      <c r="AH234" s="247"/>
      <c r="AI234" s="247"/>
      <c r="AJ234" s="247"/>
      <c r="AK234" s="247"/>
      <c r="AL234" s="247"/>
      <c r="AM234" s="354">
        <f>AM233</f>
        <v>0</v>
      </c>
      <c r="AN234" s="354">
        <f>AN233</f>
        <v>0</v>
      </c>
      <c r="AO234" s="354">
        <f t="shared" ref="AO234:AZ234" si="76">AO233</f>
        <v>0</v>
      </c>
      <c r="AP234" s="354">
        <f t="shared" si="76"/>
        <v>0</v>
      </c>
      <c r="AQ234" s="354">
        <f t="shared" si="76"/>
        <v>0</v>
      </c>
      <c r="AR234" s="354">
        <f t="shared" si="76"/>
        <v>0</v>
      </c>
      <c r="AS234" s="354">
        <f t="shared" si="76"/>
        <v>0</v>
      </c>
      <c r="AT234" s="354">
        <f t="shared" si="76"/>
        <v>0</v>
      </c>
      <c r="AU234" s="354">
        <f t="shared" si="76"/>
        <v>0</v>
      </c>
      <c r="AV234" s="354">
        <f t="shared" si="76"/>
        <v>0</v>
      </c>
      <c r="AW234" s="354">
        <f t="shared" si="76"/>
        <v>0</v>
      </c>
      <c r="AX234" s="354">
        <f t="shared" si="76"/>
        <v>0</v>
      </c>
      <c r="AY234" s="354">
        <f t="shared" si="76"/>
        <v>0</v>
      </c>
      <c r="AZ234" s="354">
        <f t="shared" si="76"/>
        <v>0</v>
      </c>
      <c r="BA234" s="436"/>
    </row>
    <row r="235" spans="1:53" s="235" customFormat="1" ht="15" hidden="1" outlineLevel="1">
      <c r="A235" s="440"/>
      <c r="B235" s="266"/>
      <c r="C235" s="257"/>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355"/>
      <c r="AN235" s="355"/>
      <c r="AO235" s="355"/>
      <c r="AP235" s="355"/>
      <c r="AQ235" s="355"/>
      <c r="AR235" s="355"/>
      <c r="AS235" s="355"/>
      <c r="AT235" s="355"/>
      <c r="AU235" s="355"/>
      <c r="AV235" s="355"/>
      <c r="AW235" s="355"/>
      <c r="AX235" s="355"/>
      <c r="AY235" s="355"/>
      <c r="AZ235" s="355"/>
      <c r="BA235" s="258"/>
    </row>
    <row r="236" spans="1:53" s="235" customFormat="1" ht="15" hidden="1" outlineLevel="1">
      <c r="A236" s="440">
        <v>25</v>
      </c>
      <c r="B236" s="265" t="s">
        <v>18</v>
      </c>
      <c r="C236" s="243" t="s">
        <v>22</v>
      </c>
      <c r="D236" s="247"/>
      <c r="E236" s="247"/>
      <c r="F236" s="247"/>
      <c r="G236" s="247"/>
      <c r="H236" s="247"/>
      <c r="I236" s="247"/>
      <c r="J236" s="247"/>
      <c r="K236" s="247"/>
      <c r="L236" s="247"/>
      <c r="M236" s="247"/>
      <c r="N236" s="247"/>
      <c r="O236" s="247"/>
      <c r="P236" s="247"/>
      <c r="Q236" s="247"/>
      <c r="R236" s="247"/>
      <c r="S236" s="247"/>
      <c r="T236" s="247"/>
      <c r="U236" s="247">
        <v>0</v>
      </c>
      <c r="V236" s="247"/>
      <c r="W236" s="247"/>
      <c r="X236" s="247"/>
      <c r="Y236" s="247"/>
      <c r="Z236" s="247"/>
      <c r="AA236" s="247"/>
      <c r="AB236" s="247"/>
      <c r="AC236" s="247"/>
      <c r="AD236" s="247"/>
      <c r="AE236" s="247"/>
      <c r="AF236" s="247"/>
      <c r="AG236" s="247"/>
      <c r="AH236" s="247"/>
      <c r="AI236" s="247"/>
      <c r="AJ236" s="247"/>
      <c r="AK236" s="247"/>
      <c r="AL236" s="247"/>
      <c r="AM236" s="358"/>
      <c r="AN236" s="358"/>
      <c r="AO236" s="358"/>
      <c r="AP236" s="358"/>
      <c r="AQ236" s="358"/>
      <c r="AR236" s="358"/>
      <c r="AS236" s="358"/>
      <c r="AT236" s="358"/>
      <c r="AU236" s="358"/>
      <c r="AV236" s="358"/>
      <c r="AW236" s="358"/>
      <c r="AX236" s="358"/>
      <c r="AY236" s="358"/>
      <c r="AZ236" s="358"/>
      <c r="BA236" s="248">
        <f>SUM(AM236:AZ236)</f>
        <v>0</v>
      </c>
    </row>
    <row r="237" spans="1:53" s="235" customFormat="1" ht="15" hidden="1" outlineLevel="1">
      <c r="A237" s="440"/>
      <c r="B237" s="266" t="s">
        <v>949</v>
      </c>
      <c r="C237" s="243" t="s">
        <v>145</v>
      </c>
      <c r="D237" s="247"/>
      <c r="E237" s="247"/>
      <c r="F237" s="247"/>
      <c r="G237" s="247"/>
      <c r="H237" s="247"/>
      <c r="I237" s="247"/>
      <c r="J237" s="247"/>
      <c r="K237" s="247"/>
      <c r="L237" s="247"/>
      <c r="M237" s="247"/>
      <c r="N237" s="247"/>
      <c r="O237" s="247"/>
      <c r="P237" s="247"/>
      <c r="Q237" s="247"/>
      <c r="R237" s="247"/>
      <c r="S237" s="247"/>
      <c r="T237" s="247"/>
      <c r="U237" s="247">
        <f>U236</f>
        <v>0</v>
      </c>
      <c r="V237" s="247"/>
      <c r="W237" s="247"/>
      <c r="X237" s="247"/>
      <c r="Y237" s="247"/>
      <c r="Z237" s="247"/>
      <c r="AA237" s="247"/>
      <c r="AB237" s="247"/>
      <c r="AC237" s="247"/>
      <c r="AD237" s="247"/>
      <c r="AE237" s="247"/>
      <c r="AF237" s="247"/>
      <c r="AG237" s="247"/>
      <c r="AH237" s="247"/>
      <c r="AI237" s="247"/>
      <c r="AJ237" s="247"/>
      <c r="AK237" s="247"/>
      <c r="AL237" s="247"/>
      <c r="AM237" s="354">
        <f>AM236</f>
        <v>0</v>
      </c>
      <c r="AN237" s="354">
        <f>AN236</f>
        <v>0</v>
      </c>
      <c r="AO237" s="354">
        <f t="shared" ref="AO237:AZ237" si="77">AO236</f>
        <v>0</v>
      </c>
      <c r="AP237" s="354">
        <f t="shared" si="77"/>
        <v>0</v>
      </c>
      <c r="AQ237" s="354">
        <f t="shared" si="77"/>
        <v>0</v>
      </c>
      <c r="AR237" s="354">
        <f t="shared" si="77"/>
        <v>0</v>
      </c>
      <c r="AS237" s="354">
        <f t="shared" si="77"/>
        <v>0</v>
      </c>
      <c r="AT237" s="354">
        <f t="shared" si="77"/>
        <v>0</v>
      </c>
      <c r="AU237" s="354">
        <f t="shared" si="77"/>
        <v>0</v>
      </c>
      <c r="AV237" s="354">
        <f t="shared" si="77"/>
        <v>0</v>
      </c>
      <c r="AW237" s="354">
        <f t="shared" si="77"/>
        <v>0</v>
      </c>
      <c r="AX237" s="354">
        <f t="shared" si="77"/>
        <v>0</v>
      </c>
      <c r="AY237" s="354">
        <f t="shared" si="77"/>
        <v>0</v>
      </c>
      <c r="AZ237" s="354">
        <f t="shared" si="77"/>
        <v>0</v>
      </c>
      <c r="BA237" s="436"/>
    </row>
    <row r="238" spans="1:53" s="235" customFormat="1" ht="15" hidden="1" outlineLevel="1">
      <c r="A238" s="440"/>
      <c r="B238" s="265"/>
      <c r="C238" s="26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359"/>
      <c r="AN238" s="360"/>
      <c r="AO238" s="359"/>
      <c r="AP238" s="359"/>
      <c r="AQ238" s="359"/>
      <c r="AR238" s="359"/>
      <c r="AS238" s="359"/>
      <c r="AT238" s="359"/>
      <c r="AU238" s="359"/>
      <c r="AV238" s="359"/>
      <c r="AW238" s="359"/>
      <c r="AX238" s="359"/>
      <c r="AY238" s="359"/>
      <c r="AZ238" s="359"/>
      <c r="BA238" s="264"/>
    </row>
    <row r="239" spans="1:53" ht="15.75" hidden="1" outlineLevel="1">
      <c r="A239" s="441"/>
      <c r="B239" s="240" t="s">
        <v>14</v>
      </c>
      <c r="C239" s="271"/>
      <c r="D239" s="242"/>
      <c r="E239" s="241"/>
      <c r="F239" s="241"/>
      <c r="G239" s="241"/>
      <c r="H239" s="241"/>
      <c r="I239" s="241"/>
      <c r="J239" s="241"/>
      <c r="K239" s="241"/>
      <c r="L239" s="241"/>
      <c r="M239" s="241"/>
      <c r="N239" s="241"/>
      <c r="O239" s="241"/>
      <c r="P239" s="241"/>
      <c r="Q239" s="241"/>
      <c r="R239" s="241"/>
      <c r="S239" s="241"/>
      <c r="T239" s="241"/>
      <c r="U239" s="243"/>
      <c r="V239" s="241"/>
      <c r="W239" s="241"/>
      <c r="X239" s="241"/>
      <c r="Y239" s="241"/>
      <c r="Z239" s="241"/>
      <c r="AA239" s="241"/>
      <c r="AB239" s="241"/>
      <c r="AC239" s="241"/>
      <c r="AD239" s="241"/>
      <c r="AE239" s="241"/>
      <c r="AF239" s="241"/>
      <c r="AG239" s="241"/>
      <c r="AH239" s="241"/>
      <c r="AI239" s="241"/>
      <c r="AJ239" s="241"/>
      <c r="AK239" s="241"/>
      <c r="AL239" s="241"/>
      <c r="AM239" s="357"/>
      <c r="AN239" s="357"/>
      <c r="AO239" s="357"/>
      <c r="AP239" s="357"/>
      <c r="AQ239" s="357"/>
      <c r="AR239" s="357"/>
      <c r="AS239" s="357"/>
      <c r="AT239" s="357"/>
      <c r="AU239" s="357"/>
      <c r="AV239" s="357"/>
      <c r="AW239" s="357"/>
      <c r="AX239" s="357"/>
      <c r="AY239" s="357"/>
      <c r="AZ239" s="357"/>
      <c r="BA239" s="244"/>
    </row>
    <row r="240" spans="1:53" ht="15" hidden="1" outlineLevel="1">
      <c r="A240" s="440">
        <v>26</v>
      </c>
      <c r="B240" s="272" t="s">
        <v>15</v>
      </c>
      <c r="C240" s="243" t="s">
        <v>22</v>
      </c>
      <c r="D240" s="247"/>
      <c r="E240" s="247"/>
      <c r="F240" s="247"/>
      <c r="G240" s="247"/>
      <c r="H240" s="247"/>
      <c r="I240" s="247"/>
      <c r="J240" s="247"/>
      <c r="K240" s="247"/>
      <c r="L240" s="247"/>
      <c r="M240" s="247"/>
      <c r="N240" s="247"/>
      <c r="O240" s="247"/>
      <c r="P240" s="247"/>
      <c r="Q240" s="247"/>
      <c r="R240" s="247"/>
      <c r="S240" s="247"/>
      <c r="T240" s="247"/>
      <c r="U240" s="247">
        <v>12</v>
      </c>
      <c r="V240" s="247"/>
      <c r="W240" s="247"/>
      <c r="X240" s="247"/>
      <c r="Y240" s="247"/>
      <c r="Z240" s="247"/>
      <c r="AA240" s="247"/>
      <c r="AB240" s="247"/>
      <c r="AC240" s="247"/>
      <c r="AD240" s="247"/>
      <c r="AE240" s="247"/>
      <c r="AF240" s="247"/>
      <c r="AG240" s="247"/>
      <c r="AH240" s="247"/>
      <c r="AI240" s="247"/>
      <c r="AJ240" s="247"/>
      <c r="AK240" s="247"/>
      <c r="AL240" s="247"/>
      <c r="AM240" s="369"/>
      <c r="AN240" s="358"/>
      <c r="AO240" s="407"/>
      <c r="AP240" s="358"/>
      <c r="AQ240" s="358"/>
      <c r="AR240" s="358"/>
      <c r="AS240" s="358"/>
      <c r="AT240" s="358"/>
      <c r="AU240" s="358"/>
      <c r="AV240" s="358"/>
      <c r="AW240" s="358"/>
      <c r="AX240" s="358"/>
      <c r="AY240" s="358"/>
      <c r="AZ240" s="358"/>
      <c r="BA240" s="248">
        <f>SUM(AM240:AZ240)</f>
        <v>0</v>
      </c>
    </row>
    <row r="241" spans="1:53" ht="15" hidden="1" outlineLevel="1">
      <c r="B241" s="246" t="s">
        <v>949</v>
      </c>
      <c r="C241" s="243" t="s">
        <v>145</v>
      </c>
      <c r="D241" s="247"/>
      <c r="E241" s="247"/>
      <c r="F241" s="247"/>
      <c r="G241" s="247"/>
      <c r="H241" s="247"/>
      <c r="I241" s="247"/>
      <c r="J241" s="247"/>
      <c r="K241" s="247"/>
      <c r="L241" s="247"/>
      <c r="M241" s="247"/>
      <c r="N241" s="247"/>
      <c r="O241" s="247"/>
      <c r="P241" s="247"/>
      <c r="Q241" s="247"/>
      <c r="R241" s="247"/>
      <c r="S241" s="247"/>
      <c r="T241" s="247"/>
      <c r="U241" s="247">
        <f>U240</f>
        <v>12</v>
      </c>
      <c r="V241" s="247"/>
      <c r="W241" s="247"/>
      <c r="X241" s="247"/>
      <c r="Y241" s="247"/>
      <c r="Z241" s="247"/>
      <c r="AA241" s="247"/>
      <c r="AB241" s="247"/>
      <c r="AC241" s="247"/>
      <c r="AD241" s="247"/>
      <c r="AE241" s="247"/>
      <c r="AF241" s="247"/>
      <c r="AG241" s="247"/>
      <c r="AH241" s="247"/>
      <c r="AI241" s="247"/>
      <c r="AJ241" s="247"/>
      <c r="AK241" s="247"/>
      <c r="AL241" s="247"/>
      <c r="AM241" s="354">
        <f>AM240</f>
        <v>0</v>
      </c>
      <c r="AN241" s="354">
        <f>AN240</f>
        <v>0</v>
      </c>
      <c r="AO241" s="354">
        <f t="shared" ref="AO241:AZ241" si="78">AO240</f>
        <v>0</v>
      </c>
      <c r="AP241" s="354">
        <f t="shared" si="78"/>
        <v>0</v>
      </c>
      <c r="AQ241" s="354">
        <f t="shared" si="78"/>
        <v>0</v>
      </c>
      <c r="AR241" s="354">
        <f t="shared" si="78"/>
        <v>0</v>
      </c>
      <c r="AS241" s="354">
        <f t="shared" si="78"/>
        <v>0</v>
      </c>
      <c r="AT241" s="354">
        <f t="shared" si="78"/>
        <v>0</v>
      </c>
      <c r="AU241" s="354">
        <f t="shared" si="78"/>
        <v>0</v>
      </c>
      <c r="AV241" s="354">
        <f t="shared" si="78"/>
        <v>0</v>
      </c>
      <c r="AW241" s="354">
        <f t="shared" si="78"/>
        <v>0</v>
      </c>
      <c r="AX241" s="354">
        <f t="shared" si="78"/>
        <v>0</v>
      </c>
      <c r="AY241" s="354">
        <f t="shared" si="78"/>
        <v>0</v>
      </c>
      <c r="AZ241" s="354">
        <f t="shared" si="78"/>
        <v>0</v>
      </c>
      <c r="BA241" s="436"/>
    </row>
    <row r="242" spans="1:53" ht="15" hidden="1" outlineLevel="1">
      <c r="B242" s="273"/>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366"/>
      <c r="AN242" s="367"/>
      <c r="AO242" s="367"/>
      <c r="AP242" s="367"/>
      <c r="AQ242" s="367"/>
      <c r="AR242" s="367"/>
      <c r="AS242" s="367"/>
      <c r="AT242" s="367"/>
      <c r="AU242" s="367"/>
      <c r="AV242" s="367"/>
      <c r="AW242" s="367"/>
      <c r="AX242" s="367"/>
      <c r="AY242" s="367"/>
      <c r="AZ242" s="367"/>
      <c r="BA242" s="249"/>
    </row>
    <row r="243" spans="1:53" ht="15" hidden="1" outlineLevel="1">
      <c r="A243" s="440">
        <v>27</v>
      </c>
      <c r="B243" s="272" t="s">
        <v>16</v>
      </c>
      <c r="C243" s="243" t="s">
        <v>22</v>
      </c>
      <c r="D243" s="247"/>
      <c r="E243" s="247"/>
      <c r="F243" s="247"/>
      <c r="G243" s="247"/>
      <c r="H243" s="247"/>
      <c r="I243" s="247"/>
      <c r="J243" s="247"/>
      <c r="K243" s="247"/>
      <c r="L243" s="247"/>
      <c r="M243" s="247"/>
      <c r="N243" s="247"/>
      <c r="O243" s="247"/>
      <c r="P243" s="247"/>
      <c r="Q243" s="247"/>
      <c r="R243" s="247"/>
      <c r="S243" s="247"/>
      <c r="T243" s="247"/>
      <c r="U243" s="247">
        <v>12</v>
      </c>
      <c r="V243" s="247"/>
      <c r="W243" s="247"/>
      <c r="X243" s="247"/>
      <c r="Y243" s="247"/>
      <c r="Z243" s="247"/>
      <c r="AA243" s="247"/>
      <c r="AB243" s="247"/>
      <c r="AC243" s="247"/>
      <c r="AD243" s="247"/>
      <c r="AE243" s="247"/>
      <c r="AF243" s="247"/>
      <c r="AG243" s="247"/>
      <c r="AH243" s="247"/>
      <c r="AI243" s="247"/>
      <c r="AJ243" s="247"/>
      <c r="AK243" s="247"/>
      <c r="AL243" s="247"/>
      <c r="AM243" s="369"/>
      <c r="AN243" s="358"/>
      <c r="AO243" s="358"/>
      <c r="AP243" s="358"/>
      <c r="AQ243" s="358"/>
      <c r="AR243" s="358"/>
      <c r="AS243" s="358"/>
      <c r="AT243" s="358"/>
      <c r="AU243" s="358"/>
      <c r="AV243" s="358"/>
      <c r="AW243" s="358"/>
      <c r="AX243" s="358"/>
      <c r="AY243" s="358"/>
      <c r="AZ243" s="358"/>
      <c r="BA243" s="248">
        <f>SUM(AM243:AZ243)</f>
        <v>0</v>
      </c>
    </row>
    <row r="244" spans="1:53" ht="15" hidden="1" outlineLevel="1">
      <c r="B244" s="246" t="s">
        <v>949</v>
      </c>
      <c r="C244" s="243" t="s">
        <v>145</v>
      </c>
      <c r="D244" s="247"/>
      <c r="E244" s="247"/>
      <c r="F244" s="247"/>
      <c r="G244" s="247"/>
      <c r="H244" s="247"/>
      <c r="I244" s="247"/>
      <c r="J244" s="247"/>
      <c r="K244" s="247"/>
      <c r="L244" s="247"/>
      <c r="M244" s="247"/>
      <c r="N244" s="247"/>
      <c r="O244" s="247"/>
      <c r="P244" s="247"/>
      <c r="Q244" s="247"/>
      <c r="R244" s="247"/>
      <c r="S244" s="247"/>
      <c r="T244" s="247"/>
      <c r="U244" s="247">
        <f>U243</f>
        <v>12</v>
      </c>
      <c r="V244" s="247"/>
      <c r="W244" s="247"/>
      <c r="X244" s="247"/>
      <c r="Y244" s="247"/>
      <c r="Z244" s="247"/>
      <c r="AA244" s="247"/>
      <c r="AB244" s="247"/>
      <c r="AC244" s="247"/>
      <c r="AD244" s="247"/>
      <c r="AE244" s="247"/>
      <c r="AF244" s="247"/>
      <c r="AG244" s="247"/>
      <c r="AH244" s="247"/>
      <c r="AI244" s="247"/>
      <c r="AJ244" s="247"/>
      <c r="AK244" s="247"/>
      <c r="AL244" s="247"/>
      <c r="AM244" s="354">
        <f>AM243</f>
        <v>0</v>
      </c>
      <c r="AN244" s="354">
        <f>AN243</f>
        <v>0</v>
      </c>
      <c r="AO244" s="354">
        <f t="shared" ref="AO244:AZ244" si="79">AO243</f>
        <v>0</v>
      </c>
      <c r="AP244" s="354">
        <f t="shared" si="79"/>
        <v>0</v>
      </c>
      <c r="AQ244" s="354">
        <f t="shared" si="79"/>
        <v>0</v>
      </c>
      <c r="AR244" s="354">
        <f t="shared" si="79"/>
        <v>0</v>
      </c>
      <c r="AS244" s="354">
        <f t="shared" si="79"/>
        <v>0</v>
      </c>
      <c r="AT244" s="354">
        <f t="shared" si="79"/>
        <v>0</v>
      </c>
      <c r="AU244" s="354">
        <f t="shared" si="79"/>
        <v>0</v>
      </c>
      <c r="AV244" s="354">
        <f t="shared" si="79"/>
        <v>0</v>
      </c>
      <c r="AW244" s="354">
        <f t="shared" si="79"/>
        <v>0</v>
      </c>
      <c r="AX244" s="354">
        <f t="shared" si="79"/>
        <v>0</v>
      </c>
      <c r="AY244" s="354">
        <f t="shared" si="79"/>
        <v>0</v>
      </c>
      <c r="AZ244" s="354">
        <f t="shared" si="79"/>
        <v>0</v>
      </c>
      <c r="BA244" s="436"/>
    </row>
    <row r="245" spans="1:53" ht="15.75" hidden="1" outlineLevel="1">
      <c r="B245" s="274"/>
      <c r="C245" s="252"/>
      <c r="D245" s="243"/>
      <c r="E245" s="243"/>
      <c r="F245" s="243"/>
      <c r="G245" s="243"/>
      <c r="H245" s="243"/>
      <c r="I245" s="243"/>
      <c r="J245" s="243"/>
      <c r="K245" s="243"/>
      <c r="L245" s="243"/>
      <c r="M245" s="243"/>
      <c r="N245" s="243"/>
      <c r="O245" s="243"/>
      <c r="P245" s="243"/>
      <c r="Q245" s="243"/>
      <c r="R245" s="243"/>
      <c r="S245" s="243"/>
      <c r="T245" s="243"/>
      <c r="U245" s="252"/>
      <c r="V245" s="243"/>
      <c r="W245" s="243"/>
      <c r="X245" s="243"/>
      <c r="Y245" s="243"/>
      <c r="Z245" s="243"/>
      <c r="AA245" s="243"/>
      <c r="AB245" s="243"/>
      <c r="AC245" s="243"/>
      <c r="AD245" s="243"/>
      <c r="AE245" s="243"/>
      <c r="AF245" s="243"/>
      <c r="AG245" s="243"/>
      <c r="AH245" s="243"/>
      <c r="AI245" s="243"/>
      <c r="AJ245" s="243"/>
      <c r="AK245" s="243"/>
      <c r="AL245" s="243"/>
      <c r="AM245" s="355"/>
      <c r="AN245" s="355"/>
      <c r="AO245" s="355"/>
      <c r="AP245" s="355"/>
      <c r="AQ245" s="355"/>
      <c r="AR245" s="355"/>
      <c r="AS245" s="355"/>
      <c r="AT245" s="355"/>
      <c r="AU245" s="355"/>
      <c r="AV245" s="355"/>
      <c r="AW245" s="355"/>
      <c r="AX245" s="355"/>
      <c r="AY245" s="355"/>
      <c r="AZ245" s="355"/>
      <c r="BA245" s="258"/>
    </row>
    <row r="246" spans="1:53" ht="15" hidden="1" outlineLevel="1">
      <c r="A246" s="440">
        <v>28</v>
      </c>
      <c r="B246" s="272" t="s">
        <v>17</v>
      </c>
      <c r="C246" s="243" t="s">
        <v>22</v>
      </c>
      <c r="D246" s="247"/>
      <c r="E246" s="247"/>
      <c r="F246" s="247"/>
      <c r="G246" s="247"/>
      <c r="H246" s="247"/>
      <c r="I246" s="247"/>
      <c r="J246" s="247"/>
      <c r="K246" s="247"/>
      <c r="L246" s="247"/>
      <c r="M246" s="247"/>
      <c r="N246" s="247"/>
      <c r="O246" s="247"/>
      <c r="P246" s="247"/>
      <c r="Q246" s="247"/>
      <c r="R246" s="247"/>
      <c r="S246" s="247"/>
      <c r="T246" s="247"/>
      <c r="U246" s="247">
        <v>0</v>
      </c>
      <c r="V246" s="247"/>
      <c r="W246" s="247"/>
      <c r="X246" s="247"/>
      <c r="Y246" s="247"/>
      <c r="Z246" s="247"/>
      <c r="AA246" s="247"/>
      <c r="AB246" s="247"/>
      <c r="AC246" s="247"/>
      <c r="AD246" s="247"/>
      <c r="AE246" s="247"/>
      <c r="AF246" s="247"/>
      <c r="AG246" s="247"/>
      <c r="AH246" s="247"/>
      <c r="AI246" s="247"/>
      <c r="AJ246" s="247"/>
      <c r="AK246" s="247"/>
      <c r="AL246" s="247"/>
      <c r="AM246" s="369"/>
      <c r="AN246" s="358"/>
      <c r="AO246" s="358"/>
      <c r="AP246" s="358"/>
      <c r="AQ246" s="358"/>
      <c r="AR246" s="358"/>
      <c r="AS246" s="358"/>
      <c r="AT246" s="358"/>
      <c r="AU246" s="358"/>
      <c r="AV246" s="358"/>
      <c r="AW246" s="358"/>
      <c r="AX246" s="358"/>
      <c r="AY246" s="358"/>
      <c r="AZ246" s="358"/>
      <c r="BA246" s="248">
        <f>SUM(AM246:AZ246)</f>
        <v>0</v>
      </c>
    </row>
    <row r="247" spans="1:53" ht="15" hidden="1" outlineLevel="1">
      <c r="B247" s="246" t="s">
        <v>949</v>
      </c>
      <c r="C247" s="243" t="s">
        <v>145</v>
      </c>
      <c r="D247" s="247"/>
      <c r="E247" s="247"/>
      <c r="F247" s="247"/>
      <c r="G247" s="247"/>
      <c r="H247" s="247"/>
      <c r="I247" s="247"/>
      <c r="J247" s="247"/>
      <c r="K247" s="247"/>
      <c r="L247" s="247"/>
      <c r="M247" s="247"/>
      <c r="N247" s="247"/>
      <c r="O247" s="247"/>
      <c r="P247" s="247"/>
      <c r="Q247" s="247"/>
      <c r="R247" s="247"/>
      <c r="S247" s="247"/>
      <c r="T247" s="247"/>
      <c r="U247" s="247">
        <f>U246</f>
        <v>0</v>
      </c>
      <c r="V247" s="247"/>
      <c r="W247" s="247"/>
      <c r="X247" s="247"/>
      <c r="Y247" s="247"/>
      <c r="Z247" s="247"/>
      <c r="AA247" s="247"/>
      <c r="AB247" s="247"/>
      <c r="AC247" s="247"/>
      <c r="AD247" s="247"/>
      <c r="AE247" s="247"/>
      <c r="AF247" s="247"/>
      <c r="AG247" s="247"/>
      <c r="AH247" s="247"/>
      <c r="AI247" s="247"/>
      <c r="AJ247" s="247"/>
      <c r="AK247" s="247"/>
      <c r="AL247" s="247"/>
      <c r="AM247" s="354">
        <f>AM246</f>
        <v>0</v>
      </c>
      <c r="AN247" s="354">
        <f>AN246</f>
        <v>0</v>
      </c>
      <c r="AO247" s="354">
        <f t="shared" ref="AO247:AZ247" si="80">AO246</f>
        <v>0</v>
      </c>
      <c r="AP247" s="354">
        <f t="shared" si="80"/>
        <v>0</v>
      </c>
      <c r="AQ247" s="354">
        <f t="shared" si="80"/>
        <v>0</v>
      </c>
      <c r="AR247" s="354">
        <f t="shared" si="80"/>
        <v>0</v>
      </c>
      <c r="AS247" s="354">
        <f t="shared" si="80"/>
        <v>0</v>
      </c>
      <c r="AT247" s="354">
        <f t="shared" si="80"/>
        <v>0</v>
      </c>
      <c r="AU247" s="354">
        <f t="shared" si="80"/>
        <v>0</v>
      </c>
      <c r="AV247" s="354">
        <f t="shared" si="80"/>
        <v>0</v>
      </c>
      <c r="AW247" s="354">
        <f t="shared" si="80"/>
        <v>0</v>
      </c>
      <c r="AX247" s="354">
        <f t="shared" si="80"/>
        <v>0</v>
      </c>
      <c r="AY247" s="354">
        <f t="shared" si="80"/>
        <v>0</v>
      </c>
      <c r="AZ247" s="354">
        <f t="shared" si="80"/>
        <v>0</v>
      </c>
      <c r="BA247" s="436"/>
    </row>
    <row r="248" spans="1:53" ht="15" hidden="1" outlineLevel="1">
      <c r="B248" s="273"/>
      <c r="C248" s="243"/>
      <c r="D248" s="243"/>
      <c r="E248" s="243"/>
      <c r="F248" s="243"/>
      <c r="G248" s="243"/>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355"/>
      <c r="AN248" s="355"/>
      <c r="AO248" s="355"/>
      <c r="AP248" s="355"/>
      <c r="AQ248" s="355"/>
      <c r="AR248" s="355"/>
      <c r="AS248" s="355"/>
      <c r="AT248" s="355"/>
      <c r="AU248" s="355"/>
      <c r="AV248" s="355"/>
      <c r="AW248" s="355"/>
      <c r="AX248" s="355"/>
      <c r="AY248" s="355"/>
      <c r="AZ248" s="355"/>
      <c r="BA248" s="258"/>
    </row>
    <row r="249" spans="1:53" ht="15" hidden="1" outlineLevel="1">
      <c r="A249" s="440">
        <v>29</v>
      </c>
      <c r="B249" s="275" t="s">
        <v>980</v>
      </c>
      <c r="C249" s="243" t="s">
        <v>22</v>
      </c>
      <c r="D249" s="247"/>
      <c r="E249" s="247"/>
      <c r="F249" s="247"/>
      <c r="G249" s="247"/>
      <c r="H249" s="247"/>
      <c r="I249" s="247"/>
      <c r="J249" s="247"/>
      <c r="K249" s="247"/>
      <c r="L249" s="247"/>
      <c r="M249" s="247"/>
      <c r="N249" s="247"/>
      <c r="O249" s="247"/>
      <c r="P249" s="247"/>
      <c r="Q249" s="247"/>
      <c r="R249" s="247"/>
      <c r="S249" s="247"/>
      <c r="T249" s="247"/>
      <c r="U249" s="247">
        <v>0</v>
      </c>
      <c r="V249" s="247"/>
      <c r="W249" s="247"/>
      <c r="X249" s="247"/>
      <c r="Y249" s="247"/>
      <c r="Z249" s="247"/>
      <c r="AA249" s="247"/>
      <c r="AB249" s="247"/>
      <c r="AC249" s="247"/>
      <c r="AD249" s="247"/>
      <c r="AE249" s="247"/>
      <c r="AF249" s="247"/>
      <c r="AG249" s="247"/>
      <c r="AH249" s="247"/>
      <c r="AI249" s="247"/>
      <c r="AJ249" s="247"/>
      <c r="AK249" s="247"/>
      <c r="AL249" s="247"/>
      <c r="AM249" s="369"/>
      <c r="AN249" s="358"/>
      <c r="AO249" s="358"/>
      <c r="AP249" s="358"/>
      <c r="AQ249" s="358"/>
      <c r="AR249" s="358"/>
      <c r="AS249" s="358"/>
      <c r="AT249" s="358"/>
      <c r="AU249" s="358"/>
      <c r="AV249" s="358"/>
      <c r="AW249" s="358"/>
      <c r="AX249" s="358"/>
      <c r="AY249" s="358"/>
      <c r="AZ249" s="358"/>
      <c r="BA249" s="248">
        <f>SUM(AM249:AZ249)</f>
        <v>0</v>
      </c>
    </row>
    <row r="250" spans="1:53" ht="15" hidden="1" outlineLevel="1">
      <c r="B250" s="275" t="s">
        <v>949</v>
      </c>
      <c r="C250" s="243" t="s">
        <v>145</v>
      </c>
      <c r="D250" s="247"/>
      <c r="E250" s="247"/>
      <c r="F250" s="247"/>
      <c r="G250" s="247"/>
      <c r="H250" s="247"/>
      <c r="I250" s="247"/>
      <c r="J250" s="247"/>
      <c r="K250" s="247"/>
      <c r="L250" s="247"/>
      <c r="M250" s="247"/>
      <c r="N250" s="247"/>
      <c r="O250" s="247"/>
      <c r="P250" s="247"/>
      <c r="Q250" s="247"/>
      <c r="R250" s="247"/>
      <c r="S250" s="247"/>
      <c r="T250" s="247"/>
      <c r="U250" s="247">
        <f>U249</f>
        <v>0</v>
      </c>
      <c r="V250" s="247"/>
      <c r="W250" s="247"/>
      <c r="X250" s="247"/>
      <c r="Y250" s="247"/>
      <c r="Z250" s="247"/>
      <c r="AA250" s="247"/>
      <c r="AB250" s="247"/>
      <c r="AC250" s="247"/>
      <c r="AD250" s="247"/>
      <c r="AE250" s="247"/>
      <c r="AF250" s="247"/>
      <c r="AG250" s="247"/>
      <c r="AH250" s="247"/>
      <c r="AI250" s="247"/>
      <c r="AJ250" s="247"/>
      <c r="AK250" s="247"/>
      <c r="AL250" s="247"/>
      <c r="AM250" s="354">
        <f>AM249</f>
        <v>0</v>
      </c>
      <c r="AN250" s="354">
        <f t="shared" ref="AN250:AZ250" si="81">AN249</f>
        <v>0</v>
      </c>
      <c r="AO250" s="354">
        <f t="shared" si="81"/>
        <v>0</v>
      </c>
      <c r="AP250" s="354">
        <f t="shared" si="81"/>
        <v>0</v>
      </c>
      <c r="AQ250" s="354">
        <f t="shared" si="81"/>
        <v>0</v>
      </c>
      <c r="AR250" s="354">
        <f t="shared" si="81"/>
        <v>0</v>
      </c>
      <c r="AS250" s="354">
        <f t="shared" si="81"/>
        <v>0</v>
      </c>
      <c r="AT250" s="354">
        <f t="shared" si="81"/>
        <v>0</v>
      </c>
      <c r="AU250" s="354">
        <f t="shared" si="81"/>
        <v>0</v>
      </c>
      <c r="AV250" s="354">
        <f t="shared" si="81"/>
        <v>0</v>
      </c>
      <c r="AW250" s="354">
        <f t="shared" si="81"/>
        <v>0</v>
      </c>
      <c r="AX250" s="354">
        <f t="shared" si="81"/>
        <v>0</v>
      </c>
      <c r="AY250" s="354">
        <f t="shared" si="81"/>
        <v>0</v>
      </c>
      <c r="AZ250" s="354">
        <f t="shared" si="81"/>
        <v>0</v>
      </c>
      <c r="BA250" s="436"/>
    </row>
    <row r="251" spans="1:53" ht="15" hidden="1" outlineLevel="1">
      <c r="B251" s="275"/>
      <c r="C251" s="243"/>
      <c r="D251" s="243"/>
      <c r="E251" s="243"/>
      <c r="F251" s="243"/>
      <c r="G251" s="243"/>
      <c r="H251" s="243"/>
      <c r="I251" s="243"/>
      <c r="J251" s="243"/>
      <c r="K251" s="243"/>
      <c r="L251" s="243"/>
      <c r="M251" s="243"/>
      <c r="N251" s="243"/>
      <c r="O251" s="243"/>
      <c r="P251" s="243"/>
      <c r="Q251" s="243"/>
      <c r="R251" s="243"/>
      <c r="S251" s="243"/>
      <c r="T251" s="243"/>
      <c r="U251" s="243"/>
      <c r="V251" s="243"/>
      <c r="W251" s="243"/>
      <c r="X251" s="243"/>
      <c r="Y251" s="243"/>
      <c r="Z251" s="243"/>
      <c r="AA251" s="243"/>
      <c r="AB251" s="243"/>
      <c r="AC251" s="243"/>
      <c r="AD251" s="243"/>
      <c r="AE251" s="243"/>
      <c r="AF251" s="243"/>
      <c r="AG251" s="243"/>
      <c r="AH251" s="243"/>
      <c r="AI251" s="243"/>
      <c r="AJ251" s="243"/>
      <c r="AK251" s="243"/>
      <c r="AL251" s="243"/>
      <c r="AM251" s="366"/>
      <c r="AN251" s="366"/>
      <c r="AO251" s="366"/>
      <c r="AP251" s="366"/>
      <c r="AQ251" s="366"/>
      <c r="AR251" s="366"/>
      <c r="AS251" s="366"/>
      <c r="AT251" s="366"/>
      <c r="AU251" s="366"/>
      <c r="AV251" s="366"/>
      <c r="AW251" s="366"/>
      <c r="AX251" s="366"/>
      <c r="AY251" s="366"/>
      <c r="AZ251" s="366"/>
      <c r="BA251" s="264"/>
    </row>
    <row r="252" spans="1:53" s="235" customFormat="1" ht="15" hidden="1" outlineLevel="1">
      <c r="A252" s="440">
        <v>30</v>
      </c>
      <c r="B252" s="275" t="s">
        <v>906</v>
      </c>
      <c r="C252" s="243" t="s">
        <v>22</v>
      </c>
      <c r="D252" s="247"/>
      <c r="E252" s="247"/>
      <c r="F252" s="247"/>
      <c r="G252" s="247"/>
      <c r="H252" s="247"/>
      <c r="I252" s="247"/>
      <c r="J252" s="247"/>
      <c r="K252" s="247"/>
      <c r="L252" s="247"/>
      <c r="M252" s="247"/>
      <c r="N252" s="247"/>
      <c r="O252" s="247"/>
      <c r="P252" s="247"/>
      <c r="Q252" s="247"/>
      <c r="R252" s="247"/>
      <c r="S252" s="247"/>
      <c r="T252" s="247"/>
      <c r="U252" s="247">
        <v>0</v>
      </c>
      <c r="V252" s="247"/>
      <c r="W252" s="247"/>
      <c r="X252" s="247"/>
      <c r="Y252" s="247"/>
      <c r="Z252" s="247"/>
      <c r="AA252" s="247"/>
      <c r="AB252" s="247"/>
      <c r="AC252" s="247"/>
      <c r="AD252" s="247"/>
      <c r="AE252" s="247"/>
      <c r="AF252" s="247"/>
      <c r="AG252" s="247"/>
      <c r="AH252" s="247"/>
      <c r="AI252" s="247"/>
      <c r="AJ252" s="247"/>
      <c r="AK252" s="247"/>
      <c r="AL252" s="247"/>
      <c r="AM252" s="353"/>
      <c r="AN252" s="353"/>
      <c r="AO252" s="353"/>
      <c r="AP252" s="353"/>
      <c r="AQ252" s="353"/>
      <c r="AR252" s="353"/>
      <c r="AS252" s="353"/>
      <c r="AT252" s="353"/>
      <c r="AU252" s="353"/>
      <c r="AV252" s="353"/>
      <c r="AW252" s="353"/>
      <c r="AX252" s="353"/>
      <c r="AY252" s="353"/>
      <c r="AZ252" s="353"/>
      <c r="BA252" s="248">
        <f>SUM(AM252:AZ252)</f>
        <v>0</v>
      </c>
    </row>
    <row r="253" spans="1:53" s="235" customFormat="1" ht="15" hidden="1" outlineLevel="1">
      <c r="A253" s="440"/>
      <c r="B253" s="275" t="s">
        <v>949</v>
      </c>
      <c r="C253" s="243" t="s">
        <v>145</v>
      </c>
      <c r="D253" s="247"/>
      <c r="E253" s="247"/>
      <c r="F253" s="247"/>
      <c r="G253" s="247"/>
      <c r="H253" s="247"/>
      <c r="I253" s="247"/>
      <c r="J253" s="247"/>
      <c r="K253" s="247"/>
      <c r="L253" s="247"/>
      <c r="M253" s="247"/>
      <c r="N253" s="247"/>
      <c r="O253" s="247"/>
      <c r="P253" s="247"/>
      <c r="Q253" s="247"/>
      <c r="R253" s="247"/>
      <c r="S253" s="247"/>
      <c r="T253" s="247"/>
      <c r="U253" s="247">
        <f>U252</f>
        <v>0</v>
      </c>
      <c r="V253" s="247"/>
      <c r="W253" s="247"/>
      <c r="X253" s="247"/>
      <c r="Y253" s="247"/>
      <c r="Z253" s="247"/>
      <c r="AA253" s="247"/>
      <c r="AB253" s="247"/>
      <c r="AC253" s="247"/>
      <c r="AD253" s="247"/>
      <c r="AE253" s="247"/>
      <c r="AF253" s="247"/>
      <c r="AG253" s="247"/>
      <c r="AH253" s="247"/>
      <c r="AI253" s="247"/>
      <c r="AJ253" s="247"/>
      <c r="AK253" s="247"/>
      <c r="AL253" s="247"/>
      <c r="AM253" s="354">
        <f>AM252</f>
        <v>0</v>
      </c>
      <c r="AN253" s="354">
        <f t="shared" ref="AN253:AZ253" si="82">AN252</f>
        <v>0</v>
      </c>
      <c r="AO253" s="354">
        <f t="shared" si="82"/>
        <v>0</v>
      </c>
      <c r="AP253" s="354">
        <f t="shared" si="82"/>
        <v>0</v>
      </c>
      <c r="AQ253" s="354">
        <f t="shared" si="82"/>
        <v>0</v>
      </c>
      <c r="AR253" s="354">
        <f t="shared" si="82"/>
        <v>0</v>
      </c>
      <c r="AS253" s="354">
        <f t="shared" si="82"/>
        <v>0</v>
      </c>
      <c r="AT253" s="354">
        <f t="shared" si="82"/>
        <v>0</v>
      </c>
      <c r="AU253" s="354">
        <f t="shared" si="82"/>
        <v>0</v>
      </c>
      <c r="AV253" s="354">
        <f t="shared" si="82"/>
        <v>0</v>
      </c>
      <c r="AW253" s="354">
        <f t="shared" si="82"/>
        <v>0</v>
      </c>
      <c r="AX253" s="354">
        <f t="shared" si="82"/>
        <v>0</v>
      </c>
      <c r="AY253" s="354">
        <f t="shared" si="82"/>
        <v>0</v>
      </c>
      <c r="AZ253" s="354">
        <f t="shared" si="82"/>
        <v>0</v>
      </c>
      <c r="BA253" s="436"/>
    </row>
    <row r="254" spans="1:53" s="235" customFormat="1" ht="15" hidden="1" outlineLevel="1">
      <c r="A254" s="440"/>
      <c r="B254" s="275"/>
      <c r="C254" s="243"/>
      <c r="D254" s="243"/>
      <c r="E254" s="243"/>
      <c r="F254" s="243"/>
      <c r="G254" s="243"/>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355"/>
      <c r="AN254" s="355"/>
      <c r="AO254" s="355"/>
      <c r="AP254" s="355"/>
      <c r="AQ254" s="355"/>
      <c r="AR254" s="355"/>
      <c r="AS254" s="355"/>
      <c r="AT254" s="355"/>
      <c r="AU254" s="355"/>
      <c r="AV254" s="355"/>
      <c r="AW254" s="355"/>
      <c r="AX254" s="355"/>
      <c r="AY254" s="355"/>
      <c r="AZ254" s="355"/>
      <c r="BA254" s="264"/>
    </row>
    <row r="255" spans="1:53" s="235" customFormat="1" ht="15.75" hidden="1" outlineLevel="1">
      <c r="A255" s="440"/>
      <c r="B255" s="240" t="s">
        <v>451</v>
      </c>
      <c r="C255" s="243"/>
      <c r="D255" s="243"/>
      <c r="E255" s="243"/>
      <c r="F255" s="243"/>
      <c r="G255" s="243"/>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355"/>
      <c r="AN255" s="355"/>
      <c r="AO255" s="355"/>
      <c r="AP255" s="355"/>
      <c r="AQ255" s="355"/>
      <c r="AR255" s="355"/>
      <c r="AS255" s="355"/>
      <c r="AT255" s="355"/>
      <c r="AU255" s="355"/>
      <c r="AV255" s="355"/>
      <c r="AW255" s="355"/>
      <c r="AX255" s="355"/>
      <c r="AY255" s="355"/>
      <c r="AZ255" s="355"/>
      <c r="BA255" s="264"/>
    </row>
    <row r="256" spans="1:53" s="235" customFormat="1" ht="15" hidden="1" outlineLevel="1">
      <c r="A256" s="440">
        <v>31</v>
      </c>
      <c r="B256" s="275" t="s">
        <v>452</v>
      </c>
      <c r="C256" s="243" t="s">
        <v>22</v>
      </c>
      <c r="D256" s="247"/>
      <c r="E256" s="247"/>
      <c r="F256" s="247"/>
      <c r="G256" s="247"/>
      <c r="H256" s="247"/>
      <c r="I256" s="247"/>
      <c r="J256" s="247"/>
      <c r="K256" s="247"/>
      <c r="L256" s="247"/>
      <c r="M256" s="247"/>
      <c r="N256" s="247"/>
      <c r="O256" s="247"/>
      <c r="P256" s="247"/>
      <c r="Q256" s="247"/>
      <c r="R256" s="247"/>
      <c r="S256" s="247"/>
      <c r="T256" s="247"/>
      <c r="U256" s="247">
        <v>0</v>
      </c>
      <c r="V256" s="247"/>
      <c r="W256" s="247"/>
      <c r="X256" s="247"/>
      <c r="Y256" s="247"/>
      <c r="Z256" s="247"/>
      <c r="AA256" s="247"/>
      <c r="AB256" s="247"/>
      <c r="AC256" s="247"/>
      <c r="AD256" s="247"/>
      <c r="AE256" s="247"/>
      <c r="AF256" s="247"/>
      <c r="AG256" s="247"/>
      <c r="AH256" s="247"/>
      <c r="AI256" s="247"/>
      <c r="AJ256" s="247"/>
      <c r="AK256" s="247"/>
      <c r="AL256" s="247"/>
      <c r="AM256" s="353"/>
      <c r="AN256" s="353"/>
      <c r="AO256" s="353"/>
      <c r="AP256" s="353"/>
      <c r="AQ256" s="353"/>
      <c r="AR256" s="353"/>
      <c r="AS256" s="353"/>
      <c r="AT256" s="353"/>
      <c r="AU256" s="353"/>
      <c r="AV256" s="353"/>
      <c r="AW256" s="353"/>
      <c r="AX256" s="353"/>
      <c r="AY256" s="353"/>
      <c r="AZ256" s="353"/>
      <c r="BA256" s="248">
        <f>SUM(AM256:AZ256)</f>
        <v>0</v>
      </c>
    </row>
    <row r="257" spans="1:53" s="235" customFormat="1" ht="15" hidden="1" outlineLevel="1">
      <c r="A257" s="440"/>
      <c r="B257" s="275" t="s">
        <v>949</v>
      </c>
      <c r="C257" s="243" t="s">
        <v>145</v>
      </c>
      <c r="D257" s="247"/>
      <c r="E257" s="247"/>
      <c r="F257" s="247"/>
      <c r="G257" s="247"/>
      <c r="H257" s="247"/>
      <c r="I257" s="247"/>
      <c r="J257" s="247"/>
      <c r="K257" s="247"/>
      <c r="L257" s="247"/>
      <c r="M257" s="247"/>
      <c r="N257" s="247"/>
      <c r="O257" s="247"/>
      <c r="P257" s="247"/>
      <c r="Q257" s="247"/>
      <c r="R257" s="247"/>
      <c r="S257" s="247"/>
      <c r="T257" s="247"/>
      <c r="U257" s="247">
        <f>U256</f>
        <v>0</v>
      </c>
      <c r="V257" s="247"/>
      <c r="W257" s="247"/>
      <c r="X257" s="247"/>
      <c r="Y257" s="247"/>
      <c r="Z257" s="247"/>
      <c r="AA257" s="247"/>
      <c r="AB257" s="247"/>
      <c r="AC257" s="247"/>
      <c r="AD257" s="247"/>
      <c r="AE257" s="247"/>
      <c r="AF257" s="247"/>
      <c r="AG257" s="247"/>
      <c r="AH257" s="247"/>
      <c r="AI257" s="247"/>
      <c r="AJ257" s="247"/>
      <c r="AK257" s="247"/>
      <c r="AL257" s="247"/>
      <c r="AM257" s="354">
        <f>AM256</f>
        <v>0</v>
      </c>
      <c r="AN257" s="354">
        <f t="shared" ref="AN257:AZ257" si="83">AN256</f>
        <v>0</v>
      </c>
      <c r="AO257" s="354">
        <f t="shared" si="83"/>
        <v>0</v>
      </c>
      <c r="AP257" s="354">
        <f t="shared" si="83"/>
        <v>0</v>
      </c>
      <c r="AQ257" s="354">
        <f t="shared" si="83"/>
        <v>0</v>
      </c>
      <c r="AR257" s="354">
        <f t="shared" si="83"/>
        <v>0</v>
      </c>
      <c r="AS257" s="354">
        <f t="shared" si="83"/>
        <v>0</v>
      </c>
      <c r="AT257" s="354">
        <f t="shared" si="83"/>
        <v>0</v>
      </c>
      <c r="AU257" s="354">
        <f t="shared" si="83"/>
        <v>0</v>
      </c>
      <c r="AV257" s="354">
        <f t="shared" si="83"/>
        <v>0</v>
      </c>
      <c r="AW257" s="354">
        <f t="shared" si="83"/>
        <v>0</v>
      </c>
      <c r="AX257" s="354">
        <f t="shared" si="83"/>
        <v>0</v>
      </c>
      <c r="AY257" s="354">
        <f t="shared" si="83"/>
        <v>0</v>
      </c>
      <c r="AZ257" s="354">
        <f t="shared" si="83"/>
        <v>0</v>
      </c>
      <c r="BA257" s="436"/>
    </row>
    <row r="258" spans="1:53" s="235" customFormat="1" ht="15" hidden="1" outlineLevel="1">
      <c r="A258" s="440"/>
      <c r="B258" s="275"/>
      <c r="C258" s="243"/>
      <c r="D258" s="243"/>
      <c r="E258" s="243"/>
      <c r="F258" s="243"/>
      <c r="G258" s="243"/>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355"/>
      <c r="AN258" s="355"/>
      <c r="AO258" s="355"/>
      <c r="AP258" s="355"/>
      <c r="AQ258" s="355"/>
      <c r="AR258" s="355"/>
      <c r="AS258" s="355"/>
      <c r="AT258" s="355"/>
      <c r="AU258" s="355"/>
      <c r="AV258" s="355"/>
      <c r="AW258" s="355"/>
      <c r="AX258" s="355"/>
      <c r="AY258" s="355"/>
      <c r="AZ258" s="355"/>
      <c r="BA258" s="264"/>
    </row>
    <row r="259" spans="1:53" s="235" customFormat="1" ht="15" hidden="1" outlineLevel="1">
      <c r="A259" s="440">
        <v>32</v>
      </c>
      <c r="B259" s="275" t="s">
        <v>453</v>
      </c>
      <c r="C259" s="243" t="s">
        <v>22</v>
      </c>
      <c r="D259" s="247"/>
      <c r="E259" s="247"/>
      <c r="F259" s="247"/>
      <c r="G259" s="247"/>
      <c r="H259" s="247"/>
      <c r="I259" s="247"/>
      <c r="J259" s="247"/>
      <c r="K259" s="247"/>
      <c r="L259" s="247"/>
      <c r="M259" s="247"/>
      <c r="N259" s="247"/>
      <c r="O259" s="247"/>
      <c r="P259" s="247"/>
      <c r="Q259" s="247"/>
      <c r="R259" s="247"/>
      <c r="S259" s="247"/>
      <c r="T259" s="247"/>
      <c r="U259" s="247">
        <v>0</v>
      </c>
      <c r="V259" s="247"/>
      <c r="W259" s="247"/>
      <c r="X259" s="247"/>
      <c r="Y259" s="247"/>
      <c r="Z259" s="247"/>
      <c r="AA259" s="247"/>
      <c r="AB259" s="247"/>
      <c r="AC259" s="247"/>
      <c r="AD259" s="247"/>
      <c r="AE259" s="247"/>
      <c r="AF259" s="247"/>
      <c r="AG259" s="247"/>
      <c r="AH259" s="247"/>
      <c r="AI259" s="247"/>
      <c r="AJ259" s="247"/>
      <c r="AK259" s="247"/>
      <c r="AL259" s="247"/>
      <c r="AM259" s="353"/>
      <c r="AN259" s="353"/>
      <c r="AO259" s="353"/>
      <c r="AP259" s="353"/>
      <c r="AQ259" s="353"/>
      <c r="AR259" s="353"/>
      <c r="AS259" s="353"/>
      <c r="AT259" s="353"/>
      <c r="AU259" s="353"/>
      <c r="AV259" s="353"/>
      <c r="AW259" s="353"/>
      <c r="AX259" s="353"/>
      <c r="AY259" s="353"/>
      <c r="AZ259" s="353"/>
      <c r="BA259" s="248">
        <f>SUM(AM259:AZ259)</f>
        <v>0</v>
      </c>
    </row>
    <row r="260" spans="1:53" s="235" customFormat="1" ht="15" hidden="1" outlineLevel="1">
      <c r="A260" s="440"/>
      <c r="B260" s="275" t="s">
        <v>949</v>
      </c>
      <c r="C260" s="243" t="s">
        <v>145</v>
      </c>
      <c r="D260" s="247"/>
      <c r="E260" s="247"/>
      <c r="F260" s="247"/>
      <c r="G260" s="247"/>
      <c r="H260" s="247"/>
      <c r="I260" s="247"/>
      <c r="J260" s="247"/>
      <c r="K260" s="247"/>
      <c r="L260" s="247"/>
      <c r="M260" s="247"/>
      <c r="N260" s="247"/>
      <c r="O260" s="247"/>
      <c r="P260" s="247"/>
      <c r="Q260" s="247"/>
      <c r="R260" s="247"/>
      <c r="S260" s="247"/>
      <c r="T260" s="247"/>
      <c r="U260" s="247">
        <f>U259</f>
        <v>0</v>
      </c>
      <c r="V260" s="247"/>
      <c r="W260" s="247"/>
      <c r="X260" s="247"/>
      <c r="Y260" s="247"/>
      <c r="Z260" s="247"/>
      <c r="AA260" s="247"/>
      <c r="AB260" s="247"/>
      <c r="AC260" s="247"/>
      <c r="AD260" s="247"/>
      <c r="AE260" s="247"/>
      <c r="AF260" s="247"/>
      <c r="AG260" s="247"/>
      <c r="AH260" s="247"/>
      <c r="AI260" s="247"/>
      <c r="AJ260" s="247"/>
      <c r="AK260" s="247"/>
      <c r="AL260" s="247"/>
      <c r="AM260" s="354">
        <f>AM259</f>
        <v>0</v>
      </c>
      <c r="AN260" s="354">
        <f t="shared" ref="AN260:AZ260" si="84">AN259</f>
        <v>0</v>
      </c>
      <c r="AO260" s="354">
        <f t="shared" si="84"/>
        <v>0</v>
      </c>
      <c r="AP260" s="354">
        <f t="shared" si="84"/>
        <v>0</v>
      </c>
      <c r="AQ260" s="354">
        <f t="shared" si="84"/>
        <v>0</v>
      </c>
      <c r="AR260" s="354">
        <f t="shared" si="84"/>
        <v>0</v>
      </c>
      <c r="AS260" s="354">
        <f t="shared" si="84"/>
        <v>0</v>
      </c>
      <c r="AT260" s="354">
        <f t="shared" si="84"/>
        <v>0</v>
      </c>
      <c r="AU260" s="354">
        <f t="shared" si="84"/>
        <v>0</v>
      </c>
      <c r="AV260" s="354">
        <f t="shared" si="84"/>
        <v>0</v>
      </c>
      <c r="AW260" s="354">
        <f t="shared" si="84"/>
        <v>0</v>
      </c>
      <c r="AX260" s="354">
        <f t="shared" si="84"/>
        <v>0</v>
      </c>
      <c r="AY260" s="354">
        <f t="shared" si="84"/>
        <v>0</v>
      </c>
      <c r="AZ260" s="354">
        <f t="shared" si="84"/>
        <v>0</v>
      </c>
      <c r="BA260" s="436"/>
    </row>
    <row r="261" spans="1:53" s="235" customFormat="1" ht="15" hidden="1" outlineLevel="1">
      <c r="A261" s="440"/>
      <c r="B261" s="275"/>
      <c r="C261" s="243"/>
      <c r="D261" s="243"/>
      <c r="E261" s="243"/>
      <c r="F261" s="243"/>
      <c r="G261" s="243"/>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355"/>
      <c r="AN261" s="355"/>
      <c r="AO261" s="355"/>
      <c r="AP261" s="355"/>
      <c r="AQ261" s="355"/>
      <c r="AR261" s="355"/>
      <c r="AS261" s="355"/>
      <c r="AT261" s="355"/>
      <c r="AU261" s="355"/>
      <c r="AV261" s="355"/>
      <c r="AW261" s="355"/>
      <c r="AX261" s="355"/>
      <c r="AY261" s="355"/>
      <c r="AZ261" s="355"/>
      <c r="BA261" s="264"/>
    </row>
    <row r="262" spans="1:53" s="235" customFormat="1" ht="15" hidden="1" outlineLevel="1">
      <c r="A262" s="440">
        <v>33</v>
      </c>
      <c r="B262" s="275" t="s">
        <v>454</v>
      </c>
      <c r="C262" s="243" t="s">
        <v>22</v>
      </c>
      <c r="D262" s="247"/>
      <c r="E262" s="247"/>
      <c r="F262" s="247"/>
      <c r="G262" s="247"/>
      <c r="H262" s="247"/>
      <c r="I262" s="247"/>
      <c r="J262" s="247"/>
      <c r="K262" s="247"/>
      <c r="L262" s="247"/>
      <c r="M262" s="247"/>
      <c r="N262" s="247"/>
      <c r="O262" s="247"/>
      <c r="P262" s="247"/>
      <c r="Q262" s="247"/>
      <c r="R262" s="247"/>
      <c r="S262" s="247"/>
      <c r="T262" s="247"/>
      <c r="U262" s="247">
        <v>12</v>
      </c>
      <c r="V262" s="247"/>
      <c r="W262" s="247"/>
      <c r="X262" s="247"/>
      <c r="Y262" s="247"/>
      <c r="Z262" s="247"/>
      <c r="AA262" s="247"/>
      <c r="AB262" s="247"/>
      <c r="AC262" s="247"/>
      <c r="AD262" s="247"/>
      <c r="AE262" s="247"/>
      <c r="AF262" s="247"/>
      <c r="AG262" s="247"/>
      <c r="AH262" s="247"/>
      <c r="AI262" s="247"/>
      <c r="AJ262" s="247"/>
      <c r="AK262" s="247"/>
      <c r="AL262" s="247"/>
      <c r="AM262" s="353"/>
      <c r="AN262" s="353"/>
      <c r="AO262" s="353"/>
      <c r="AP262" s="353"/>
      <c r="AQ262" s="353"/>
      <c r="AR262" s="353"/>
      <c r="AS262" s="353"/>
      <c r="AT262" s="353"/>
      <c r="AU262" s="353"/>
      <c r="AV262" s="353"/>
      <c r="AW262" s="353"/>
      <c r="AX262" s="353"/>
      <c r="AY262" s="353"/>
      <c r="AZ262" s="353"/>
      <c r="BA262" s="248">
        <f>SUM(AM262:AZ262)</f>
        <v>0</v>
      </c>
    </row>
    <row r="263" spans="1:53" s="235" customFormat="1" ht="15" hidden="1" outlineLevel="1">
      <c r="A263" s="440"/>
      <c r="B263" s="275" t="s">
        <v>949</v>
      </c>
      <c r="C263" s="243" t="s">
        <v>145</v>
      </c>
      <c r="D263" s="247"/>
      <c r="E263" s="247"/>
      <c r="F263" s="247"/>
      <c r="G263" s="247"/>
      <c r="H263" s="247"/>
      <c r="I263" s="247"/>
      <c r="J263" s="247"/>
      <c r="K263" s="247"/>
      <c r="L263" s="247"/>
      <c r="M263" s="247"/>
      <c r="N263" s="247"/>
      <c r="O263" s="247"/>
      <c r="P263" s="247"/>
      <c r="Q263" s="247"/>
      <c r="R263" s="247"/>
      <c r="S263" s="247"/>
      <c r="T263" s="247"/>
      <c r="U263" s="247">
        <f>U262</f>
        <v>12</v>
      </c>
      <c r="V263" s="247"/>
      <c r="W263" s="247"/>
      <c r="X263" s="247"/>
      <c r="Y263" s="247"/>
      <c r="Z263" s="247"/>
      <c r="AA263" s="247"/>
      <c r="AB263" s="247"/>
      <c r="AC263" s="247"/>
      <c r="AD263" s="247"/>
      <c r="AE263" s="247"/>
      <c r="AF263" s="247"/>
      <c r="AG263" s="247"/>
      <c r="AH263" s="247"/>
      <c r="AI263" s="247"/>
      <c r="AJ263" s="247"/>
      <c r="AK263" s="247"/>
      <c r="AL263" s="247"/>
      <c r="AM263" s="354">
        <f>AM262</f>
        <v>0</v>
      </c>
      <c r="AN263" s="354">
        <f t="shared" ref="AN263:AZ263" si="85">AN262</f>
        <v>0</v>
      </c>
      <c r="AO263" s="354">
        <f t="shared" si="85"/>
        <v>0</v>
      </c>
      <c r="AP263" s="354">
        <f t="shared" si="85"/>
        <v>0</v>
      </c>
      <c r="AQ263" s="354">
        <f t="shared" si="85"/>
        <v>0</v>
      </c>
      <c r="AR263" s="354">
        <f t="shared" si="85"/>
        <v>0</v>
      </c>
      <c r="AS263" s="354">
        <f t="shared" si="85"/>
        <v>0</v>
      </c>
      <c r="AT263" s="354">
        <f t="shared" si="85"/>
        <v>0</v>
      </c>
      <c r="AU263" s="354">
        <f t="shared" si="85"/>
        <v>0</v>
      </c>
      <c r="AV263" s="354">
        <f t="shared" si="85"/>
        <v>0</v>
      </c>
      <c r="AW263" s="354">
        <f t="shared" si="85"/>
        <v>0</v>
      </c>
      <c r="AX263" s="354">
        <f t="shared" si="85"/>
        <v>0</v>
      </c>
      <c r="AY263" s="354">
        <f t="shared" si="85"/>
        <v>0</v>
      </c>
      <c r="AZ263" s="354">
        <f t="shared" si="85"/>
        <v>0</v>
      </c>
      <c r="BA263" s="436"/>
    </row>
    <row r="264" spans="1:53" ht="15" hidden="1" outlineLevel="1">
      <c r="B264" s="266"/>
      <c r="C264" s="276"/>
      <c r="D264" s="277"/>
      <c r="E264" s="277"/>
      <c r="F264" s="277"/>
      <c r="G264" s="277"/>
      <c r="H264" s="277"/>
      <c r="I264" s="277"/>
      <c r="J264" s="277"/>
      <c r="K264" s="277"/>
      <c r="L264" s="277"/>
      <c r="M264" s="277"/>
      <c r="N264" s="277"/>
      <c r="O264" s="277"/>
      <c r="P264" s="277"/>
      <c r="Q264" s="277"/>
      <c r="R264" s="277"/>
      <c r="S264" s="277"/>
      <c r="T264" s="277"/>
      <c r="U264" s="277"/>
      <c r="V264" s="277"/>
      <c r="W264" s="277"/>
      <c r="X264" s="277"/>
      <c r="Y264" s="277"/>
      <c r="Z264" s="277"/>
      <c r="AA264" s="277"/>
      <c r="AB264" s="277"/>
      <c r="AC264" s="277"/>
      <c r="AD264" s="277"/>
      <c r="AE264" s="277"/>
      <c r="AF264" s="243"/>
      <c r="AG264" s="243"/>
      <c r="AH264" s="243"/>
      <c r="AI264" s="243"/>
      <c r="AJ264" s="243"/>
      <c r="AK264" s="243"/>
      <c r="AL264" s="243"/>
      <c r="AM264" s="253"/>
      <c r="AN264" s="253"/>
      <c r="AO264" s="253"/>
      <c r="AP264" s="253"/>
      <c r="AQ264" s="253"/>
      <c r="AR264" s="253"/>
      <c r="AS264" s="253"/>
      <c r="AT264" s="253"/>
      <c r="AU264" s="253"/>
      <c r="AV264" s="253"/>
      <c r="AW264" s="253"/>
      <c r="AX264" s="253"/>
      <c r="AY264" s="253"/>
      <c r="AZ264" s="253"/>
      <c r="BA264" s="258"/>
    </row>
    <row r="265" spans="1:53" ht="15.75" collapsed="1">
      <c r="B265" s="278" t="s">
        <v>222</v>
      </c>
      <c r="C265" s="280"/>
      <c r="D265" s="280">
        <f>SUM(D160:D263)</f>
        <v>0</v>
      </c>
      <c r="E265" s="280"/>
      <c r="F265" s="280"/>
      <c r="G265" s="280"/>
      <c r="H265" s="280"/>
      <c r="I265" s="280"/>
      <c r="J265" s="280"/>
      <c r="K265" s="280"/>
      <c r="L265" s="280"/>
      <c r="M265" s="280"/>
      <c r="N265" s="280"/>
      <c r="O265" s="280"/>
      <c r="P265" s="280"/>
      <c r="Q265" s="280"/>
      <c r="R265" s="280"/>
      <c r="S265" s="280"/>
      <c r="T265" s="280"/>
      <c r="U265" s="280"/>
      <c r="V265" s="280">
        <f>SUM(V160:V263)</f>
        <v>0</v>
      </c>
      <c r="W265" s="280"/>
      <c r="X265" s="280"/>
      <c r="Y265" s="280"/>
      <c r="Z265" s="280"/>
      <c r="AA265" s="280"/>
      <c r="AB265" s="280"/>
      <c r="AC265" s="280"/>
      <c r="AD265" s="280"/>
      <c r="AE265" s="280"/>
      <c r="AF265" s="280"/>
      <c r="AG265" s="280"/>
      <c r="AH265" s="280"/>
      <c r="AI265" s="280"/>
      <c r="AJ265" s="280"/>
      <c r="AK265" s="280"/>
      <c r="AL265" s="280"/>
      <c r="AM265" s="280">
        <f>IF(AM159="kWh",SUMPRODUCT(D160:D263,AM160:AM263))</f>
        <v>0</v>
      </c>
      <c r="AN265" s="280">
        <f>IF(AN159="kWh",SUMPRODUCT(D160:D263,AN160:AN263))</f>
        <v>0</v>
      </c>
      <c r="AO265" s="280">
        <f>IF(AO159="kW",SUMPRODUCT(U160:U263,V160:V263,AO160:AO263),SUMPRODUCT(D160:D263,AO160:AO263))</f>
        <v>0</v>
      </c>
      <c r="AP265" s="280">
        <f>IF(AP159="kW",SUMPRODUCT(U160:U263,V160:V263,AP160:AP263),SUMPRODUCT(D160:D263,AP160:AP263))</f>
        <v>0</v>
      </c>
      <c r="AQ265" s="280">
        <f>IF(AQ159="kW",SUMPRODUCT(U160:U263,V160:V263,AQ160:AQ263),SUMPRODUCT(D160:D263,AQ160:AQ263))</f>
        <v>0</v>
      </c>
      <c r="AR265" s="280">
        <f>IF(AR159="kW",SUMPRODUCT(U160:U263,V160:V263,AR160:AR263),SUMPRODUCT(D160:D263,AR160:AR263))</f>
        <v>0</v>
      </c>
      <c r="AS265" s="280">
        <f>IF(AS159="kW",SUMPRODUCT(U160:U263,V160:V263,AS160:AS263),SUMPRODUCT(D160:D263,AS160:AS263))</f>
        <v>0</v>
      </c>
      <c r="AT265" s="280">
        <f>IF(AT159="kW",SUMPRODUCT(U160:U263,V160:V263,AT160:AT263),SUMPRODUCT(D160:D263,AT160:AT263))</f>
        <v>0</v>
      </c>
      <c r="AU265" s="280">
        <f>IF(AU159="kW",SUMPRODUCT(U160:U263,V160:V263,AU160:AU263),SUMPRODUCT(D160:D263,AU160:AU263))</f>
        <v>0</v>
      </c>
      <c r="AV265" s="280">
        <f>IF(AV159="kW",SUMPRODUCT(U160:U263,V160:V263,AV160:AV263),SUMPRODUCT(D160:D263,AV160:AV263))</f>
        <v>0</v>
      </c>
      <c r="AW265" s="280">
        <f>IF(AW159="kW",SUMPRODUCT(U160:U263,V160:V263,AW160:AW263),SUMPRODUCT(D160:D263,AW160:AW263))</f>
        <v>0</v>
      </c>
      <c r="AX265" s="280">
        <f>IF(AX159="kW",SUMPRODUCT(U160:U263,V160:V263,AX160:AX263),SUMPRODUCT(D160:D263,AX160:AX263))</f>
        <v>0</v>
      </c>
      <c r="AY265" s="280">
        <f>IF(AY159="kW",SUMPRODUCT(U160:U263,V160:V263,AY160:AY263),SUMPRODUCT(D160:D263,AY160:AY263))</f>
        <v>0</v>
      </c>
      <c r="AZ265" s="280">
        <f>IF(AZ159="kW",SUMPRODUCT(U160:U263,V160:V263,AZ160:AZ263),SUMPRODUCT(D160:D263,AZ160:AZ263))</f>
        <v>0</v>
      </c>
      <c r="BA265" s="281"/>
    </row>
    <row r="266" spans="1:53" ht="15.75">
      <c r="B266" s="282" t="s">
        <v>223</v>
      </c>
      <c r="C266" s="279"/>
      <c r="D266" s="279"/>
      <c r="E266" s="279"/>
      <c r="F266" s="279"/>
      <c r="G266" s="279"/>
      <c r="H266" s="279"/>
      <c r="I266" s="279"/>
      <c r="J266" s="279"/>
      <c r="K266" s="279"/>
      <c r="L266" s="279"/>
      <c r="M266" s="279"/>
      <c r="N266" s="279"/>
      <c r="O266" s="279"/>
      <c r="P266" s="279"/>
      <c r="Q266" s="279"/>
      <c r="R266" s="279"/>
      <c r="S266" s="279"/>
      <c r="T266" s="279"/>
      <c r="U266" s="279"/>
      <c r="V266" s="279"/>
      <c r="W266" s="279"/>
      <c r="X266" s="279"/>
      <c r="Y266" s="279"/>
      <c r="Z266" s="279"/>
      <c r="AA266" s="279"/>
      <c r="AB266" s="279"/>
      <c r="AC266" s="279"/>
      <c r="AD266" s="279"/>
      <c r="AE266" s="279"/>
      <c r="AF266" s="279"/>
      <c r="AG266" s="279"/>
      <c r="AH266" s="279"/>
      <c r="AI266" s="279"/>
      <c r="AJ266" s="279"/>
      <c r="AK266" s="279"/>
      <c r="AL266" s="279"/>
      <c r="AM266" s="279">
        <f>HLOOKUP(AM158,'2. LRAMVA Threshold'!$B$42:$Q$53,4,FALSE)</f>
        <v>0</v>
      </c>
      <c r="AN266" s="279">
        <f>HLOOKUP(AN158,'2. LRAMVA Threshold'!$B$42:$Q$53,4,FALSE)</f>
        <v>0</v>
      </c>
      <c r="AO266" s="279">
        <f>HLOOKUP(AO158,'2. LRAMVA Threshold'!$B$42:$Q$53,4,FALSE)</f>
        <v>0</v>
      </c>
      <c r="AP266" s="279">
        <f>HLOOKUP(AP158,'2. LRAMVA Threshold'!$B$42:$Q$53,4,FALSE)</f>
        <v>0</v>
      </c>
      <c r="AQ266" s="279">
        <f>HLOOKUP(AQ158,'2. LRAMVA Threshold'!$B$42:$Q$53,4,FALSE)</f>
        <v>0</v>
      </c>
      <c r="AR266" s="279">
        <f>HLOOKUP(AR158,'2. LRAMVA Threshold'!$B$42:$Q$53,4,FALSE)</f>
        <v>0</v>
      </c>
      <c r="AS266" s="279">
        <f>HLOOKUP(AS158,'2. LRAMVA Threshold'!$B$42:$Q$53,4,FALSE)</f>
        <v>0</v>
      </c>
      <c r="AT266" s="279">
        <f>HLOOKUP(AT158,'2. LRAMVA Threshold'!$B$42:$Q$53,4,FALSE)</f>
        <v>0</v>
      </c>
      <c r="AU266" s="279">
        <f>HLOOKUP(AU158,'2. LRAMVA Threshold'!$B$42:$Q$53,4,FALSE)</f>
        <v>0</v>
      </c>
      <c r="AV266" s="279">
        <f>HLOOKUP(AV158,'2. LRAMVA Threshold'!$B$42:$Q$53,4,FALSE)</f>
        <v>0</v>
      </c>
      <c r="AW266" s="279">
        <f>HLOOKUP(AW158,'2. LRAMVA Threshold'!$B$42:$Q$53,4,FALSE)</f>
        <v>0</v>
      </c>
      <c r="AX266" s="279">
        <f>HLOOKUP(AX158,'2. LRAMVA Threshold'!$B$42:$Q$53,4,FALSE)</f>
        <v>0</v>
      </c>
      <c r="AY266" s="279">
        <f>HLOOKUP(AY158,'2. LRAMVA Threshold'!$B$42:$Q$53,4,FALSE)</f>
        <v>0</v>
      </c>
      <c r="AZ266" s="279">
        <f>HLOOKUP(AZ158,'2. LRAMVA Threshold'!$B$42:$Q$53,4,FALSE)</f>
        <v>0</v>
      </c>
      <c r="BA266" s="283"/>
    </row>
    <row r="267" spans="1:53" ht="15">
      <c r="B267" s="275"/>
      <c r="C267" s="284"/>
      <c r="D267" s="285"/>
      <c r="E267" s="285"/>
      <c r="F267" s="285"/>
      <c r="G267" s="285"/>
      <c r="H267" s="285"/>
      <c r="I267" s="285"/>
      <c r="J267" s="285"/>
      <c r="K267" s="285"/>
      <c r="L267" s="285"/>
      <c r="M267" s="285"/>
      <c r="N267" s="285"/>
      <c r="O267" s="285"/>
      <c r="P267" s="285"/>
      <c r="Q267" s="285"/>
      <c r="R267" s="285"/>
      <c r="S267" s="285"/>
      <c r="T267" s="285"/>
      <c r="U267" s="285"/>
      <c r="V267" s="286"/>
      <c r="W267" s="285"/>
      <c r="X267" s="285"/>
      <c r="Y267" s="285"/>
      <c r="Z267" s="255"/>
      <c r="AA267" s="255"/>
      <c r="AB267" s="255"/>
      <c r="AC267" s="255"/>
      <c r="AD267" s="285"/>
      <c r="AE267" s="285"/>
      <c r="AF267" s="285"/>
      <c r="AG267" s="285"/>
      <c r="AH267" s="285"/>
      <c r="AI267" s="285"/>
      <c r="AJ267" s="285"/>
      <c r="AK267" s="285"/>
      <c r="AL267" s="285"/>
      <c r="AM267" s="252"/>
      <c r="AN267" s="252"/>
      <c r="AO267" s="252"/>
      <c r="AP267" s="252"/>
      <c r="AQ267" s="252"/>
      <c r="AR267" s="252"/>
      <c r="AS267" s="252"/>
      <c r="AT267" s="252"/>
      <c r="AU267" s="252"/>
      <c r="AV267" s="252"/>
      <c r="AW267" s="252"/>
      <c r="AX267" s="252"/>
      <c r="AY267" s="252"/>
      <c r="AZ267" s="252"/>
      <c r="BA267" s="287"/>
    </row>
    <row r="268" spans="1:53" ht="15">
      <c r="B268" s="275" t="s">
        <v>147</v>
      </c>
      <c r="C268" s="288"/>
      <c r="D268" s="288"/>
      <c r="E268" s="321"/>
      <c r="F268" s="321"/>
      <c r="G268" s="321"/>
      <c r="H268" s="321"/>
      <c r="I268" s="321"/>
      <c r="J268" s="321"/>
      <c r="K268" s="321"/>
      <c r="L268" s="321"/>
      <c r="M268" s="321"/>
      <c r="N268" s="321"/>
      <c r="O268" s="321"/>
      <c r="P268" s="321"/>
      <c r="Q268" s="321"/>
      <c r="R268" s="321"/>
      <c r="S268" s="321"/>
      <c r="T268" s="321"/>
      <c r="U268" s="321"/>
      <c r="V268" s="243"/>
      <c r="W268" s="290"/>
      <c r="X268" s="290"/>
      <c r="Y268" s="290"/>
      <c r="Z268" s="289"/>
      <c r="AA268" s="289"/>
      <c r="AB268" s="289"/>
      <c r="AC268" s="289"/>
      <c r="AD268" s="290"/>
      <c r="AE268" s="290"/>
      <c r="AF268" s="290"/>
      <c r="AG268" s="290"/>
      <c r="AH268" s="290"/>
      <c r="AI268" s="290"/>
      <c r="AJ268" s="290"/>
      <c r="AK268" s="290"/>
      <c r="AL268" s="290"/>
      <c r="AM268" s="722">
        <f>HLOOKUP(AM$20,'3.  Distribution Rates'!$C$122:$P$133,4,FALSE)</f>
        <v>0</v>
      </c>
      <c r="AN268" s="722">
        <f>HLOOKUP(AN$20,'3.  Distribution Rates'!$C$122:$P$133,4,FALSE)</f>
        <v>0</v>
      </c>
      <c r="AO268" s="291">
        <f>HLOOKUP(AO$20,'3.  Distribution Rates'!$C$122:$P$133,4,FALSE)</f>
        <v>0</v>
      </c>
      <c r="AP268" s="291">
        <f>HLOOKUP(AP$20,'3.  Distribution Rates'!$C$122:$P$133,4,FALSE)</f>
        <v>0</v>
      </c>
      <c r="AQ268" s="291">
        <f>HLOOKUP(AQ$20,'3.  Distribution Rates'!$C$122:$P$133,4,FALSE)</f>
        <v>0</v>
      </c>
      <c r="AR268" s="291">
        <f>HLOOKUP(AR$20,'3.  Distribution Rates'!$C$122:$P$133,4,FALSE)</f>
        <v>0</v>
      </c>
      <c r="AS268" s="291">
        <f>HLOOKUP(AS$20,'3.  Distribution Rates'!$C$122:$P$133,4,FALSE)</f>
        <v>0</v>
      </c>
      <c r="AT268" s="291">
        <f>HLOOKUP(AT$20,'3.  Distribution Rates'!$C$122:$P$133,4,FALSE)</f>
        <v>0</v>
      </c>
      <c r="AU268" s="291">
        <f>HLOOKUP(AU$20,'3.  Distribution Rates'!$C$122:$P$133,4,FALSE)</f>
        <v>0</v>
      </c>
      <c r="AV268" s="291">
        <f>HLOOKUP(AV$20,'3.  Distribution Rates'!$C$122:$P$133,4,FALSE)</f>
        <v>0</v>
      </c>
      <c r="AW268" s="291">
        <f>HLOOKUP(AW$20,'3.  Distribution Rates'!$C$122:$P$133,4,FALSE)</f>
        <v>0</v>
      </c>
      <c r="AX268" s="291">
        <f>HLOOKUP(AX$20,'3.  Distribution Rates'!$C$122:$P$133,4,FALSE)</f>
        <v>0</v>
      </c>
      <c r="AY268" s="291">
        <f>HLOOKUP(AY$20,'3.  Distribution Rates'!$C$122:$P$133,4,FALSE)</f>
        <v>0</v>
      </c>
      <c r="AZ268" s="291">
        <f>HLOOKUP(AZ$20,'3.  Distribution Rates'!$C$122:$P$133,4,FALSE)</f>
        <v>0</v>
      </c>
      <c r="BA268" s="322"/>
    </row>
    <row r="269" spans="1:53" ht="15">
      <c r="B269" s="246" t="s">
        <v>136</v>
      </c>
      <c r="C269" s="293"/>
      <c r="D269" s="235"/>
      <c r="E269" s="232"/>
      <c r="F269" s="232"/>
      <c r="G269" s="232"/>
      <c r="H269" s="232"/>
      <c r="I269" s="232"/>
      <c r="J269" s="232"/>
      <c r="K269" s="232"/>
      <c r="L269" s="232"/>
      <c r="M269" s="232"/>
      <c r="N269" s="232"/>
      <c r="O269" s="232"/>
      <c r="P269" s="232"/>
      <c r="Q269" s="232"/>
      <c r="R269" s="232"/>
      <c r="S269" s="232"/>
      <c r="T269" s="232"/>
      <c r="U269" s="232"/>
      <c r="V269" s="243"/>
      <c r="W269" s="232"/>
      <c r="X269" s="232"/>
      <c r="Y269" s="232"/>
      <c r="Z269" s="235"/>
      <c r="AA269" s="235"/>
      <c r="AB269" s="235"/>
      <c r="AC269" s="235"/>
      <c r="AD269" s="232"/>
      <c r="AE269" s="232"/>
      <c r="AF269" s="232"/>
      <c r="AG269" s="232"/>
      <c r="AH269" s="232"/>
      <c r="AI269" s="232"/>
      <c r="AJ269" s="232"/>
      <c r="AK269" s="232"/>
      <c r="AL269" s="232"/>
      <c r="AM269" s="323">
        <f>AM135*AM268</f>
        <v>0</v>
      </c>
      <c r="AN269" s="323">
        <f>AN135*AN268</f>
        <v>0</v>
      </c>
      <c r="AO269" s="323">
        <f t="shared" ref="AO269:AZ269" si="86">AO135*AO268</f>
        <v>0</v>
      </c>
      <c r="AP269" s="323">
        <f t="shared" si="86"/>
        <v>0</v>
      </c>
      <c r="AQ269" s="323">
        <f t="shared" si="86"/>
        <v>0</v>
      </c>
      <c r="AR269" s="323">
        <f t="shared" si="86"/>
        <v>0</v>
      </c>
      <c r="AS269" s="323">
        <f t="shared" si="86"/>
        <v>0</v>
      </c>
      <c r="AT269" s="323">
        <f t="shared" si="86"/>
        <v>0</v>
      </c>
      <c r="AU269" s="323">
        <f t="shared" si="86"/>
        <v>0</v>
      </c>
      <c r="AV269" s="323">
        <f t="shared" si="86"/>
        <v>0</v>
      </c>
      <c r="AW269" s="323">
        <f t="shared" si="86"/>
        <v>0</v>
      </c>
      <c r="AX269" s="323">
        <f t="shared" si="86"/>
        <v>0</v>
      </c>
      <c r="AY269" s="323">
        <f t="shared" si="86"/>
        <v>0</v>
      </c>
      <c r="AZ269" s="323">
        <f t="shared" si="86"/>
        <v>0</v>
      </c>
      <c r="BA269" s="534">
        <f>SUM(AM269:AZ269)</f>
        <v>0</v>
      </c>
    </row>
    <row r="270" spans="1:53" ht="15">
      <c r="B270" s="246" t="s">
        <v>137</v>
      </c>
      <c r="C270" s="293"/>
      <c r="D270" s="235"/>
      <c r="E270" s="232"/>
      <c r="F270" s="232"/>
      <c r="G270" s="232"/>
      <c r="H270" s="232"/>
      <c r="I270" s="232"/>
      <c r="J270" s="232"/>
      <c r="K270" s="232"/>
      <c r="L270" s="232"/>
      <c r="M270" s="232"/>
      <c r="N270" s="232"/>
      <c r="O270" s="232"/>
      <c r="P270" s="232"/>
      <c r="Q270" s="232"/>
      <c r="R270" s="232"/>
      <c r="S270" s="232"/>
      <c r="T270" s="232"/>
      <c r="U270" s="232"/>
      <c r="V270" s="243"/>
      <c r="W270" s="232"/>
      <c r="X270" s="232"/>
      <c r="Y270" s="232"/>
      <c r="Z270" s="235"/>
      <c r="AA270" s="235"/>
      <c r="AB270" s="235"/>
      <c r="AC270" s="235"/>
      <c r="AD270" s="232"/>
      <c r="AE270" s="232"/>
      <c r="AF270" s="232"/>
      <c r="AG270" s="232"/>
      <c r="AH270" s="232"/>
      <c r="AI270" s="232"/>
      <c r="AJ270" s="232"/>
      <c r="AK270" s="232"/>
      <c r="AL270" s="232"/>
      <c r="AM270" s="323">
        <f t="shared" ref="AM270:AZ270" si="87">AM265*AM268</f>
        <v>0</v>
      </c>
      <c r="AN270" s="323">
        <f t="shared" si="87"/>
        <v>0</v>
      </c>
      <c r="AO270" s="324">
        <f t="shared" si="87"/>
        <v>0</v>
      </c>
      <c r="AP270" s="323">
        <f t="shared" si="87"/>
        <v>0</v>
      </c>
      <c r="AQ270" s="323">
        <f t="shared" si="87"/>
        <v>0</v>
      </c>
      <c r="AR270" s="324">
        <f t="shared" si="87"/>
        <v>0</v>
      </c>
      <c r="AS270" s="323">
        <f t="shared" si="87"/>
        <v>0</v>
      </c>
      <c r="AT270" s="323">
        <f t="shared" si="87"/>
        <v>0</v>
      </c>
      <c r="AU270" s="324">
        <f t="shared" si="87"/>
        <v>0</v>
      </c>
      <c r="AV270" s="323">
        <f t="shared" si="87"/>
        <v>0</v>
      </c>
      <c r="AW270" s="323">
        <f t="shared" si="87"/>
        <v>0</v>
      </c>
      <c r="AX270" s="324">
        <f t="shared" si="87"/>
        <v>0</v>
      </c>
      <c r="AY270" s="323">
        <f t="shared" si="87"/>
        <v>0</v>
      </c>
      <c r="AZ270" s="323">
        <f t="shared" si="87"/>
        <v>0</v>
      </c>
      <c r="BA270" s="534">
        <f>SUM(AM270:AZ270)</f>
        <v>0</v>
      </c>
    </row>
    <row r="271" spans="1:53" s="325" customFormat="1" ht="15.75">
      <c r="A271" s="442"/>
      <c r="B271" s="297" t="s">
        <v>230</v>
      </c>
      <c r="C271" s="293"/>
      <c r="D271" s="255"/>
      <c r="E271" s="285"/>
      <c r="F271" s="285"/>
      <c r="G271" s="285"/>
      <c r="H271" s="285"/>
      <c r="I271" s="285"/>
      <c r="J271" s="285"/>
      <c r="K271" s="285"/>
      <c r="L271" s="285"/>
      <c r="M271" s="285"/>
      <c r="N271" s="285"/>
      <c r="O271" s="285"/>
      <c r="P271" s="285"/>
      <c r="Q271" s="285"/>
      <c r="R271" s="285"/>
      <c r="S271" s="285"/>
      <c r="T271" s="285"/>
      <c r="U271" s="285"/>
      <c r="V271" s="252"/>
      <c r="W271" s="285"/>
      <c r="X271" s="285"/>
      <c r="Y271" s="285"/>
      <c r="Z271" s="255"/>
      <c r="AA271" s="255"/>
      <c r="AB271" s="255"/>
      <c r="AC271" s="255"/>
      <c r="AD271" s="285"/>
      <c r="AE271" s="285"/>
      <c r="AF271" s="285"/>
      <c r="AG271" s="285"/>
      <c r="AH271" s="285"/>
      <c r="AI271" s="285"/>
      <c r="AJ271" s="285"/>
      <c r="AK271" s="285"/>
      <c r="AL271" s="285"/>
      <c r="AM271" s="294">
        <f>SUM(AM269:AM270)</f>
        <v>0</v>
      </c>
      <c r="AN271" s="294">
        <f t="shared" ref="AN271:AS271" si="88">SUM(AN269:AN270)</f>
        <v>0</v>
      </c>
      <c r="AO271" s="294">
        <f t="shared" si="88"/>
        <v>0</v>
      </c>
      <c r="AP271" s="294">
        <f t="shared" si="88"/>
        <v>0</v>
      </c>
      <c r="AQ271" s="294">
        <f t="shared" si="88"/>
        <v>0</v>
      </c>
      <c r="AR271" s="294">
        <f t="shared" si="88"/>
        <v>0</v>
      </c>
      <c r="AS271" s="294">
        <f t="shared" si="88"/>
        <v>0</v>
      </c>
      <c r="AT271" s="294">
        <f t="shared" ref="AT271:AZ271" si="89">SUM(AT269:AT270)</f>
        <v>0</v>
      </c>
      <c r="AU271" s="294">
        <f t="shared" si="89"/>
        <v>0</v>
      </c>
      <c r="AV271" s="294">
        <f t="shared" si="89"/>
        <v>0</v>
      </c>
      <c r="AW271" s="294">
        <f t="shared" si="89"/>
        <v>0</v>
      </c>
      <c r="AX271" s="294">
        <f t="shared" si="89"/>
        <v>0</v>
      </c>
      <c r="AY271" s="294">
        <f t="shared" si="89"/>
        <v>0</v>
      </c>
      <c r="AZ271" s="294">
        <f t="shared" si="89"/>
        <v>0</v>
      </c>
      <c r="BA271" s="351">
        <f>SUM(BA269:BA270)</f>
        <v>0</v>
      </c>
    </row>
    <row r="272" spans="1:53" s="325" customFormat="1" ht="15.75">
      <c r="A272" s="442"/>
      <c r="B272" s="297" t="s">
        <v>224</v>
      </c>
      <c r="C272" s="293"/>
      <c r="D272" s="298"/>
      <c r="E272" s="285"/>
      <c r="F272" s="285"/>
      <c r="G272" s="285"/>
      <c r="H272" s="285"/>
      <c r="I272" s="285"/>
      <c r="J272" s="285"/>
      <c r="K272" s="285"/>
      <c r="L272" s="285"/>
      <c r="M272" s="285"/>
      <c r="N272" s="285"/>
      <c r="O272" s="285"/>
      <c r="P272" s="285"/>
      <c r="Q272" s="285"/>
      <c r="R272" s="285"/>
      <c r="S272" s="285"/>
      <c r="T272" s="285"/>
      <c r="U272" s="285"/>
      <c r="V272" s="252"/>
      <c r="W272" s="285"/>
      <c r="X272" s="285"/>
      <c r="Y272" s="285"/>
      <c r="Z272" s="255"/>
      <c r="AA272" s="255"/>
      <c r="AB272" s="255"/>
      <c r="AC272" s="255"/>
      <c r="AD272" s="285"/>
      <c r="AE272" s="285"/>
      <c r="AF272" s="285"/>
      <c r="AG272" s="285"/>
      <c r="AH272" s="285"/>
      <c r="AI272" s="285"/>
      <c r="AJ272" s="285"/>
      <c r="AK272" s="285"/>
      <c r="AL272" s="285"/>
      <c r="AM272" s="295">
        <f t="shared" ref="AM272:AS272" si="90">AM266*AM268</f>
        <v>0</v>
      </c>
      <c r="AN272" s="295">
        <f t="shared" si="90"/>
        <v>0</v>
      </c>
      <c r="AO272" s="295">
        <f t="shared" si="90"/>
        <v>0</v>
      </c>
      <c r="AP272" s="295">
        <f t="shared" si="90"/>
        <v>0</v>
      </c>
      <c r="AQ272" s="295">
        <f t="shared" si="90"/>
        <v>0</v>
      </c>
      <c r="AR272" s="295">
        <f t="shared" si="90"/>
        <v>0</v>
      </c>
      <c r="AS272" s="295">
        <f t="shared" si="90"/>
        <v>0</v>
      </c>
      <c r="AT272" s="295">
        <f t="shared" ref="AT272:AZ272" si="91">AT266*AT268</f>
        <v>0</v>
      </c>
      <c r="AU272" s="295">
        <f t="shared" si="91"/>
        <v>0</v>
      </c>
      <c r="AV272" s="295">
        <f t="shared" si="91"/>
        <v>0</v>
      </c>
      <c r="AW272" s="295">
        <f t="shared" si="91"/>
        <v>0</v>
      </c>
      <c r="AX272" s="295">
        <f t="shared" si="91"/>
        <v>0</v>
      </c>
      <c r="AY272" s="295">
        <f t="shared" si="91"/>
        <v>0</v>
      </c>
      <c r="AZ272" s="295">
        <f t="shared" si="91"/>
        <v>0</v>
      </c>
      <c r="BA272" s="351">
        <f>SUM(AM272:AZ272)</f>
        <v>0</v>
      </c>
    </row>
    <row r="273" spans="1:55" s="325" customFormat="1" ht="15.75">
      <c r="A273" s="442"/>
      <c r="B273" s="297" t="s">
        <v>231</v>
      </c>
      <c r="C273" s="293"/>
      <c r="D273" s="298"/>
      <c r="E273" s="285"/>
      <c r="F273" s="285"/>
      <c r="G273" s="285"/>
      <c r="H273" s="285"/>
      <c r="I273" s="285"/>
      <c r="J273" s="285"/>
      <c r="K273" s="285"/>
      <c r="L273" s="285"/>
      <c r="M273" s="285"/>
      <c r="N273" s="285"/>
      <c r="O273" s="285"/>
      <c r="P273" s="285"/>
      <c r="Q273" s="285"/>
      <c r="R273" s="285"/>
      <c r="S273" s="285"/>
      <c r="T273" s="285"/>
      <c r="U273" s="285"/>
      <c r="V273" s="252"/>
      <c r="W273" s="285"/>
      <c r="X273" s="285"/>
      <c r="Y273" s="285"/>
      <c r="Z273" s="298"/>
      <c r="AA273" s="298"/>
      <c r="AB273" s="298"/>
      <c r="AC273" s="298"/>
      <c r="AD273" s="285"/>
      <c r="AE273" s="285"/>
      <c r="AF273" s="285"/>
      <c r="AG273" s="285"/>
      <c r="AH273" s="285"/>
      <c r="AI273" s="285"/>
      <c r="AJ273" s="285"/>
      <c r="AK273" s="285"/>
      <c r="AL273" s="285"/>
      <c r="BA273" s="351">
        <f>BA271-BA272</f>
        <v>0</v>
      </c>
    </row>
    <row r="274" spans="1:55" ht="15">
      <c r="B274" s="275"/>
      <c r="C274" s="298"/>
      <c r="D274" s="298"/>
      <c r="E274" s="285"/>
      <c r="F274" s="285"/>
      <c r="G274" s="285"/>
      <c r="H274" s="285"/>
      <c r="I274" s="285"/>
      <c r="J274" s="285"/>
      <c r="K274" s="285"/>
      <c r="L274" s="285"/>
      <c r="M274" s="285"/>
      <c r="N274" s="285"/>
      <c r="O274" s="285"/>
      <c r="P274" s="285"/>
      <c r="Q274" s="285"/>
      <c r="R274" s="285"/>
      <c r="S274" s="285"/>
      <c r="T274" s="285"/>
      <c r="U274" s="285"/>
      <c r="V274" s="252"/>
      <c r="W274" s="285"/>
      <c r="X274" s="285"/>
      <c r="Y274" s="285"/>
      <c r="Z274" s="298"/>
      <c r="AA274" s="293"/>
      <c r="AB274" s="298"/>
      <c r="AC274" s="298"/>
      <c r="AD274" s="285"/>
      <c r="AE274" s="285"/>
      <c r="AF274" s="285"/>
      <c r="AG274" s="285"/>
      <c r="AH274" s="285"/>
      <c r="AI274" s="285"/>
      <c r="AJ274" s="285"/>
      <c r="AK274" s="285"/>
      <c r="AL274" s="285"/>
      <c r="BA274" s="296"/>
    </row>
    <row r="275" spans="1:55" ht="15">
      <c r="B275" s="246" t="s">
        <v>67</v>
      </c>
      <c r="C275" s="303"/>
      <c r="D275" s="232"/>
      <c r="E275" s="232"/>
      <c r="F275" s="232"/>
      <c r="G275" s="232"/>
      <c r="H275" s="232"/>
      <c r="I275" s="232"/>
      <c r="J275" s="232"/>
      <c r="K275" s="232"/>
      <c r="L275" s="232"/>
      <c r="M275" s="232"/>
      <c r="N275" s="232"/>
      <c r="O275" s="232"/>
      <c r="P275" s="232"/>
      <c r="Q275" s="232"/>
      <c r="R275" s="232"/>
      <c r="S275" s="232"/>
      <c r="T275" s="232"/>
      <c r="U275" s="232"/>
      <c r="V275" s="304"/>
      <c r="W275" s="232"/>
      <c r="X275" s="232"/>
      <c r="Y275" s="232"/>
      <c r="Z275" s="256"/>
      <c r="AA275" s="235"/>
      <c r="AB275" s="235"/>
      <c r="AC275" s="232"/>
      <c r="AD275" s="232"/>
      <c r="AE275" s="235"/>
      <c r="AF275" s="235"/>
      <c r="AG275" s="235"/>
      <c r="AH275" s="235"/>
      <c r="AI275" s="235"/>
      <c r="AJ275" s="235"/>
      <c r="AK275" s="235"/>
      <c r="AL275" s="235"/>
      <c r="AM275" s="243">
        <f>SUMPRODUCT($E$160:$E$263,AM160:AM263)</f>
        <v>0</v>
      </c>
      <c r="AN275" s="243">
        <f>SUMPRODUCT($E$160:$E$263,AN160:AN263)</f>
        <v>0</v>
      </c>
      <c r="AO275" s="243">
        <f>IF(AO159="kW",SUMPRODUCT(U160:U263,W160:W263,AO160:AO263),SUMPRODUCT(E160:E263,AO160:AO263))</f>
        <v>0</v>
      </c>
      <c r="AP275" s="243">
        <f>IF(AP159="kW",SUMPRODUCT(U160:U263,W160:W263,AP160:AP263),SUMPRODUCT(E160:E263,AP160:AP263))</f>
        <v>0</v>
      </c>
      <c r="AQ275" s="243">
        <f>IF(AQ159="kW",SUMPRODUCT(U160:U263,W160:W263,AQ160:AQ263),SUMPRODUCT(E160:E263,AQ160:AQ263))</f>
        <v>0</v>
      </c>
      <c r="AR275" s="243">
        <f>IF(AR159="kW",SUMPRODUCT(U160:U263,W160:W263,AR160:AR263),SUMPRODUCT(E160:E263, AR160:AR263))</f>
        <v>0</v>
      </c>
      <c r="AS275" s="243">
        <f>IF(AS159="kW",SUMPRODUCT(U160:U263,W160:W263,AS160:AS263),SUMPRODUCT(E160:E263,AS160:AS263))</f>
        <v>0</v>
      </c>
      <c r="AT275" s="243">
        <f>IF(AT159="kW",SUMPRODUCT(U160:U263,W160:W263,AT160:AT263),SUMPRODUCT(E160:E263,AT160:AT263))</f>
        <v>0</v>
      </c>
      <c r="AU275" s="243">
        <f>IF(AU159="kW",SUMPRODUCT(U160:U263,W160:W263,AU160:AU263),SUMPRODUCT(E160:E263,AU160:AU263))</f>
        <v>0</v>
      </c>
      <c r="AV275" s="243">
        <f>IF(AV159="kW",SUMPRODUCT(U160:U263,W160:W263,AV160:AV263),SUMPRODUCT(E160:E263,AV160:AV263))</f>
        <v>0</v>
      </c>
      <c r="AW275" s="243">
        <f>IF(AW159="kW",SUMPRODUCT(U160:U263,W160:W263,AW160:AW263),SUMPRODUCT(E160:E263,AW160:AW263))</f>
        <v>0</v>
      </c>
      <c r="AX275" s="243">
        <f>IF(AX159="kW",SUMPRODUCT(U160:U263,W160:W263,AX160:AX263),SUMPRODUCT(E160:E263,AX160:AX263))</f>
        <v>0</v>
      </c>
      <c r="AY275" s="243">
        <f>IF(AY159="kW",SUMPRODUCT(U160:U263,W160:W263,AY160:AY263),SUMPRODUCT(E160:E263,AY160:AY263))</f>
        <v>0</v>
      </c>
      <c r="AZ275" s="243">
        <f>IF(AZ159="kW",SUMPRODUCT(U160:U263,W160:W263,AZ160:AZ263),SUMPRODUCT(E160:E263,AZ160:AZ263))</f>
        <v>0</v>
      </c>
      <c r="BA275" s="296"/>
      <c r="BC275" s="235"/>
    </row>
    <row r="276" spans="1:55" ht="15">
      <c r="B276" s="246" t="s">
        <v>68</v>
      </c>
      <c r="C276" s="303"/>
      <c r="D276" s="232"/>
      <c r="E276" s="232"/>
      <c r="F276" s="232"/>
      <c r="G276" s="232"/>
      <c r="H276" s="232"/>
      <c r="I276" s="232"/>
      <c r="J276" s="232"/>
      <c r="K276" s="232"/>
      <c r="L276" s="232"/>
      <c r="M276" s="232"/>
      <c r="N276" s="232"/>
      <c r="O276" s="232"/>
      <c r="P276" s="232"/>
      <c r="Q276" s="232"/>
      <c r="R276" s="232"/>
      <c r="S276" s="232"/>
      <c r="T276" s="232"/>
      <c r="U276" s="232"/>
      <c r="V276" s="304"/>
      <c r="W276" s="232"/>
      <c r="X276" s="232"/>
      <c r="Y276" s="232"/>
      <c r="Z276" s="256"/>
      <c r="AA276" s="235"/>
      <c r="AB276" s="235"/>
      <c r="AC276" s="232"/>
      <c r="AD276" s="232"/>
      <c r="AE276" s="235"/>
      <c r="AF276" s="235"/>
      <c r="AG276" s="235"/>
      <c r="AH276" s="235"/>
      <c r="AI276" s="235"/>
      <c r="AJ276" s="235"/>
      <c r="AK276" s="235"/>
      <c r="AL276" s="235"/>
      <c r="AM276" s="243">
        <f>SUMPRODUCT($F$160:$F$263,AM160:AM263)</f>
        <v>0</v>
      </c>
      <c r="AN276" s="243">
        <f>SUMPRODUCT($F$160:$F$263,AN160:AN263)</f>
        <v>0</v>
      </c>
      <c r="AO276" s="243">
        <f>IF(AO159="kW",SUMPRODUCT(U160:U263,X160:X263,AO160:AO263),SUMPRODUCT(F160:F263,AO160:AO263))</f>
        <v>0</v>
      </c>
      <c r="AP276" s="243">
        <f>IF(AP159="kW",SUMPRODUCT(U160:U263,X160:X263,AP160:AP263),SUMPRODUCT(F160:F263,AP160:AP263))</f>
        <v>0</v>
      </c>
      <c r="AQ276" s="243">
        <f>IF(AQ159="kW",SUMPRODUCT(U160:U263,X160:X263,AQ160:AQ263),SUMPRODUCT(F160:F263, AQ160:AQ263))</f>
        <v>0</v>
      </c>
      <c r="AR276" s="243">
        <f>IF(AR159="kW",SUMPRODUCT(U160:U263,X160:X263,AR160:AR263),SUMPRODUCT(F160:F263, AR160:AR263))</f>
        <v>0</v>
      </c>
      <c r="AS276" s="243">
        <f>IF(AS159="kW",SUMPRODUCT(U160:U263,X160:X263,AS160:AS263),SUMPRODUCT(F160:F263,AS160:AS263))</f>
        <v>0</v>
      </c>
      <c r="AT276" s="243">
        <f>IF(AT159="kW",SUMPRODUCT(U160:U263,X160:X263,AT160:AT263),SUMPRODUCT(F160:F263,AT160:AT263))</f>
        <v>0</v>
      </c>
      <c r="AU276" s="243">
        <f>IF(AU159="kW",SUMPRODUCT(U160:U263,X160:X263,AU160:AU263),SUMPRODUCT(F160:F263,AU160:AU263))</f>
        <v>0</v>
      </c>
      <c r="AV276" s="243">
        <f>IF(AV159="kW",SUMPRODUCT(U160:U263,X160:X263,AV160:AV263),SUMPRODUCT(F160:F263,AV160:AV263))</f>
        <v>0</v>
      </c>
      <c r="AW276" s="243">
        <f>IF(AW159="kW",SUMPRODUCT(U160:U263,X160:X263,AW160:AW263),SUMPRODUCT(F160:F263,AW160:AW263))</f>
        <v>0</v>
      </c>
      <c r="AX276" s="243">
        <f>IF(AX159="kW",SUMPRODUCT(U160:U263,X160:X263,AX160:AX263),SUMPRODUCT(F160:F263,AX160:AX263))</f>
        <v>0</v>
      </c>
      <c r="AY276" s="243">
        <f>IF(AY159="kW",SUMPRODUCT(U160:U263,X160:X263,AY160:AY263),SUMPRODUCT(F160:F263,AY160:AY263))</f>
        <v>0</v>
      </c>
      <c r="AZ276" s="243">
        <f>IF(AZ159="kW",SUMPRODUCT(U160:U263,X160:X263,AZ160:AZ263),SUMPRODUCT(F160:F263,AZ160:AZ263))</f>
        <v>0</v>
      </c>
      <c r="BA276" s="287"/>
    </row>
    <row r="277" spans="1:55" ht="15">
      <c r="B277" s="275" t="s">
        <v>171</v>
      </c>
      <c r="C277" s="303"/>
      <c r="D277" s="232"/>
      <c r="E277" s="232"/>
      <c r="F277" s="232"/>
      <c r="G277" s="232"/>
      <c r="H277" s="232"/>
      <c r="I277" s="232"/>
      <c r="J277" s="232"/>
      <c r="K277" s="232"/>
      <c r="L277" s="232"/>
      <c r="M277" s="232"/>
      <c r="N277" s="232"/>
      <c r="O277" s="232"/>
      <c r="P277" s="232"/>
      <c r="Q277" s="232"/>
      <c r="R277" s="232"/>
      <c r="S277" s="232"/>
      <c r="T277" s="232"/>
      <c r="U277" s="232"/>
      <c r="V277" s="304"/>
      <c r="W277" s="232"/>
      <c r="X277" s="232"/>
      <c r="Y277" s="232"/>
      <c r="Z277" s="256"/>
      <c r="AA277" s="235"/>
      <c r="AB277" s="235"/>
      <c r="AC277" s="232"/>
      <c r="AD277" s="232"/>
      <c r="AE277" s="235"/>
      <c r="AF277" s="235"/>
      <c r="AG277" s="235"/>
      <c r="AH277" s="235"/>
      <c r="AI277" s="235"/>
      <c r="AJ277" s="235"/>
      <c r="AK277" s="235"/>
      <c r="AL277" s="235"/>
      <c r="AM277" s="243">
        <f>SUMPRODUCT($G$160:$G$263,AM160:AM263)</f>
        <v>0</v>
      </c>
      <c r="AN277" s="243">
        <f>SUMPRODUCT($G$160:$G$263,AN160:AN263)</f>
        <v>0</v>
      </c>
      <c r="AO277" s="243">
        <f>IF(AO159="kW",SUMPRODUCT(U160:U263,Y160:Y263,AO160:AO263),SUMPRODUCT(G160:G263,AO160:AO263))</f>
        <v>0</v>
      </c>
      <c r="AP277" s="243">
        <f>IF(AP159="kW",SUMPRODUCT(U160:U263,Y160:Y263,AP160:AP263),SUMPRODUCT(G160:G263,AP160:AP263))</f>
        <v>0</v>
      </c>
      <c r="AQ277" s="243">
        <f>IF(AQ159="kW",SUMPRODUCT(U160:U263,Y160:Y263,AQ160:AQ263),SUMPRODUCT(G160:G263, AQ160:AQ263))</f>
        <v>0</v>
      </c>
      <c r="AR277" s="243">
        <f>IF(AR159="kW",SUMPRODUCT(U160:U263,Y160:Y263,AR160:AR263),SUMPRODUCT(G160:G263, AR160:AR263))</f>
        <v>0</v>
      </c>
      <c r="AS277" s="243">
        <f>IF(AS159="kW",SUMPRODUCT(U160:U263,Y160:Y263,AS160:AS263),SUMPRODUCT(G160:G263,AS160:AS263))</f>
        <v>0</v>
      </c>
      <c r="AT277" s="243">
        <f>IF(AT159="kW",SUMPRODUCT(U160:U263,Y160:Y263,AT160:AT263),SUMPRODUCT(G160:G263,AT160:AT263))</f>
        <v>0</v>
      </c>
      <c r="AU277" s="243">
        <f>IF(AU159="kW",SUMPRODUCT(U160:U263,Y160:Y263,AU160:AU263),SUMPRODUCT(G160:G263,AU160:AU263))</f>
        <v>0</v>
      </c>
      <c r="AV277" s="243">
        <f>IF(AV159="kW",SUMPRODUCT(U160:U263,Y160:Y263,AV160:AV263),SUMPRODUCT(G160:G263,AV160:AV263))</f>
        <v>0</v>
      </c>
      <c r="AW277" s="243">
        <f>IF(AW159="kW",SUMPRODUCT(U160:U263,Y160:Y263,AW160:AW263),SUMPRODUCT(G160:G263,AW160:AW263))</f>
        <v>0</v>
      </c>
      <c r="AX277" s="243">
        <f>IF(AX159="kW",SUMPRODUCT(U160:U263,Y160:Y263,AX160:AX263),SUMPRODUCT(G160:G263,AX160:AX263))</f>
        <v>0</v>
      </c>
      <c r="AY277" s="243">
        <f>IF(AY159="kW",SUMPRODUCT(U160:U263,Y160:Y263,AY160:AY263),SUMPRODUCT(G160:G263,AY160:AY263))</f>
        <v>0</v>
      </c>
      <c r="AZ277" s="243">
        <f>IF(AZ159="kW",SUMPRODUCT(U160:U263,Y160:Y263,AZ160:AZ263),SUMPRODUCT(G160:G263,AZ160:AZ263))</f>
        <v>0</v>
      </c>
      <c r="BA277" s="287"/>
    </row>
    <row r="278" spans="1:55" ht="15">
      <c r="B278" s="275" t="s">
        <v>172</v>
      </c>
      <c r="C278" s="303"/>
      <c r="D278" s="232"/>
      <c r="E278" s="232"/>
      <c r="F278" s="232"/>
      <c r="G278" s="232"/>
      <c r="H278" s="232"/>
      <c r="I278" s="232"/>
      <c r="J278" s="232"/>
      <c r="K278" s="232"/>
      <c r="L278" s="232"/>
      <c r="M278" s="232"/>
      <c r="N278" s="232"/>
      <c r="O278" s="232"/>
      <c r="P278" s="232"/>
      <c r="Q278" s="232"/>
      <c r="R278" s="232"/>
      <c r="S278" s="232"/>
      <c r="T278" s="232"/>
      <c r="U278" s="232"/>
      <c r="V278" s="304"/>
      <c r="W278" s="232"/>
      <c r="X278" s="232"/>
      <c r="Y278" s="232"/>
      <c r="Z278" s="256"/>
      <c r="AA278" s="235"/>
      <c r="AB278" s="235"/>
      <c r="AC278" s="232"/>
      <c r="AD278" s="232"/>
      <c r="AE278" s="235"/>
      <c r="AF278" s="235"/>
      <c r="AG278" s="235"/>
      <c r="AH278" s="235"/>
      <c r="AI278" s="235"/>
      <c r="AJ278" s="235"/>
      <c r="AK278" s="235"/>
      <c r="AL278" s="235"/>
      <c r="AM278" s="243">
        <f>SUMPRODUCT($H$160:$H$263,AM160:AM263)</f>
        <v>0</v>
      </c>
      <c r="AN278" s="243">
        <f>SUMPRODUCT($H$160:$H$263,AN160:AN263)</f>
        <v>0</v>
      </c>
      <c r="AO278" s="243">
        <f>IF(AO159="kW",SUMPRODUCT(U160:U263,Z160:Z263,AO160:AO263),SUMPRODUCT(H160:H263,AO160:AO263))</f>
        <v>0</v>
      </c>
      <c r="AP278" s="243">
        <f>IF(AP159="kW",SUMPRODUCT(U160:U263,Z160:Z263,AP160:AP263),SUMPRODUCT(H160:H263,AP160:AP263))</f>
        <v>0</v>
      </c>
      <c r="AQ278" s="243">
        <f>IF(AQ159="kW",SUMPRODUCT(U160:U263,Z160:Z263,AQ160:AQ263),SUMPRODUCT(H160:H263, AQ160:AQ263))</f>
        <v>0</v>
      </c>
      <c r="AR278" s="243">
        <f>IF(AR159="kW",SUMPRODUCT(U160:U263,Z160:Z263,AR160:AR263),SUMPRODUCT(H160:H263, AR160:AR263))</f>
        <v>0</v>
      </c>
      <c r="AS278" s="243">
        <f>IF(AS159="kW",SUMPRODUCT(U160:U263,Z160:Z263,AS160:AS263),SUMPRODUCT(H160:H263,AS160:AS263))</f>
        <v>0</v>
      </c>
      <c r="AT278" s="243">
        <f>IF(AT159="kW",SUMPRODUCT(U160:U263,Z160:Z263,AT160:AT263),SUMPRODUCT(H160:H263,AT160:AT263))</f>
        <v>0</v>
      </c>
      <c r="AU278" s="243">
        <f>IF(AU159="kW",SUMPRODUCT(U160:U263,Z160:Z263,AU160:AU263),SUMPRODUCT(H160:H263,AU160:AU263))</f>
        <v>0</v>
      </c>
      <c r="AV278" s="243">
        <f>IF(AV159="kW",SUMPRODUCT(U160:U263,Z160:Z263,AV160:AV263),SUMPRODUCT(H160:H263,AV160:AV263))</f>
        <v>0</v>
      </c>
      <c r="AW278" s="243">
        <f>IF(AW159="kW",SUMPRODUCT(U160:U263,Z160:Z263,AW160:AW263),SUMPRODUCT(H160:H263,AW160:AW263))</f>
        <v>0</v>
      </c>
      <c r="AX278" s="243">
        <f>IF(AX159="kW",SUMPRODUCT(U160:U263,Z160:Z263,AX160:AX263),SUMPRODUCT(H160:H263,AX160:AX263))</f>
        <v>0</v>
      </c>
      <c r="AY278" s="243">
        <f>IF(AY159="kW",SUMPRODUCT(U160:U263,Z160:Z263,AY160:AY263),SUMPRODUCT(H160:H263,AY160:AY263))</f>
        <v>0</v>
      </c>
      <c r="AZ278" s="243">
        <f>IF(AZ159="kW",SUMPRODUCT(U160:U263,Z160:Z263,AZ160:AZ263),SUMPRODUCT(H160:H263,AZ160:AZ263))</f>
        <v>0</v>
      </c>
      <c r="BA278" s="287"/>
    </row>
    <row r="279" spans="1:55" ht="15">
      <c r="B279" s="275" t="s">
        <v>173</v>
      </c>
      <c r="C279" s="303"/>
      <c r="D279" s="232"/>
      <c r="E279" s="232"/>
      <c r="F279" s="232"/>
      <c r="G279" s="232"/>
      <c r="H279" s="232"/>
      <c r="I279" s="232"/>
      <c r="J279" s="232"/>
      <c r="K279" s="232"/>
      <c r="L279" s="232"/>
      <c r="M279" s="232"/>
      <c r="N279" s="232"/>
      <c r="O279" s="232"/>
      <c r="P279" s="232"/>
      <c r="Q279" s="232"/>
      <c r="R279" s="232"/>
      <c r="S279" s="232"/>
      <c r="T279" s="232"/>
      <c r="U279" s="232"/>
      <c r="V279" s="304"/>
      <c r="W279" s="232"/>
      <c r="X279" s="232"/>
      <c r="Y279" s="232"/>
      <c r="Z279" s="256"/>
      <c r="AA279" s="235"/>
      <c r="AB279" s="235"/>
      <c r="AC279" s="232"/>
      <c r="AD279" s="232"/>
      <c r="AE279" s="235"/>
      <c r="AF279" s="235"/>
      <c r="AG279" s="235"/>
      <c r="AH279" s="235"/>
      <c r="AI279" s="235"/>
      <c r="AJ279" s="235"/>
      <c r="AK279" s="235"/>
      <c r="AL279" s="235"/>
      <c r="AM279" s="243">
        <f>SUMPRODUCT($I$160:$I$263,AM160:AM263)</f>
        <v>0</v>
      </c>
      <c r="AN279" s="243">
        <f>SUMPRODUCT($I$160:$I$263,AN160:AN263)</f>
        <v>0</v>
      </c>
      <c r="AO279" s="243">
        <f>IF(AO159="kW",SUMPRODUCT(U160:U263,AA160:AA263,AO160:AO263),SUMPRODUCT(I160:I263,AO160:AO263))</f>
        <v>0</v>
      </c>
      <c r="AP279" s="243">
        <f>IF(AP159="kW",SUMPRODUCT(U160:U263,AA160:AA263,AP160:AP263),SUMPRODUCT(I160:I263,AP160:AP263))</f>
        <v>0</v>
      </c>
      <c r="AQ279" s="243">
        <f>IF(AQ159="kW",SUMPRODUCT(U160:U263,AA160:AA263,AQ160:AQ263),SUMPRODUCT(I160:I263, AQ160:AQ263))</f>
        <v>0</v>
      </c>
      <c r="AR279" s="243">
        <f>IF(AR159="kW",SUMPRODUCT(U160:U263,AA160:AA263,AR160:AR263),SUMPRODUCT(I160:I263, AR160:AR263))</f>
        <v>0</v>
      </c>
      <c r="AS279" s="243">
        <f>IF(AS159="kW",SUMPRODUCT(U160:U263,AA160:AA263,AS160:AS263),SUMPRODUCT(I160:I263,AS160:AS263))</f>
        <v>0</v>
      </c>
      <c r="AT279" s="243">
        <f>IF(AT159="kW",SUMPRODUCT(U160:U263,AA160:AA263,AT160:AT263),SUMPRODUCT(I160:I263,AT160:AT263))</f>
        <v>0</v>
      </c>
      <c r="AU279" s="243">
        <f>IF(AU159="kW",SUMPRODUCT(U160:U263,AA160:AA263,AU160:AU263),SUMPRODUCT(I160:I263,AU160:AU263))</f>
        <v>0</v>
      </c>
      <c r="AV279" s="243">
        <f>IF(AV159="kW",SUMPRODUCT(U160:U263,AA160:AA263,AV160:AV263),SUMPRODUCT(I160:I263,AV160:AV263))</f>
        <v>0</v>
      </c>
      <c r="AW279" s="243">
        <f>IF(AW159="kW",SUMPRODUCT(U160:U263,AA160:AA263,AW160:AW263),SUMPRODUCT(I160:I263,AW160:AW263))</f>
        <v>0</v>
      </c>
      <c r="AX279" s="243">
        <f>IF(AX159="kW",SUMPRODUCT(U160:U263,AA160:AA263,AX160:AX263),SUMPRODUCT(I160:I263,AX160:AX263))</f>
        <v>0</v>
      </c>
      <c r="AY279" s="243">
        <f>IF(AY159="kW",SUMPRODUCT(U160:U263,AA160:AA263,AY160:AY263),SUMPRODUCT(I160:I263,AY160:AY263))</f>
        <v>0</v>
      </c>
      <c r="AZ279" s="243">
        <f>IF(AZ159="kW",SUMPRODUCT(U160:U263,AA160:AA263,AZ160:AZ263),SUMPRODUCT(I160:I263,AZ160:AZ263))</f>
        <v>0</v>
      </c>
      <c r="BA279" s="287"/>
    </row>
    <row r="280" spans="1:55" ht="15">
      <c r="B280" s="275" t="s">
        <v>174</v>
      </c>
      <c r="C280" s="303"/>
      <c r="D280" s="235"/>
      <c r="E280" s="235"/>
      <c r="F280" s="235"/>
      <c r="G280" s="235"/>
      <c r="H280" s="235"/>
      <c r="I280" s="235"/>
      <c r="J280" s="235"/>
      <c r="K280" s="235"/>
      <c r="L280" s="235"/>
      <c r="M280" s="235"/>
      <c r="N280" s="235"/>
      <c r="O280" s="235"/>
      <c r="P280" s="235"/>
      <c r="Q280" s="235"/>
      <c r="R280" s="235"/>
      <c r="S280" s="235"/>
      <c r="T280" s="235"/>
      <c r="U280" s="235"/>
      <c r="V280" s="304"/>
      <c r="W280" s="235"/>
      <c r="X280" s="235"/>
      <c r="Y280" s="235"/>
      <c r="Z280" s="256"/>
      <c r="AA280" s="235"/>
      <c r="AB280" s="235"/>
      <c r="AC280" s="235"/>
      <c r="AD280" s="235"/>
      <c r="AE280" s="235"/>
      <c r="AF280" s="235"/>
      <c r="AG280" s="235"/>
      <c r="AH280" s="235"/>
      <c r="AI280" s="235"/>
      <c r="AJ280" s="235"/>
      <c r="AK280" s="235"/>
      <c r="AL280" s="235"/>
      <c r="AM280" s="243">
        <f>SUMPRODUCT($J$160:$J$263,AM160:AM263)</f>
        <v>0</v>
      </c>
      <c r="AN280" s="243">
        <f>SUMPRODUCT($J$160:$J$263,AN160:AN263)</f>
        <v>0</v>
      </c>
      <c r="AO280" s="243">
        <f>IF(AO159="kW",SUMPRODUCT(U160:U263,AB160:AB263,AO160:AO263),SUMPRODUCT(J160:J263,AO160:AO263))</f>
        <v>0</v>
      </c>
      <c r="AP280" s="243">
        <f>IF(AP159="kW",SUMPRODUCT(U160:U263,AB160:AB263,AP160:AP263),SUMPRODUCT(J160:J263,AP160:AP263))</f>
        <v>0</v>
      </c>
      <c r="AQ280" s="243">
        <f>IF(AQ159="kW",SUMPRODUCT(U160:U263,AB160:AB263,AQ160:AQ263),SUMPRODUCT(J160:J263, AQ160:AQ263))</f>
        <v>0</v>
      </c>
      <c r="AR280" s="243">
        <f>IF(AR159="kW",SUMPRODUCT(U160:U263,AB160:AB263,AR160:AR263),SUMPRODUCT(J160:J263, AR160:AR263))</f>
        <v>0</v>
      </c>
      <c r="AS280" s="243">
        <f>IF(AS159="kW",SUMPRODUCT(U160:U263,AB160:AB263,AS160:AS263),SUMPRODUCT(J160:J263,AS160:AS263))</f>
        <v>0</v>
      </c>
      <c r="AT280" s="243">
        <f>IF(AT159="kW",SUMPRODUCT(U160:U263,AB160:AB263,AT160:AT263),SUMPRODUCT(J160:J263,AT160:AT263))</f>
        <v>0</v>
      </c>
      <c r="AU280" s="243">
        <f>IF(AU159="kW",SUMPRODUCT(U160:U263,AB160:AB263,AU160:AU263),SUMPRODUCT(J160:J263,AU160:AU263))</f>
        <v>0</v>
      </c>
      <c r="AV280" s="243">
        <f>IF(AV159="kW",SUMPRODUCT(U160:U263,AB160:AB263,AV160:AV263),SUMPRODUCT(J160:J263,AV160:AV263))</f>
        <v>0</v>
      </c>
      <c r="AW280" s="243">
        <f>IF(AW159="kW",SUMPRODUCT(U160:U263,AB160:AB263,AW160:AW263),SUMPRODUCT(J160:J263,AW160:AW263))</f>
        <v>0</v>
      </c>
      <c r="AX280" s="243">
        <f>IF(AX159="kW",SUMPRODUCT(U160:U263,AB160:AB263,AX160:AX263),SUMPRODUCT(J160:J263,AX160:AX263))</f>
        <v>0</v>
      </c>
      <c r="AY280" s="243">
        <f>IF(AY159="kW",SUMPRODUCT(U160:U263,AB160:AB263,AY160:AY263),SUMPRODUCT(J160:J263,AY160:AY263))</f>
        <v>0</v>
      </c>
      <c r="AZ280" s="243">
        <f>IF(AZ159="kW",SUMPRODUCT(U160:U263,AB160:AB263,AZ160:AZ263),SUMPRODUCT(J160:J263,AZ160:AZ263))</f>
        <v>0</v>
      </c>
      <c r="BA280" s="287"/>
    </row>
    <row r="281" spans="1:55" ht="15">
      <c r="B281" s="275" t="s">
        <v>175</v>
      </c>
      <c r="C281" s="303"/>
      <c r="D281" s="286"/>
      <c r="E281" s="286"/>
      <c r="F281" s="286"/>
      <c r="G281" s="286"/>
      <c r="H281" s="286"/>
      <c r="I281" s="286"/>
      <c r="J281" s="286"/>
      <c r="K281" s="286"/>
      <c r="L281" s="286"/>
      <c r="M281" s="286"/>
      <c r="N281" s="286"/>
      <c r="O281" s="286"/>
      <c r="P281" s="286"/>
      <c r="Q281" s="286"/>
      <c r="R281" s="286"/>
      <c r="S281" s="286"/>
      <c r="T281" s="286"/>
      <c r="U281" s="286"/>
      <c r="V281" s="235"/>
      <c r="W281" s="232"/>
      <c r="X281" s="232"/>
      <c r="Y281" s="235"/>
      <c r="Z281" s="256"/>
      <c r="AA281" s="235"/>
      <c r="AB281" s="235"/>
      <c r="AC281" s="304"/>
      <c r="AD281" s="304"/>
      <c r="AE281" s="235"/>
      <c r="AF281" s="235"/>
      <c r="AG281" s="235"/>
      <c r="AH281" s="235"/>
      <c r="AI281" s="235"/>
      <c r="AJ281" s="235"/>
      <c r="AK281" s="235"/>
      <c r="AL281" s="235"/>
      <c r="AM281" s="243">
        <f>SUMPRODUCT($K$160:$K$263,AM160:AM263)</f>
        <v>0</v>
      </c>
      <c r="AN281" s="243">
        <f>SUMPRODUCT($K$160:$K$263,AN160:AN263)</f>
        <v>0</v>
      </c>
      <c r="AO281" s="243">
        <f>IF(AO159="kW",SUMPRODUCT(U160:U263,AC160:AC263,AO160:AO263),SUMPRODUCT(K160:K263,AO160:AO263))</f>
        <v>0</v>
      </c>
      <c r="AP281" s="243">
        <f>IF(AP159="kW",SUMPRODUCT(U160:U263,AC160:AC263,AP160:AP263),SUMPRODUCT(K160:K263,AP160:AP263))</f>
        <v>0</v>
      </c>
      <c r="AQ281" s="243">
        <f>IF(AQ159="kW",SUMPRODUCT(U160:U263,AC160:AC263,AQ160:AQ263),SUMPRODUCT(K160:K263, AQ160:AQ263))</f>
        <v>0</v>
      </c>
      <c r="AR281" s="243">
        <f>IF(AR159="kW",SUMPRODUCT(U160:U263,AC160:AC263,AR160:AR263),SUMPRODUCT(K160:K263, AR160:AR263))</f>
        <v>0</v>
      </c>
      <c r="AS281" s="243">
        <f>IF(AS159="kW",SUMPRODUCT(U160:U263,AC160:AC263,AS160:AS263),SUMPRODUCT(K160:K263,AS160:AS263))</f>
        <v>0</v>
      </c>
      <c r="AT281" s="243">
        <f>IF(AT159="kW",SUMPRODUCT(U160:U263,AC160:AC263,AT160:AT263),SUMPRODUCT(K160:K263,AT160:AT263))</f>
        <v>0</v>
      </c>
      <c r="AU281" s="243">
        <f>IF(AU159="kW",SUMPRODUCT(U160:U263,AC160:AC263,AU160:AU263),SUMPRODUCT(K160:K263,AU160:AU263))</f>
        <v>0</v>
      </c>
      <c r="AV281" s="243">
        <f>IF(AV159="kW",SUMPRODUCT(U160:U263,AC160:AC263,AV160:AV263),SUMPRODUCT(K160:K263,AV160:AV263))</f>
        <v>0</v>
      </c>
      <c r="AW281" s="243">
        <f>IF(AW159="kW",SUMPRODUCT(U160:U263,AC160:AC263,AW160:AW263),SUMPRODUCT(K160:K263,AW160:AW263))</f>
        <v>0</v>
      </c>
      <c r="AX281" s="243">
        <f>IF(AX159="kW",SUMPRODUCT(U160:U263,AC160:AC263,AX160:AX263),SUMPRODUCT(K160:K263,AX160:AX263))</f>
        <v>0</v>
      </c>
      <c r="AY281" s="243">
        <f>IF(AY159="kW",SUMPRODUCT(U160:U263,AC160:AC263,AY160:AY263),SUMPRODUCT(K160:K263,AY160:AY263))</f>
        <v>0</v>
      </c>
      <c r="AZ281" s="243">
        <f>IF(AZ159="kW",SUMPRODUCT(U160:U263,AC160:AC263,AZ160:AZ263),SUMPRODUCT(K160:K263,AZ160:AZ263))</f>
        <v>0</v>
      </c>
      <c r="BA281" s="287"/>
    </row>
    <row r="282" spans="1:55" ht="15">
      <c r="B282" s="275" t="s">
        <v>176</v>
      </c>
      <c r="C282" s="303"/>
      <c r="D282" s="286"/>
      <c r="E282" s="286"/>
      <c r="F282" s="286"/>
      <c r="G282" s="286"/>
      <c r="H282" s="286"/>
      <c r="I282" s="286"/>
      <c r="J282" s="286"/>
      <c r="K282" s="286"/>
      <c r="L282" s="286"/>
      <c r="M282" s="286"/>
      <c r="N282" s="286"/>
      <c r="O282" s="286"/>
      <c r="P282" s="286"/>
      <c r="Q282" s="286"/>
      <c r="R282" s="286"/>
      <c r="S282" s="286"/>
      <c r="T282" s="286"/>
      <c r="U282" s="286"/>
      <c r="V282" s="235"/>
      <c r="W282" s="232"/>
      <c r="X282" s="232"/>
      <c r="Y282" s="235"/>
      <c r="Z282" s="256"/>
      <c r="AA282" s="235"/>
      <c r="AB282" s="235"/>
      <c r="AC282" s="304"/>
      <c r="AD282" s="304"/>
      <c r="AE282" s="235"/>
      <c r="AF282" s="235"/>
      <c r="AG282" s="235"/>
      <c r="AH282" s="235"/>
      <c r="AI282" s="235"/>
      <c r="AJ282" s="235"/>
      <c r="AK282" s="235"/>
      <c r="AL282" s="235"/>
      <c r="AM282" s="243">
        <f>SUMPRODUCT($L$160:$L$263,AM160:AM263)</f>
        <v>0</v>
      </c>
      <c r="AN282" s="243">
        <f>SUMPRODUCT($L$160:$L$263,AN160:AN263)</f>
        <v>0</v>
      </c>
      <c r="AO282" s="243">
        <f>IF(AO159="kW",SUMPRODUCT($U$160:$U$263,$AD$160:$AD$263,AO160:AO263),SUMPRODUCT($L$160:$L$263,AO160:AO263))</f>
        <v>0</v>
      </c>
      <c r="AP282" s="243">
        <f t="shared" ref="AP282:AZ282" si="92">IF(AP159="kW",SUMPRODUCT($U$160:$U$263,$AD$160:$AD$263,AP160:AP263),SUMPRODUCT($L$160:$L$263,AP160:AP263))</f>
        <v>0</v>
      </c>
      <c r="AQ282" s="243">
        <f t="shared" si="92"/>
        <v>0</v>
      </c>
      <c r="AR282" s="243">
        <f t="shared" si="92"/>
        <v>0</v>
      </c>
      <c r="AS282" s="243">
        <f t="shared" si="92"/>
        <v>0</v>
      </c>
      <c r="AT282" s="243">
        <f t="shared" si="92"/>
        <v>0</v>
      </c>
      <c r="AU282" s="243">
        <f t="shared" si="92"/>
        <v>0</v>
      </c>
      <c r="AV282" s="243">
        <f t="shared" si="92"/>
        <v>0</v>
      </c>
      <c r="AW282" s="243">
        <f t="shared" si="92"/>
        <v>0</v>
      </c>
      <c r="AX282" s="243">
        <f t="shared" si="92"/>
        <v>0</v>
      </c>
      <c r="AY282" s="243">
        <f t="shared" si="92"/>
        <v>0</v>
      </c>
      <c r="AZ282" s="243">
        <f t="shared" si="92"/>
        <v>0</v>
      </c>
      <c r="BA282" s="287"/>
    </row>
    <row r="283" spans="1:55" ht="15">
      <c r="B283" s="275" t="s">
        <v>828</v>
      </c>
      <c r="C283" s="303"/>
      <c r="D283" s="286"/>
      <c r="E283" s="286"/>
      <c r="F283" s="286"/>
      <c r="G283" s="286"/>
      <c r="H283" s="286"/>
      <c r="I283" s="286"/>
      <c r="J283" s="286"/>
      <c r="K283" s="286"/>
      <c r="L283" s="286"/>
      <c r="M283" s="286"/>
      <c r="N283" s="286"/>
      <c r="O283" s="286"/>
      <c r="P283" s="286"/>
      <c r="Q283" s="286"/>
      <c r="R283" s="286"/>
      <c r="S283" s="286"/>
      <c r="T283" s="286"/>
      <c r="U283" s="286"/>
      <c r="V283" s="235"/>
      <c r="W283" s="232"/>
      <c r="X283" s="232"/>
      <c r="Y283" s="235"/>
      <c r="Z283" s="256"/>
      <c r="AA283" s="235"/>
      <c r="AB283" s="235"/>
      <c r="AC283" s="304"/>
      <c r="AD283" s="304"/>
      <c r="AE283" s="235"/>
      <c r="AF283" s="235"/>
      <c r="AG283" s="235"/>
      <c r="AH283" s="235"/>
      <c r="AI283" s="235"/>
      <c r="AJ283" s="235"/>
      <c r="AK283" s="235"/>
      <c r="AL283" s="235"/>
      <c r="AM283" s="243">
        <f>SUMPRODUCT($M$160:$M$263,AM160:AM263)</f>
        <v>0</v>
      </c>
      <c r="AN283" s="243">
        <f>SUMPRODUCT($M$160:$M$263,AN160:AN263)</f>
        <v>0</v>
      </c>
      <c r="AO283" s="243">
        <f>IF(AO159="kW",SUMPRODUCT($U$160:$U$263,$AE$160:$AE$263,AO160:AO263),SUMPRODUCT($M$160:$M$263,AO160:AO263))</f>
        <v>0</v>
      </c>
      <c r="AP283" s="243">
        <f t="shared" ref="AP283:AZ283" si="93">IF(AP159="kW",SUMPRODUCT($U$160:$U$263,$AE$160:$AE$263,AP160:AP263),SUMPRODUCT($M$160:$M$263,AP160:AP263))</f>
        <v>0</v>
      </c>
      <c r="AQ283" s="243">
        <f t="shared" si="93"/>
        <v>0</v>
      </c>
      <c r="AR283" s="243">
        <f t="shared" si="93"/>
        <v>0</v>
      </c>
      <c r="AS283" s="243">
        <f t="shared" si="93"/>
        <v>0</v>
      </c>
      <c r="AT283" s="243">
        <f t="shared" si="93"/>
        <v>0</v>
      </c>
      <c r="AU283" s="243">
        <f t="shared" si="93"/>
        <v>0</v>
      </c>
      <c r="AV283" s="243">
        <f t="shared" si="93"/>
        <v>0</v>
      </c>
      <c r="AW283" s="243">
        <f t="shared" si="93"/>
        <v>0</v>
      </c>
      <c r="AX283" s="243">
        <f t="shared" si="93"/>
        <v>0</v>
      </c>
      <c r="AY283" s="243">
        <f t="shared" si="93"/>
        <v>0</v>
      </c>
      <c r="AZ283" s="243">
        <f t="shared" si="93"/>
        <v>0</v>
      </c>
      <c r="BA283" s="287"/>
    </row>
    <row r="284" spans="1:55" ht="15">
      <c r="B284" s="275" t="s">
        <v>829</v>
      </c>
      <c r="C284" s="303"/>
      <c r="D284" s="286"/>
      <c r="E284" s="286"/>
      <c r="F284" s="286"/>
      <c r="G284" s="286"/>
      <c r="H284" s="286"/>
      <c r="I284" s="286"/>
      <c r="J284" s="286"/>
      <c r="K284" s="286"/>
      <c r="L284" s="286"/>
      <c r="M284" s="286"/>
      <c r="N284" s="286"/>
      <c r="O284" s="286"/>
      <c r="P284" s="286"/>
      <c r="Q284" s="286"/>
      <c r="R284" s="286"/>
      <c r="S284" s="286"/>
      <c r="T284" s="286"/>
      <c r="U284" s="286"/>
      <c r="V284" s="235"/>
      <c r="W284" s="232"/>
      <c r="X284" s="232"/>
      <c r="Y284" s="235"/>
      <c r="Z284" s="256"/>
      <c r="AA284" s="235"/>
      <c r="AB284" s="235"/>
      <c r="AC284" s="304"/>
      <c r="AD284" s="304"/>
      <c r="AE284" s="235"/>
      <c r="AF284" s="235"/>
      <c r="AG284" s="235"/>
      <c r="AH284" s="235"/>
      <c r="AI284" s="235"/>
      <c r="AJ284" s="235"/>
      <c r="AK284" s="235"/>
      <c r="AL284" s="235"/>
      <c r="AM284" s="243">
        <f>SUMPRODUCT($N$160:$N$263,AM160:AM263)</f>
        <v>0</v>
      </c>
      <c r="AN284" s="243">
        <f>SUMPRODUCT($N$160:$N$263,AN160:AN263)</f>
        <v>0</v>
      </c>
      <c r="AO284" s="243">
        <f>IF(AO159="kW",SUMPRODUCT($U$160:$U$263,$AF$160:$AF$263,AO160:AO263),SUMPRODUCT($N$160:$N$263,AO160:AO263))</f>
        <v>0</v>
      </c>
      <c r="AP284" s="243">
        <f t="shared" ref="AP284:AZ284" si="94">IF(AP159="kW",SUMPRODUCT($U$160:$U$263,$AF$160:$AF$263,AP160:AP263),SUMPRODUCT($N$160:$N$263,AP160:AP263))</f>
        <v>0</v>
      </c>
      <c r="AQ284" s="243">
        <f t="shared" si="94"/>
        <v>0</v>
      </c>
      <c r="AR284" s="243">
        <f t="shared" si="94"/>
        <v>0</v>
      </c>
      <c r="AS284" s="243">
        <f t="shared" si="94"/>
        <v>0</v>
      </c>
      <c r="AT284" s="243">
        <f t="shared" si="94"/>
        <v>0</v>
      </c>
      <c r="AU284" s="243">
        <f t="shared" si="94"/>
        <v>0</v>
      </c>
      <c r="AV284" s="243">
        <f t="shared" si="94"/>
        <v>0</v>
      </c>
      <c r="AW284" s="243">
        <f t="shared" si="94"/>
        <v>0</v>
      </c>
      <c r="AX284" s="243">
        <f t="shared" si="94"/>
        <v>0</v>
      </c>
      <c r="AY284" s="243">
        <f t="shared" si="94"/>
        <v>0</v>
      </c>
      <c r="AZ284" s="243">
        <f t="shared" si="94"/>
        <v>0</v>
      </c>
      <c r="BA284" s="287"/>
    </row>
    <row r="285" spans="1:55" ht="15">
      <c r="B285" s="275" t="s">
        <v>830</v>
      </c>
      <c r="C285" s="303"/>
      <c r="D285" s="286"/>
      <c r="E285" s="286"/>
      <c r="F285" s="286"/>
      <c r="G285" s="286"/>
      <c r="H285" s="286"/>
      <c r="I285" s="286"/>
      <c r="J285" s="286"/>
      <c r="K285" s="286"/>
      <c r="L285" s="286"/>
      <c r="M285" s="286"/>
      <c r="N285" s="286"/>
      <c r="O285" s="286"/>
      <c r="P285" s="286"/>
      <c r="Q285" s="286"/>
      <c r="R285" s="286"/>
      <c r="S285" s="286"/>
      <c r="T285" s="286"/>
      <c r="U285" s="286"/>
      <c r="V285" s="235"/>
      <c r="W285" s="232"/>
      <c r="X285" s="232"/>
      <c r="Y285" s="235"/>
      <c r="Z285" s="256"/>
      <c r="AA285" s="235"/>
      <c r="AB285" s="235"/>
      <c r="AC285" s="304"/>
      <c r="AD285" s="304"/>
      <c r="AE285" s="235"/>
      <c r="AF285" s="235"/>
      <c r="AG285" s="235"/>
      <c r="AH285" s="235"/>
      <c r="AI285" s="235"/>
      <c r="AJ285" s="235"/>
      <c r="AK285" s="235"/>
      <c r="AL285" s="235"/>
      <c r="AM285" s="243">
        <f>SUMPRODUCT($O$160:$O$263,AM160:AM263)</f>
        <v>0</v>
      </c>
      <c r="AN285" s="243">
        <f>SUMPRODUCT($O$160:$O$263,AN160:AN263)</f>
        <v>0</v>
      </c>
      <c r="AO285" s="243">
        <f>IF(AO159="kW",SUMPRODUCT($U$160:$U$263,$AG$160:$AG$263,AO160:AO263),SUMPRODUCT($O$160:$O$263,AO160:AO263))</f>
        <v>0</v>
      </c>
      <c r="AP285" s="243">
        <f t="shared" ref="AP285:AZ285" si="95">IF(AP159="kW",SUMPRODUCT($U$160:$U$263,$AG$160:$AG$263,AP160:AP263),SUMPRODUCT($O$160:$O$263,AP160:AP263))</f>
        <v>0</v>
      </c>
      <c r="AQ285" s="243">
        <f t="shared" si="95"/>
        <v>0</v>
      </c>
      <c r="AR285" s="243">
        <f t="shared" si="95"/>
        <v>0</v>
      </c>
      <c r="AS285" s="243">
        <f t="shared" si="95"/>
        <v>0</v>
      </c>
      <c r="AT285" s="243">
        <f t="shared" si="95"/>
        <v>0</v>
      </c>
      <c r="AU285" s="243">
        <f t="shared" si="95"/>
        <v>0</v>
      </c>
      <c r="AV285" s="243">
        <f t="shared" si="95"/>
        <v>0</v>
      </c>
      <c r="AW285" s="243">
        <f t="shared" si="95"/>
        <v>0</v>
      </c>
      <c r="AX285" s="243">
        <f t="shared" si="95"/>
        <v>0</v>
      </c>
      <c r="AY285" s="243">
        <f t="shared" si="95"/>
        <v>0</v>
      </c>
      <c r="AZ285" s="243">
        <f t="shared" si="95"/>
        <v>0</v>
      </c>
      <c r="BA285" s="287"/>
    </row>
    <row r="286" spans="1:55" ht="15">
      <c r="B286" s="275" t="s">
        <v>831</v>
      </c>
      <c r="C286" s="303"/>
      <c r="D286" s="286"/>
      <c r="E286" s="286"/>
      <c r="F286" s="286"/>
      <c r="G286" s="286"/>
      <c r="H286" s="286"/>
      <c r="I286" s="286"/>
      <c r="J286" s="286"/>
      <c r="K286" s="286"/>
      <c r="L286" s="286"/>
      <c r="M286" s="286"/>
      <c r="N286" s="286"/>
      <c r="O286" s="286"/>
      <c r="P286" s="286"/>
      <c r="Q286" s="286"/>
      <c r="R286" s="286"/>
      <c r="S286" s="286"/>
      <c r="T286" s="286"/>
      <c r="U286" s="286"/>
      <c r="V286" s="235"/>
      <c r="W286" s="232"/>
      <c r="X286" s="232"/>
      <c r="Y286" s="235"/>
      <c r="Z286" s="256"/>
      <c r="AA286" s="235"/>
      <c r="AB286" s="235"/>
      <c r="AC286" s="304"/>
      <c r="AD286" s="304"/>
      <c r="AE286" s="235"/>
      <c r="AF286" s="235"/>
      <c r="AG286" s="235"/>
      <c r="AH286" s="235"/>
      <c r="AI286" s="235"/>
      <c r="AJ286" s="235"/>
      <c r="AK286" s="235"/>
      <c r="AL286" s="235"/>
      <c r="AM286" s="243">
        <f>SUMPRODUCT($P$160:$P$263,AM160:AM263)</f>
        <v>0</v>
      </c>
      <c r="AN286" s="243">
        <f>SUMPRODUCT($P$160:$P$263,AN160:AN263)</f>
        <v>0</v>
      </c>
      <c r="AO286" s="243">
        <f>IF(AO159="kW",SUMPRODUCT($U$160:$U$263,$AH$160:$AH$263,AO160:AO263),SUMPRODUCT($P$160:$P$263,AO160:AO263))</f>
        <v>0</v>
      </c>
      <c r="AP286" s="243">
        <f t="shared" ref="AP286:AZ286" si="96">IF(AP159="kW",SUMPRODUCT($U$160:$U$263,$AH$160:$AH$263,AP160:AP263),SUMPRODUCT($P$160:$P$263,AP160:AP263))</f>
        <v>0</v>
      </c>
      <c r="AQ286" s="243">
        <f t="shared" si="96"/>
        <v>0</v>
      </c>
      <c r="AR286" s="243">
        <f t="shared" si="96"/>
        <v>0</v>
      </c>
      <c r="AS286" s="243">
        <f t="shared" si="96"/>
        <v>0</v>
      </c>
      <c r="AT286" s="243">
        <f t="shared" si="96"/>
        <v>0</v>
      </c>
      <c r="AU286" s="243">
        <f t="shared" si="96"/>
        <v>0</v>
      </c>
      <c r="AV286" s="243">
        <f t="shared" si="96"/>
        <v>0</v>
      </c>
      <c r="AW286" s="243">
        <f t="shared" si="96"/>
        <v>0</v>
      </c>
      <c r="AX286" s="243">
        <f t="shared" si="96"/>
        <v>0</v>
      </c>
      <c r="AY286" s="243">
        <f t="shared" si="96"/>
        <v>0</v>
      </c>
      <c r="AZ286" s="243">
        <f t="shared" si="96"/>
        <v>0</v>
      </c>
      <c r="BA286" s="287"/>
    </row>
    <row r="287" spans="1:55" ht="15">
      <c r="B287" s="275" t="s">
        <v>832</v>
      </c>
      <c r="C287" s="303"/>
      <c r="D287" s="286"/>
      <c r="E287" s="286"/>
      <c r="F287" s="286"/>
      <c r="G287" s="286"/>
      <c r="H287" s="286"/>
      <c r="I287" s="286"/>
      <c r="J287" s="286"/>
      <c r="K287" s="286"/>
      <c r="L287" s="286"/>
      <c r="M287" s="286"/>
      <c r="N287" s="286"/>
      <c r="O287" s="286"/>
      <c r="P287" s="286"/>
      <c r="Q287" s="286"/>
      <c r="R287" s="286"/>
      <c r="S287" s="286"/>
      <c r="T287" s="286"/>
      <c r="U287" s="286"/>
      <c r="V287" s="235"/>
      <c r="W287" s="232"/>
      <c r="X287" s="232"/>
      <c r="Y287" s="235"/>
      <c r="Z287" s="256"/>
      <c r="AA287" s="235"/>
      <c r="AB287" s="235"/>
      <c r="AC287" s="304"/>
      <c r="AD287" s="304"/>
      <c r="AE287" s="235"/>
      <c r="AF287" s="235"/>
      <c r="AG287" s="235"/>
      <c r="AH287" s="235"/>
      <c r="AI287" s="235"/>
      <c r="AJ287" s="235"/>
      <c r="AK287" s="235"/>
      <c r="AL287" s="235"/>
      <c r="AM287" s="243">
        <f>SUMPRODUCT($Q$160:$Q263,AM160:AM263)</f>
        <v>0</v>
      </c>
      <c r="AN287" s="243">
        <f>SUMPRODUCT($Q$160:$Q263,AN160:AN263)</f>
        <v>0</v>
      </c>
      <c r="AO287" s="243">
        <f>IF(AO159="kW",SUMPRODUCT($U$160:$U$263,$AI$160:$AI$263,AO160:AO263),SUMPRODUCT($Q$160:$Q$263,AO160:AO263))</f>
        <v>0</v>
      </c>
      <c r="AP287" s="243">
        <f t="shared" ref="AP287:AZ287" si="97">IF(AP159="kW",SUMPRODUCT($U$160:$U$263,$AI$160:$AI$263,AP160:AP263),SUMPRODUCT($Q$160:$Q$263,AP160:AP263))</f>
        <v>0</v>
      </c>
      <c r="AQ287" s="243">
        <f t="shared" si="97"/>
        <v>0</v>
      </c>
      <c r="AR287" s="243">
        <f t="shared" si="97"/>
        <v>0</v>
      </c>
      <c r="AS287" s="243">
        <f t="shared" si="97"/>
        <v>0</v>
      </c>
      <c r="AT287" s="243">
        <f t="shared" si="97"/>
        <v>0</v>
      </c>
      <c r="AU287" s="243">
        <f t="shared" si="97"/>
        <v>0</v>
      </c>
      <c r="AV287" s="243">
        <f t="shared" si="97"/>
        <v>0</v>
      </c>
      <c r="AW287" s="243">
        <f t="shared" si="97"/>
        <v>0</v>
      </c>
      <c r="AX287" s="243">
        <f t="shared" si="97"/>
        <v>0</v>
      </c>
      <c r="AY287" s="243">
        <f t="shared" si="97"/>
        <v>0</v>
      </c>
      <c r="AZ287" s="243">
        <f t="shared" si="97"/>
        <v>0</v>
      </c>
      <c r="BA287" s="287"/>
    </row>
    <row r="288" spans="1:55" ht="15">
      <c r="B288" s="275" t="s">
        <v>833</v>
      </c>
      <c r="C288" s="303"/>
      <c r="D288" s="286"/>
      <c r="E288" s="286"/>
      <c r="F288" s="286"/>
      <c r="G288" s="286"/>
      <c r="H288" s="286"/>
      <c r="I288" s="286"/>
      <c r="J288" s="286"/>
      <c r="K288" s="286"/>
      <c r="L288" s="286"/>
      <c r="M288" s="286"/>
      <c r="N288" s="286"/>
      <c r="O288" s="286"/>
      <c r="P288" s="286"/>
      <c r="Q288" s="286"/>
      <c r="R288" s="286"/>
      <c r="S288" s="286"/>
      <c r="T288" s="286"/>
      <c r="U288" s="286"/>
      <c r="V288" s="235"/>
      <c r="W288" s="232"/>
      <c r="X288" s="232"/>
      <c r="Y288" s="235"/>
      <c r="Z288" s="256"/>
      <c r="AA288" s="235"/>
      <c r="AB288" s="235"/>
      <c r="AC288" s="304"/>
      <c r="AD288" s="304"/>
      <c r="AE288" s="235"/>
      <c r="AF288" s="235"/>
      <c r="AG288" s="235"/>
      <c r="AH288" s="235"/>
      <c r="AI288" s="235"/>
      <c r="AJ288" s="235"/>
      <c r="AK288" s="235"/>
      <c r="AL288" s="235"/>
      <c r="AM288" s="243">
        <f>SUMPRODUCT($R$160:$R$263,AM160:AM263)</f>
        <v>0</v>
      </c>
      <c r="AN288" s="243">
        <f>SUMPRODUCT($R$160:$R$263,AN160:AN263)</f>
        <v>0</v>
      </c>
      <c r="AO288" s="243">
        <f>IF(AO159="kW",SUMPRODUCT($U$160:$U$263,$AJ$160:$AJ$263,AO160:AO263),SUMPRODUCT($R$160:$R$263,AO160:AO263))</f>
        <v>0</v>
      </c>
      <c r="AP288" s="243">
        <f t="shared" ref="AP288:AZ288" si="98">IF(AP159="kW",SUMPRODUCT($U$160:$U$263,$AJ$160:$AJ$263,AP160:AP263),SUMPRODUCT($R$160:$R$263,AP160:AP263))</f>
        <v>0</v>
      </c>
      <c r="AQ288" s="243">
        <f t="shared" si="98"/>
        <v>0</v>
      </c>
      <c r="AR288" s="243">
        <f t="shared" si="98"/>
        <v>0</v>
      </c>
      <c r="AS288" s="243">
        <f t="shared" si="98"/>
        <v>0</v>
      </c>
      <c r="AT288" s="243">
        <f t="shared" si="98"/>
        <v>0</v>
      </c>
      <c r="AU288" s="243">
        <f t="shared" si="98"/>
        <v>0</v>
      </c>
      <c r="AV288" s="243">
        <f t="shared" si="98"/>
        <v>0</v>
      </c>
      <c r="AW288" s="243">
        <f t="shared" si="98"/>
        <v>0</v>
      </c>
      <c r="AX288" s="243">
        <f t="shared" si="98"/>
        <v>0</v>
      </c>
      <c r="AY288" s="243">
        <f t="shared" si="98"/>
        <v>0</v>
      </c>
      <c r="AZ288" s="243">
        <f t="shared" si="98"/>
        <v>0</v>
      </c>
      <c r="BA288" s="287"/>
    </row>
    <row r="289" spans="1:53" ht="15">
      <c r="B289" s="326" t="s">
        <v>834</v>
      </c>
      <c r="C289" s="306"/>
      <c r="D289" s="327"/>
      <c r="E289" s="327"/>
      <c r="F289" s="327"/>
      <c r="G289" s="327"/>
      <c r="H289" s="327"/>
      <c r="I289" s="327"/>
      <c r="J289" s="327"/>
      <c r="K289" s="327"/>
      <c r="L289" s="327"/>
      <c r="M289" s="327"/>
      <c r="N289" s="327"/>
      <c r="O289" s="327"/>
      <c r="P289" s="327"/>
      <c r="Q289" s="327"/>
      <c r="R289" s="327"/>
      <c r="S289" s="327"/>
      <c r="T289" s="327"/>
      <c r="U289" s="327"/>
      <c r="V289" s="328"/>
      <c r="W289" s="329"/>
      <c r="X289" s="329"/>
      <c r="Y289" s="330"/>
      <c r="Z289" s="311"/>
      <c r="AA289" s="330"/>
      <c r="AB289" s="330"/>
      <c r="AC289" s="328"/>
      <c r="AD289" s="328"/>
      <c r="AE289" s="330"/>
      <c r="AF289" s="330"/>
      <c r="AG289" s="330"/>
      <c r="AH289" s="330"/>
      <c r="AI289" s="330"/>
      <c r="AJ289" s="330"/>
      <c r="AK289" s="330"/>
      <c r="AL289" s="330"/>
      <c r="AM289" s="277">
        <f>SUMPRODUCT($S$160:$S$263,AM160:AM263)</f>
        <v>0</v>
      </c>
      <c r="AN289" s="277">
        <f>SUMPRODUCT($S$160:$S$263,AN160:AN263)</f>
        <v>0</v>
      </c>
      <c r="AO289" s="277">
        <f>IF(AO159="kW",SUMPRODUCT($U$160:$U$263,$AK$160:$AK$263,AO160:AO263),SUMPRODUCT($S$160:$S$263,AO160:AO263))</f>
        <v>0</v>
      </c>
      <c r="AP289" s="277">
        <f t="shared" ref="AP289:AZ289" si="99">IF(AP159="kW",SUMPRODUCT($U$160:$U$263,$AK$160:$AK$263,AP160:AP263),SUMPRODUCT($S$160:$S$263,AP160:AP263))</f>
        <v>0</v>
      </c>
      <c r="AQ289" s="277">
        <f t="shared" si="99"/>
        <v>0</v>
      </c>
      <c r="AR289" s="277">
        <f t="shared" si="99"/>
        <v>0</v>
      </c>
      <c r="AS289" s="277">
        <f t="shared" si="99"/>
        <v>0</v>
      </c>
      <c r="AT289" s="277">
        <f t="shared" si="99"/>
        <v>0</v>
      </c>
      <c r="AU289" s="277">
        <f t="shared" si="99"/>
        <v>0</v>
      </c>
      <c r="AV289" s="277">
        <f t="shared" si="99"/>
        <v>0</v>
      </c>
      <c r="AW289" s="277">
        <f t="shared" si="99"/>
        <v>0</v>
      </c>
      <c r="AX289" s="277">
        <f t="shared" si="99"/>
        <v>0</v>
      </c>
      <c r="AY289" s="277">
        <f t="shared" si="99"/>
        <v>0</v>
      </c>
      <c r="AZ289" s="277">
        <f t="shared" si="99"/>
        <v>0</v>
      </c>
      <c r="BA289" s="331"/>
    </row>
    <row r="290" spans="1:53" ht="18.75" customHeight="1">
      <c r="B290" s="314" t="s">
        <v>539</v>
      </c>
      <c r="C290" s="332"/>
      <c r="D290" s="333"/>
      <c r="E290" s="333"/>
      <c r="F290" s="333"/>
      <c r="G290" s="333"/>
      <c r="H290" s="333"/>
      <c r="I290" s="333"/>
      <c r="J290" s="333"/>
      <c r="K290" s="333"/>
      <c r="L290" s="333"/>
      <c r="M290" s="333"/>
      <c r="N290" s="333"/>
      <c r="O290" s="333"/>
      <c r="P290" s="333"/>
      <c r="Q290" s="333"/>
      <c r="R290" s="333"/>
      <c r="S290" s="333"/>
      <c r="T290" s="333"/>
      <c r="U290" s="333"/>
      <c r="V290" s="333"/>
      <c r="W290" s="333"/>
      <c r="X290" s="333"/>
      <c r="Y290" s="333"/>
      <c r="Z290" s="317"/>
      <c r="AA290" s="318"/>
      <c r="AB290" s="333"/>
      <c r="AC290" s="333"/>
      <c r="AD290" s="333"/>
      <c r="AE290" s="333"/>
      <c r="AF290" s="333"/>
      <c r="AG290" s="333"/>
      <c r="AH290" s="333"/>
      <c r="AI290" s="333"/>
      <c r="AJ290" s="333"/>
      <c r="AK290" s="333"/>
      <c r="AL290" s="333"/>
      <c r="AM290" s="334"/>
      <c r="AN290" s="334"/>
      <c r="AO290" s="334"/>
      <c r="AP290" s="334"/>
      <c r="AQ290" s="334"/>
      <c r="AR290" s="334"/>
      <c r="AS290" s="334"/>
      <c r="AT290" s="334"/>
      <c r="AU290" s="334"/>
      <c r="AV290" s="334"/>
      <c r="AW290" s="334"/>
      <c r="AX290" s="334"/>
      <c r="AY290" s="334"/>
      <c r="AZ290" s="334"/>
      <c r="BA290" s="334"/>
    </row>
    <row r="292" spans="1:53" ht="15.75">
      <c r="B292" s="233" t="s">
        <v>225</v>
      </c>
      <c r="C292" s="234"/>
      <c r="D292" s="504" t="s">
        <v>484</v>
      </c>
      <c r="E292" s="502"/>
      <c r="V292" s="234"/>
      <c r="AM292" s="223"/>
      <c r="AN292" s="221"/>
      <c r="AO292" s="221"/>
      <c r="AP292" s="221"/>
      <c r="AQ292" s="221"/>
      <c r="AR292" s="221"/>
      <c r="AS292" s="221"/>
      <c r="AT292" s="221"/>
      <c r="AU292" s="221"/>
      <c r="AV292" s="221"/>
      <c r="AW292" s="221"/>
      <c r="AX292" s="221"/>
      <c r="AY292" s="221"/>
      <c r="AZ292" s="221"/>
      <c r="BA292" s="221"/>
    </row>
    <row r="293" spans="1:53" ht="33" customHeight="1">
      <c r="B293" s="832" t="s">
        <v>192</v>
      </c>
      <c r="C293" s="834" t="s">
        <v>30</v>
      </c>
      <c r="D293" s="236" t="s">
        <v>976</v>
      </c>
      <c r="E293" s="843" t="s">
        <v>977</v>
      </c>
      <c r="F293" s="844"/>
      <c r="G293" s="844"/>
      <c r="H293" s="844"/>
      <c r="I293" s="844"/>
      <c r="J293" s="844"/>
      <c r="K293" s="844"/>
      <c r="L293" s="844"/>
      <c r="M293" s="844"/>
      <c r="N293" s="844"/>
      <c r="O293" s="844"/>
      <c r="P293" s="844"/>
      <c r="Q293" s="844"/>
      <c r="R293" s="844"/>
      <c r="S293" s="844"/>
      <c r="T293" s="845"/>
      <c r="U293" s="841" t="s">
        <v>194</v>
      </c>
      <c r="V293" s="236" t="s">
        <v>390</v>
      </c>
      <c r="W293" s="838" t="s">
        <v>193</v>
      </c>
      <c r="X293" s="839"/>
      <c r="Y293" s="839"/>
      <c r="Z293" s="839"/>
      <c r="AA293" s="839"/>
      <c r="AB293" s="839"/>
      <c r="AC293" s="839"/>
      <c r="AD293" s="839"/>
      <c r="AE293" s="839"/>
      <c r="AF293" s="839"/>
      <c r="AG293" s="839"/>
      <c r="AH293" s="839"/>
      <c r="AI293" s="839"/>
      <c r="AJ293" s="839"/>
      <c r="AK293" s="839"/>
      <c r="AL293" s="846"/>
      <c r="AM293" s="838" t="s">
        <v>221</v>
      </c>
      <c r="AN293" s="839"/>
      <c r="AO293" s="839"/>
      <c r="AP293" s="839"/>
      <c r="AQ293" s="839"/>
      <c r="AR293" s="839"/>
      <c r="AS293" s="839"/>
      <c r="AT293" s="839"/>
      <c r="AU293" s="839"/>
      <c r="AV293" s="839"/>
      <c r="AW293" s="839"/>
      <c r="AX293" s="839"/>
      <c r="AY293" s="839"/>
      <c r="AZ293" s="839"/>
      <c r="BA293" s="840"/>
    </row>
    <row r="294" spans="1:53" ht="60.75" customHeight="1">
      <c r="B294" s="833"/>
      <c r="C294" s="835"/>
      <c r="D294" s="237">
        <v>2013</v>
      </c>
      <c r="E294" s="237">
        <v>2014</v>
      </c>
      <c r="F294" s="237">
        <v>2015</v>
      </c>
      <c r="G294" s="237">
        <v>2016</v>
      </c>
      <c r="H294" s="237">
        <v>2017</v>
      </c>
      <c r="I294" s="237">
        <v>2018</v>
      </c>
      <c r="J294" s="237">
        <v>2019</v>
      </c>
      <c r="K294" s="237">
        <v>2020</v>
      </c>
      <c r="L294" s="237">
        <v>2021</v>
      </c>
      <c r="M294" s="237">
        <v>2022</v>
      </c>
      <c r="N294" s="237">
        <v>2023</v>
      </c>
      <c r="O294" s="237">
        <v>2024</v>
      </c>
      <c r="P294" s="237">
        <v>2025</v>
      </c>
      <c r="Q294" s="237">
        <v>2026</v>
      </c>
      <c r="R294" s="237">
        <v>2027</v>
      </c>
      <c r="S294" s="237">
        <v>2028</v>
      </c>
      <c r="T294" s="237">
        <v>2029</v>
      </c>
      <c r="U294" s="842"/>
      <c r="V294" s="237">
        <v>2013</v>
      </c>
      <c r="W294" s="237">
        <v>2014</v>
      </c>
      <c r="X294" s="237">
        <v>2015</v>
      </c>
      <c r="Y294" s="237">
        <v>2016</v>
      </c>
      <c r="Z294" s="237">
        <v>2017</v>
      </c>
      <c r="AA294" s="237">
        <v>2018</v>
      </c>
      <c r="AB294" s="237">
        <v>2019</v>
      </c>
      <c r="AC294" s="237">
        <v>2020</v>
      </c>
      <c r="AD294" s="237">
        <v>2021</v>
      </c>
      <c r="AE294" s="237">
        <v>2022</v>
      </c>
      <c r="AF294" s="237">
        <v>2023</v>
      </c>
      <c r="AG294" s="237">
        <v>2024</v>
      </c>
      <c r="AH294" s="237">
        <v>2025</v>
      </c>
      <c r="AI294" s="237">
        <v>2026</v>
      </c>
      <c r="AJ294" s="237">
        <v>2027</v>
      </c>
      <c r="AK294" s="237">
        <v>2028</v>
      </c>
      <c r="AL294" s="237">
        <v>2029</v>
      </c>
      <c r="AM294" s="237" t="str">
        <f>'1.  LRAMVA Summary'!D45</f>
        <v>Residential</v>
      </c>
      <c r="AN294" s="237" t="str">
        <f>'1.  LRAMVA Summary'!E45</f>
        <v>GS&lt;50 kW</v>
      </c>
      <c r="AO294" s="237" t="str">
        <f>'1.  LRAMVA Summary'!F45</f>
        <v>GS 50-4,999 kW</v>
      </c>
      <c r="AP294" s="237" t="str">
        <f>'1.  LRAMVA Summary'!G45</f>
        <v>Unmetered Scattered Load</v>
      </c>
      <c r="AQ294" s="237" t="str">
        <f>'1.  LRAMVA Summary'!H45</f>
        <v>Sentinel Lighting</v>
      </c>
      <c r="AR294" s="237" t="str">
        <f>'1.  LRAMVA Summary'!I45</f>
        <v>Street Lighting</v>
      </c>
      <c r="AS294" s="237">
        <f>'1.  LRAMVA Summary'!J45</f>
        <v>0</v>
      </c>
      <c r="AT294" s="237">
        <f>'1.  LRAMVA Summary'!K45</f>
        <v>0</v>
      </c>
      <c r="AU294" s="237">
        <f>'1.  LRAMVA Summary'!L45</f>
        <v>0</v>
      </c>
      <c r="AV294" s="237">
        <f>'1.  LRAMVA Summary'!M45</f>
        <v>0</v>
      </c>
      <c r="AW294" s="237">
        <f>'1.  LRAMVA Summary'!N45</f>
        <v>0</v>
      </c>
      <c r="AX294" s="237">
        <f>'1.  LRAMVA Summary'!O45</f>
        <v>0</v>
      </c>
      <c r="AY294" s="237">
        <f>'1.  LRAMVA Summary'!P45</f>
        <v>0</v>
      </c>
      <c r="AZ294" s="237">
        <f>'1.  LRAMVA Summary'!Q45</f>
        <v>0</v>
      </c>
      <c r="BA294" s="239" t="str">
        <f>'1.  LRAMVA Summary'!R45</f>
        <v>Total</v>
      </c>
    </row>
    <row r="295" spans="1:53" ht="15" customHeight="1">
      <c r="A295" s="441"/>
      <c r="B295" s="240" t="s">
        <v>0</v>
      </c>
      <c r="C295" s="241"/>
      <c r="D295" s="241"/>
      <c r="E295" s="241"/>
      <c r="F295" s="241"/>
      <c r="G295" s="241"/>
      <c r="H295" s="241"/>
      <c r="I295" s="241"/>
      <c r="J295" s="241"/>
      <c r="K295" s="241"/>
      <c r="L295" s="241"/>
      <c r="M295" s="241"/>
      <c r="N295" s="241"/>
      <c r="O295" s="241"/>
      <c r="P295" s="241"/>
      <c r="Q295" s="241"/>
      <c r="R295" s="241"/>
      <c r="S295" s="241"/>
      <c r="T295" s="241"/>
      <c r="U295" s="242"/>
      <c r="V295" s="241"/>
      <c r="W295" s="241"/>
      <c r="X295" s="241"/>
      <c r="Y295" s="241"/>
      <c r="Z295" s="241"/>
      <c r="AA295" s="241"/>
      <c r="AB295" s="241"/>
      <c r="AC295" s="241"/>
      <c r="AD295" s="241"/>
      <c r="AE295" s="241"/>
      <c r="AF295" s="241"/>
      <c r="AG295" s="241"/>
      <c r="AH295" s="241"/>
      <c r="AI295" s="241"/>
      <c r="AJ295" s="241"/>
      <c r="AK295" s="241"/>
      <c r="AL295" s="241"/>
      <c r="AM295" s="243" t="str">
        <f>'1.  LRAMVA Summary'!D46</f>
        <v>kWh</v>
      </c>
      <c r="AN295" s="243" t="str">
        <f>'1.  LRAMVA Summary'!E46</f>
        <v>kWh</v>
      </c>
      <c r="AO295" s="243" t="str">
        <f>'1.  LRAMVA Summary'!F46</f>
        <v>kW</v>
      </c>
      <c r="AP295" s="243" t="str">
        <f>'1.  LRAMVA Summary'!G46</f>
        <v>kWh</v>
      </c>
      <c r="AQ295" s="243" t="str">
        <f>'1.  LRAMVA Summary'!H46</f>
        <v>kW</v>
      </c>
      <c r="AR295" s="243" t="str">
        <f>'1.  LRAMVA Summary'!I46</f>
        <v>kW</v>
      </c>
      <c r="AS295" s="243">
        <f>'1.  LRAMVA Summary'!J46</f>
        <v>0</v>
      </c>
      <c r="AT295" s="243">
        <f>'1.  LRAMVA Summary'!K46</f>
        <v>0</v>
      </c>
      <c r="AU295" s="243">
        <f>'1.  LRAMVA Summary'!L46</f>
        <v>0</v>
      </c>
      <c r="AV295" s="243">
        <f>'1.  LRAMVA Summary'!M46</f>
        <v>0</v>
      </c>
      <c r="AW295" s="243">
        <f>'1.  LRAMVA Summary'!N46</f>
        <v>0</v>
      </c>
      <c r="AX295" s="243">
        <f>'1.  LRAMVA Summary'!O46</f>
        <v>0</v>
      </c>
      <c r="AY295" s="243">
        <f>'1.  LRAMVA Summary'!P46</f>
        <v>0</v>
      </c>
      <c r="AZ295" s="243">
        <f>'1.  LRAMVA Summary'!Q46</f>
        <v>0</v>
      </c>
      <c r="BA295" s="244"/>
    </row>
    <row r="296" spans="1:53" ht="15" hidden="1" outlineLevel="1">
      <c r="A296" s="440">
        <v>1</v>
      </c>
      <c r="B296" s="246" t="s">
        <v>1</v>
      </c>
      <c r="C296" s="243" t="s">
        <v>22</v>
      </c>
      <c r="D296" s="247"/>
      <c r="E296" s="247"/>
      <c r="F296" s="247"/>
      <c r="G296" s="247"/>
      <c r="H296" s="247"/>
      <c r="I296" s="247"/>
      <c r="J296" s="247"/>
      <c r="K296" s="247"/>
      <c r="L296" s="247"/>
      <c r="M296" s="247"/>
      <c r="N296" s="247"/>
      <c r="O296" s="247"/>
      <c r="P296" s="247"/>
      <c r="Q296" s="247"/>
      <c r="R296" s="247"/>
      <c r="S296" s="247"/>
      <c r="T296" s="247"/>
      <c r="U296" s="243"/>
      <c r="V296" s="247"/>
      <c r="W296" s="247"/>
      <c r="X296" s="247"/>
      <c r="Y296" s="247"/>
      <c r="Z296" s="247"/>
      <c r="AA296" s="247"/>
      <c r="AB296" s="247"/>
      <c r="AC296" s="247"/>
      <c r="AD296" s="247"/>
      <c r="AE296" s="247"/>
      <c r="AF296" s="247"/>
      <c r="AG296" s="247"/>
      <c r="AH296" s="247"/>
      <c r="AI296" s="247"/>
      <c r="AJ296" s="247"/>
      <c r="AK296" s="247"/>
      <c r="AL296" s="247"/>
      <c r="AM296" s="353"/>
      <c r="AN296" s="353"/>
      <c r="AO296" s="353"/>
      <c r="AP296" s="353"/>
      <c r="AQ296" s="353"/>
      <c r="AR296" s="353"/>
      <c r="AS296" s="353"/>
      <c r="AT296" s="353"/>
      <c r="AU296" s="353"/>
      <c r="AV296" s="353"/>
      <c r="AW296" s="353"/>
      <c r="AX296" s="353"/>
      <c r="AY296" s="353"/>
      <c r="AZ296" s="353"/>
      <c r="BA296" s="248">
        <f>SUM(AM296:AZ296)</f>
        <v>0</v>
      </c>
    </row>
    <row r="297" spans="1:53" ht="15" hidden="1" outlineLevel="1">
      <c r="B297" s="246" t="s">
        <v>950</v>
      </c>
      <c r="C297" s="243" t="s">
        <v>145</v>
      </c>
      <c r="D297" s="247"/>
      <c r="E297" s="247"/>
      <c r="F297" s="247"/>
      <c r="G297" s="247"/>
      <c r="H297" s="247"/>
      <c r="I297" s="247"/>
      <c r="J297" s="247"/>
      <c r="K297" s="247"/>
      <c r="L297" s="247"/>
      <c r="M297" s="247"/>
      <c r="N297" s="247"/>
      <c r="O297" s="247"/>
      <c r="P297" s="247"/>
      <c r="Q297" s="247"/>
      <c r="R297" s="247"/>
      <c r="S297" s="247"/>
      <c r="T297" s="247"/>
      <c r="U297" s="406"/>
      <c r="V297" s="247"/>
      <c r="W297" s="247"/>
      <c r="X297" s="247"/>
      <c r="Y297" s="247"/>
      <c r="Z297" s="247"/>
      <c r="AA297" s="247"/>
      <c r="AB297" s="247"/>
      <c r="AC297" s="247"/>
      <c r="AD297" s="247"/>
      <c r="AE297" s="247"/>
      <c r="AF297" s="247"/>
      <c r="AG297" s="247"/>
      <c r="AH297" s="247"/>
      <c r="AI297" s="247"/>
      <c r="AJ297" s="247"/>
      <c r="AK297" s="247"/>
      <c r="AL297" s="247"/>
      <c r="AM297" s="354">
        <f>AM296</f>
        <v>0</v>
      </c>
      <c r="AN297" s="354">
        <f>AN296</f>
        <v>0</v>
      </c>
      <c r="AO297" s="354">
        <f t="shared" ref="AO297:AZ297" si="100">AO296</f>
        <v>0</v>
      </c>
      <c r="AP297" s="354">
        <f t="shared" si="100"/>
        <v>0</v>
      </c>
      <c r="AQ297" s="354">
        <f t="shared" si="100"/>
        <v>0</v>
      </c>
      <c r="AR297" s="354">
        <f t="shared" si="100"/>
        <v>0</v>
      </c>
      <c r="AS297" s="354">
        <f t="shared" si="100"/>
        <v>0</v>
      </c>
      <c r="AT297" s="354">
        <f t="shared" si="100"/>
        <v>0</v>
      </c>
      <c r="AU297" s="354">
        <f t="shared" si="100"/>
        <v>0</v>
      </c>
      <c r="AV297" s="354">
        <f t="shared" si="100"/>
        <v>0</v>
      </c>
      <c r="AW297" s="354">
        <f t="shared" si="100"/>
        <v>0</v>
      </c>
      <c r="AX297" s="354">
        <f t="shared" si="100"/>
        <v>0</v>
      </c>
      <c r="AY297" s="354">
        <f t="shared" si="100"/>
        <v>0</v>
      </c>
      <c r="AZ297" s="354">
        <f t="shared" si="100"/>
        <v>0</v>
      </c>
      <c r="BA297" s="249"/>
    </row>
    <row r="298" spans="1:53" ht="15.75" hidden="1" outlineLevel="1">
      <c r="A298" s="442"/>
      <c r="B298" s="250"/>
      <c r="C298" s="251"/>
      <c r="D298" s="251"/>
      <c r="E298" s="251"/>
      <c r="F298" s="251"/>
      <c r="G298" s="251"/>
      <c r="H298" s="251"/>
      <c r="I298" s="251"/>
      <c r="J298" s="251"/>
      <c r="K298" s="251"/>
      <c r="L298" s="251"/>
      <c r="M298" s="251"/>
      <c r="N298" s="251"/>
      <c r="O298" s="251"/>
      <c r="P298" s="251"/>
      <c r="Q298" s="251"/>
      <c r="R298" s="251"/>
      <c r="S298" s="251"/>
      <c r="T298" s="251"/>
      <c r="U298" s="255"/>
      <c r="V298" s="251"/>
      <c r="W298" s="251"/>
      <c r="X298" s="251"/>
      <c r="Y298" s="251"/>
      <c r="Z298" s="251"/>
      <c r="AA298" s="251"/>
      <c r="AB298" s="251"/>
      <c r="AC298" s="251"/>
      <c r="AD298" s="251"/>
      <c r="AE298" s="251"/>
      <c r="AF298" s="251"/>
      <c r="AG298" s="251"/>
      <c r="AH298" s="251"/>
      <c r="AI298" s="251"/>
      <c r="AJ298" s="251"/>
      <c r="AK298" s="251"/>
      <c r="AL298" s="251"/>
      <c r="AM298" s="355"/>
      <c r="AN298" s="356"/>
      <c r="AO298" s="356"/>
      <c r="AP298" s="356"/>
      <c r="AQ298" s="356"/>
      <c r="AR298" s="356"/>
      <c r="AS298" s="356"/>
      <c r="AT298" s="356"/>
      <c r="AU298" s="356"/>
      <c r="AV298" s="356"/>
      <c r="AW298" s="356"/>
      <c r="AX298" s="356"/>
      <c r="AY298" s="356"/>
      <c r="AZ298" s="356"/>
      <c r="BA298" s="254"/>
    </row>
    <row r="299" spans="1:53" ht="15" hidden="1" outlineLevel="1">
      <c r="A299" s="440">
        <v>2</v>
      </c>
      <c r="B299" s="246" t="s">
        <v>2</v>
      </c>
      <c r="C299" s="243" t="s">
        <v>22</v>
      </c>
      <c r="D299" s="247"/>
      <c r="E299" s="247"/>
      <c r="F299" s="247"/>
      <c r="G299" s="247"/>
      <c r="H299" s="247"/>
      <c r="I299" s="247"/>
      <c r="J299" s="247"/>
      <c r="K299" s="247"/>
      <c r="L299" s="247"/>
      <c r="M299" s="247"/>
      <c r="N299" s="247"/>
      <c r="O299" s="247"/>
      <c r="P299" s="247"/>
      <c r="Q299" s="247"/>
      <c r="R299" s="247"/>
      <c r="S299" s="247"/>
      <c r="T299" s="247"/>
      <c r="U299" s="243"/>
      <c r="V299" s="247"/>
      <c r="W299" s="247"/>
      <c r="X299" s="247"/>
      <c r="Y299" s="247"/>
      <c r="Z299" s="247"/>
      <c r="AA299" s="247"/>
      <c r="AB299" s="247"/>
      <c r="AC299" s="247"/>
      <c r="AD299" s="247"/>
      <c r="AE299" s="247"/>
      <c r="AF299" s="247"/>
      <c r="AG299" s="247"/>
      <c r="AH299" s="247"/>
      <c r="AI299" s="247"/>
      <c r="AJ299" s="247"/>
      <c r="AK299" s="247"/>
      <c r="AL299" s="247"/>
      <c r="AM299" s="353"/>
      <c r="AN299" s="353"/>
      <c r="AO299" s="353"/>
      <c r="AP299" s="353"/>
      <c r="AQ299" s="353"/>
      <c r="AR299" s="353"/>
      <c r="AS299" s="353"/>
      <c r="AT299" s="353"/>
      <c r="AU299" s="353"/>
      <c r="AV299" s="353"/>
      <c r="AW299" s="353"/>
      <c r="AX299" s="353"/>
      <c r="AY299" s="353"/>
      <c r="AZ299" s="353"/>
      <c r="BA299" s="248">
        <f>SUM(AM299:AZ299)</f>
        <v>0</v>
      </c>
    </row>
    <row r="300" spans="1:53" ht="15" hidden="1" outlineLevel="1">
      <c r="B300" s="246" t="s">
        <v>950</v>
      </c>
      <c r="C300" s="243" t="s">
        <v>145</v>
      </c>
      <c r="D300" s="247"/>
      <c r="E300" s="247"/>
      <c r="F300" s="247"/>
      <c r="G300" s="247"/>
      <c r="H300" s="247"/>
      <c r="I300" s="247"/>
      <c r="J300" s="247"/>
      <c r="K300" s="247"/>
      <c r="L300" s="247"/>
      <c r="M300" s="247"/>
      <c r="N300" s="247"/>
      <c r="O300" s="247"/>
      <c r="P300" s="247"/>
      <c r="Q300" s="247"/>
      <c r="R300" s="247"/>
      <c r="S300" s="247"/>
      <c r="T300" s="247"/>
      <c r="U300" s="406"/>
      <c r="V300" s="247"/>
      <c r="W300" s="247"/>
      <c r="X300" s="247"/>
      <c r="Y300" s="247"/>
      <c r="Z300" s="247"/>
      <c r="AA300" s="247"/>
      <c r="AB300" s="247"/>
      <c r="AC300" s="247"/>
      <c r="AD300" s="247"/>
      <c r="AE300" s="247"/>
      <c r="AF300" s="247"/>
      <c r="AG300" s="247"/>
      <c r="AH300" s="247"/>
      <c r="AI300" s="247"/>
      <c r="AJ300" s="247"/>
      <c r="AK300" s="247"/>
      <c r="AL300" s="247"/>
      <c r="AM300" s="354">
        <f>AM299</f>
        <v>0</v>
      </c>
      <c r="AN300" s="354">
        <f>AN299</f>
        <v>0</v>
      </c>
      <c r="AO300" s="354">
        <f t="shared" ref="AO300:AZ300" si="101">AO299</f>
        <v>0</v>
      </c>
      <c r="AP300" s="354">
        <f t="shared" si="101"/>
        <v>0</v>
      </c>
      <c r="AQ300" s="354">
        <f t="shared" si="101"/>
        <v>0</v>
      </c>
      <c r="AR300" s="354">
        <f t="shared" si="101"/>
        <v>0</v>
      </c>
      <c r="AS300" s="354">
        <f t="shared" si="101"/>
        <v>0</v>
      </c>
      <c r="AT300" s="354">
        <f t="shared" si="101"/>
        <v>0</v>
      </c>
      <c r="AU300" s="354">
        <f t="shared" si="101"/>
        <v>0</v>
      </c>
      <c r="AV300" s="354">
        <f t="shared" si="101"/>
        <v>0</v>
      </c>
      <c r="AW300" s="354">
        <f t="shared" si="101"/>
        <v>0</v>
      </c>
      <c r="AX300" s="354">
        <f t="shared" si="101"/>
        <v>0</v>
      </c>
      <c r="AY300" s="354">
        <f t="shared" si="101"/>
        <v>0</v>
      </c>
      <c r="AZ300" s="354">
        <f t="shared" si="101"/>
        <v>0</v>
      </c>
      <c r="BA300" s="249"/>
    </row>
    <row r="301" spans="1:53" ht="15.75" hidden="1" outlineLevel="1">
      <c r="A301" s="442"/>
      <c r="B301" s="250"/>
      <c r="C301" s="251"/>
      <c r="D301" s="256"/>
      <c r="E301" s="256"/>
      <c r="F301" s="256"/>
      <c r="G301" s="256"/>
      <c r="H301" s="256"/>
      <c r="I301" s="256"/>
      <c r="J301" s="256"/>
      <c r="K301" s="256"/>
      <c r="L301" s="256"/>
      <c r="M301" s="256"/>
      <c r="N301" s="256"/>
      <c r="O301" s="256"/>
      <c r="P301" s="256"/>
      <c r="Q301" s="256"/>
      <c r="R301" s="256"/>
      <c r="S301" s="256"/>
      <c r="T301" s="256"/>
      <c r="U301" s="255"/>
      <c r="V301" s="256"/>
      <c r="W301" s="256"/>
      <c r="X301" s="256"/>
      <c r="Y301" s="256"/>
      <c r="Z301" s="256"/>
      <c r="AA301" s="256"/>
      <c r="AB301" s="256"/>
      <c r="AC301" s="256"/>
      <c r="AD301" s="256"/>
      <c r="AE301" s="256"/>
      <c r="AF301" s="256"/>
      <c r="AG301" s="256"/>
      <c r="AH301" s="256"/>
      <c r="AI301" s="256"/>
      <c r="AJ301" s="256"/>
      <c r="AK301" s="256"/>
      <c r="AL301" s="256"/>
      <c r="AM301" s="355"/>
      <c r="AN301" s="356"/>
      <c r="AO301" s="356"/>
      <c r="AP301" s="356"/>
      <c r="AQ301" s="356"/>
      <c r="AR301" s="356"/>
      <c r="AS301" s="356"/>
      <c r="AT301" s="356"/>
      <c r="AU301" s="356"/>
      <c r="AV301" s="356"/>
      <c r="AW301" s="356"/>
      <c r="AX301" s="356"/>
      <c r="AY301" s="356"/>
      <c r="AZ301" s="356"/>
      <c r="BA301" s="254"/>
    </row>
    <row r="302" spans="1:53" ht="15" hidden="1" outlineLevel="1">
      <c r="A302" s="440">
        <v>3</v>
      </c>
      <c r="B302" s="246" t="s">
        <v>3</v>
      </c>
      <c r="C302" s="243" t="s">
        <v>22</v>
      </c>
      <c r="D302" s="247"/>
      <c r="E302" s="247"/>
      <c r="F302" s="247"/>
      <c r="G302" s="247"/>
      <c r="H302" s="247"/>
      <c r="I302" s="247"/>
      <c r="J302" s="247"/>
      <c r="K302" s="247"/>
      <c r="L302" s="247"/>
      <c r="M302" s="247"/>
      <c r="N302" s="247"/>
      <c r="O302" s="247"/>
      <c r="P302" s="247"/>
      <c r="Q302" s="247"/>
      <c r="R302" s="247"/>
      <c r="S302" s="247"/>
      <c r="T302" s="247"/>
      <c r="U302" s="243"/>
      <c r="V302" s="247"/>
      <c r="W302" s="247"/>
      <c r="X302" s="247"/>
      <c r="Y302" s="247"/>
      <c r="Z302" s="247"/>
      <c r="AA302" s="247"/>
      <c r="AB302" s="247"/>
      <c r="AC302" s="247"/>
      <c r="AD302" s="247"/>
      <c r="AE302" s="247"/>
      <c r="AF302" s="247"/>
      <c r="AG302" s="247"/>
      <c r="AH302" s="247"/>
      <c r="AI302" s="247"/>
      <c r="AJ302" s="247"/>
      <c r="AK302" s="247"/>
      <c r="AL302" s="247"/>
      <c r="AM302" s="353"/>
      <c r="AN302" s="353"/>
      <c r="AO302" s="353"/>
      <c r="AP302" s="353"/>
      <c r="AQ302" s="353"/>
      <c r="AR302" s="353"/>
      <c r="AS302" s="353"/>
      <c r="AT302" s="353"/>
      <c r="AU302" s="353"/>
      <c r="AV302" s="353"/>
      <c r="AW302" s="353"/>
      <c r="AX302" s="353"/>
      <c r="AY302" s="353"/>
      <c r="AZ302" s="353"/>
      <c r="BA302" s="248">
        <f>SUM(AM302:AZ302)</f>
        <v>0</v>
      </c>
    </row>
    <row r="303" spans="1:53" ht="15" hidden="1" outlineLevel="1">
      <c r="B303" s="246" t="s">
        <v>950</v>
      </c>
      <c r="C303" s="243" t="s">
        <v>145</v>
      </c>
      <c r="D303" s="247"/>
      <c r="E303" s="247"/>
      <c r="F303" s="247"/>
      <c r="G303" s="247"/>
      <c r="H303" s="247"/>
      <c r="I303" s="247"/>
      <c r="J303" s="247"/>
      <c r="K303" s="247"/>
      <c r="L303" s="247"/>
      <c r="M303" s="247"/>
      <c r="N303" s="247"/>
      <c r="O303" s="247"/>
      <c r="P303" s="247"/>
      <c r="Q303" s="247"/>
      <c r="R303" s="247"/>
      <c r="S303" s="247"/>
      <c r="T303" s="247"/>
      <c r="U303" s="406"/>
      <c r="V303" s="247"/>
      <c r="W303" s="247"/>
      <c r="X303" s="247"/>
      <c r="Y303" s="247"/>
      <c r="Z303" s="247"/>
      <c r="AA303" s="247"/>
      <c r="AB303" s="247"/>
      <c r="AC303" s="247"/>
      <c r="AD303" s="247"/>
      <c r="AE303" s="247"/>
      <c r="AF303" s="247"/>
      <c r="AG303" s="247"/>
      <c r="AH303" s="247"/>
      <c r="AI303" s="247"/>
      <c r="AJ303" s="247"/>
      <c r="AK303" s="247"/>
      <c r="AL303" s="247"/>
      <c r="AM303" s="354">
        <f>AM302</f>
        <v>0</v>
      </c>
      <c r="AN303" s="354">
        <f>AN302</f>
        <v>0</v>
      </c>
      <c r="AO303" s="354">
        <f t="shared" ref="AO303:AZ303" si="102">AO302</f>
        <v>0</v>
      </c>
      <c r="AP303" s="354">
        <f t="shared" si="102"/>
        <v>0</v>
      </c>
      <c r="AQ303" s="354">
        <f t="shared" si="102"/>
        <v>0</v>
      </c>
      <c r="AR303" s="354">
        <f t="shared" si="102"/>
        <v>0</v>
      </c>
      <c r="AS303" s="354">
        <f t="shared" si="102"/>
        <v>0</v>
      </c>
      <c r="AT303" s="354">
        <f t="shared" si="102"/>
        <v>0</v>
      </c>
      <c r="AU303" s="354">
        <f t="shared" si="102"/>
        <v>0</v>
      </c>
      <c r="AV303" s="354">
        <f t="shared" si="102"/>
        <v>0</v>
      </c>
      <c r="AW303" s="354">
        <f t="shared" si="102"/>
        <v>0</v>
      </c>
      <c r="AX303" s="354">
        <f t="shared" si="102"/>
        <v>0</v>
      </c>
      <c r="AY303" s="354">
        <f t="shared" si="102"/>
        <v>0</v>
      </c>
      <c r="AZ303" s="354">
        <f t="shared" si="102"/>
        <v>0</v>
      </c>
      <c r="BA303" s="249"/>
    </row>
    <row r="304" spans="1:53" ht="15" hidden="1" outlineLevel="1">
      <c r="B304" s="246"/>
      <c r="C304" s="257"/>
      <c r="D304" s="243"/>
      <c r="E304" s="243"/>
      <c r="F304" s="243"/>
      <c r="G304" s="243"/>
      <c r="H304" s="243"/>
      <c r="I304" s="243"/>
      <c r="J304" s="243"/>
      <c r="K304" s="243"/>
      <c r="L304" s="243"/>
      <c r="M304" s="243"/>
      <c r="N304" s="243"/>
      <c r="O304" s="243"/>
      <c r="P304" s="243"/>
      <c r="Q304" s="243"/>
      <c r="R304" s="243"/>
      <c r="S304" s="243"/>
      <c r="T304" s="243"/>
      <c r="U304" s="235"/>
      <c r="V304" s="243"/>
      <c r="W304" s="243"/>
      <c r="X304" s="243"/>
      <c r="Y304" s="243"/>
      <c r="Z304" s="243"/>
      <c r="AA304" s="243"/>
      <c r="AB304" s="243"/>
      <c r="AC304" s="243"/>
      <c r="AD304" s="243"/>
      <c r="AE304" s="243"/>
      <c r="AF304" s="243"/>
      <c r="AG304" s="243"/>
      <c r="AH304" s="243"/>
      <c r="AI304" s="243"/>
      <c r="AJ304" s="243"/>
      <c r="AK304" s="243"/>
      <c r="AL304" s="243"/>
      <c r="AM304" s="355"/>
      <c r="AN304" s="355"/>
      <c r="AO304" s="355"/>
      <c r="AP304" s="355"/>
      <c r="AQ304" s="355"/>
      <c r="AR304" s="355"/>
      <c r="AS304" s="355"/>
      <c r="AT304" s="355"/>
      <c r="AU304" s="355"/>
      <c r="AV304" s="355"/>
      <c r="AW304" s="355"/>
      <c r="AX304" s="355"/>
      <c r="AY304" s="355"/>
      <c r="AZ304" s="355"/>
      <c r="BA304" s="258"/>
    </row>
    <row r="305" spans="1:53" ht="15" hidden="1" outlineLevel="1">
      <c r="A305" s="440">
        <v>4</v>
      </c>
      <c r="B305" s="246" t="s">
        <v>4</v>
      </c>
      <c r="C305" s="243" t="s">
        <v>22</v>
      </c>
      <c r="D305" s="247"/>
      <c r="E305" s="247"/>
      <c r="F305" s="247"/>
      <c r="G305" s="247"/>
      <c r="H305" s="247"/>
      <c r="I305" s="247"/>
      <c r="J305" s="247"/>
      <c r="K305" s="247"/>
      <c r="L305" s="247"/>
      <c r="M305" s="247"/>
      <c r="N305" s="247"/>
      <c r="O305" s="247"/>
      <c r="P305" s="247"/>
      <c r="Q305" s="247"/>
      <c r="R305" s="247"/>
      <c r="S305" s="247"/>
      <c r="T305" s="247"/>
      <c r="U305" s="243"/>
      <c r="V305" s="247"/>
      <c r="W305" s="247"/>
      <c r="X305" s="247"/>
      <c r="Y305" s="247"/>
      <c r="Z305" s="247"/>
      <c r="AA305" s="247"/>
      <c r="AB305" s="247"/>
      <c r="AC305" s="247"/>
      <c r="AD305" s="247"/>
      <c r="AE305" s="247"/>
      <c r="AF305" s="247"/>
      <c r="AG305" s="247"/>
      <c r="AH305" s="247"/>
      <c r="AI305" s="247"/>
      <c r="AJ305" s="247"/>
      <c r="AK305" s="247"/>
      <c r="AL305" s="247"/>
      <c r="AM305" s="353"/>
      <c r="AN305" s="353"/>
      <c r="AO305" s="353"/>
      <c r="AP305" s="353"/>
      <c r="AQ305" s="353"/>
      <c r="AR305" s="353"/>
      <c r="AS305" s="353"/>
      <c r="AT305" s="353"/>
      <c r="AU305" s="353"/>
      <c r="AV305" s="353"/>
      <c r="AW305" s="353"/>
      <c r="AX305" s="353"/>
      <c r="AY305" s="353"/>
      <c r="AZ305" s="353"/>
      <c r="BA305" s="248">
        <f>SUM(AM305:AZ305)</f>
        <v>0</v>
      </c>
    </row>
    <row r="306" spans="1:53" ht="15" hidden="1" outlineLevel="1">
      <c r="B306" s="246" t="s">
        <v>950</v>
      </c>
      <c r="C306" s="243" t="s">
        <v>145</v>
      </c>
      <c r="D306" s="247"/>
      <c r="E306" s="247"/>
      <c r="F306" s="247"/>
      <c r="G306" s="247"/>
      <c r="H306" s="247"/>
      <c r="I306" s="247"/>
      <c r="J306" s="247"/>
      <c r="K306" s="247"/>
      <c r="L306" s="247"/>
      <c r="M306" s="247"/>
      <c r="N306" s="247"/>
      <c r="O306" s="247"/>
      <c r="P306" s="247"/>
      <c r="Q306" s="247"/>
      <c r="R306" s="247"/>
      <c r="S306" s="247"/>
      <c r="T306" s="247"/>
      <c r="U306" s="406"/>
      <c r="V306" s="247"/>
      <c r="W306" s="247"/>
      <c r="X306" s="247"/>
      <c r="Y306" s="247"/>
      <c r="Z306" s="247"/>
      <c r="AA306" s="247"/>
      <c r="AB306" s="247"/>
      <c r="AC306" s="247"/>
      <c r="AD306" s="247"/>
      <c r="AE306" s="247"/>
      <c r="AF306" s="247"/>
      <c r="AG306" s="247"/>
      <c r="AH306" s="247"/>
      <c r="AI306" s="247"/>
      <c r="AJ306" s="247"/>
      <c r="AK306" s="247"/>
      <c r="AL306" s="247"/>
      <c r="AM306" s="354">
        <f>AM305</f>
        <v>0</v>
      </c>
      <c r="AN306" s="354">
        <f>AN305</f>
        <v>0</v>
      </c>
      <c r="AO306" s="354">
        <f t="shared" ref="AO306:AZ306" si="103">AO305</f>
        <v>0</v>
      </c>
      <c r="AP306" s="354">
        <f t="shared" si="103"/>
        <v>0</v>
      </c>
      <c r="AQ306" s="354">
        <f t="shared" si="103"/>
        <v>0</v>
      </c>
      <c r="AR306" s="354">
        <f t="shared" si="103"/>
        <v>0</v>
      </c>
      <c r="AS306" s="354">
        <f t="shared" si="103"/>
        <v>0</v>
      </c>
      <c r="AT306" s="354">
        <f t="shared" si="103"/>
        <v>0</v>
      </c>
      <c r="AU306" s="354">
        <f t="shared" si="103"/>
        <v>0</v>
      </c>
      <c r="AV306" s="354">
        <f t="shared" si="103"/>
        <v>0</v>
      </c>
      <c r="AW306" s="354">
        <f t="shared" si="103"/>
        <v>0</v>
      </c>
      <c r="AX306" s="354">
        <f t="shared" si="103"/>
        <v>0</v>
      </c>
      <c r="AY306" s="354">
        <f t="shared" si="103"/>
        <v>0</v>
      </c>
      <c r="AZ306" s="354">
        <f t="shared" si="103"/>
        <v>0</v>
      </c>
      <c r="BA306" s="249"/>
    </row>
    <row r="307" spans="1:53" ht="15" hidden="1" outlineLevel="1">
      <c r="B307" s="246"/>
      <c r="C307" s="257"/>
      <c r="D307" s="256"/>
      <c r="E307" s="256"/>
      <c r="F307" s="256"/>
      <c r="G307" s="256"/>
      <c r="H307" s="256"/>
      <c r="I307" s="256"/>
      <c r="J307" s="256"/>
      <c r="K307" s="256"/>
      <c r="L307" s="256"/>
      <c r="M307" s="256"/>
      <c r="N307" s="256"/>
      <c r="O307" s="256"/>
      <c r="P307" s="256"/>
      <c r="Q307" s="256"/>
      <c r="R307" s="256"/>
      <c r="S307" s="256"/>
      <c r="T307" s="256"/>
      <c r="U307" s="243"/>
      <c r="V307" s="256"/>
      <c r="W307" s="256"/>
      <c r="X307" s="256"/>
      <c r="Y307" s="256"/>
      <c r="Z307" s="256"/>
      <c r="AA307" s="256"/>
      <c r="AB307" s="256"/>
      <c r="AC307" s="256"/>
      <c r="AD307" s="256"/>
      <c r="AE307" s="256"/>
      <c r="AF307" s="256"/>
      <c r="AG307" s="256"/>
      <c r="AH307" s="256"/>
      <c r="AI307" s="256"/>
      <c r="AJ307" s="256"/>
      <c r="AK307" s="256"/>
      <c r="AL307" s="256"/>
      <c r="AM307" s="355"/>
      <c r="AN307" s="355"/>
      <c r="AO307" s="355"/>
      <c r="AP307" s="355"/>
      <c r="AQ307" s="355"/>
      <c r="AR307" s="355"/>
      <c r="AS307" s="355"/>
      <c r="AT307" s="355"/>
      <c r="AU307" s="355"/>
      <c r="AV307" s="355"/>
      <c r="AW307" s="355"/>
      <c r="AX307" s="355"/>
      <c r="AY307" s="355"/>
      <c r="AZ307" s="355"/>
      <c r="BA307" s="258"/>
    </row>
    <row r="308" spans="1:53" ht="15" hidden="1" outlineLevel="1">
      <c r="A308" s="440">
        <v>5</v>
      </c>
      <c r="B308" s="246" t="s">
        <v>5</v>
      </c>
      <c r="C308" s="243" t="s">
        <v>22</v>
      </c>
      <c r="D308" s="247"/>
      <c r="E308" s="247"/>
      <c r="F308" s="247"/>
      <c r="G308" s="247"/>
      <c r="H308" s="247"/>
      <c r="I308" s="247"/>
      <c r="J308" s="247"/>
      <c r="K308" s="247"/>
      <c r="L308" s="247"/>
      <c r="M308" s="247"/>
      <c r="N308" s="247"/>
      <c r="O308" s="247"/>
      <c r="P308" s="247"/>
      <c r="Q308" s="247"/>
      <c r="R308" s="247"/>
      <c r="S308" s="247"/>
      <c r="T308" s="247"/>
      <c r="U308" s="243"/>
      <c r="V308" s="247"/>
      <c r="W308" s="247"/>
      <c r="X308" s="247"/>
      <c r="Y308" s="247"/>
      <c r="Z308" s="247"/>
      <c r="AA308" s="247"/>
      <c r="AB308" s="247"/>
      <c r="AC308" s="247"/>
      <c r="AD308" s="247"/>
      <c r="AE308" s="247"/>
      <c r="AF308" s="247"/>
      <c r="AG308" s="247"/>
      <c r="AH308" s="247"/>
      <c r="AI308" s="247"/>
      <c r="AJ308" s="247"/>
      <c r="AK308" s="247"/>
      <c r="AL308" s="247"/>
      <c r="AM308" s="353"/>
      <c r="AN308" s="353"/>
      <c r="AO308" s="353"/>
      <c r="AP308" s="353"/>
      <c r="AQ308" s="353"/>
      <c r="AR308" s="353"/>
      <c r="AS308" s="353"/>
      <c r="AT308" s="353"/>
      <c r="AU308" s="353"/>
      <c r="AV308" s="353"/>
      <c r="AW308" s="353"/>
      <c r="AX308" s="353"/>
      <c r="AY308" s="353"/>
      <c r="AZ308" s="353"/>
      <c r="BA308" s="248">
        <f>SUM(AM308:AZ308)</f>
        <v>0</v>
      </c>
    </row>
    <row r="309" spans="1:53" ht="15" hidden="1" outlineLevel="1">
      <c r="B309" s="246" t="s">
        <v>950</v>
      </c>
      <c r="C309" s="243" t="s">
        <v>145</v>
      </c>
      <c r="D309" s="247"/>
      <c r="E309" s="247"/>
      <c r="F309" s="247"/>
      <c r="G309" s="247"/>
      <c r="H309" s="247"/>
      <c r="I309" s="247"/>
      <c r="J309" s="247"/>
      <c r="K309" s="247"/>
      <c r="L309" s="247"/>
      <c r="M309" s="247"/>
      <c r="N309" s="247"/>
      <c r="O309" s="247"/>
      <c r="P309" s="247"/>
      <c r="Q309" s="247"/>
      <c r="R309" s="247"/>
      <c r="S309" s="247"/>
      <c r="T309" s="247"/>
      <c r="U309" s="406"/>
      <c r="V309" s="247"/>
      <c r="W309" s="247"/>
      <c r="X309" s="247"/>
      <c r="Y309" s="247"/>
      <c r="Z309" s="247"/>
      <c r="AA309" s="247"/>
      <c r="AB309" s="247"/>
      <c r="AC309" s="247"/>
      <c r="AD309" s="247"/>
      <c r="AE309" s="247"/>
      <c r="AF309" s="247"/>
      <c r="AG309" s="247"/>
      <c r="AH309" s="247"/>
      <c r="AI309" s="247"/>
      <c r="AJ309" s="247"/>
      <c r="AK309" s="247"/>
      <c r="AL309" s="247"/>
      <c r="AM309" s="354">
        <f>AM308</f>
        <v>0</v>
      </c>
      <c r="AN309" s="354">
        <f>AN308</f>
        <v>0</v>
      </c>
      <c r="AO309" s="354">
        <f t="shared" ref="AO309:AZ309" si="104">AO308</f>
        <v>0</v>
      </c>
      <c r="AP309" s="354">
        <f t="shared" si="104"/>
        <v>0</v>
      </c>
      <c r="AQ309" s="354">
        <f t="shared" si="104"/>
        <v>0</v>
      </c>
      <c r="AR309" s="354">
        <f t="shared" si="104"/>
        <v>0</v>
      </c>
      <c r="AS309" s="354">
        <f t="shared" si="104"/>
        <v>0</v>
      </c>
      <c r="AT309" s="354">
        <f t="shared" si="104"/>
        <v>0</v>
      </c>
      <c r="AU309" s="354">
        <f t="shared" si="104"/>
        <v>0</v>
      </c>
      <c r="AV309" s="354">
        <f t="shared" si="104"/>
        <v>0</v>
      </c>
      <c r="AW309" s="354">
        <f t="shared" si="104"/>
        <v>0</v>
      </c>
      <c r="AX309" s="354">
        <f t="shared" si="104"/>
        <v>0</v>
      </c>
      <c r="AY309" s="354">
        <f t="shared" si="104"/>
        <v>0</v>
      </c>
      <c r="AZ309" s="354">
        <f t="shared" si="104"/>
        <v>0</v>
      </c>
      <c r="BA309" s="249"/>
    </row>
    <row r="310" spans="1:53" ht="15" hidden="1" outlineLevel="1">
      <c r="B310" s="246"/>
      <c r="C310" s="257"/>
      <c r="D310" s="256"/>
      <c r="E310" s="256"/>
      <c r="F310" s="256"/>
      <c r="G310" s="256"/>
      <c r="H310" s="256"/>
      <c r="I310" s="256"/>
      <c r="J310" s="256"/>
      <c r="K310" s="256"/>
      <c r="L310" s="256"/>
      <c r="M310" s="256"/>
      <c r="N310" s="256"/>
      <c r="O310" s="256"/>
      <c r="P310" s="256"/>
      <c r="Q310" s="256"/>
      <c r="R310" s="256"/>
      <c r="S310" s="256"/>
      <c r="T310" s="256"/>
      <c r="U310" s="243"/>
      <c r="V310" s="256"/>
      <c r="W310" s="256"/>
      <c r="X310" s="256"/>
      <c r="Y310" s="256"/>
      <c r="Z310" s="256"/>
      <c r="AA310" s="256"/>
      <c r="AB310" s="256"/>
      <c r="AC310" s="256"/>
      <c r="AD310" s="256"/>
      <c r="AE310" s="256"/>
      <c r="AF310" s="256"/>
      <c r="AG310" s="256"/>
      <c r="AH310" s="256"/>
      <c r="AI310" s="256"/>
      <c r="AJ310" s="256"/>
      <c r="AK310" s="256"/>
      <c r="AL310" s="256"/>
      <c r="AM310" s="355"/>
      <c r="AN310" s="355"/>
      <c r="AO310" s="355"/>
      <c r="AP310" s="355"/>
      <c r="AQ310" s="355"/>
      <c r="AR310" s="355"/>
      <c r="AS310" s="355"/>
      <c r="AT310" s="355"/>
      <c r="AU310" s="355"/>
      <c r="AV310" s="355"/>
      <c r="AW310" s="355"/>
      <c r="AX310" s="355"/>
      <c r="AY310" s="355"/>
      <c r="AZ310" s="355"/>
      <c r="BA310" s="258"/>
    </row>
    <row r="311" spans="1:53" ht="15" hidden="1" outlineLevel="1">
      <c r="A311" s="440">
        <v>6</v>
      </c>
      <c r="B311" s="246" t="s">
        <v>6</v>
      </c>
      <c r="C311" s="243" t="s">
        <v>22</v>
      </c>
      <c r="D311" s="247"/>
      <c r="E311" s="247"/>
      <c r="F311" s="247"/>
      <c r="G311" s="247"/>
      <c r="H311" s="247"/>
      <c r="I311" s="247"/>
      <c r="J311" s="247"/>
      <c r="K311" s="247"/>
      <c r="L311" s="247"/>
      <c r="M311" s="247"/>
      <c r="N311" s="247"/>
      <c r="O311" s="247"/>
      <c r="P311" s="247"/>
      <c r="Q311" s="247"/>
      <c r="R311" s="247"/>
      <c r="S311" s="247"/>
      <c r="T311" s="247"/>
      <c r="U311" s="243"/>
      <c r="V311" s="247"/>
      <c r="W311" s="247"/>
      <c r="X311" s="247"/>
      <c r="Y311" s="247"/>
      <c r="Z311" s="247"/>
      <c r="AA311" s="247"/>
      <c r="AB311" s="247"/>
      <c r="AC311" s="247"/>
      <c r="AD311" s="247"/>
      <c r="AE311" s="247"/>
      <c r="AF311" s="247"/>
      <c r="AG311" s="247"/>
      <c r="AH311" s="247"/>
      <c r="AI311" s="247"/>
      <c r="AJ311" s="247"/>
      <c r="AK311" s="247"/>
      <c r="AL311" s="247"/>
      <c r="AM311" s="353"/>
      <c r="AN311" s="353"/>
      <c r="AO311" s="353"/>
      <c r="AP311" s="353"/>
      <c r="AQ311" s="353"/>
      <c r="AR311" s="353"/>
      <c r="AS311" s="353"/>
      <c r="AT311" s="353"/>
      <c r="AU311" s="353"/>
      <c r="AV311" s="353"/>
      <c r="AW311" s="353"/>
      <c r="AX311" s="353"/>
      <c r="AY311" s="353"/>
      <c r="AZ311" s="353"/>
      <c r="BA311" s="248">
        <f>SUM(AM311:AZ311)</f>
        <v>0</v>
      </c>
    </row>
    <row r="312" spans="1:53" ht="15" hidden="1" outlineLevel="1">
      <c r="B312" s="246" t="s">
        <v>950</v>
      </c>
      <c r="C312" s="243" t="s">
        <v>145</v>
      </c>
      <c r="D312" s="247"/>
      <c r="E312" s="247"/>
      <c r="F312" s="247"/>
      <c r="G312" s="247"/>
      <c r="H312" s="247"/>
      <c r="I312" s="247"/>
      <c r="J312" s="247"/>
      <c r="K312" s="247"/>
      <c r="L312" s="247"/>
      <c r="M312" s="247"/>
      <c r="N312" s="247"/>
      <c r="O312" s="247"/>
      <c r="P312" s="247"/>
      <c r="Q312" s="247"/>
      <c r="R312" s="247"/>
      <c r="S312" s="247"/>
      <c r="T312" s="247"/>
      <c r="U312" s="406"/>
      <c r="V312" s="247"/>
      <c r="W312" s="247"/>
      <c r="X312" s="247"/>
      <c r="Y312" s="247"/>
      <c r="Z312" s="247"/>
      <c r="AA312" s="247"/>
      <c r="AB312" s="247"/>
      <c r="AC312" s="247"/>
      <c r="AD312" s="247"/>
      <c r="AE312" s="247"/>
      <c r="AF312" s="247"/>
      <c r="AG312" s="247"/>
      <c r="AH312" s="247"/>
      <c r="AI312" s="247"/>
      <c r="AJ312" s="247"/>
      <c r="AK312" s="247"/>
      <c r="AL312" s="247"/>
      <c r="AM312" s="354">
        <f>AM311</f>
        <v>0</v>
      </c>
      <c r="AN312" s="354">
        <f>AN311</f>
        <v>0</v>
      </c>
      <c r="AO312" s="354">
        <f t="shared" ref="AO312:AZ312" si="105">AO311</f>
        <v>0</v>
      </c>
      <c r="AP312" s="354">
        <f t="shared" si="105"/>
        <v>0</v>
      </c>
      <c r="AQ312" s="354">
        <f t="shared" si="105"/>
        <v>0</v>
      </c>
      <c r="AR312" s="354">
        <f t="shared" si="105"/>
        <v>0</v>
      </c>
      <c r="AS312" s="354">
        <f t="shared" si="105"/>
        <v>0</v>
      </c>
      <c r="AT312" s="354">
        <f t="shared" si="105"/>
        <v>0</v>
      </c>
      <c r="AU312" s="354">
        <f t="shared" si="105"/>
        <v>0</v>
      </c>
      <c r="AV312" s="354">
        <f t="shared" si="105"/>
        <v>0</v>
      </c>
      <c r="AW312" s="354">
        <f t="shared" si="105"/>
        <v>0</v>
      </c>
      <c r="AX312" s="354">
        <f t="shared" si="105"/>
        <v>0</v>
      </c>
      <c r="AY312" s="354">
        <f t="shared" si="105"/>
        <v>0</v>
      </c>
      <c r="AZ312" s="354">
        <f t="shared" si="105"/>
        <v>0</v>
      </c>
      <c r="BA312" s="249"/>
    </row>
    <row r="313" spans="1:53" ht="15" hidden="1" outlineLevel="1">
      <c r="B313" s="246"/>
      <c r="C313" s="257"/>
      <c r="D313" s="256"/>
      <c r="E313" s="256"/>
      <c r="F313" s="256"/>
      <c r="G313" s="256"/>
      <c r="H313" s="256"/>
      <c r="I313" s="256"/>
      <c r="J313" s="256"/>
      <c r="K313" s="256"/>
      <c r="L313" s="256"/>
      <c r="M313" s="256"/>
      <c r="N313" s="256"/>
      <c r="O313" s="256"/>
      <c r="P313" s="256"/>
      <c r="Q313" s="256"/>
      <c r="R313" s="256"/>
      <c r="S313" s="256"/>
      <c r="T313" s="256"/>
      <c r="U313" s="243"/>
      <c r="V313" s="256"/>
      <c r="W313" s="256"/>
      <c r="X313" s="256"/>
      <c r="Y313" s="256"/>
      <c r="Z313" s="256"/>
      <c r="AA313" s="256"/>
      <c r="AB313" s="256"/>
      <c r="AC313" s="256"/>
      <c r="AD313" s="256"/>
      <c r="AE313" s="256"/>
      <c r="AF313" s="256"/>
      <c r="AG313" s="256"/>
      <c r="AH313" s="256"/>
      <c r="AI313" s="256"/>
      <c r="AJ313" s="256"/>
      <c r="AK313" s="256"/>
      <c r="AL313" s="256"/>
      <c r="AM313" s="355"/>
      <c r="AN313" s="355"/>
      <c r="AO313" s="355"/>
      <c r="AP313" s="355"/>
      <c r="AQ313" s="355"/>
      <c r="AR313" s="355"/>
      <c r="AS313" s="355"/>
      <c r="AT313" s="355"/>
      <c r="AU313" s="355"/>
      <c r="AV313" s="355"/>
      <c r="AW313" s="355"/>
      <c r="AX313" s="355"/>
      <c r="AY313" s="355"/>
      <c r="AZ313" s="355"/>
      <c r="BA313" s="258"/>
    </row>
    <row r="314" spans="1:53" ht="15" hidden="1" outlineLevel="1">
      <c r="A314" s="440">
        <v>7</v>
      </c>
      <c r="B314" s="246" t="s">
        <v>39</v>
      </c>
      <c r="C314" s="243" t="s">
        <v>22</v>
      </c>
      <c r="D314" s="247"/>
      <c r="E314" s="247"/>
      <c r="F314" s="247"/>
      <c r="G314" s="247"/>
      <c r="H314" s="247"/>
      <c r="I314" s="247"/>
      <c r="J314" s="247"/>
      <c r="K314" s="247"/>
      <c r="L314" s="247"/>
      <c r="M314" s="247"/>
      <c r="N314" s="247"/>
      <c r="O314" s="247"/>
      <c r="P314" s="247"/>
      <c r="Q314" s="247"/>
      <c r="R314" s="247"/>
      <c r="S314" s="247"/>
      <c r="T314" s="247"/>
      <c r="U314" s="243"/>
      <c r="V314" s="247"/>
      <c r="W314" s="247"/>
      <c r="X314" s="247"/>
      <c r="Y314" s="247"/>
      <c r="Z314" s="247"/>
      <c r="AA314" s="247"/>
      <c r="AB314" s="247"/>
      <c r="AC314" s="247"/>
      <c r="AD314" s="247"/>
      <c r="AE314" s="247"/>
      <c r="AF314" s="247"/>
      <c r="AG314" s="247"/>
      <c r="AH314" s="247"/>
      <c r="AI314" s="247"/>
      <c r="AJ314" s="247"/>
      <c r="AK314" s="247"/>
      <c r="AL314" s="247"/>
      <c r="AM314" s="353"/>
      <c r="AN314" s="353"/>
      <c r="AO314" s="353"/>
      <c r="AP314" s="353"/>
      <c r="AQ314" s="353"/>
      <c r="AR314" s="353"/>
      <c r="AS314" s="353"/>
      <c r="AT314" s="353"/>
      <c r="AU314" s="353"/>
      <c r="AV314" s="353"/>
      <c r="AW314" s="353"/>
      <c r="AX314" s="353"/>
      <c r="AY314" s="353"/>
      <c r="AZ314" s="353"/>
      <c r="BA314" s="248">
        <f>SUM(AM314:AZ314)</f>
        <v>0</v>
      </c>
    </row>
    <row r="315" spans="1:53" ht="15" hidden="1" outlineLevel="1">
      <c r="B315" s="246" t="s">
        <v>950</v>
      </c>
      <c r="C315" s="243" t="s">
        <v>145</v>
      </c>
      <c r="D315" s="247"/>
      <c r="E315" s="247"/>
      <c r="F315" s="247"/>
      <c r="G315" s="247"/>
      <c r="H315" s="247"/>
      <c r="I315" s="247"/>
      <c r="J315" s="247"/>
      <c r="K315" s="247"/>
      <c r="L315" s="247"/>
      <c r="M315" s="247"/>
      <c r="N315" s="247"/>
      <c r="O315" s="247"/>
      <c r="P315" s="247"/>
      <c r="Q315" s="247"/>
      <c r="R315" s="247"/>
      <c r="S315" s="247"/>
      <c r="T315" s="247"/>
      <c r="U315" s="243"/>
      <c r="V315" s="247"/>
      <c r="W315" s="247"/>
      <c r="X315" s="247"/>
      <c r="Y315" s="247"/>
      <c r="Z315" s="247"/>
      <c r="AA315" s="247"/>
      <c r="AB315" s="247"/>
      <c r="AC315" s="247"/>
      <c r="AD315" s="247"/>
      <c r="AE315" s="247"/>
      <c r="AF315" s="247"/>
      <c r="AG315" s="247"/>
      <c r="AH315" s="247"/>
      <c r="AI315" s="247"/>
      <c r="AJ315" s="247"/>
      <c r="AK315" s="247"/>
      <c r="AL315" s="247"/>
      <c r="AM315" s="354">
        <f>AM314</f>
        <v>0</v>
      </c>
      <c r="AN315" s="354">
        <f>AN314</f>
        <v>0</v>
      </c>
      <c r="AO315" s="354">
        <f t="shared" ref="AO315:AZ315" si="106">AO314</f>
        <v>0</v>
      </c>
      <c r="AP315" s="354">
        <f t="shared" si="106"/>
        <v>0</v>
      </c>
      <c r="AQ315" s="354">
        <f t="shared" si="106"/>
        <v>0</v>
      </c>
      <c r="AR315" s="354">
        <f t="shared" si="106"/>
        <v>0</v>
      </c>
      <c r="AS315" s="354">
        <f t="shared" si="106"/>
        <v>0</v>
      </c>
      <c r="AT315" s="354">
        <f t="shared" si="106"/>
        <v>0</v>
      </c>
      <c r="AU315" s="354">
        <f t="shared" si="106"/>
        <v>0</v>
      </c>
      <c r="AV315" s="354">
        <f t="shared" si="106"/>
        <v>0</v>
      </c>
      <c r="AW315" s="354">
        <f t="shared" si="106"/>
        <v>0</v>
      </c>
      <c r="AX315" s="354">
        <f t="shared" si="106"/>
        <v>0</v>
      </c>
      <c r="AY315" s="354">
        <f t="shared" si="106"/>
        <v>0</v>
      </c>
      <c r="AZ315" s="354">
        <f t="shared" si="106"/>
        <v>0</v>
      </c>
      <c r="BA315" s="249"/>
    </row>
    <row r="316" spans="1:53" ht="15" hidden="1" outlineLevel="1">
      <c r="B316" s="246"/>
      <c r="C316" s="257"/>
      <c r="D316" s="256"/>
      <c r="E316" s="256"/>
      <c r="F316" s="256"/>
      <c r="G316" s="256"/>
      <c r="H316" s="256"/>
      <c r="I316" s="256"/>
      <c r="J316" s="256"/>
      <c r="K316" s="256"/>
      <c r="L316" s="256"/>
      <c r="M316" s="256"/>
      <c r="N316" s="256"/>
      <c r="O316" s="256"/>
      <c r="P316" s="256"/>
      <c r="Q316" s="256"/>
      <c r="R316" s="256"/>
      <c r="S316" s="256"/>
      <c r="T316" s="256"/>
      <c r="U316" s="243"/>
      <c r="V316" s="256"/>
      <c r="W316" s="256"/>
      <c r="X316" s="256"/>
      <c r="Y316" s="256"/>
      <c r="Z316" s="256"/>
      <c r="AA316" s="256"/>
      <c r="AB316" s="256"/>
      <c r="AC316" s="256"/>
      <c r="AD316" s="256"/>
      <c r="AE316" s="256"/>
      <c r="AF316" s="256"/>
      <c r="AG316" s="256"/>
      <c r="AH316" s="256"/>
      <c r="AI316" s="256"/>
      <c r="AJ316" s="256"/>
      <c r="AK316" s="256"/>
      <c r="AL316" s="256"/>
      <c r="AM316" s="355"/>
      <c r="AN316" s="355"/>
      <c r="AO316" s="355"/>
      <c r="AP316" s="355"/>
      <c r="AQ316" s="355"/>
      <c r="AR316" s="355"/>
      <c r="AS316" s="355"/>
      <c r="AT316" s="355"/>
      <c r="AU316" s="355"/>
      <c r="AV316" s="355"/>
      <c r="AW316" s="355"/>
      <c r="AX316" s="355"/>
      <c r="AY316" s="355"/>
      <c r="AZ316" s="355"/>
      <c r="BA316" s="258"/>
    </row>
    <row r="317" spans="1:53" s="235" customFormat="1" ht="15" hidden="1" outlineLevel="1">
      <c r="A317" s="440">
        <v>8</v>
      </c>
      <c r="B317" s="246" t="s">
        <v>447</v>
      </c>
      <c r="C317" s="243" t="s">
        <v>22</v>
      </c>
      <c r="D317" s="247"/>
      <c r="E317" s="247"/>
      <c r="F317" s="247"/>
      <c r="G317" s="247"/>
      <c r="H317" s="247"/>
      <c r="I317" s="247"/>
      <c r="J317" s="247"/>
      <c r="K317" s="247"/>
      <c r="L317" s="247"/>
      <c r="M317" s="247"/>
      <c r="N317" s="247"/>
      <c r="O317" s="247"/>
      <c r="P317" s="247"/>
      <c r="Q317" s="247"/>
      <c r="R317" s="247"/>
      <c r="S317" s="247"/>
      <c r="T317" s="247"/>
      <c r="U317" s="243"/>
      <c r="V317" s="247"/>
      <c r="W317" s="247"/>
      <c r="X317" s="247"/>
      <c r="Y317" s="247"/>
      <c r="Z317" s="247"/>
      <c r="AA317" s="247"/>
      <c r="AB317" s="247"/>
      <c r="AC317" s="247"/>
      <c r="AD317" s="247"/>
      <c r="AE317" s="247"/>
      <c r="AF317" s="247"/>
      <c r="AG317" s="247"/>
      <c r="AH317" s="247"/>
      <c r="AI317" s="247"/>
      <c r="AJ317" s="247"/>
      <c r="AK317" s="247"/>
      <c r="AL317" s="247"/>
      <c r="AM317" s="353"/>
      <c r="AN317" s="353"/>
      <c r="AO317" s="353"/>
      <c r="AP317" s="353"/>
      <c r="AQ317" s="353"/>
      <c r="AR317" s="353"/>
      <c r="AS317" s="353"/>
      <c r="AT317" s="353"/>
      <c r="AU317" s="353"/>
      <c r="AV317" s="353"/>
      <c r="AW317" s="353"/>
      <c r="AX317" s="353"/>
      <c r="AY317" s="353"/>
      <c r="AZ317" s="353"/>
      <c r="BA317" s="248">
        <f>SUM(AM317:AZ317)</f>
        <v>0</v>
      </c>
    </row>
    <row r="318" spans="1:53" s="235" customFormat="1" ht="15" hidden="1" outlineLevel="1">
      <c r="A318" s="440"/>
      <c r="B318" s="246" t="s">
        <v>950</v>
      </c>
      <c r="C318" s="243" t="s">
        <v>145</v>
      </c>
      <c r="D318" s="247"/>
      <c r="E318" s="247"/>
      <c r="F318" s="247"/>
      <c r="G318" s="247"/>
      <c r="H318" s="247"/>
      <c r="I318" s="247"/>
      <c r="J318" s="247"/>
      <c r="K318" s="247"/>
      <c r="L318" s="247"/>
      <c r="M318" s="247"/>
      <c r="N318" s="247"/>
      <c r="O318" s="247"/>
      <c r="P318" s="247"/>
      <c r="Q318" s="247"/>
      <c r="R318" s="247"/>
      <c r="S318" s="247"/>
      <c r="T318" s="247"/>
      <c r="U318" s="243"/>
      <c r="V318" s="247"/>
      <c r="W318" s="247"/>
      <c r="X318" s="247"/>
      <c r="Y318" s="247"/>
      <c r="Z318" s="247"/>
      <c r="AA318" s="247"/>
      <c r="AB318" s="247"/>
      <c r="AC318" s="247"/>
      <c r="AD318" s="247"/>
      <c r="AE318" s="247"/>
      <c r="AF318" s="247"/>
      <c r="AG318" s="247"/>
      <c r="AH318" s="247"/>
      <c r="AI318" s="247"/>
      <c r="AJ318" s="247"/>
      <c r="AK318" s="247"/>
      <c r="AL318" s="247"/>
      <c r="AM318" s="354">
        <f>AM317</f>
        <v>0</v>
      </c>
      <c r="AN318" s="354">
        <f>AN317</f>
        <v>0</v>
      </c>
      <c r="AO318" s="354">
        <f t="shared" ref="AO318:AZ318" si="107">AO317</f>
        <v>0</v>
      </c>
      <c r="AP318" s="354">
        <f t="shared" si="107"/>
        <v>0</v>
      </c>
      <c r="AQ318" s="354">
        <f t="shared" si="107"/>
        <v>0</v>
      </c>
      <c r="AR318" s="354">
        <f t="shared" si="107"/>
        <v>0</v>
      </c>
      <c r="AS318" s="354">
        <f t="shared" si="107"/>
        <v>0</v>
      </c>
      <c r="AT318" s="354">
        <f t="shared" si="107"/>
        <v>0</v>
      </c>
      <c r="AU318" s="354">
        <f t="shared" si="107"/>
        <v>0</v>
      </c>
      <c r="AV318" s="354">
        <f t="shared" si="107"/>
        <v>0</v>
      </c>
      <c r="AW318" s="354">
        <f t="shared" si="107"/>
        <v>0</v>
      </c>
      <c r="AX318" s="354">
        <f t="shared" si="107"/>
        <v>0</v>
      </c>
      <c r="AY318" s="354">
        <f t="shared" si="107"/>
        <v>0</v>
      </c>
      <c r="AZ318" s="354">
        <f t="shared" si="107"/>
        <v>0</v>
      </c>
      <c r="BA318" s="249"/>
    </row>
    <row r="319" spans="1:53" s="235" customFormat="1" ht="15" hidden="1" outlineLevel="1">
      <c r="A319" s="440"/>
      <c r="B319" s="246"/>
      <c r="C319" s="257"/>
      <c r="D319" s="256"/>
      <c r="E319" s="256"/>
      <c r="F319" s="256"/>
      <c r="G319" s="256"/>
      <c r="H319" s="256"/>
      <c r="I319" s="256"/>
      <c r="J319" s="256"/>
      <c r="K319" s="256"/>
      <c r="L319" s="256"/>
      <c r="M319" s="256"/>
      <c r="N319" s="256"/>
      <c r="O319" s="256"/>
      <c r="P319" s="256"/>
      <c r="Q319" s="256"/>
      <c r="R319" s="256"/>
      <c r="S319" s="256"/>
      <c r="T319" s="256"/>
      <c r="U319" s="243"/>
      <c r="V319" s="256"/>
      <c r="W319" s="256"/>
      <c r="X319" s="256"/>
      <c r="Y319" s="256"/>
      <c r="Z319" s="256"/>
      <c r="AA319" s="256"/>
      <c r="AB319" s="256"/>
      <c r="AC319" s="256"/>
      <c r="AD319" s="256"/>
      <c r="AE319" s="256"/>
      <c r="AF319" s="256"/>
      <c r="AG319" s="256"/>
      <c r="AH319" s="256"/>
      <c r="AI319" s="256"/>
      <c r="AJ319" s="256"/>
      <c r="AK319" s="256"/>
      <c r="AL319" s="256"/>
      <c r="AM319" s="355"/>
      <c r="AN319" s="355"/>
      <c r="AO319" s="355"/>
      <c r="AP319" s="355"/>
      <c r="AQ319" s="355"/>
      <c r="AR319" s="355"/>
      <c r="AS319" s="355"/>
      <c r="AT319" s="355"/>
      <c r="AU319" s="355"/>
      <c r="AV319" s="355"/>
      <c r="AW319" s="355"/>
      <c r="AX319" s="355"/>
      <c r="AY319" s="355"/>
      <c r="AZ319" s="355"/>
      <c r="BA319" s="258"/>
    </row>
    <row r="320" spans="1:53" ht="15" hidden="1" outlineLevel="1">
      <c r="A320" s="440">
        <v>9</v>
      </c>
      <c r="B320" s="246" t="s">
        <v>7</v>
      </c>
      <c r="C320" s="243" t="s">
        <v>22</v>
      </c>
      <c r="D320" s="247"/>
      <c r="E320" s="247"/>
      <c r="F320" s="247"/>
      <c r="G320" s="247"/>
      <c r="H320" s="247"/>
      <c r="I320" s="247"/>
      <c r="J320" s="247"/>
      <c r="K320" s="247"/>
      <c r="L320" s="247"/>
      <c r="M320" s="247"/>
      <c r="N320" s="247"/>
      <c r="O320" s="247"/>
      <c r="P320" s="247"/>
      <c r="Q320" s="247"/>
      <c r="R320" s="247"/>
      <c r="S320" s="247"/>
      <c r="T320" s="247"/>
      <c r="U320" s="243"/>
      <c r="V320" s="247"/>
      <c r="W320" s="247"/>
      <c r="X320" s="247"/>
      <c r="Y320" s="247"/>
      <c r="Z320" s="247"/>
      <c r="AA320" s="247"/>
      <c r="AB320" s="247"/>
      <c r="AC320" s="247"/>
      <c r="AD320" s="247"/>
      <c r="AE320" s="247"/>
      <c r="AF320" s="247"/>
      <c r="AG320" s="247"/>
      <c r="AH320" s="247"/>
      <c r="AI320" s="247"/>
      <c r="AJ320" s="247"/>
      <c r="AK320" s="247"/>
      <c r="AL320" s="247"/>
      <c r="AM320" s="353"/>
      <c r="AN320" s="353"/>
      <c r="AO320" s="353"/>
      <c r="AP320" s="353"/>
      <c r="AQ320" s="353"/>
      <c r="AR320" s="353"/>
      <c r="AS320" s="353"/>
      <c r="AT320" s="353"/>
      <c r="AU320" s="353"/>
      <c r="AV320" s="353"/>
      <c r="AW320" s="353"/>
      <c r="AX320" s="353"/>
      <c r="AY320" s="353"/>
      <c r="AZ320" s="353"/>
      <c r="BA320" s="248">
        <f>SUM(AM320:AZ320)</f>
        <v>0</v>
      </c>
    </row>
    <row r="321" spans="1:53" ht="15" hidden="1" outlineLevel="1">
      <c r="B321" s="246" t="s">
        <v>950</v>
      </c>
      <c r="C321" s="243" t="s">
        <v>145</v>
      </c>
      <c r="D321" s="247"/>
      <c r="E321" s="247"/>
      <c r="F321" s="247"/>
      <c r="G321" s="247"/>
      <c r="H321" s="247"/>
      <c r="I321" s="247"/>
      <c r="J321" s="247"/>
      <c r="K321" s="247"/>
      <c r="L321" s="247"/>
      <c r="M321" s="247"/>
      <c r="N321" s="247"/>
      <c r="O321" s="247"/>
      <c r="P321" s="247"/>
      <c r="Q321" s="247"/>
      <c r="R321" s="247"/>
      <c r="S321" s="247"/>
      <c r="T321" s="247"/>
      <c r="U321" s="243"/>
      <c r="V321" s="247"/>
      <c r="W321" s="247"/>
      <c r="X321" s="247"/>
      <c r="Y321" s="247"/>
      <c r="Z321" s="247"/>
      <c r="AA321" s="247"/>
      <c r="AB321" s="247"/>
      <c r="AC321" s="247"/>
      <c r="AD321" s="247"/>
      <c r="AE321" s="247"/>
      <c r="AF321" s="247"/>
      <c r="AG321" s="247"/>
      <c r="AH321" s="247"/>
      <c r="AI321" s="247"/>
      <c r="AJ321" s="247"/>
      <c r="AK321" s="247"/>
      <c r="AL321" s="247"/>
      <c r="AM321" s="354">
        <f>AM320</f>
        <v>0</v>
      </c>
      <c r="AN321" s="354">
        <f>AN320</f>
        <v>0</v>
      </c>
      <c r="AO321" s="354">
        <f t="shared" ref="AO321:AZ321" si="108">AO320</f>
        <v>0</v>
      </c>
      <c r="AP321" s="354">
        <f t="shared" si="108"/>
        <v>0</v>
      </c>
      <c r="AQ321" s="354">
        <f t="shared" si="108"/>
        <v>0</v>
      </c>
      <c r="AR321" s="354">
        <f t="shared" si="108"/>
        <v>0</v>
      </c>
      <c r="AS321" s="354">
        <f t="shared" si="108"/>
        <v>0</v>
      </c>
      <c r="AT321" s="354">
        <f t="shared" si="108"/>
        <v>0</v>
      </c>
      <c r="AU321" s="354">
        <f t="shared" si="108"/>
        <v>0</v>
      </c>
      <c r="AV321" s="354">
        <f t="shared" si="108"/>
        <v>0</v>
      </c>
      <c r="AW321" s="354">
        <f t="shared" si="108"/>
        <v>0</v>
      </c>
      <c r="AX321" s="354">
        <f t="shared" si="108"/>
        <v>0</v>
      </c>
      <c r="AY321" s="354">
        <f t="shared" si="108"/>
        <v>0</v>
      </c>
      <c r="AZ321" s="354">
        <f t="shared" si="108"/>
        <v>0</v>
      </c>
      <c r="BA321" s="249"/>
    </row>
    <row r="322" spans="1:53" ht="15" hidden="1" outlineLevel="1">
      <c r="B322" s="259"/>
      <c r="C322" s="260"/>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355"/>
      <c r="AN322" s="355"/>
      <c r="AO322" s="355"/>
      <c r="AP322" s="355"/>
      <c r="AQ322" s="355"/>
      <c r="AR322" s="355"/>
      <c r="AS322" s="355"/>
      <c r="AT322" s="355"/>
      <c r="AU322" s="355"/>
      <c r="AV322" s="355"/>
      <c r="AW322" s="355"/>
      <c r="AX322" s="355"/>
      <c r="AY322" s="355"/>
      <c r="AZ322" s="355"/>
      <c r="BA322" s="258"/>
    </row>
    <row r="323" spans="1:53" ht="15.75" hidden="1" outlineLevel="1">
      <c r="A323" s="441"/>
      <c r="B323" s="240" t="s">
        <v>8</v>
      </c>
      <c r="C323" s="241"/>
      <c r="D323" s="241"/>
      <c r="E323" s="241"/>
      <c r="F323" s="241"/>
      <c r="G323" s="241"/>
      <c r="H323" s="241"/>
      <c r="I323" s="241"/>
      <c r="J323" s="241"/>
      <c r="K323" s="241"/>
      <c r="L323" s="241"/>
      <c r="M323" s="241"/>
      <c r="N323" s="241"/>
      <c r="O323" s="241"/>
      <c r="P323" s="241"/>
      <c r="Q323" s="241"/>
      <c r="R323" s="241"/>
      <c r="S323" s="241"/>
      <c r="T323" s="241"/>
      <c r="U323" s="243"/>
      <c r="V323" s="241"/>
      <c r="W323" s="241"/>
      <c r="X323" s="241"/>
      <c r="Y323" s="241"/>
      <c r="Z323" s="241"/>
      <c r="AA323" s="241"/>
      <c r="AB323" s="241"/>
      <c r="AC323" s="241"/>
      <c r="AD323" s="241"/>
      <c r="AE323" s="241"/>
      <c r="AF323" s="241"/>
      <c r="AG323" s="241"/>
      <c r="AH323" s="241"/>
      <c r="AI323" s="241"/>
      <c r="AJ323" s="241"/>
      <c r="AK323" s="241"/>
      <c r="AL323" s="241"/>
      <c r="AM323" s="357"/>
      <c r="AN323" s="357"/>
      <c r="AO323" s="357"/>
      <c r="AP323" s="357"/>
      <c r="AQ323" s="357"/>
      <c r="AR323" s="357"/>
      <c r="AS323" s="357"/>
      <c r="AT323" s="357"/>
      <c r="AU323" s="357"/>
      <c r="AV323" s="357"/>
      <c r="AW323" s="357"/>
      <c r="AX323" s="357"/>
      <c r="AY323" s="357"/>
      <c r="AZ323" s="357"/>
      <c r="BA323" s="244"/>
    </row>
    <row r="324" spans="1:53" ht="15" hidden="1" outlineLevel="1">
      <c r="A324" s="440">
        <v>10</v>
      </c>
      <c r="B324" s="261" t="s">
        <v>19</v>
      </c>
      <c r="C324" s="243" t="s">
        <v>22</v>
      </c>
      <c r="D324" s="247"/>
      <c r="E324" s="247"/>
      <c r="F324" s="247"/>
      <c r="G324" s="247"/>
      <c r="H324" s="247"/>
      <c r="I324" s="247"/>
      <c r="J324" s="247"/>
      <c r="K324" s="247"/>
      <c r="L324" s="247"/>
      <c r="M324" s="247"/>
      <c r="N324" s="247"/>
      <c r="O324" s="247"/>
      <c r="P324" s="247"/>
      <c r="Q324" s="247"/>
      <c r="R324" s="247"/>
      <c r="S324" s="247"/>
      <c r="T324" s="247"/>
      <c r="U324" s="247">
        <v>12</v>
      </c>
      <c r="V324" s="247"/>
      <c r="W324" s="247"/>
      <c r="X324" s="247"/>
      <c r="Y324" s="247"/>
      <c r="Z324" s="247"/>
      <c r="AA324" s="247"/>
      <c r="AB324" s="247"/>
      <c r="AC324" s="247"/>
      <c r="AD324" s="247"/>
      <c r="AE324" s="247"/>
      <c r="AF324" s="247"/>
      <c r="AG324" s="247"/>
      <c r="AH324" s="247"/>
      <c r="AI324" s="247"/>
      <c r="AJ324" s="247"/>
      <c r="AK324" s="247"/>
      <c r="AL324" s="247"/>
      <c r="AM324" s="358"/>
      <c r="AN324" s="434"/>
      <c r="AO324" s="434"/>
      <c r="AP324" s="434"/>
      <c r="AQ324" s="358"/>
      <c r="AR324" s="358"/>
      <c r="AS324" s="358"/>
      <c r="AT324" s="358"/>
      <c r="AU324" s="358"/>
      <c r="AV324" s="358"/>
      <c r="AW324" s="358"/>
      <c r="AX324" s="358"/>
      <c r="AY324" s="358"/>
      <c r="AZ324" s="358"/>
      <c r="BA324" s="248">
        <f>SUM(AM324:AZ324)</f>
        <v>0</v>
      </c>
    </row>
    <row r="325" spans="1:53" ht="15" hidden="1" outlineLevel="1">
      <c r="B325" s="246" t="s">
        <v>950</v>
      </c>
      <c r="C325" s="243" t="s">
        <v>145</v>
      </c>
      <c r="D325" s="247"/>
      <c r="E325" s="247"/>
      <c r="F325" s="247"/>
      <c r="G325" s="247"/>
      <c r="H325" s="247"/>
      <c r="I325" s="247"/>
      <c r="J325" s="247"/>
      <c r="K325" s="247"/>
      <c r="L325" s="247"/>
      <c r="M325" s="247"/>
      <c r="N325" s="247"/>
      <c r="O325" s="247"/>
      <c r="P325" s="247"/>
      <c r="Q325" s="247"/>
      <c r="R325" s="247"/>
      <c r="S325" s="247"/>
      <c r="T325" s="247"/>
      <c r="U325" s="247">
        <f>U324</f>
        <v>12</v>
      </c>
      <c r="V325" s="247"/>
      <c r="W325" s="247"/>
      <c r="X325" s="247"/>
      <c r="Y325" s="247"/>
      <c r="Z325" s="247"/>
      <c r="AA325" s="247"/>
      <c r="AB325" s="247"/>
      <c r="AC325" s="247"/>
      <c r="AD325" s="247"/>
      <c r="AE325" s="247"/>
      <c r="AF325" s="247"/>
      <c r="AG325" s="247"/>
      <c r="AH325" s="247"/>
      <c r="AI325" s="247"/>
      <c r="AJ325" s="247"/>
      <c r="AK325" s="247"/>
      <c r="AL325" s="247"/>
      <c r="AM325" s="354">
        <f>AM324</f>
        <v>0</v>
      </c>
      <c r="AN325" s="354">
        <f>AN324</f>
        <v>0</v>
      </c>
      <c r="AO325" s="354">
        <f t="shared" ref="AO325:AZ325" si="109">AO324</f>
        <v>0</v>
      </c>
      <c r="AP325" s="354">
        <f t="shared" si="109"/>
        <v>0</v>
      </c>
      <c r="AQ325" s="354">
        <f t="shared" si="109"/>
        <v>0</v>
      </c>
      <c r="AR325" s="354">
        <f t="shared" si="109"/>
        <v>0</v>
      </c>
      <c r="AS325" s="354">
        <f t="shared" si="109"/>
        <v>0</v>
      </c>
      <c r="AT325" s="354">
        <f t="shared" si="109"/>
        <v>0</v>
      </c>
      <c r="AU325" s="354">
        <f t="shared" si="109"/>
        <v>0</v>
      </c>
      <c r="AV325" s="354">
        <f t="shared" si="109"/>
        <v>0</v>
      </c>
      <c r="AW325" s="354">
        <f t="shared" si="109"/>
        <v>0</v>
      </c>
      <c r="AX325" s="354">
        <f t="shared" si="109"/>
        <v>0</v>
      </c>
      <c r="AY325" s="354">
        <f t="shared" si="109"/>
        <v>0</v>
      </c>
      <c r="AZ325" s="354">
        <f t="shared" si="109"/>
        <v>0</v>
      </c>
      <c r="BA325" s="262"/>
    </row>
    <row r="326" spans="1:53" ht="15" hidden="1" outlineLevel="1">
      <c r="B326" s="261"/>
      <c r="C326" s="263"/>
      <c r="D326" s="243"/>
      <c r="E326" s="243"/>
      <c r="F326" s="243"/>
      <c r="G326" s="243"/>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359"/>
      <c r="AN326" s="359"/>
      <c r="AO326" s="359"/>
      <c r="AP326" s="359"/>
      <c r="AQ326" s="359"/>
      <c r="AR326" s="359"/>
      <c r="AS326" s="359"/>
      <c r="AT326" s="359"/>
      <c r="AU326" s="359"/>
      <c r="AV326" s="359"/>
      <c r="AW326" s="359"/>
      <c r="AX326" s="359"/>
      <c r="AY326" s="359"/>
      <c r="AZ326" s="359"/>
      <c r="BA326" s="264"/>
    </row>
    <row r="327" spans="1:53" ht="15" hidden="1" outlineLevel="1">
      <c r="A327" s="440">
        <v>11</v>
      </c>
      <c r="B327" s="265" t="s">
        <v>18</v>
      </c>
      <c r="C327" s="243" t="s">
        <v>22</v>
      </c>
      <c r="D327" s="247"/>
      <c r="E327" s="247"/>
      <c r="F327" s="247"/>
      <c r="G327" s="247"/>
      <c r="H327" s="247"/>
      <c r="I327" s="247"/>
      <c r="J327" s="247"/>
      <c r="K327" s="247"/>
      <c r="L327" s="247"/>
      <c r="M327" s="247"/>
      <c r="N327" s="247"/>
      <c r="O327" s="247"/>
      <c r="P327" s="247"/>
      <c r="Q327" s="247"/>
      <c r="R327" s="247"/>
      <c r="S327" s="247"/>
      <c r="T327" s="247"/>
      <c r="U327" s="247">
        <v>12</v>
      </c>
      <c r="V327" s="247"/>
      <c r="W327" s="247"/>
      <c r="X327" s="247"/>
      <c r="Y327" s="247"/>
      <c r="Z327" s="247"/>
      <c r="AA327" s="247"/>
      <c r="AB327" s="247"/>
      <c r="AC327" s="247"/>
      <c r="AD327" s="247"/>
      <c r="AE327" s="247"/>
      <c r="AF327" s="247"/>
      <c r="AG327" s="247"/>
      <c r="AH327" s="247"/>
      <c r="AI327" s="247"/>
      <c r="AJ327" s="247"/>
      <c r="AK327" s="247"/>
      <c r="AL327" s="247"/>
      <c r="AM327" s="358"/>
      <c r="AN327" s="434"/>
      <c r="AO327" s="358"/>
      <c r="AP327" s="358"/>
      <c r="AQ327" s="358"/>
      <c r="AR327" s="358"/>
      <c r="AS327" s="358"/>
      <c r="AT327" s="358"/>
      <c r="AU327" s="358"/>
      <c r="AV327" s="358"/>
      <c r="AW327" s="358"/>
      <c r="AX327" s="358"/>
      <c r="AY327" s="358"/>
      <c r="AZ327" s="358"/>
      <c r="BA327" s="248">
        <f>SUM(AM327:AZ327)</f>
        <v>0</v>
      </c>
    </row>
    <row r="328" spans="1:53" ht="15" hidden="1" outlineLevel="1">
      <c r="B328" s="246" t="s">
        <v>950</v>
      </c>
      <c r="C328" s="243" t="s">
        <v>145</v>
      </c>
      <c r="D328" s="247"/>
      <c r="E328" s="247"/>
      <c r="F328" s="247"/>
      <c r="G328" s="247"/>
      <c r="H328" s="247"/>
      <c r="I328" s="247"/>
      <c r="J328" s="247"/>
      <c r="K328" s="247"/>
      <c r="L328" s="247"/>
      <c r="M328" s="247"/>
      <c r="N328" s="247"/>
      <c r="O328" s="247"/>
      <c r="P328" s="247"/>
      <c r="Q328" s="247"/>
      <c r="R328" s="247"/>
      <c r="S328" s="247"/>
      <c r="T328" s="247"/>
      <c r="U328" s="247">
        <f>U327</f>
        <v>12</v>
      </c>
      <c r="V328" s="247"/>
      <c r="W328" s="247"/>
      <c r="X328" s="247"/>
      <c r="Y328" s="247"/>
      <c r="Z328" s="247"/>
      <c r="AA328" s="247"/>
      <c r="AB328" s="247"/>
      <c r="AC328" s="247"/>
      <c r="AD328" s="247"/>
      <c r="AE328" s="247"/>
      <c r="AF328" s="247"/>
      <c r="AG328" s="247"/>
      <c r="AH328" s="247"/>
      <c r="AI328" s="247"/>
      <c r="AJ328" s="247"/>
      <c r="AK328" s="247"/>
      <c r="AL328" s="247"/>
      <c r="AM328" s="354">
        <f>AM327</f>
        <v>0</v>
      </c>
      <c r="AN328" s="354">
        <f>AN327</f>
        <v>0</v>
      </c>
      <c r="AO328" s="354">
        <f t="shared" ref="AO328:AZ328" si="110">AO327</f>
        <v>0</v>
      </c>
      <c r="AP328" s="354">
        <f t="shared" si="110"/>
        <v>0</v>
      </c>
      <c r="AQ328" s="354">
        <f t="shared" si="110"/>
        <v>0</v>
      </c>
      <c r="AR328" s="354">
        <f t="shared" si="110"/>
        <v>0</v>
      </c>
      <c r="AS328" s="354">
        <f t="shared" si="110"/>
        <v>0</v>
      </c>
      <c r="AT328" s="354">
        <f t="shared" si="110"/>
        <v>0</v>
      </c>
      <c r="AU328" s="354">
        <f t="shared" si="110"/>
        <v>0</v>
      </c>
      <c r="AV328" s="354">
        <f t="shared" si="110"/>
        <v>0</v>
      </c>
      <c r="AW328" s="354">
        <f t="shared" si="110"/>
        <v>0</v>
      </c>
      <c r="AX328" s="354">
        <f t="shared" si="110"/>
        <v>0</v>
      </c>
      <c r="AY328" s="354">
        <f t="shared" si="110"/>
        <v>0</v>
      </c>
      <c r="AZ328" s="354">
        <f t="shared" si="110"/>
        <v>0</v>
      </c>
      <c r="BA328" s="262"/>
    </row>
    <row r="329" spans="1:53" ht="15" hidden="1" outlineLevel="1">
      <c r="B329" s="265"/>
      <c r="C329" s="263"/>
      <c r="D329" s="243"/>
      <c r="E329" s="243"/>
      <c r="F329" s="243"/>
      <c r="G329" s="243"/>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359"/>
      <c r="AN329" s="360"/>
      <c r="AO329" s="359"/>
      <c r="AP329" s="359"/>
      <c r="AQ329" s="359"/>
      <c r="AR329" s="359"/>
      <c r="AS329" s="359"/>
      <c r="AT329" s="359"/>
      <c r="AU329" s="359"/>
      <c r="AV329" s="359"/>
      <c r="AW329" s="359"/>
      <c r="AX329" s="359"/>
      <c r="AY329" s="359"/>
      <c r="AZ329" s="359"/>
      <c r="BA329" s="264"/>
    </row>
    <row r="330" spans="1:53" ht="15" hidden="1" outlineLevel="1">
      <c r="A330" s="440">
        <v>12</v>
      </c>
      <c r="B330" s="265" t="s">
        <v>20</v>
      </c>
      <c r="C330" s="243" t="s">
        <v>22</v>
      </c>
      <c r="D330" s="247"/>
      <c r="E330" s="247"/>
      <c r="F330" s="247"/>
      <c r="G330" s="247"/>
      <c r="H330" s="247"/>
      <c r="I330" s="247"/>
      <c r="J330" s="247"/>
      <c r="K330" s="247"/>
      <c r="L330" s="247"/>
      <c r="M330" s="247"/>
      <c r="N330" s="247"/>
      <c r="O330" s="247"/>
      <c r="P330" s="247"/>
      <c r="Q330" s="247"/>
      <c r="R330" s="247"/>
      <c r="S330" s="247"/>
      <c r="T330" s="247"/>
      <c r="U330" s="247">
        <v>3</v>
      </c>
      <c r="V330" s="247"/>
      <c r="W330" s="247"/>
      <c r="X330" s="247"/>
      <c r="Y330" s="247"/>
      <c r="Z330" s="247"/>
      <c r="AA330" s="247"/>
      <c r="AB330" s="247"/>
      <c r="AC330" s="247"/>
      <c r="AD330" s="247"/>
      <c r="AE330" s="247"/>
      <c r="AF330" s="247"/>
      <c r="AG330" s="247"/>
      <c r="AH330" s="247"/>
      <c r="AI330" s="247"/>
      <c r="AJ330" s="247"/>
      <c r="AK330" s="247"/>
      <c r="AL330" s="247"/>
      <c r="AM330" s="358"/>
      <c r="AN330" s="358"/>
      <c r="AO330" s="358"/>
      <c r="AP330" s="358"/>
      <c r="AQ330" s="358"/>
      <c r="AR330" s="358"/>
      <c r="AS330" s="358"/>
      <c r="AT330" s="358"/>
      <c r="AU330" s="358"/>
      <c r="AV330" s="358"/>
      <c r="AW330" s="358"/>
      <c r="AX330" s="358"/>
      <c r="AY330" s="358"/>
      <c r="AZ330" s="358"/>
      <c r="BA330" s="248">
        <f>SUM(AM330:AZ330)</f>
        <v>0</v>
      </c>
    </row>
    <row r="331" spans="1:53" ht="15" hidden="1" outlineLevel="1">
      <c r="B331" s="246" t="s">
        <v>950</v>
      </c>
      <c r="C331" s="243" t="s">
        <v>145</v>
      </c>
      <c r="D331" s="247"/>
      <c r="E331" s="247"/>
      <c r="F331" s="247"/>
      <c r="G331" s="247"/>
      <c r="H331" s="247"/>
      <c r="I331" s="247"/>
      <c r="J331" s="247"/>
      <c r="K331" s="247"/>
      <c r="L331" s="247"/>
      <c r="M331" s="247"/>
      <c r="N331" s="247"/>
      <c r="O331" s="247"/>
      <c r="P331" s="247"/>
      <c r="Q331" s="247"/>
      <c r="R331" s="247"/>
      <c r="S331" s="247"/>
      <c r="T331" s="247"/>
      <c r="U331" s="247">
        <f>U330</f>
        <v>3</v>
      </c>
      <c r="V331" s="247"/>
      <c r="W331" s="247"/>
      <c r="X331" s="247"/>
      <c r="Y331" s="247"/>
      <c r="Z331" s="247"/>
      <c r="AA331" s="247"/>
      <c r="AB331" s="247"/>
      <c r="AC331" s="247"/>
      <c r="AD331" s="247"/>
      <c r="AE331" s="247"/>
      <c r="AF331" s="247"/>
      <c r="AG331" s="247"/>
      <c r="AH331" s="247"/>
      <c r="AI331" s="247"/>
      <c r="AJ331" s="247"/>
      <c r="AK331" s="247"/>
      <c r="AL331" s="247"/>
      <c r="AM331" s="354">
        <f>AM330</f>
        <v>0</v>
      </c>
      <c r="AN331" s="354">
        <f>AN330</f>
        <v>0</v>
      </c>
      <c r="AO331" s="354">
        <f t="shared" ref="AO331:AZ331" si="111">AO330</f>
        <v>0</v>
      </c>
      <c r="AP331" s="354">
        <f t="shared" si="111"/>
        <v>0</v>
      </c>
      <c r="AQ331" s="354">
        <f t="shared" si="111"/>
        <v>0</v>
      </c>
      <c r="AR331" s="354">
        <f t="shared" si="111"/>
        <v>0</v>
      </c>
      <c r="AS331" s="354">
        <f t="shared" si="111"/>
        <v>0</v>
      </c>
      <c r="AT331" s="354">
        <f t="shared" si="111"/>
        <v>0</v>
      </c>
      <c r="AU331" s="354">
        <f t="shared" si="111"/>
        <v>0</v>
      </c>
      <c r="AV331" s="354">
        <f t="shared" si="111"/>
        <v>0</v>
      </c>
      <c r="AW331" s="354">
        <f t="shared" si="111"/>
        <v>0</v>
      </c>
      <c r="AX331" s="354">
        <f t="shared" si="111"/>
        <v>0</v>
      </c>
      <c r="AY331" s="354">
        <f t="shared" si="111"/>
        <v>0</v>
      </c>
      <c r="AZ331" s="354">
        <f t="shared" si="111"/>
        <v>0</v>
      </c>
      <c r="BA331" s="262"/>
    </row>
    <row r="332" spans="1:53" ht="15" hidden="1" outlineLevel="1">
      <c r="B332" s="265"/>
      <c r="C332" s="263"/>
      <c r="D332" s="267"/>
      <c r="E332" s="267"/>
      <c r="F332" s="267"/>
      <c r="G332" s="267"/>
      <c r="H332" s="267"/>
      <c r="I332" s="267"/>
      <c r="J332" s="267"/>
      <c r="K332" s="267"/>
      <c r="L332" s="267"/>
      <c r="M332" s="267"/>
      <c r="N332" s="267"/>
      <c r="O332" s="267"/>
      <c r="P332" s="267"/>
      <c r="Q332" s="267"/>
      <c r="R332" s="267"/>
      <c r="S332" s="267"/>
      <c r="T332" s="267"/>
      <c r="U332" s="243"/>
      <c r="V332" s="267"/>
      <c r="W332" s="267"/>
      <c r="X332" s="267"/>
      <c r="Y332" s="267"/>
      <c r="Z332" s="267"/>
      <c r="AA332" s="267"/>
      <c r="AB332" s="267"/>
      <c r="AC332" s="267"/>
      <c r="AD332" s="267"/>
      <c r="AE332" s="267"/>
      <c r="AF332" s="267"/>
      <c r="AG332" s="267"/>
      <c r="AH332" s="267"/>
      <c r="AI332" s="267"/>
      <c r="AJ332" s="267"/>
      <c r="AK332" s="267"/>
      <c r="AL332" s="267"/>
      <c r="AM332" s="359"/>
      <c r="AN332" s="360"/>
      <c r="AO332" s="359"/>
      <c r="AP332" s="359"/>
      <c r="AQ332" s="359"/>
      <c r="AR332" s="359"/>
      <c r="AS332" s="359"/>
      <c r="AT332" s="359"/>
      <c r="AU332" s="359"/>
      <c r="AV332" s="359"/>
      <c r="AW332" s="359"/>
      <c r="AX332" s="359"/>
      <c r="AY332" s="359"/>
      <c r="AZ332" s="359"/>
      <c r="BA332" s="264"/>
    </row>
    <row r="333" spans="1:53" ht="15" hidden="1" outlineLevel="1">
      <c r="A333" s="440">
        <v>13</v>
      </c>
      <c r="B333" s="265" t="s">
        <v>21</v>
      </c>
      <c r="C333" s="243" t="s">
        <v>22</v>
      </c>
      <c r="D333" s="247"/>
      <c r="E333" s="247"/>
      <c r="F333" s="247"/>
      <c r="G333" s="247"/>
      <c r="H333" s="247"/>
      <c r="I333" s="247"/>
      <c r="J333" s="247"/>
      <c r="K333" s="247"/>
      <c r="L333" s="247"/>
      <c r="M333" s="247"/>
      <c r="N333" s="247"/>
      <c r="O333" s="247"/>
      <c r="P333" s="247"/>
      <c r="Q333" s="247"/>
      <c r="R333" s="247"/>
      <c r="S333" s="247"/>
      <c r="T333" s="247"/>
      <c r="U333" s="247">
        <v>12</v>
      </c>
      <c r="V333" s="247"/>
      <c r="W333" s="247"/>
      <c r="X333" s="247"/>
      <c r="Y333" s="247"/>
      <c r="Z333" s="247"/>
      <c r="AA333" s="247"/>
      <c r="AB333" s="247"/>
      <c r="AC333" s="247"/>
      <c r="AD333" s="247"/>
      <c r="AE333" s="247"/>
      <c r="AF333" s="247"/>
      <c r="AG333" s="247"/>
      <c r="AH333" s="247"/>
      <c r="AI333" s="247"/>
      <c r="AJ333" s="247"/>
      <c r="AK333" s="247"/>
      <c r="AL333" s="247"/>
      <c r="AM333" s="358"/>
      <c r="AN333" s="358"/>
      <c r="AO333" s="358"/>
      <c r="AP333" s="358"/>
      <c r="AQ333" s="358"/>
      <c r="AR333" s="358"/>
      <c r="AS333" s="358"/>
      <c r="AT333" s="358"/>
      <c r="AU333" s="358"/>
      <c r="AV333" s="358"/>
      <c r="AW333" s="358"/>
      <c r="AX333" s="358"/>
      <c r="AY333" s="358"/>
      <c r="AZ333" s="358"/>
      <c r="BA333" s="248">
        <f>SUM(AM333:AZ333)</f>
        <v>0</v>
      </c>
    </row>
    <row r="334" spans="1:53" ht="15" hidden="1" outlineLevel="1">
      <c r="B334" s="246" t="s">
        <v>950</v>
      </c>
      <c r="C334" s="243" t="s">
        <v>145</v>
      </c>
      <c r="D334" s="247"/>
      <c r="E334" s="247"/>
      <c r="F334" s="247"/>
      <c r="G334" s="247"/>
      <c r="H334" s="247"/>
      <c r="I334" s="247"/>
      <c r="J334" s="247"/>
      <c r="K334" s="247"/>
      <c r="L334" s="247"/>
      <c r="M334" s="247"/>
      <c r="N334" s="247"/>
      <c r="O334" s="247"/>
      <c r="P334" s="247"/>
      <c r="Q334" s="247"/>
      <c r="R334" s="247"/>
      <c r="S334" s="247"/>
      <c r="T334" s="247"/>
      <c r="U334" s="247">
        <f>U333</f>
        <v>12</v>
      </c>
      <c r="V334" s="247"/>
      <c r="W334" s="247"/>
      <c r="X334" s="247"/>
      <c r="Y334" s="247"/>
      <c r="Z334" s="247"/>
      <c r="AA334" s="247"/>
      <c r="AB334" s="247"/>
      <c r="AC334" s="247"/>
      <c r="AD334" s="247"/>
      <c r="AE334" s="247"/>
      <c r="AF334" s="247"/>
      <c r="AG334" s="247"/>
      <c r="AH334" s="247"/>
      <c r="AI334" s="247"/>
      <c r="AJ334" s="247"/>
      <c r="AK334" s="247"/>
      <c r="AL334" s="247"/>
      <c r="AM334" s="354">
        <f>AM333</f>
        <v>0</v>
      </c>
      <c r="AN334" s="354">
        <f>AN333</f>
        <v>0</v>
      </c>
      <c r="AO334" s="354">
        <f t="shared" ref="AO334:AZ334" si="112">AO333</f>
        <v>0</v>
      </c>
      <c r="AP334" s="354">
        <f t="shared" si="112"/>
        <v>0</v>
      </c>
      <c r="AQ334" s="354">
        <f t="shared" si="112"/>
        <v>0</v>
      </c>
      <c r="AR334" s="354">
        <f t="shared" si="112"/>
        <v>0</v>
      </c>
      <c r="AS334" s="354">
        <f t="shared" si="112"/>
        <v>0</v>
      </c>
      <c r="AT334" s="354">
        <f t="shared" si="112"/>
        <v>0</v>
      </c>
      <c r="AU334" s="354">
        <f t="shared" si="112"/>
        <v>0</v>
      </c>
      <c r="AV334" s="354">
        <f t="shared" si="112"/>
        <v>0</v>
      </c>
      <c r="AW334" s="354">
        <f t="shared" si="112"/>
        <v>0</v>
      </c>
      <c r="AX334" s="354">
        <f t="shared" si="112"/>
        <v>0</v>
      </c>
      <c r="AY334" s="354">
        <f t="shared" si="112"/>
        <v>0</v>
      </c>
      <c r="AZ334" s="354">
        <f t="shared" si="112"/>
        <v>0</v>
      </c>
      <c r="BA334" s="262"/>
    </row>
    <row r="335" spans="1:53" ht="15" hidden="1" outlineLevel="1">
      <c r="B335" s="265"/>
      <c r="C335" s="263"/>
      <c r="D335" s="267"/>
      <c r="E335" s="267"/>
      <c r="F335" s="267"/>
      <c r="G335" s="267"/>
      <c r="H335" s="267"/>
      <c r="I335" s="267"/>
      <c r="J335" s="267"/>
      <c r="K335" s="267"/>
      <c r="L335" s="267"/>
      <c r="M335" s="267"/>
      <c r="N335" s="267"/>
      <c r="O335" s="267"/>
      <c r="P335" s="267"/>
      <c r="Q335" s="267"/>
      <c r="R335" s="267"/>
      <c r="S335" s="267"/>
      <c r="T335" s="267"/>
      <c r="U335" s="243"/>
      <c r="V335" s="267"/>
      <c r="W335" s="267"/>
      <c r="X335" s="267"/>
      <c r="Y335" s="267"/>
      <c r="Z335" s="267"/>
      <c r="AA335" s="267"/>
      <c r="AB335" s="267"/>
      <c r="AC335" s="267"/>
      <c r="AD335" s="267"/>
      <c r="AE335" s="267"/>
      <c r="AF335" s="267"/>
      <c r="AG335" s="267"/>
      <c r="AH335" s="267"/>
      <c r="AI335" s="267"/>
      <c r="AJ335" s="267"/>
      <c r="AK335" s="267"/>
      <c r="AL335" s="267"/>
      <c r="AM335" s="359"/>
      <c r="AN335" s="359"/>
      <c r="AO335" s="359"/>
      <c r="AP335" s="359"/>
      <c r="AQ335" s="359"/>
      <c r="AR335" s="359"/>
      <c r="AS335" s="359"/>
      <c r="AT335" s="359"/>
      <c r="AU335" s="359"/>
      <c r="AV335" s="359"/>
      <c r="AW335" s="359"/>
      <c r="AX335" s="359"/>
      <c r="AY335" s="359"/>
      <c r="AZ335" s="359"/>
      <c r="BA335" s="264"/>
    </row>
    <row r="336" spans="1:53" ht="15" hidden="1" outlineLevel="1">
      <c r="A336" s="440">
        <v>14</v>
      </c>
      <c r="B336" s="265" t="s">
        <v>978</v>
      </c>
      <c r="C336" s="243" t="s">
        <v>22</v>
      </c>
      <c r="D336" s="247"/>
      <c r="E336" s="247"/>
      <c r="F336" s="247"/>
      <c r="G336" s="247"/>
      <c r="H336" s="247"/>
      <c r="I336" s="247"/>
      <c r="J336" s="247"/>
      <c r="K336" s="247"/>
      <c r="L336" s="247"/>
      <c r="M336" s="247"/>
      <c r="N336" s="247"/>
      <c r="O336" s="247"/>
      <c r="P336" s="247"/>
      <c r="Q336" s="247"/>
      <c r="R336" s="247"/>
      <c r="S336" s="247"/>
      <c r="T336" s="247"/>
      <c r="U336" s="247">
        <v>12</v>
      </c>
      <c r="V336" s="247"/>
      <c r="W336" s="247"/>
      <c r="X336" s="247"/>
      <c r="Y336" s="247"/>
      <c r="Z336" s="247"/>
      <c r="AA336" s="247"/>
      <c r="AB336" s="247"/>
      <c r="AC336" s="247"/>
      <c r="AD336" s="247"/>
      <c r="AE336" s="247"/>
      <c r="AF336" s="247"/>
      <c r="AG336" s="247"/>
      <c r="AH336" s="247"/>
      <c r="AI336" s="247"/>
      <c r="AJ336" s="247"/>
      <c r="AK336" s="247"/>
      <c r="AL336" s="247"/>
      <c r="AM336" s="358"/>
      <c r="AN336" s="358"/>
      <c r="AO336" s="434"/>
      <c r="AP336" s="358"/>
      <c r="AQ336" s="358"/>
      <c r="AR336" s="358"/>
      <c r="AS336" s="358"/>
      <c r="AT336" s="358"/>
      <c r="AU336" s="358"/>
      <c r="AV336" s="358"/>
      <c r="AW336" s="358"/>
      <c r="AX336" s="358"/>
      <c r="AY336" s="358"/>
      <c r="AZ336" s="358"/>
      <c r="BA336" s="248">
        <f>SUM(AM336:AZ336)</f>
        <v>0</v>
      </c>
    </row>
    <row r="337" spans="1:53" ht="15" hidden="1" outlineLevel="1">
      <c r="B337" s="246" t="s">
        <v>950</v>
      </c>
      <c r="C337" s="243" t="s">
        <v>145</v>
      </c>
      <c r="D337" s="247"/>
      <c r="E337" s="247"/>
      <c r="F337" s="247"/>
      <c r="G337" s="247"/>
      <c r="H337" s="247"/>
      <c r="I337" s="247"/>
      <c r="J337" s="247"/>
      <c r="K337" s="247"/>
      <c r="L337" s="247"/>
      <c r="M337" s="247"/>
      <c r="N337" s="247"/>
      <c r="O337" s="247"/>
      <c r="P337" s="247"/>
      <c r="Q337" s="247"/>
      <c r="R337" s="247"/>
      <c r="S337" s="247"/>
      <c r="T337" s="247"/>
      <c r="U337" s="247">
        <f>U336</f>
        <v>12</v>
      </c>
      <c r="V337" s="247"/>
      <c r="W337" s="247"/>
      <c r="X337" s="247"/>
      <c r="Y337" s="247"/>
      <c r="Z337" s="247"/>
      <c r="AA337" s="247"/>
      <c r="AB337" s="247"/>
      <c r="AC337" s="247"/>
      <c r="AD337" s="247"/>
      <c r="AE337" s="247"/>
      <c r="AF337" s="247"/>
      <c r="AG337" s="247"/>
      <c r="AH337" s="247"/>
      <c r="AI337" s="247"/>
      <c r="AJ337" s="247"/>
      <c r="AK337" s="247"/>
      <c r="AL337" s="247"/>
      <c r="AM337" s="354">
        <f>AM336</f>
        <v>0</v>
      </c>
      <c r="AN337" s="354">
        <f>AN336</f>
        <v>0</v>
      </c>
      <c r="AO337" s="354">
        <f t="shared" ref="AO337:AZ337" si="113">AO336</f>
        <v>0</v>
      </c>
      <c r="AP337" s="354">
        <f t="shared" si="113"/>
        <v>0</v>
      </c>
      <c r="AQ337" s="354">
        <f t="shared" si="113"/>
        <v>0</v>
      </c>
      <c r="AR337" s="354">
        <f t="shared" si="113"/>
        <v>0</v>
      </c>
      <c r="AS337" s="354">
        <f t="shared" si="113"/>
        <v>0</v>
      </c>
      <c r="AT337" s="354">
        <f t="shared" si="113"/>
        <v>0</v>
      </c>
      <c r="AU337" s="354">
        <f t="shared" si="113"/>
        <v>0</v>
      </c>
      <c r="AV337" s="354">
        <f t="shared" si="113"/>
        <v>0</v>
      </c>
      <c r="AW337" s="354">
        <f t="shared" si="113"/>
        <v>0</v>
      </c>
      <c r="AX337" s="354">
        <f t="shared" si="113"/>
        <v>0</v>
      </c>
      <c r="AY337" s="354">
        <f t="shared" si="113"/>
        <v>0</v>
      </c>
      <c r="AZ337" s="354">
        <f t="shared" si="113"/>
        <v>0</v>
      </c>
      <c r="BA337" s="262"/>
    </row>
    <row r="338" spans="1:53" ht="15" hidden="1" outlineLevel="1">
      <c r="B338" s="265"/>
      <c r="C338" s="263"/>
      <c r="D338" s="267"/>
      <c r="E338" s="267"/>
      <c r="F338" s="267"/>
      <c r="G338" s="267"/>
      <c r="H338" s="267"/>
      <c r="I338" s="267"/>
      <c r="J338" s="267"/>
      <c r="K338" s="267"/>
      <c r="L338" s="267"/>
      <c r="M338" s="267"/>
      <c r="N338" s="267"/>
      <c r="O338" s="267"/>
      <c r="P338" s="267"/>
      <c r="Q338" s="267"/>
      <c r="R338" s="267"/>
      <c r="S338" s="267"/>
      <c r="T338" s="267"/>
      <c r="U338" s="243"/>
      <c r="V338" s="267"/>
      <c r="W338" s="267"/>
      <c r="X338" s="267"/>
      <c r="Y338" s="267"/>
      <c r="Z338" s="267"/>
      <c r="AA338" s="267"/>
      <c r="AB338" s="267"/>
      <c r="AC338" s="267"/>
      <c r="AD338" s="267"/>
      <c r="AE338" s="267"/>
      <c r="AF338" s="267"/>
      <c r="AG338" s="267"/>
      <c r="AH338" s="267"/>
      <c r="AI338" s="267"/>
      <c r="AJ338" s="267"/>
      <c r="AK338" s="267"/>
      <c r="AL338" s="267"/>
      <c r="AM338" s="359"/>
      <c r="AN338" s="360"/>
      <c r="AO338" s="359"/>
      <c r="AP338" s="359"/>
      <c r="AQ338" s="359"/>
      <c r="AR338" s="359"/>
      <c r="AS338" s="359"/>
      <c r="AT338" s="359"/>
      <c r="AU338" s="359"/>
      <c r="AV338" s="359"/>
      <c r="AW338" s="359"/>
      <c r="AX338" s="359"/>
      <c r="AY338" s="359"/>
      <c r="AZ338" s="359"/>
      <c r="BA338" s="264"/>
    </row>
    <row r="339" spans="1:53" s="235" customFormat="1" ht="15" hidden="1" outlineLevel="1">
      <c r="A339" s="440">
        <v>15</v>
      </c>
      <c r="B339" s="265" t="s">
        <v>448</v>
      </c>
      <c r="C339" s="243" t="s">
        <v>22</v>
      </c>
      <c r="D339" s="247"/>
      <c r="E339" s="247"/>
      <c r="F339" s="247"/>
      <c r="G339" s="247"/>
      <c r="H339" s="247"/>
      <c r="I339" s="247"/>
      <c r="J339" s="247"/>
      <c r="K339" s="247"/>
      <c r="L339" s="247"/>
      <c r="M339" s="247"/>
      <c r="N339" s="247"/>
      <c r="O339" s="247"/>
      <c r="P339" s="247"/>
      <c r="Q339" s="247"/>
      <c r="R339" s="247"/>
      <c r="S339" s="247"/>
      <c r="T339" s="247"/>
      <c r="U339" s="243"/>
      <c r="V339" s="247"/>
      <c r="W339" s="247"/>
      <c r="X339" s="247"/>
      <c r="Y339" s="247"/>
      <c r="Z339" s="247"/>
      <c r="AA339" s="247"/>
      <c r="AB339" s="247"/>
      <c r="AC339" s="247"/>
      <c r="AD339" s="247"/>
      <c r="AE339" s="247"/>
      <c r="AF339" s="247"/>
      <c r="AG339" s="247"/>
      <c r="AH339" s="247"/>
      <c r="AI339" s="247"/>
      <c r="AJ339" s="247"/>
      <c r="AK339" s="247"/>
      <c r="AL339" s="247"/>
      <c r="AM339" s="358"/>
      <c r="AN339" s="358"/>
      <c r="AO339" s="358"/>
      <c r="AP339" s="358"/>
      <c r="AQ339" s="358"/>
      <c r="AR339" s="358"/>
      <c r="AS339" s="358"/>
      <c r="AT339" s="358"/>
      <c r="AU339" s="358"/>
      <c r="AV339" s="358"/>
      <c r="AW339" s="358"/>
      <c r="AX339" s="358"/>
      <c r="AY339" s="358"/>
      <c r="AZ339" s="358"/>
      <c r="BA339" s="248">
        <f>SUM(AM339:AZ339)</f>
        <v>0</v>
      </c>
    </row>
    <row r="340" spans="1:53" s="235" customFormat="1" ht="15" hidden="1" outlineLevel="1">
      <c r="A340" s="440"/>
      <c r="B340" s="266" t="s">
        <v>950</v>
      </c>
      <c r="C340" s="243" t="s">
        <v>145</v>
      </c>
      <c r="D340" s="247"/>
      <c r="E340" s="247"/>
      <c r="F340" s="247"/>
      <c r="G340" s="247"/>
      <c r="H340" s="247"/>
      <c r="I340" s="247"/>
      <c r="J340" s="247"/>
      <c r="K340" s="247"/>
      <c r="L340" s="247"/>
      <c r="M340" s="247"/>
      <c r="N340" s="247"/>
      <c r="O340" s="247"/>
      <c r="P340" s="247"/>
      <c r="Q340" s="247"/>
      <c r="R340" s="247"/>
      <c r="S340" s="247"/>
      <c r="T340" s="247"/>
      <c r="U340" s="243"/>
      <c r="V340" s="247"/>
      <c r="W340" s="247"/>
      <c r="X340" s="247"/>
      <c r="Y340" s="247"/>
      <c r="Z340" s="247"/>
      <c r="AA340" s="247"/>
      <c r="AB340" s="247"/>
      <c r="AC340" s="247"/>
      <c r="AD340" s="247"/>
      <c r="AE340" s="247"/>
      <c r="AF340" s="247"/>
      <c r="AG340" s="247"/>
      <c r="AH340" s="247"/>
      <c r="AI340" s="247"/>
      <c r="AJ340" s="247"/>
      <c r="AK340" s="247"/>
      <c r="AL340" s="247"/>
      <c r="AM340" s="354">
        <f>AM339</f>
        <v>0</v>
      </c>
      <c r="AN340" s="354">
        <f>AN339</f>
        <v>0</v>
      </c>
      <c r="AO340" s="354">
        <f t="shared" ref="AO340:AZ340" si="114">AO339</f>
        <v>0</v>
      </c>
      <c r="AP340" s="354">
        <f t="shared" si="114"/>
        <v>0</v>
      </c>
      <c r="AQ340" s="354">
        <f t="shared" si="114"/>
        <v>0</v>
      </c>
      <c r="AR340" s="354">
        <f t="shared" si="114"/>
        <v>0</v>
      </c>
      <c r="AS340" s="354">
        <f t="shared" si="114"/>
        <v>0</v>
      </c>
      <c r="AT340" s="354">
        <f t="shared" si="114"/>
        <v>0</v>
      </c>
      <c r="AU340" s="354">
        <f t="shared" si="114"/>
        <v>0</v>
      </c>
      <c r="AV340" s="354">
        <f t="shared" si="114"/>
        <v>0</v>
      </c>
      <c r="AW340" s="354">
        <f t="shared" si="114"/>
        <v>0</v>
      </c>
      <c r="AX340" s="354">
        <f t="shared" si="114"/>
        <v>0</v>
      </c>
      <c r="AY340" s="354">
        <f t="shared" si="114"/>
        <v>0</v>
      </c>
      <c r="AZ340" s="354">
        <f t="shared" si="114"/>
        <v>0</v>
      </c>
      <c r="BA340" s="262"/>
    </row>
    <row r="341" spans="1:53" s="235" customFormat="1" ht="15" hidden="1" outlineLevel="1">
      <c r="A341" s="440"/>
      <c r="B341" s="265"/>
      <c r="C341" s="263"/>
      <c r="D341" s="267"/>
      <c r="E341" s="267"/>
      <c r="F341" s="267"/>
      <c r="G341" s="267"/>
      <c r="H341" s="267"/>
      <c r="I341" s="267"/>
      <c r="J341" s="267"/>
      <c r="K341" s="267"/>
      <c r="L341" s="267"/>
      <c r="M341" s="267"/>
      <c r="N341" s="267"/>
      <c r="O341" s="267"/>
      <c r="P341" s="267"/>
      <c r="Q341" s="267"/>
      <c r="R341" s="267"/>
      <c r="S341" s="267"/>
      <c r="T341" s="267"/>
      <c r="U341" s="243"/>
      <c r="V341" s="267"/>
      <c r="W341" s="267"/>
      <c r="X341" s="267"/>
      <c r="Y341" s="267"/>
      <c r="Z341" s="267"/>
      <c r="AA341" s="267"/>
      <c r="AB341" s="267"/>
      <c r="AC341" s="267"/>
      <c r="AD341" s="267"/>
      <c r="AE341" s="267"/>
      <c r="AF341" s="267"/>
      <c r="AG341" s="267"/>
      <c r="AH341" s="267"/>
      <c r="AI341" s="267"/>
      <c r="AJ341" s="267"/>
      <c r="AK341" s="267"/>
      <c r="AL341" s="267"/>
      <c r="AM341" s="361"/>
      <c r="AN341" s="359"/>
      <c r="AO341" s="359"/>
      <c r="AP341" s="359"/>
      <c r="AQ341" s="359"/>
      <c r="AR341" s="359"/>
      <c r="AS341" s="359"/>
      <c r="AT341" s="359"/>
      <c r="AU341" s="359"/>
      <c r="AV341" s="359"/>
      <c r="AW341" s="359"/>
      <c r="AX341" s="359"/>
      <c r="AY341" s="359"/>
      <c r="AZ341" s="359"/>
      <c r="BA341" s="264"/>
    </row>
    <row r="342" spans="1:53" s="235" customFormat="1" ht="30" hidden="1" outlineLevel="1">
      <c r="A342" s="440">
        <v>16</v>
      </c>
      <c r="B342" s="265" t="s">
        <v>449</v>
      </c>
      <c r="C342" s="243" t="s">
        <v>22</v>
      </c>
      <c r="D342" s="247"/>
      <c r="E342" s="247"/>
      <c r="F342" s="247"/>
      <c r="G342" s="247"/>
      <c r="H342" s="247"/>
      <c r="I342" s="247"/>
      <c r="J342" s="247"/>
      <c r="K342" s="247"/>
      <c r="L342" s="247"/>
      <c r="M342" s="247"/>
      <c r="N342" s="247"/>
      <c r="O342" s="247"/>
      <c r="P342" s="247"/>
      <c r="Q342" s="247"/>
      <c r="R342" s="247"/>
      <c r="S342" s="247"/>
      <c r="T342" s="247"/>
      <c r="U342" s="243"/>
      <c r="V342" s="247"/>
      <c r="W342" s="247"/>
      <c r="X342" s="247"/>
      <c r="Y342" s="247"/>
      <c r="Z342" s="247"/>
      <c r="AA342" s="247"/>
      <c r="AB342" s="247"/>
      <c r="AC342" s="247"/>
      <c r="AD342" s="247"/>
      <c r="AE342" s="247"/>
      <c r="AF342" s="247"/>
      <c r="AG342" s="247"/>
      <c r="AH342" s="247"/>
      <c r="AI342" s="247"/>
      <c r="AJ342" s="247"/>
      <c r="AK342" s="247"/>
      <c r="AL342" s="247"/>
      <c r="AM342" s="358"/>
      <c r="AN342" s="358"/>
      <c r="AO342" s="358"/>
      <c r="AP342" s="358"/>
      <c r="AQ342" s="358"/>
      <c r="AR342" s="358"/>
      <c r="AS342" s="358"/>
      <c r="AT342" s="358"/>
      <c r="AU342" s="358"/>
      <c r="AV342" s="358"/>
      <c r="AW342" s="358"/>
      <c r="AX342" s="358"/>
      <c r="AY342" s="358"/>
      <c r="AZ342" s="358"/>
      <c r="BA342" s="248">
        <f>SUM(AM342:AZ342)</f>
        <v>0</v>
      </c>
    </row>
    <row r="343" spans="1:53" s="235" customFormat="1" ht="15" hidden="1" outlineLevel="1">
      <c r="A343" s="440"/>
      <c r="B343" s="266" t="s">
        <v>950</v>
      </c>
      <c r="C343" s="243" t="s">
        <v>145</v>
      </c>
      <c r="D343" s="247"/>
      <c r="E343" s="247"/>
      <c r="F343" s="247"/>
      <c r="G343" s="247"/>
      <c r="H343" s="247"/>
      <c r="I343" s="247"/>
      <c r="J343" s="247"/>
      <c r="K343" s="247"/>
      <c r="L343" s="247"/>
      <c r="M343" s="247"/>
      <c r="N343" s="247"/>
      <c r="O343" s="247"/>
      <c r="P343" s="247"/>
      <c r="Q343" s="247"/>
      <c r="R343" s="247"/>
      <c r="S343" s="247"/>
      <c r="T343" s="247"/>
      <c r="U343" s="243"/>
      <c r="V343" s="247"/>
      <c r="W343" s="247"/>
      <c r="X343" s="247"/>
      <c r="Y343" s="247"/>
      <c r="Z343" s="247"/>
      <c r="AA343" s="247"/>
      <c r="AB343" s="247"/>
      <c r="AC343" s="247"/>
      <c r="AD343" s="247"/>
      <c r="AE343" s="247"/>
      <c r="AF343" s="247"/>
      <c r="AG343" s="247"/>
      <c r="AH343" s="247"/>
      <c r="AI343" s="247"/>
      <c r="AJ343" s="247"/>
      <c r="AK343" s="247"/>
      <c r="AL343" s="247"/>
      <c r="AM343" s="354">
        <f>AM342</f>
        <v>0</v>
      </c>
      <c r="AN343" s="354">
        <f>AN342</f>
        <v>0</v>
      </c>
      <c r="AO343" s="354">
        <f t="shared" ref="AO343:AZ343" si="115">AO342</f>
        <v>0</v>
      </c>
      <c r="AP343" s="354">
        <f t="shared" si="115"/>
        <v>0</v>
      </c>
      <c r="AQ343" s="354">
        <f t="shared" si="115"/>
        <v>0</v>
      </c>
      <c r="AR343" s="354">
        <f t="shared" si="115"/>
        <v>0</v>
      </c>
      <c r="AS343" s="354">
        <f t="shared" si="115"/>
        <v>0</v>
      </c>
      <c r="AT343" s="354">
        <f t="shared" si="115"/>
        <v>0</v>
      </c>
      <c r="AU343" s="354">
        <f t="shared" si="115"/>
        <v>0</v>
      </c>
      <c r="AV343" s="354">
        <f t="shared" si="115"/>
        <v>0</v>
      </c>
      <c r="AW343" s="354">
        <f t="shared" si="115"/>
        <v>0</v>
      </c>
      <c r="AX343" s="354">
        <f t="shared" si="115"/>
        <v>0</v>
      </c>
      <c r="AY343" s="354">
        <f t="shared" si="115"/>
        <v>0</v>
      </c>
      <c r="AZ343" s="354">
        <f t="shared" si="115"/>
        <v>0</v>
      </c>
      <c r="BA343" s="262"/>
    </row>
    <row r="344" spans="1:53" s="235" customFormat="1" ht="15" hidden="1" outlineLevel="1">
      <c r="A344" s="440"/>
      <c r="B344" s="265"/>
      <c r="C344" s="263"/>
      <c r="D344" s="267"/>
      <c r="E344" s="267"/>
      <c r="F344" s="267"/>
      <c r="G344" s="267"/>
      <c r="H344" s="267"/>
      <c r="I344" s="267"/>
      <c r="J344" s="267"/>
      <c r="K344" s="267"/>
      <c r="L344" s="267"/>
      <c r="M344" s="267"/>
      <c r="N344" s="267"/>
      <c r="O344" s="267"/>
      <c r="P344" s="267"/>
      <c r="Q344" s="267"/>
      <c r="R344" s="267"/>
      <c r="S344" s="267"/>
      <c r="T344" s="267"/>
      <c r="U344" s="243"/>
      <c r="V344" s="267"/>
      <c r="W344" s="267"/>
      <c r="X344" s="267"/>
      <c r="Y344" s="267"/>
      <c r="Z344" s="267"/>
      <c r="AA344" s="267"/>
      <c r="AB344" s="267"/>
      <c r="AC344" s="267"/>
      <c r="AD344" s="267"/>
      <c r="AE344" s="267"/>
      <c r="AF344" s="267"/>
      <c r="AG344" s="267"/>
      <c r="AH344" s="267"/>
      <c r="AI344" s="267"/>
      <c r="AJ344" s="267"/>
      <c r="AK344" s="267"/>
      <c r="AL344" s="267"/>
      <c r="AM344" s="361"/>
      <c r="AN344" s="359"/>
      <c r="AO344" s="359"/>
      <c r="AP344" s="359"/>
      <c r="AQ344" s="359"/>
      <c r="AR344" s="359"/>
      <c r="AS344" s="359"/>
      <c r="AT344" s="359"/>
      <c r="AU344" s="359"/>
      <c r="AV344" s="359"/>
      <c r="AW344" s="359"/>
      <c r="AX344" s="359"/>
      <c r="AY344" s="359"/>
      <c r="AZ344" s="359"/>
      <c r="BA344" s="264"/>
    </row>
    <row r="345" spans="1:53" ht="15" hidden="1" outlineLevel="1">
      <c r="A345" s="440">
        <v>17</v>
      </c>
      <c r="B345" s="265" t="s">
        <v>9</v>
      </c>
      <c r="C345" s="243" t="s">
        <v>22</v>
      </c>
      <c r="D345" s="247"/>
      <c r="E345" s="247"/>
      <c r="F345" s="247"/>
      <c r="G345" s="247"/>
      <c r="H345" s="247"/>
      <c r="I345" s="247"/>
      <c r="J345" s="247"/>
      <c r="K345" s="247"/>
      <c r="L345" s="247"/>
      <c r="M345" s="247"/>
      <c r="N345" s="247"/>
      <c r="O345" s="247"/>
      <c r="P345" s="247"/>
      <c r="Q345" s="247"/>
      <c r="R345" s="247"/>
      <c r="S345" s="247"/>
      <c r="T345" s="247"/>
      <c r="U345" s="243"/>
      <c r="V345" s="247"/>
      <c r="W345" s="247"/>
      <c r="X345" s="247"/>
      <c r="Y345" s="247"/>
      <c r="Z345" s="247"/>
      <c r="AA345" s="247"/>
      <c r="AB345" s="247"/>
      <c r="AC345" s="247"/>
      <c r="AD345" s="247"/>
      <c r="AE345" s="247"/>
      <c r="AF345" s="247"/>
      <c r="AG345" s="247"/>
      <c r="AH345" s="247"/>
      <c r="AI345" s="247"/>
      <c r="AJ345" s="247"/>
      <c r="AK345" s="247"/>
      <c r="AL345" s="247"/>
      <c r="AM345" s="358"/>
      <c r="AN345" s="358"/>
      <c r="AO345" s="358"/>
      <c r="AP345" s="358"/>
      <c r="AQ345" s="358"/>
      <c r="AR345" s="358"/>
      <c r="AS345" s="358"/>
      <c r="AT345" s="358"/>
      <c r="AU345" s="358"/>
      <c r="AV345" s="358"/>
      <c r="AW345" s="358"/>
      <c r="AX345" s="358"/>
      <c r="AY345" s="358"/>
      <c r="AZ345" s="358"/>
      <c r="BA345" s="248">
        <f>SUM(AM345:AZ345)</f>
        <v>0</v>
      </c>
    </row>
    <row r="346" spans="1:53" ht="15" hidden="1" outlineLevel="1">
      <c r="B346" s="246" t="s">
        <v>950</v>
      </c>
      <c r="C346" s="243" t="s">
        <v>145</v>
      </c>
      <c r="D346" s="247"/>
      <c r="E346" s="247"/>
      <c r="F346" s="247"/>
      <c r="G346" s="247"/>
      <c r="H346" s="247"/>
      <c r="I346" s="247"/>
      <c r="J346" s="247"/>
      <c r="K346" s="247"/>
      <c r="L346" s="247"/>
      <c r="M346" s="247"/>
      <c r="N346" s="247"/>
      <c r="O346" s="247"/>
      <c r="P346" s="247"/>
      <c r="Q346" s="247"/>
      <c r="R346" s="247"/>
      <c r="S346" s="247"/>
      <c r="T346" s="247"/>
      <c r="U346" s="243"/>
      <c r="V346" s="247"/>
      <c r="W346" s="247"/>
      <c r="X346" s="247"/>
      <c r="Y346" s="247"/>
      <c r="Z346" s="247"/>
      <c r="AA346" s="247"/>
      <c r="AB346" s="247"/>
      <c r="AC346" s="247"/>
      <c r="AD346" s="247"/>
      <c r="AE346" s="247"/>
      <c r="AF346" s="247"/>
      <c r="AG346" s="247"/>
      <c r="AH346" s="247"/>
      <c r="AI346" s="247"/>
      <c r="AJ346" s="247"/>
      <c r="AK346" s="247"/>
      <c r="AL346" s="247"/>
      <c r="AM346" s="354">
        <f>AM345</f>
        <v>0</v>
      </c>
      <c r="AN346" s="354">
        <f>AN345</f>
        <v>0</v>
      </c>
      <c r="AO346" s="354">
        <f t="shared" ref="AO346:AZ346" si="116">AO345</f>
        <v>0</v>
      </c>
      <c r="AP346" s="354">
        <f t="shared" si="116"/>
        <v>0</v>
      </c>
      <c r="AQ346" s="354">
        <f t="shared" si="116"/>
        <v>0</v>
      </c>
      <c r="AR346" s="354">
        <f t="shared" si="116"/>
        <v>0</v>
      </c>
      <c r="AS346" s="354">
        <f t="shared" si="116"/>
        <v>0</v>
      </c>
      <c r="AT346" s="354">
        <f t="shared" si="116"/>
        <v>0</v>
      </c>
      <c r="AU346" s="354">
        <f t="shared" si="116"/>
        <v>0</v>
      </c>
      <c r="AV346" s="354">
        <f t="shared" si="116"/>
        <v>0</v>
      </c>
      <c r="AW346" s="354">
        <f t="shared" si="116"/>
        <v>0</v>
      </c>
      <c r="AX346" s="354">
        <f t="shared" si="116"/>
        <v>0</v>
      </c>
      <c r="AY346" s="354">
        <f t="shared" si="116"/>
        <v>0</v>
      </c>
      <c r="AZ346" s="354">
        <f t="shared" si="116"/>
        <v>0</v>
      </c>
      <c r="BA346" s="262"/>
    </row>
    <row r="347" spans="1:53" ht="15" hidden="1" outlineLevel="1">
      <c r="B347" s="266"/>
      <c r="C347" s="257"/>
      <c r="D347" s="243"/>
      <c r="E347" s="243"/>
      <c r="F347" s="243"/>
      <c r="G347" s="243"/>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c r="AI347" s="243"/>
      <c r="AJ347" s="243"/>
      <c r="AK347" s="243"/>
      <c r="AL347" s="243"/>
      <c r="AM347" s="362"/>
      <c r="AN347" s="363"/>
      <c r="AO347" s="363"/>
      <c r="AP347" s="363"/>
      <c r="AQ347" s="363"/>
      <c r="AR347" s="363"/>
      <c r="AS347" s="363"/>
      <c r="AT347" s="363"/>
      <c r="AU347" s="363"/>
      <c r="AV347" s="363"/>
      <c r="AW347" s="363"/>
      <c r="AX347" s="363"/>
      <c r="AY347" s="363"/>
      <c r="AZ347" s="363"/>
      <c r="BA347" s="268"/>
    </row>
    <row r="348" spans="1:53" ht="15.75" hidden="1" outlineLevel="1">
      <c r="A348" s="441"/>
      <c r="B348" s="240" t="s">
        <v>10</v>
      </c>
      <c r="C348" s="241"/>
      <c r="D348" s="241"/>
      <c r="E348" s="241"/>
      <c r="F348" s="241"/>
      <c r="G348" s="241"/>
      <c r="H348" s="241"/>
      <c r="I348" s="241"/>
      <c r="J348" s="241"/>
      <c r="K348" s="241"/>
      <c r="L348" s="241"/>
      <c r="M348" s="241"/>
      <c r="N348" s="241"/>
      <c r="O348" s="241"/>
      <c r="P348" s="241"/>
      <c r="Q348" s="241"/>
      <c r="R348" s="241"/>
      <c r="S348" s="241"/>
      <c r="T348" s="241"/>
      <c r="U348" s="242"/>
      <c r="V348" s="241"/>
      <c r="W348" s="241"/>
      <c r="X348" s="241"/>
      <c r="Y348" s="241"/>
      <c r="Z348" s="241"/>
      <c r="AA348" s="241"/>
      <c r="AB348" s="241"/>
      <c r="AC348" s="241"/>
      <c r="AD348" s="241"/>
      <c r="AE348" s="241"/>
      <c r="AF348" s="241"/>
      <c r="AG348" s="241"/>
      <c r="AH348" s="241"/>
      <c r="AI348" s="241"/>
      <c r="AJ348" s="241"/>
      <c r="AK348" s="241"/>
      <c r="AL348" s="241"/>
      <c r="AM348" s="357"/>
      <c r="AN348" s="357"/>
      <c r="AO348" s="357"/>
      <c r="AP348" s="357"/>
      <c r="AQ348" s="357"/>
      <c r="AR348" s="357"/>
      <c r="AS348" s="357"/>
      <c r="AT348" s="357"/>
      <c r="AU348" s="357"/>
      <c r="AV348" s="357"/>
      <c r="AW348" s="357"/>
      <c r="AX348" s="357"/>
      <c r="AY348" s="357"/>
      <c r="AZ348" s="357"/>
      <c r="BA348" s="244"/>
    </row>
    <row r="349" spans="1:53" ht="15" hidden="1" outlineLevel="1">
      <c r="A349" s="440">
        <v>18</v>
      </c>
      <c r="B349" s="266" t="s">
        <v>11</v>
      </c>
      <c r="C349" s="243" t="s">
        <v>22</v>
      </c>
      <c r="D349" s="247"/>
      <c r="E349" s="247"/>
      <c r="F349" s="247"/>
      <c r="G349" s="247"/>
      <c r="H349" s="247"/>
      <c r="I349" s="247"/>
      <c r="J349" s="247"/>
      <c r="K349" s="247"/>
      <c r="L349" s="247"/>
      <c r="M349" s="247"/>
      <c r="N349" s="247"/>
      <c r="O349" s="247"/>
      <c r="P349" s="247"/>
      <c r="Q349" s="247"/>
      <c r="R349" s="247"/>
      <c r="S349" s="247"/>
      <c r="T349" s="247"/>
      <c r="U349" s="247">
        <v>12</v>
      </c>
      <c r="V349" s="247"/>
      <c r="W349" s="247"/>
      <c r="X349" s="247"/>
      <c r="Y349" s="247"/>
      <c r="Z349" s="247"/>
      <c r="AA349" s="247"/>
      <c r="AB349" s="247"/>
      <c r="AC349" s="247"/>
      <c r="AD349" s="247"/>
      <c r="AE349" s="247"/>
      <c r="AF349" s="247"/>
      <c r="AG349" s="247"/>
      <c r="AH349" s="247"/>
      <c r="AI349" s="247"/>
      <c r="AJ349" s="247"/>
      <c r="AK349" s="247"/>
      <c r="AL349" s="247"/>
      <c r="AM349" s="369"/>
      <c r="AN349" s="358"/>
      <c r="AO349" s="358"/>
      <c r="AP349" s="358"/>
      <c r="AQ349" s="358"/>
      <c r="AR349" s="358"/>
      <c r="AS349" s="358"/>
      <c r="AT349" s="358"/>
      <c r="AU349" s="358"/>
      <c r="AV349" s="358"/>
      <c r="AW349" s="358"/>
      <c r="AX349" s="358"/>
      <c r="AY349" s="358"/>
      <c r="AZ349" s="358"/>
      <c r="BA349" s="248">
        <f>SUM(AM349:AZ349)</f>
        <v>0</v>
      </c>
    </row>
    <row r="350" spans="1:53" ht="15" hidden="1" outlineLevel="1">
      <c r="B350" s="246" t="s">
        <v>950</v>
      </c>
      <c r="C350" s="243" t="s">
        <v>145</v>
      </c>
      <c r="D350" s="247"/>
      <c r="E350" s="247"/>
      <c r="F350" s="247"/>
      <c r="G350" s="247"/>
      <c r="H350" s="247"/>
      <c r="I350" s="247"/>
      <c r="J350" s="247"/>
      <c r="K350" s="247"/>
      <c r="L350" s="247"/>
      <c r="M350" s="247"/>
      <c r="N350" s="247"/>
      <c r="O350" s="247"/>
      <c r="P350" s="247"/>
      <c r="Q350" s="247"/>
      <c r="R350" s="247"/>
      <c r="S350" s="247"/>
      <c r="T350" s="247"/>
      <c r="U350" s="247">
        <f>U349</f>
        <v>12</v>
      </c>
      <c r="V350" s="247"/>
      <c r="W350" s="247"/>
      <c r="X350" s="247"/>
      <c r="Y350" s="247"/>
      <c r="Z350" s="247"/>
      <c r="AA350" s="247"/>
      <c r="AB350" s="247"/>
      <c r="AC350" s="247"/>
      <c r="AD350" s="247"/>
      <c r="AE350" s="247"/>
      <c r="AF350" s="247"/>
      <c r="AG350" s="247"/>
      <c r="AH350" s="247"/>
      <c r="AI350" s="247"/>
      <c r="AJ350" s="247"/>
      <c r="AK350" s="247"/>
      <c r="AL350" s="247"/>
      <c r="AM350" s="354">
        <f>AM349</f>
        <v>0</v>
      </c>
      <c r="AN350" s="354">
        <f>AN349</f>
        <v>0</v>
      </c>
      <c r="AO350" s="354">
        <f t="shared" ref="AO350:AZ350" si="117">AO349</f>
        <v>0</v>
      </c>
      <c r="AP350" s="354">
        <f t="shared" si="117"/>
        <v>0</v>
      </c>
      <c r="AQ350" s="354">
        <f t="shared" si="117"/>
        <v>0</v>
      </c>
      <c r="AR350" s="354">
        <f t="shared" si="117"/>
        <v>0</v>
      </c>
      <c r="AS350" s="354">
        <f t="shared" si="117"/>
        <v>0</v>
      </c>
      <c r="AT350" s="354">
        <f t="shared" si="117"/>
        <v>0</v>
      </c>
      <c r="AU350" s="354">
        <f t="shared" si="117"/>
        <v>0</v>
      </c>
      <c r="AV350" s="354">
        <f t="shared" si="117"/>
        <v>0</v>
      </c>
      <c r="AW350" s="354">
        <f t="shared" si="117"/>
        <v>0</v>
      </c>
      <c r="AX350" s="354">
        <f t="shared" si="117"/>
        <v>0</v>
      </c>
      <c r="AY350" s="354">
        <f t="shared" si="117"/>
        <v>0</v>
      </c>
      <c r="AZ350" s="354">
        <f t="shared" si="117"/>
        <v>0</v>
      </c>
      <c r="BA350" s="249"/>
    </row>
    <row r="351" spans="1:53" ht="15" hidden="1" outlineLevel="1">
      <c r="B351" s="266"/>
      <c r="C351" s="257"/>
      <c r="D351" s="243"/>
      <c r="E351" s="243"/>
      <c r="F351" s="243"/>
      <c r="G351" s="243"/>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c r="AI351" s="243"/>
      <c r="AJ351" s="243"/>
      <c r="AK351" s="243"/>
      <c r="AL351" s="243"/>
      <c r="AM351" s="355"/>
      <c r="AN351" s="364"/>
      <c r="AO351" s="364"/>
      <c r="AP351" s="364"/>
      <c r="AQ351" s="364"/>
      <c r="AR351" s="364"/>
      <c r="AS351" s="364"/>
      <c r="AT351" s="364"/>
      <c r="AU351" s="364"/>
      <c r="AV351" s="364"/>
      <c r="AW351" s="364"/>
      <c r="AX351" s="364"/>
      <c r="AY351" s="364"/>
      <c r="AZ351" s="364"/>
      <c r="BA351" s="258"/>
    </row>
    <row r="352" spans="1:53" ht="15" hidden="1" outlineLevel="1">
      <c r="A352" s="440">
        <v>19</v>
      </c>
      <c r="B352" s="266" t="s">
        <v>12</v>
      </c>
      <c r="C352" s="243" t="s">
        <v>22</v>
      </c>
      <c r="D352" s="247"/>
      <c r="E352" s="247"/>
      <c r="F352" s="247"/>
      <c r="G352" s="247"/>
      <c r="H352" s="247"/>
      <c r="I352" s="247"/>
      <c r="J352" s="247"/>
      <c r="K352" s="247"/>
      <c r="L352" s="247"/>
      <c r="M352" s="247"/>
      <c r="N352" s="247"/>
      <c r="O352" s="247"/>
      <c r="P352" s="247"/>
      <c r="Q352" s="247"/>
      <c r="R352" s="247"/>
      <c r="S352" s="247"/>
      <c r="T352" s="247"/>
      <c r="U352" s="247">
        <v>12</v>
      </c>
      <c r="V352" s="247"/>
      <c r="W352" s="247"/>
      <c r="X352" s="247"/>
      <c r="Y352" s="247"/>
      <c r="Z352" s="247"/>
      <c r="AA352" s="247"/>
      <c r="AB352" s="247"/>
      <c r="AC352" s="247"/>
      <c r="AD352" s="247"/>
      <c r="AE352" s="247"/>
      <c r="AF352" s="247"/>
      <c r="AG352" s="247"/>
      <c r="AH352" s="247"/>
      <c r="AI352" s="247"/>
      <c r="AJ352" s="247"/>
      <c r="AK352" s="247"/>
      <c r="AL352" s="247"/>
      <c r="AM352" s="353"/>
      <c r="AN352" s="358"/>
      <c r="AO352" s="358"/>
      <c r="AP352" s="358"/>
      <c r="AQ352" s="358"/>
      <c r="AR352" s="358"/>
      <c r="AS352" s="358"/>
      <c r="AT352" s="358"/>
      <c r="AU352" s="358"/>
      <c r="AV352" s="358"/>
      <c r="AW352" s="358"/>
      <c r="AX352" s="358"/>
      <c r="AY352" s="358"/>
      <c r="AZ352" s="358"/>
      <c r="BA352" s="248">
        <f>SUM(AM352:AZ352)</f>
        <v>0</v>
      </c>
    </row>
    <row r="353" spans="1:53" ht="15" hidden="1" outlineLevel="1">
      <c r="B353" s="246" t="s">
        <v>950</v>
      </c>
      <c r="C353" s="243" t="s">
        <v>145</v>
      </c>
      <c r="D353" s="247"/>
      <c r="E353" s="247"/>
      <c r="F353" s="247"/>
      <c r="G353" s="247"/>
      <c r="H353" s="247"/>
      <c r="I353" s="247"/>
      <c r="J353" s="247"/>
      <c r="K353" s="247"/>
      <c r="L353" s="247"/>
      <c r="M353" s="247"/>
      <c r="N353" s="247"/>
      <c r="O353" s="247"/>
      <c r="P353" s="247"/>
      <c r="Q353" s="247"/>
      <c r="R353" s="247"/>
      <c r="S353" s="247"/>
      <c r="T353" s="247"/>
      <c r="U353" s="247">
        <f>U352</f>
        <v>12</v>
      </c>
      <c r="V353" s="247"/>
      <c r="W353" s="247"/>
      <c r="X353" s="247"/>
      <c r="Y353" s="247"/>
      <c r="Z353" s="247"/>
      <c r="AA353" s="247"/>
      <c r="AB353" s="247"/>
      <c r="AC353" s="247"/>
      <c r="AD353" s="247"/>
      <c r="AE353" s="247"/>
      <c r="AF353" s="247"/>
      <c r="AG353" s="247"/>
      <c r="AH353" s="247"/>
      <c r="AI353" s="247"/>
      <c r="AJ353" s="247"/>
      <c r="AK353" s="247"/>
      <c r="AL353" s="247"/>
      <c r="AM353" s="354">
        <f>AM352</f>
        <v>0</v>
      </c>
      <c r="AN353" s="354">
        <f>AN352</f>
        <v>0</v>
      </c>
      <c r="AO353" s="354">
        <f t="shared" ref="AO353:AZ353" si="118">AO352</f>
        <v>0</v>
      </c>
      <c r="AP353" s="354">
        <f t="shared" si="118"/>
        <v>0</v>
      </c>
      <c r="AQ353" s="354">
        <f t="shared" si="118"/>
        <v>0</v>
      </c>
      <c r="AR353" s="354">
        <f t="shared" si="118"/>
        <v>0</v>
      </c>
      <c r="AS353" s="354">
        <f t="shared" si="118"/>
        <v>0</v>
      </c>
      <c r="AT353" s="354">
        <f t="shared" si="118"/>
        <v>0</v>
      </c>
      <c r="AU353" s="354">
        <f t="shared" si="118"/>
        <v>0</v>
      </c>
      <c r="AV353" s="354">
        <f t="shared" si="118"/>
        <v>0</v>
      </c>
      <c r="AW353" s="354">
        <f t="shared" si="118"/>
        <v>0</v>
      </c>
      <c r="AX353" s="354">
        <f t="shared" si="118"/>
        <v>0</v>
      </c>
      <c r="AY353" s="354">
        <f t="shared" si="118"/>
        <v>0</v>
      </c>
      <c r="AZ353" s="354">
        <f t="shared" si="118"/>
        <v>0</v>
      </c>
      <c r="BA353" s="249"/>
    </row>
    <row r="354" spans="1:53" ht="15" hidden="1" outlineLevel="1">
      <c r="B354" s="266"/>
      <c r="C354" s="257"/>
      <c r="D354" s="243"/>
      <c r="E354" s="243"/>
      <c r="F354" s="243"/>
      <c r="G354" s="243"/>
      <c r="H354" s="243"/>
      <c r="I354" s="243"/>
      <c r="J354" s="243"/>
      <c r="K354" s="243"/>
      <c r="L354" s="243"/>
      <c r="M354" s="243"/>
      <c r="N354" s="243"/>
      <c r="O354" s="243"/>
      <c r="P354" s="243"/>
      <c r="Q354" s="243"/>
      <c r="R354" s="243"/>
      <c r="S354" s="243"/>
      <c r="T354" s="243"/>
      <c r="U354" s="243"/>
      <c r="V354" s="243"/>
      <c r="W354" s="243"/>
      <c r="X354" s="243"/>
      <c r="Y354" s="243"/>
      <c r="Z354" s="243"/>
      <c r="AA354" s="243"/>
      <c r="AB354" s="243"/>
      <c r="AC354" s="243"/>
      <c r="AD354" s="243"/>
      <c r="AE354" s="243"/>
      <c r="AF354" s="243"/>
      <c r="AG354" s="243"/>
      <c r="AH354" s="243"/>
      <c r="AI354" s="243"/>
      <c r="AJ354" s="243"/>
      <c r="AK354" s="243"/>
      <c r="AL354" s="243"/>
      <c r="AM354" s="365"/>
      <c r="AN354" s="365"/>
      <c r="AO354" s="355"/>
      <c r="AP354" s="355"/>
      <c r="AQ354" s="355"/>
      <c r="AR354" s="355"/>
      <c r="AS354" s="355"/>
      <c r="AT354" s="355"/>
      <c r="AU354" s="355"/>
      <c r="AV354" s="355"/>
      <c r="AW354" s="355"/>
      <c r="AX354" s="355"/>
      <c r="AY354" s="355"/>
      <c r="AZ354" s="355"/>
      <c r="BA354" s="258"/>
    </row>
    <row r="355" spans="1:53" ht="15" hidden="1" outlineLevel="1">
      <c r="A355" s="440">
        <v>20</v>
      </c>
      <c r="B355" s="266" t="s">
        <v>979</v>
      </c>
      <c r="C355" s="243" t="s">
        <v>22</v>
      </c>
      <c r="D355" s="247"/>
      <c r="E355" s="247"/>
      <c r="F355" s="247"/>
      <c r="G355" s="247"/>
      <c r="H355" s="247"/>
      <c r="I355" s="247"/>
      <c r="J355" s="247"/>
      <c r="K355" s="247"/>
      <c r="L355" s="247"/>
      <c r="M355" s="247"/>
      <c r="N355" s="247"/>
      <c r="O355" s="247"/>
      <c r="P355" s="247"/>
      <c r="Q355" s="247"/>
      <c r="R355" s="247"/>
      <c r="S355" s="247"/>
      <c r="T355" s="247"/>
      <c r="U355" s="247">
        <v>12</v>
      </c>
      <c r="V355" s="247"/>
      <c r="W355" s="247"/>
      <c r="X355" s="247"/>
      <c r="Y355" s="247"/>
      <c r="Z355" s="247"/>
      <c r="AA355" s="247"/>
      <c r="AB355" s="247"/>
      <c r="AC355" s="247"/>
      <c r="AD355" s="247"/>
      <c r="AE355" s="247"/>
      <c r="AF355" s="247"/>
      <c r="AG355" s="247"/>
      <c r="AH355" s="247"/>
      <c r="AI355" s="247"/>
      <c r="AJ355" s="247"/>
      <c r="AK355" s="247"/>
      <c r="AL355" s="247"/>
      <c r="AM355" s="353"/>
      <c r="AN355" s="358"/>
      <c r="AO355" s="358"/>
      <c r="AP355" s="358"/>
      <c r="AQ355" s="407"/>
      <c r="AR355" s="358"/>
      <c r="AS355" s="358"/>
      <c r="AT355" s="358"/>
      <c r="AU355" s="358"/>
      <c r="AV355" s="358"/>
      <c r="AW355" s="358"/>
      <c r="AX355" s="358"/>
      <c r="AY355" s="358"/>
      <c r="AZ355" s="358"/>
      <c r="BA355" s="248">
        <f>SUM(AM355:AZ355)</f>
        <v>0</v>
      </c>
    </row>
    <row r="356" spans="1:53" ht="15" hidden="1" outlineLevel="1">
      <c r="B356" s="246" t="s">
        <v>950</v>
      </c>
      <c r="C356" s="243" t="s">
        <v>145</v>
      </c>
      <c r="D356" s="247"/>
      <c r="E356" s="247"/>
      <c r="F356" s="247"/>
      <c r="G356" s="247"/>
      <c r="H356" s="247"/>
      <c r="I356" s="247"/>
      <c r="J356" s="247"/>
      <c r="K356" s="247"/>
      <c r="L356" s="247"/>
      <c r="M356" s="247"/>
      <c r="N356" s="247"/>
      <c r="O356" s="247"/>
      <c r="P356" s="247"/>
      <c r="Q356" s="247"/>
      <c r="R356" s="247"/>
      <c r="S356" s="247"/>
      <c r="T356" s="247"/>
      <c r="U356" s="247">
        <f>U355</f>
        <v>12</v>
      </c>
      <c r="V356" s="247"/>
      <c r="W356" s="247"/>
      <c r="X356" s="247"/>
      <c r="Y356" s="247"/>
      <c r="Z356" s="247"/>
      <c r="AA356" s="247"/>
      <c r="AB356" s="247"/>
      <c r="AC356" s="247"/>
      <c r="AD356" s="247"/>
      <c r="AE356" s="247"/>
      <c r="AF356" s="247"/>
      <c r="AG356" s="247"/>
      <c r="AH356" s="247"/>
      <c r="AI356" s="247"/>
      <c r="AJ356" s="247"/>
      <c r="AK356" s="247"/>
      <c r="AL356" s="247"/>
      <c r="AM356" s="354">
        <f>AM355</f>
        <v>0</v>
      </c>
      <c r="AN356" s="354">
        <f>AN355</f>
        <v>0</v>
      </c>
      <c r="AO356" s="354">
        <f t="shared" ref="AO356:AZ356" si="119">AO355</f>
        <v>0</v>
      </c>
      <c r="AP356" s="354">
        <f t="shared" si="119"/>
        <v>0</v>
      </c>
      <c r="AQ356" s="354">
        <f t="shared" si="119"/>
        <v>0</v>
      </c>
      <c r="AR356" s="354">
        <f t="shared" si="119"/>
        <v>0</v>
      </c>
      <c r="AS356" s="354">
        <f t="shared" si="119"/>
        <v>0</v>
      </c>
      <c r="AT356" s="354">
        <f t="shared" si="119"/>
        <v>0</v>
      </c>
      <c r="AU356" s="354">
        <f t="shared" si="119"/>
        <v>0</v>
      </c>
      <c r="AV356" s="354">
        <f t="shared" si="119"/>
        <v>0</v>
      </c>
      <c r="AW356" s="354">
        <f t="shared" si="119"/>
        <v>0</v>
      </c>
      <c r="AX356" s="354">
        <f t="shared" si="119"/>
        <v>0</v>
      </c>
      <c r="AY356" s="354">
        <f t="shared" si="119"/>
        <v>0</v>
      </c>
      <c r="AZ356" s="354">
        <f t="shared" si="119"/>
        <v>0</v>
      </c>
      <c r="BA356" s="258"/>
    </row>
    <row r="357" spans="1:53" ht="15" hidden="1" outlineLevel="1">
      <c r="B357" s="266"/>
      <c r="C357" s="257"/>
      <c r="D357" s="243"/>
      <c r="E357" s="243"/>
      <c r="F357" s="243"/>
      <c r="G357" s="243"/>
      <c r="H357" s="243"/>
      <c r="I357" s="243"/>
      <c r="J357" s="243"/>
      <c r="K357" s="243"/>
      <c r="L357" s="243"/>
      <c r="M357" s="243"/>
      <c r="N357" s="243"/>
      <c r="O357" s="243"/>
      <c r="P357" s="243"/>
      <c r="Q357" s="243"/>
      <c r="R357" s="243"/>
      <c r="S357" s="243"/>
      <c r="T357" s="243"/>
      <c r="U357" s="269"/>
      <c r="V357" s="243"/>
      <c r="W357" s="243"/>
      <c r="X357" s="243"/>
      <c r="Y357" s="243"/>
      <c r="Z357" s="243"/>
      <c r="AA357" s="243"/>
      <c r="AB357" s="243"/>
      <c r="AC357" s="243"/>
      <c r="AD357" s="243"/>
      <c r="AE357" s="243"/>
      <c r="AF357" s="243"/>
      <c r="AG357" s="243"/>
      <c r="AH357" s="243"/>
      <c r="AI357" s="243"/>
      <c r="AJ357" s="243"/>
      <c r="AK357" s="243"/>
      <c r="AL357" s="243"/>
      <c r="AM357" s="355"/>
      <c r="AN357" s="355"/>
      <c r="AO357" s="355"/>
      <c r="AP357" s="355"/>
      <c r="AQ357" s="355"/>
      <c r="AR357" s="355"/>
      <c r="AS357" s="355"/>
      <c r="AT357" s="355"/>
      <c r="AU357" s="355"/>
      <c r="AV357" s="355"/>
      <c r="AW357" s="355"/>
      <c r="AX357" s="355"/>
      <c r="AY357" s="355"/>
      <c r="AZ357" s="355"/>
      <c r="BA357" s="258"/>
    </row>
    <row r="358" spans="1:53" ht="15" hidden="1" outlineLevel="1">
      <c r="A358" s="440">
        <v>21</v>
      </c>
      <c r="B358" s="266" t="s">
        <v>19</v>
      </c>
      <c r="C358" s="243" t="s">
        <v>22</v>
      </c>
      <c r="D358" s="247"/>
      <c r="E358" s="247"/>
      <c r="F358" s="247"/>
      <c r="G358" s="247"/>
      <c r="H358" s="247"/>
      <c r="I358" s="247"/>
      <c r="J358" s="247"/>
      <c r="K358" s="247"/>
      <c r="L358" s="247"/>
      <c r="M358" s="247"/>
      <c r="N358" s="247"/>
      <c r="O358" s="247"/>
      <c r="P358" s="247"/>
      <c r="Q358" s="247"/>
      <c r="R358" s="247"/>
      <c r="S358" s="247"/>
      <c r="T358" s="247"/>
      <c r="U358" s="247">
        <v>12</v>
      </c>
      <c r="V358" s="247"/>
      <c r="W358" s="247"/>
      <c r="X358" s="247"/>
      <c r="Y358" s="247"/>
      <c r="Z358" s="247"/>
      <c r="AA358" s="247"/>
      <c r="AB358" s="247"/>
      <c r="AC358" s="247"/>
      <c r="AD358" s="247"/>
      <c r="AE358" s="247"/>
      <c r="AF358" s="247"/>
      <c r="AG358" s="247"/>
      <c r="AH358" s="247"/>
      <c r="AI358" s="247"/>
      <c r="AJ358" s="247"/>
      <c r="AK358" s="247"/>
      <c r="AL358" s="247"/>
      <c r="AM358" s="353"/>
      <c r="AN358" s="358"/>
      <c r="AO358" s="358"/>
      <c r="AP358" s="358"/>
      <c r="AQ358" s="358"/>
      <c r="AR358" s="358"/>
      <c r="AS358" s="358"/>
      <c r="AT358" s="358"/>
      <c r="AU358" s="358"/>
      <c r="AV358" s="358"/>
      <c r="AW358" s="358"/>
      <c r="AX358" s="358"/>
      <c r="AY358" s="358"/>
      <c r="AZ358" s="358"/>
      <c r="BA358" s="248">
        <f>SUM(AM358:AZ358)</f>
        <v>0</v>
      </c>
    </row>
    <row r="359" spans="1:53" ht="15" hidden="1" outlineLevel="1">
      <c r="B359" s="246" t="s">
        <v>950</v>
      </c>
      <c r="C359" s="243" t="s">
        <v>145</v>
      </c>
      <c r="D359" s="247"/>
      <c r="E359" s="247"/>
      <c r="F359" s="247"/>
      <c r="G359" s="247"/>
      <c r="H359" s="247"/>
      <c r="I359" s="247"/>
      <c r="J359" s="247"/>
      <c r="K359" s="247"/>
      <c r="L359" s="247"/>
      <c r="M359" s="247"/>
      <c r="N359" s="247"/>
      <c r="O359" s="247"/>
      <c r="P359" s="247"/>
      <c r="Q359" s="247"/>
      <c r="R359" s="247"/>
      <c r="S359" s="247"/>
      <c r="T359" s="247"/>
      <c r="U359" s="247">
        <f>U358</f>
        <v>12</v>
      </c>
      <c r="V359" s="247"/>
      <c r="W359" s="247"/>
      <c r="X359" s="247"/>
      <c r="Y359" s="247"/>
      <c r="Z359" s="247"/>
      <c r="AA359" s="247"/>
      <c r="AB359" s="247"/>
      <c r="AC359" s="247"/>
      <c r="AD359" s="247"/>
      <c r="AE359" s="247"/>
      <c r="AF359" s="247"/>
      <c r="AG359" s="247"/>
      <c r="AH359" s="247"/>
      <c r="AI359" s="247"/>
      <c r="AJ359" s="247"/>
      <c r="AK359" s="247"/>
      <c r="AL359" s="247"/>
      <c r="AM359" s="354">
        <f>AM358</f>
        <v>0</v>
      </c>
      <c r="AN359" s="354">
        <f>AN358</f>
        <v>0</v>
      </c>
      <c r="AO359" s="354">
        <f t="shared" ref="AO359:AZ359" si="120">AO358</f>
        <v>0</v>
      </c>
      <c r="AP359" s="354">
        <f t="shared" si="120"/>
        <v>0</v>
      </c>
      <c r="AQ359" s="354">
        <f t="shared" si="120"/>
        <v>0</v>
      </c>
      <c r="AR359" s="354">
        <f t="shared" si="120"/>
        <v>0</v>
      </c>
      <c r="AS359" s="354">
        <f t="shared" si="120"/>
        <v>0</v>
      </c>
      <c r="AT359" s="354">
        <f t="shared" si="120"/>
        <v>0</v>
      </c>
      <c r="AU359" s="354">
        <f t="shared" si="120"/>
        <v>0</v>
      </c>
      <c r="AV359" s="354">
        <f t="shared" si="120"/>
        <v>0</v>
      </c>
      <c r="AW359" s="354">
        <f t="shared" si="120"/>
        <v>0</v>
      </c>
      <c r="AX359" s="354">
        <f t="shared" si="120"/>
        <v>0</v>
      </c>
      <c r="AY359" s="354">
        <f t="shared" si="120"/>
        <v>0</v>
      </c>
      <c r="AZ359" s="354">
        <f t="shared" si="120"/>
        <v>0</v>
      </c>
      <c r="BA359" s="249"/>
    </row>
    <row r="360" spans="1:53" ht="15" hidden="1" outlineLevel="1">
      <c r="B360" s="266"/>
      <c r="C360" s="257"/>
      <c r="D360" s="243"/>
      <c r="E360" s="243"/>
      <c r="F360" s="243"/>
      <c r="G360" s="243"/>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c r="AI360" s="243"/>
      <c r="AJ360" s="243"/>
      <c r="AK360" s="243"/>
      <c r="AL360" s="243"/>
      <c r="AM360" s="365"/>
      <c r="AN360" s="355"/>
      <c r="AO360" s="355"/>
      <c r="AP360" s="355"/>
      <c r="AQ360" s="355"/>
      <c r="AR360" s="355"/>
      <c r="AS360" s="355"/>
      <c r="AT360" s="355"/>
      <c r="AU360" s="355"/>
      <c r="AV360" s="355"/>
      <c r="AW360" s="355"/>
      <c r="AX360" s="355"/>
      <c r="AY360" s="355"/>
      <c r="AZ360" s="355"/>
      <c r="BA360" s="258"/>
    </row>
    <row r="361" spans="1:53" ht="15" hidden="1" outlineLevel="1">
      <c r="A361" s="440">
        <v>22</v>
      </c>
      <c r="B361" s="266" t="s">
        <v>9</v>
      </c>
      <c r="C361" s="243" t="s">
        <v>22</v>
      </c>
      <c r="D361" s="247"/>
      <c r="E361" s="247"/>
      <c r="F361" s="247"/>
      <c r="G361" s="247"/>
      <c r="H361" s="247"/>
      <c r="I361" s="247"/>
      <c r="J361" s="247"/>
      <c r="K361" s="247"/>
      <c r="L361" s="247"/>
      <c r="M361" s="247"/>
      <c r="N361" s="247"/>
      <c r="O361" s="247"/>
      <c r="P361" s="247"/>
      <c r="Q361" s="247"/>
      <c r="R361" s="247"/>
      <c r="S361" s="247"/>
      <c r="T361" s="247"/>
      <c r="U361" s="243"/>
      <c r="V361" s="247"/>
      <c r="W361" s="247"/>
      <c r="X361" s="247"/>
      <c r="Y361" s="247"/>
      <c r="Z361" s="247"/>
      <c r="AA361" s="247"/>
      <c r="AB361" s="247"/>
      <c r="AC361" s="247"/>
      <c r="AD361" s="247"/>
      <c r="AE361" s="247"/>
      <c r="AF361" s="247"/>
      <c r="AG361" s="247"/>
      <c r="AH361" s="247"/>
      <c r="AI361" s="247"/>
      <c r="AJ361" s="247"/>
      <c r="AK361" s="247"/>
      <c r="AL361" s="247"/>
      <c r="AM361" s="353"/>
      <c r="AN361" s="358"/>
      <c r="AO361" s="358"/>
      <c r="AP361" s="358"/>
      <c r="AQ361" s="358"/>
      <c r="AR361" s="358"/>
      <c r="AS361" s="358"/>
      <c r="AT361" s="358"/>
      <c r="AU361" s="358"/>
      <c r="AV361" s="358"/>
      <c r="AW361" s="358"/>
      <c r="AX361" s="358"/>
      <c r="AY361" s="358"/>
      <c r="AZ361" s="358"/>
      <c r="BA361" s="248">
        <f>SUM(AM361:AZ361)</f>
        <v>0</v>
      </c>
    </row>
    <row r="362" spans="1:53" ht="15" hidden="1" outlineLevel="1">
      <c r="B362" s="246" t="s">
        <v>950</v>
      </c>
      <c r="C362" s="243" t="s">
        <v>145</v>
      </c>
      <c r="D362" s="247"/>
      <c r="E362" s="247"/>
      <c r="F362" s="247"/>
      <c r="G362" s="247"/>
      <c r="H362" s="247"/>
      <c r="I362" s="247"/>
      <c r="J362" s="247"/>
      <c r="K362" s="247"/>
      <c r="L362" s="247"/>
      <c r="M362" s="247"/>
      <c r="N362" s="247"/>
      <c r="O362" s="247"/>
      <c r="P362" s="247"/>
      <c r="Q362" s="247"/>
      <c r="R362" s="247"/>
      <c r="S362" s="247"/>
      <c r="T362" s="247"/>
      <c r="U362" s="243"/>
      <c r="V362" s="247"/>
      <c r="W362" s="247"/>
      <c r="X362" s="247"/>
      <c r="Y362" s="247"/>
      <c r="Z362" s="247"/>
      <c r="AA362" s="247"/>
      <c r="AB362" s="247"/>
      <c r="AC362" s="247"/>
      <c r="AD362" s="247"/>
      <c r="AE362" s="247"/>
      <c r="AF362" s="247"/>
      <c r="AG362" s="247"/>
      <c r="AH362" s="247"/>
      <c r="AI362" s="247"/>
      <c r="AJ362" s="247"/>
      <c r="AK362" s="247"/>
      <c r="AL362" s="247"/>
      <c r="AM362" s="354">
        <f>AM361</f>
        <v>0</v>
      </c>
      <c r="AN362" s="354">
        <f>AN361</f>
        <v>0</v>
      </c>
      <c r="AO362" s="354">
        <f t="shared" ref="AO362:AZ362" si="121">AO361</f>
        <v>0</v>
      </c>
      <c r="AP362" s="354">
        <f t="shared" si="121"/>
        <v>0</v>
      </c>
      <c r="AQ362" s="354">
        <f t="shared" si="121"/>
        <v>0</v>
      </c>
      <c r="AR362" s="354">
        <f t="shared" si="121"/>
        <v>0</v>
      </c>
      <c r="AS362" s="354">
        <f t="shared" si="121"/>
        <v>0</v>
      </c>
      <c r="AT362" s="354">
        <f t="shared" si="121"/>
        <v>0</v>
      </c>
      <c r="AU362" s="354">
        <f t="shared" si="121"/>
        <v>0</v>
      </c>
      <c r="AV362" s="354">
        <f t="shared" si="121"/>
        <v>0</v>
      </c>
      <c r="AW362" s="354">
        <f t="shared" si="121"/>
        <v>0</v>
      </c>
      <c r="AX362" s="354">
        <f t="shared" si="121"/>
        <v>0</v>
      </c>
      <c r="AY362" s="354">
        <f t="shared" si="121"/>
        <v>0</v>
      </c>
      <c r="AZ362" s="354">
        <f t="shared" si="121"/>
        <v>0</v>
      </c>
      <c r="BA362" s="258"/>
    </row>
    <row r="363" spans="1:53" ht="15" hidden="1" outlineLevel="1">
      <c r="B363" s="266"/>
      <c r="C363" s="257"/>
      <c r="D363" s="243"/>
      <c r="E363" s="243"/>
      <c r="F363" s="243"/>
      <c r="G363" s="243"/>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c r="AI363" s="243"/>
      <c r="AJ363" s="243"/>
      <c r="AK363" s="243"/>
      <c r="AL363" s="243"/>
      <c r="AM363" s="355"/>
      <c r="AN363" s="355"/>
      <c r="AO363" s="355"/>
      <c r="AP363" s="355"/>
      <c r="AQ363" s="355"/>
      <c r="AR363" s="355"/>
      <c r="AS363" s="355"/>
      <c r="AT363" s="355"/>
      <c r="AU363" s="355"/>
      <c r="AV363" s="355"/>
      <c r="AW363" s="355"/>
      <c r="AX363" s="355"/>
      <c r="AY363" s="355"/>
      <c r="AZ363" s="355"/>
      <c r="BA363" s="258"/>
    </row>
    <row r="364" spans="1:53" ht="15.75" hidden="1" outlineLevel="1">
      <c r="A364" s="441"/>
      <c r="B364" s="240" t="s">
        <v>13</v>
      </c>
      <c r="C364" s="241"/>
      <c r="D364" s="242"/>
      <c r="E364" s="242"/>
      <c r="F364" s="242"/>
      <c r="G364" s="242"/>
      <c r="H364" s="242"/>
      <c r="I364" s="242"/>
      <c r="J364" s="242"/>
      <c r="K364" s="242"/>
      <c r="L364" s="242"/>
      <c r="M364" s="242"/>
      <c r="N364" s="242"/>
      <c r="O364" s="242"/>
      <c r="P364" s="242"/>
      <c r="Q364" s="242"/>
      <c r="R364" s="242"/>
      <c r="S364" s="242"/>
      <c r="T364" s="242"/>
      <c r="U364" s="242"/>
      <c r="V364" s="242"/>
      <c r="W364" s="241"/>
      <c r="X364" s="241"/>
      <c r="Y364" s="241"/>
      <c r="Z364" s="241"/>
      <c r="AA364" s="241"/>
      <c r="AB364" s="241"/>
      <c r="AC364" s="241"/>
      <c r="AD364" s="241"/>
      <c r="AE364" s="241"/>
      <c r="AF364" s="241"/>
      <c r="AG364" s="241"/>
      <c r="AH364" s="241"/>
      <c r="AI364" s="241"/>
      <c r="AJ364" s="241"/>
      <c r="AK364" s="241"/>
      <c r="AL364" s="241"/>
      <c r="AM364" s="357"/>
      <c r="AN364" s="357"/>
      <c r="AO364" s="357"/>
      <c r="AP364" s="357"/>
      <c r="AQ364" s="357"/>
      <c r="AR364" s="357"/>
      <c r="AS364" s="357"/>
      <c r="AT364" s="357"/>
      <c r="AU364" s="357"/>
      <c r="AV364" s="357"/>
      <c r="AW364" s="357"/>
      <c r="AX364" s="357"/>
      <c r="AY364" s="357"/>
      <c r="AZ364" s="357"/>
      <c r="BA364" s="244"/>
    </row>
    <row r="365" spans="1:53" ht="15" hidden="1" outlineLevel="1">
      <c r="A365" s="440">
        <v>23</v>
      </c>
      <c r="B365" s="266" t="s">
        <v>13</v>
      </c>
      <c r="C365" s="243" t="s">
        <v>22</v>
      </c>
      <c r="D365" s="247"/>
      <c r="E365" s="247"/>
      <c r="F365" s="247"/>
      <c r="G365" s="247"/>
      <c r="H365" s="247"/>
      <c r="I365" s="247"/>
      <c r="J365" s="247"/>
      <c r="K365" s="247"/>
      <c r="L365" s="247"/>
      <c r="M365" s="247"/>
      <c r="N365" s="247"/>
      <c r="O365" s="247"/>
      <c r="P365" s="247"/>
      <c r="Q365" s="247"/>
      <c r="R365" s="247"/>
      <c r="S365" s="247"/>
      <c r="T365" s="247"/>
      <c r="U365" s="243"/>
      <c r="V365" s="247"/>
      <c r="W365" s="247"/>
      <c r="X365" s="247"/>
      <c r="Y365" s="247"/>
      <c r="Z365" s="247"/>
      <c r="AA365" s="247"/>
      <c r="AB365" s="247"/>
      <c r="AC365" s="247"/>
      <c r="AD365" s="247"/>
      <c r="AE365" s="247"/>
      <c r="AF365" s="247"/>
      <c r="AG365" s="247"/>
      <c r="AH365" s="247"/>
      <c r="AI365" s="247"/>
      <c r="AJ365" s="247"/>
      <c r="AK365" s="247"/>
      <c r="AL365" s="247"/>
      <c r="AM365" s="408"/>
      <c r="AN365" s="353"/>
      <c r="AO365" s="353"/>
      <c r="AP365" s="353"/>
      <c r="AQ365" s="353"/>
      <c r="AR365" s="353"/>
      <c r="AS365" s="353"/>
      <c r="AT365" s="353"/>
      <c r="AU365" s="353"/>
      <c r="AV365" s="353"/>
      <c r="AW365" s="353"/>
      <c r="AX365" s="353"/>
      <c r="AY365" s="353"/>
      <c r="AZ365" s="353"/>
      <c r="BA365" s="248">
        <f>SUM(AM365:AZ365)</f>
        <v>0</v>
      </c>
    </row>
    <row r="366" spans="1:53" ht="15" hidden="1" outlineLevel="1">
      <c r="B366" s="246" t="s">
        <v>950</v>
      </c>
      <c r="C366" s="243" t="s">
        <v>145</v>
      </c>
      <c r="D366" s="247"/>
      <c r="E366" s="247"/>
      <c r="F366" s="247"/>
      <c r="G366" s="247"/>
      <c r="H366" s="247"/>
      <c r="I366" s="247"/>
      <c r="J366" s="247"/>
      <c r="K366" s="247"/>
      <c r="L366" s="247"/>
      <c r="M366" s="247"/>
      <c r="N366" s="247"/>
      <c r="O366" s="247"/>
      <c r="P366" s="247"/>
      <c r="Q366" s="247"/>
      <c r="R366" s="247"/>
      <c r="S366" s="247"/>
      <c r="T366" s="247"/>
      <c r="U366" s="406"/>
      <c r="V366" s="247"/>
      <c r="W366" s="247"/>
      <c r="X366" s="247"/>
      <c r="Y366" s="247"/>
      <c r="Z366" s="247"/>
      <c r="AA366" s="247"/>
      <c r="AB366" s="247"/>
      <c r="AC366" s="247"/>
      <c r="AD366" s="247"/>
      <c r="AE366" s="247"/>
      <c r="AF366" s="247"/>
      <c r="AG366" s="247"/>
      <c r="AH366" s="247"/>
      <c r="AI366" s="247"/>
      <c r="AJ366" s="247"/>
      <c r="AK366" s="247"/>
      <c r="AL366" s="247"/>
      <c r="AM366" s="354">
        <f>AM365</f>
        <v>0</v>
      </c>
      <c r="AN366" s="354">
        <f>AN365</f>
        <v>0</v>
      </c>
      <c r="AO366" s="354">
        <f t="shared" ref="AO366:AZ366" si="122">AO365</f>
        <v>0</v>
      </c>
      <c r="AP366" s="354">
        <f t="shared" si="122"/>
        <v>0</v>
      </c>
      <c r="AQ366" s="354">
        <f t="shared" si="122"/>
        <v>0</v>
      </c>
      <c r="AR366" s="354">
        <f t="shared" si="122"/>
        <v>0</v>
      </c>
      <c r="AS366" s="354">
        <f t="shared" si="122"/>
        <v>0</v>
      </c>
      <c r="AT366" s="354">
        <f t="shared" si="122"/>
        <v>0</v>
      </c>
      <c r="AU366" s="354">
        <f t="shared" si="122"/>
        <v>0</v>
      </c>
      <c r="AV366" s="354">
        <f t="shared" si="122"/>
        <v>0</v>
      </c>
      <c r="AW366" s="354">
        <f t="shared" si="122"/>
        <v>0</v>
      </c>
      <c r="AX366" s="354">
        <f t="shared" si="122"/>
        <v>0</v>
      </c>
      <c r="AY366" s="354">
        <f t="shared" si="122"/>
        <v>0</v>
      </c>
      <c r="AZ366" s="354">
        <f t="shared" si="122"/>
        <v>0</v>
      </c>
      <c r="BA366" s="249"/>
    </row>
    <row r="367" spans="1:53" ht="15" hidden="1" outlineLevel="1">
      <c r="B367" s="266"/>
      <c r="C367" s="257"/>
      <c r="D367" s="243"/>
      <c r="E367" s="243"/>
      <c r="F367" s="243"/>
      <c r="G367" s="243"/>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355"/>
      <c r="AN367" s="355"/>
      <c r="AO367" s="355"/>
      <c r="AP367" s="355"/>
      <c r="AQ367" s="355"/>
      <c r="AR367" s="355"/>
      <c r="AS367" s="355"/>
      <c r="AT367" s="355"/>
      <c r="AU367" s="355"/>
      <c r="AV367" s="355"/>
      <c r="AW367" s="355"/>
      <c r="AX367" s="355"/>
      <c r="AY367" s="355"/>
      <c r="AZ367" s="355"/>
      <c r="BA367" s="258"/>
    </row>
    <row r="368" spans="1:53" s="245" customFormat="1" ht="15.75" hidden="1" outlineLevel="1">
      <c r="A368" s="441"/>
      <c r="B368" s="240" t="s">
        <v>450</v>
      </c>
      <c r="C368" s="241"/>
      <c r="D368" s="242"/>
      <c r="E368" s="242"/>
      <c r="F368" s="242"/>
      <c r="G368" s="242"/>
      <c r="H368" s="242"/>
      <c r="I368" s="242"/>
      <c r="J368" s="242"/>
      <c r="K368" s="242"/>
      <c r="L368" s="242"/>
      <c r="M368" s="242"/>
      <c r="N368" s="242"/>
      <c r="O368" s="242"/>
      <c r="P368" s="242"/>
      <c r="Q368" s="242"/>
      <c r="R368" s="242"/>
      <c r="S368" s="242"/>
      <c r="T368" s="242"/>
      <c r="U368" s="242"/>
      <c r="V368" s="242"/>
      <c r="W368" s="241"/>
      <c r="X368" s="241"/>
      <c r="Y368" s="241"/>
      <c r="Z368" s="241"/>
      <c r="AA368" s="241"/>
      <c r="AB368" s="241"/>
      <c r="AC368" s="241"/>
      <c r="AD368" s="241"/>
      <c r="AE368" s="241"/>
      <c r="AF368" s="241"/>
      <c r="AG368" s="241"/>
      <c r="AH368" s="241"/>
      <c r="AI368" s="241"/>
      <c r="AJ368" s="241"/>
      <c r="AK368" s="241"/>
      <c r="AL368" s="241"/>
      <c r="AM368" s="357"/>
      <c r="AN368" s="357"/>
      <c r="AO368" s="357"/>
      <c r="AP368" s="357"/>
      <c r="AQ368" s="357"/>
      <c r="AR368" s="357"/>
      <c r="AS368" s="357"/>
      <c r="AT368" s="357"/>
      <c r="AU368" s="357"/>
      <c r="AV368" s="357"/>
      <c r="AW368" s="357"/>
      <c r="AX368" s="357"/>
      <c r="AY368" s="357"/>
      <c r="AZ368" s="357"/>
      <c r="BA368" s="244"/>
    </row>
    <row r="369" spans="1:53" s="235" customFormat="1" ht="15" hidden="1" outlineLevel="1">
      <c r="A369" s="440">
        <v>24</v>
      </c>
      <c r="B369" s="266" t="s">
        <v>13</v>
      </c>
      <c r="C369" s="243" t="s">
        <v>22</v>
      </c>
      <c r="D369" s="247"/>
      <c r="E369" s="247"/>
      <c r="F369" s="247"/>
      <c r="G369" s="247"/>
      <c r="H369" s="247"/>
      <c r="I369" s="247"/>
      <c r="J369" s="247"/>
      <c r="K369" s="247"/>
      <c r="L369" s="247"/>
      <c r="M369" s="247"/>
      <c r="N369" s="247"/>
      <c r="O369" s="247"/>
      <c r="P369" s="247"/>
      <c r="Q369" s="247"/>
      <c r="R369" s="247"/>
      <c r="S369" s="247"/>
      <c r="T369" s="247"/>
      <c r="U369" s="243"/>
      <c r="V369" s="247"/>
      <c r="W369" s="247"/>
      <c r="X369" s="247"/>
      <c r="Y369" s="247"/>
      <c r="Z369" s="247"/>
      <c r="AA369" s="247"/>
      <c r="AB369" s="247"/>
      <c r="AC369" s="247"/>
      <c r="AD369" s="247"/>
      <c r="AE369" s="247"/>
      <c r="AF369" s="247"/>
      <c r="AG369" s="247"/>
      <c r="AH369" s="247"/>
      <c r="AI369" s="247"/>
      <c r="AJ369" s="247"/>
      <c r="AK369" s="247"/>
      <c r="AL369" s="247"/>
      <c r="AM369" s="353"/>
      <c r="AN369" s="353"/>
      <c r="AO369" s="353"/>
      <c r="AP369" s="353"/>
      <c r="AQ369" s="353"/>
      <c r="AR369" s="353"/>
      <c r="AS369" s="353"/>
      <c r="AT369" s="353"/>
      <c r="AU369" s="353"/>
      <c r="AV369" s="353"/>
      <c r="AW369" s="353"/>
      <c r="AX369" s="353"/>
      <c r="AY369" s="353"/>
      <c r="AZ369" s="353"/>
      <c r="BA369" s="248">
        <f>SUM(AM369:AZ369)</f>
        <v>0</v>
      </c>
    </row>
    <row r="370" spans="1:53" s="235" customFormat="1" ht="15" hidden="1" outlineLevel="1">
      <c r="A370" s="440"/>
      <c r="B370" s="266" t="s">
        <v>950</v>
      </c>
      <c r="C370" s="243" t="s">
        <v>145</v>
      </c>
      <c r="D370" s="247"/>
      <c r="E370" s="247"/>
      <c r="F370" s="247"/>
      <c r="G370" s="247"/>
      <c r="H370" s="247"/>
      <c r="I370" s="247"/>
      <c r="J370" s="247"/>
      <c r="K370" s="247"/>
      <c r="L370" s="247"/>
      <c r="M370" s="247"/>
      <c r="N370" s="247"/>
      <c r="O370" s="247"/>
      <c r="P370" s="247"/>
      <c r="Q370" s="247"/>
      <c r="R370" s="247"/>
      <c r="S370" s="247"/>
      <c r="T370" s="247"/>
      <c r="U370" s="406"/>
      <c r="V370" s="247"/>
      <c r="W370" s="247"/>
      <c r="X370" s="247"/>
      <c r="Y370" s="247"/>
      <c r="Z370" s="247"/>
      <c r="AA370" s="247"/>
      <c r="AB370" s="247"/>
      <c r="AC370" s="247"/>
      <c r="AD370" s="247"/>
      <c r="AE370" s="247"/>
      <c r="AF370" s="247"/>
      <c r="AG370" s="247"/>
      <c r="AH370" s="247"/>
      <c r="AI370" s="247"/>
      <c r="AJ370" s="247"/>
      <c r="AK370" s="247"/>
      <c r="AL370" s="247"/>
      <c r="AM370" s="354">
        <f>AM369</f>
        <v>0</v>
      </c>
      <c r="AN370" s="354">
        <f>AN369</f>
        <v>0</v>
      </c>
      <c r="AO370" s="354">
        <f t="shared" ref="AO370:AZ370" si="123">AO369</f>
        <v>0</v>
      </c>
      <c r="AP370" s="354">
        <f t="shared" si="123"/>
        <v>0</v>
      </c>
      <c r="AQ370" s="354">
        <f t="shared" si="123"/>
        <v>0</v>
      </c>
      <c r="AR370" s="354">
        <f t="shared" si="123"/>
        <v>0</v>
      </c>
      <c r="AS370" s="354">
        <f t="shared" si="123"/>
        <v>0</v>
      </c>
      <c r="AT370" s="354">
        <f t="shared" si="123"/>
        <v>0</v>
      </c>
      <c r="AU370" s="354">
        <f t="shared" si="123"/>
        <v>0</v>
      </c>
      <c r="AV370" s="354">
        <f t="shared" si="123"/>
        <v>0</v>
      </c>
      <c r="AW370" s="354">
        <f t="shared" si="123"/>
        <v>0</v>
      </c>
      <c r="AX370" s="354">
        <f t="shared" si="123"/>
        <v>0</v>
      </c>
      <c r="AY370" s="354">
        <f t="shared" si="123"/>
        <v>0</v>
      </c>
      <c r="AZ370" s="354">
        <f t="shared" si="123"/>
        <v>0</v>
      </c>
      <c r="BA370" s="249"/>
    </row>
    <row r="371" spans="1:53" s="235" customFormat="1" ht="15" hidden="1" outlineLevel="1">
      <c r="A371" s="440"/>
      <c r="B371" s="266"/>
      <c r="C371" s="257"/>
      <c r="D371" s="243"/>
      <c r="E371" s="243"/>
      <c r="F371" s="243"/>
      <c r="G371" s="243"/>
      <c r="H371" s="243"/>
      <c r="I371" s="243"/>
      <c r="J371" s="243"/>
      <c r="K371" s="243"/>
      <c r="L371" s="243"/>
      <c r="M371" s="243"/>
      <c r="N371" s="243"/>
      <c r="O371" s="243"/>
      <c r="P371" s="243"/>
      <c r="Q371" s="243"/>
      <c r="R371" s="243"/>
      <c r="S371" s="243"/>
      <c r="T371" s="243"/>
      <c r="U371" s="243"/>
      <c r="V371" s="243"/>
      <c r="W371" s="243"/>
      <c r="X371" s="243"/>
      <c r="Y371" s="243"/>
      <c r="Z371" s="243"/>
      <c r="AA371" s="243"/>
      <c r="AB371" s="243"/>
      <c r="AC371" s="243"/>
      <c r="AD371" s="243"/>
      <c r="AE371" s="243"/>
      <c r="AF371" s="243"/>
      <c r="AG371" s="243"/>
      <c r="AH371" s="243"/>
      <c r="AI371" s="243"/>
      <c r="AJ371" s="243"/>
      <c r="AK371" s="243"/>
      <c r="AL371" s="243"/>
      <c r="AM371" s="355"/>
      <c r="AN371" s="355"/>
      <c r="AO371" s="355"/>
      <c r="AP371" s="355"/>
      <c r="AQ371" s="355"/>
      <c r="AR371" s="355"/>
      <c r="AS371" s="355"/>
      <c r="AT371" s="355"/>
      <c r="AU371" s="355"/>
      <c r="AV371" s="355"/>
      <c r="AW371" s="355"/>
      <c r="AX371" s="355"/>
      <c r="AY371" s="355"/>
      <c r="AZ371" s="355"/>
      <c r="BA371" s="258"/>
    </row>
    <row r="372" spans="1:53" s="235" customFormat="1" ht="15" hidden="1" outlineLevel="1">
      <c r="A372" s="440">
        <v>25</v>
      </c>
      <c r="B372" s="265" t="s">
        <v>18</v>
      </c>
      <c r="C372" s="243" t="s">
        <v>22</v>
      </c>
      <c r="D372" s="247"/>
      <c r="E372" s="247"/>
      <c r="F372" s="247"/>
      <c r="G372" s="247"/>
      <c r="H372" s="247"/>
      <c r="I372" s="247"/>
      <c r="J372" s="247"/>
      <c r="K372" s="247"/>
      <c r="L372" s="247"/>
      <c r="M372" s="247"/>
      <c r="N372" s="247"/>
      <c r="O372" s="247"/>
      <c r="P372" s="247"/>
      <c r="Q372" s="247"/>
      <c r="R372" s="247"/>
      <c r="S372" s="247"/>
      <c r="T372" s="247"/>
      <c r="U372" s="247">
        <v>0</v>
      </c>
      <c r="V372" s="247"/>
      <c r="W372" s="247"/>
      <c r="X372" s="247"/>
      <c r="Y372" s="247"/>
      <c r="Z372" s="247"/>
      <c r="AA372" s="247"/>
      <c r="AB372" s="247"/>
      <c r="AC372" s="247"/>
      <c r="AD372" s="247"/>
      <c r="AE372" s="247"/>
      <c r="AF372" s="247"/>
      <c r="AG372" s="247"/>
      <c r="AH372" s="247"/>
      <c r="AI372" s="247"/>
      <c r="AJ372" s="247"/>
      <c r="AK372" s="247"/>
      <c r="AL372" s="247"/>
      <c r="AM372" s="358"/>
      <c r="AN372" s="358"/>
      <c r="AO372" s="358"/>
      <c r="AP372" s="358"/>
      <c r="AQ372" s="358"/>
      <c r="AR372" s="358"/>
      <c r="AS372" s="358"/>
      <c r="AT372" s="358"/>
      <c r="AU372" s="358"/>
      <c r="AV372" s="358"/>
      <c r="AW372" s="358"/>
      <c r="AX372" s="358"/>
      <c r="AY372" s="358"/>
      <c r="AZ372" s="358"/>
      <c r="BA372" s="248">
        <f>SUM(AM372:AZ372)</f>
        <v>0</v>
      </c>
    </row>
    <row r="373" spans="1:53" s="235" customFormat="1" ht="15" hidden="1" outlineLevel="1">
      <c r="A373" s="440"/>
      <c r="B373" s="266" t="s">
        <v>950</v>
      </c>
      <c r="C373" s="243" t="s">
        <v>145</v>
      </c>
      <c r="D373" s="247"/>
      <c r="E373" s="247"/>
      <c r="F373" s="247"/>
      <c r="G373" s="247"/>
      <c r="H373" s="247"/>
      <c r="I373" s="247"/>
      <c r="J373" s="247"/>
      <c r="K373" s="247"/>
      <c r="L373" s="247"/>
      <c r="M373" s="247"/>
      <c r="N373" s="247"/>
      <c r="O373" s="247"/>
      <c r="P373" s="247"/>
      <c r="Q373" s="247"/>
      <c r="R373" s="247"/>
      <c r="S373" s="247"/>
      <c r="T373" s="247"/>
      <c r="U373" s="247">
        <f>U372</f>
        <v>0</v>
      </c>
      <c r="V373" s="247"/>
      <c r="W373" s="247"/>
      <c r="X373" s="247"/>
      <c r="Y373" s="247"/>
      <c r="Z373" s="247"/>
      <c r="AA373" s="247"/>
      <c r="AB373" s="247"/>
      <c r="AC373" s="247"/>
      <c r="AD373" s="247"/>
      <c r="AE373" s="247"/>
      <c r="AF373" s="247"/>
      <c r="AG373" s="247"/>
      <c r="AH373" s="247"/>
      <c r="AI373" s="247"/>
      <c r="AJ373" s="247"/>
      <c r="AK373" s="247"/>
      <c r="AL373" s="247"/>
      <c r="AM373" s="354">
        <f>AM372</f>
        <v>0</v>
      </c>
      <c r="AN373" s="354">
        <f>AN372</f>
        <v>0</v>
      </c>
      <c r="AO373" s="354">
        <f t="shared" ref="AO373:AZ373" si="124">AO372</f>
        <v>0</v>
      </c>
      <c r="AP373" s="354">
        <f t="shared" si="124"/>
        <v>0</v>
      </c>
      <c r="AQ373" s="354">
        <f t="shared" si="124"/>
        <v>0</v>
      </c>
      <c r="AR373" s="354">
        <f t="shared" si="124"/>
        <v>0</v>
      </c>
      <c r="AS373" s="354">
        <f t="shared" si="124"/>
        <v>0</v>
      </c>
      <c r="AT373" s="354">
        <f t="shared" si="124"/>
        <v>0</v>
      </c>
      <c r="AU373" s="354">
        <f t="shared" si="124"/>
        <v>0</v>
      </c>
      <c r="AV373" s="354">
        <f t="shared" si="124"/>
        <v>0</v>
      </c>
      <c r="AW373" s="354">
        <f t="shared" si="124"/>
        <v>0</v>
      </c>
      <c r="AX373" s="354">
        <f t="shared" si="124"/>
        <v>0</v>
      </c>
      <c r="AY373" s="354">
        <f t="shared" si="124"/>
        <v>0</v>
      </c>
      <c r="AZ373" s="354">
        <f t="shared" si="124"/>
        <v>0</v>
      </c>
      <c r="BA373" s="262"/>
    </row>
    <row r="374" spans="1:53" s="235" customFormat="1" ht="15" hidden="1" outlineLevel="1">
      <c r="A374" s="440"/>
      <c r="B374" s="265"/>
      <c r="C374" s="263"/>
      <c r="D374" s="243"/>
      <c r="E374" s="243"/>
      <c r="F374" s="243"/>
      <c r="G374" s="243"/>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c r="AI374" s="243"/>
      <c r="AJ374" s="243"/>
      <c r="AK374" s="243"/>
      <c r="AL374" s="243"/>
      <c r="AM374" s="359"/>
      <c r="AN374" s="360"/>
      <c r="AO374" s="359"/>
      <c r="AP374" s="359"/>
      <c r="AQ374" s="359"/>
      <c r="AR374" s="359"/>
      <c r="AS374" s="359"/>
      <c r="AT374" s="359"/>
      <c r="AU374" s="359"/>
      <c r="AV374" s="359"/>
      <c r="AW374" s="359"/>
      <c r="AX374" s="359"/>
      <c r="AY374" s="359"/>
      <c r="AZ374" s="359"/>
      <c r="BA374" s="264"/>
    </row>
    <row r="375" spans="1:53" ht="15.75" hidden="1" outlineLevel="1">
      <c r="A375" s="441"/>
      <c r="B375" s="240" t="s">
        <v>14</v>
      </c>
      <c r="C375" s="271"/>
      <c r="D375" s="242"/>
      <c r="E375" s="241"/>
      <c r="F375" s="241"/>
      <c r="G375" s="241"/>
      <c r="H375" s="241"/>
      <c r="I375" s="241"/>
      <c r="J375" s="241"/>
      <c r="K375" s="241"/>
      <c r="L375" s="241"/>
      <c r="M375" s="241"/>
      <c r="N375" s="241"/>
      <c r="O375" s="241"/>
      <c r="P375" s="241"/>
      <c r="Q375" s="241"/>
      <c r="R375" s="241"/>
      <c r="S375" s="241"/>
      <c r="T375" s="241"/>
      <c r="U375" s="243"/>
      <c r="V375" s="241"/>
      <c r="W375" s="241"/>
      <c r="X375" s="241"/>
      <c r="Y375" s="241"/>
      <c r="Z375" s="241"/>
      <c r="AA375" s="241"/>
      <c r="AB375" s="241"/>
      <c r="AC375" s="241"/>
      <c r="AD375" s="241"/>
      <c r="AE375" s="241"/>
      <c r="AF375" s="241"/>
      <c r="AG375" s="241"/>
      <c r="AH375" s="241"/>
      <c r="AI375" s="241"/>
      <c r="AJ375" s="241"/>
      <c r="AK375" s="241"/>
      <c r="AL375" s="241"/>
      <c r="AM375" s="357"/>
      <c r="AN375" s="357"/>
      <c r="AO375" s="357"/>
      <c r="AP375" s="357"/>
      <c r="AQ375" s="357"/>
      <c r="AR375" s="357"/>
      <c r="AS375" s="357"/>
      <c r="AT375" s="357"/>
      <c r="AU375" s="357"/>
      <c r="AV375" s="357"/>
      <c r="AW375" s="357"/>
      <c r="AX375" s="357"/>
      <c r="AY375" s="357"/>
      <c r="AZ375" s="357"/>
      <c r="BA375" s="244"/>
    </row>
    <row r="376" spans="1:53" ht="15" hidden="1" outlineLevel="1">
      <c r="A376" s="440">
        <v>26</v>
      </c>
      <c r="B376" s="272" t="s">
        <v>15</v>
      </c>
      <c r="C376" s="243" t="s">
        <v>22</v>
      </c>
      <c r="D376" s="247"/>
      <c r="E376" s="247"/>
      <c r="F376" s="247"/>
      <c r="G376" s="247"/>
      <c r="H376" s="247"/>
      <c r="I376" s="247"/>
      <c r="J376" s="247"/>
      <c r="K376" s="247"/>
      <c r="L376" s="247"/>
      <c r="M376" s="247"/>
      <c r="N376" s="247"/>
      <c r="O376" s="247"/>
      <c r="P376" s="247"/>
      <c r="Q376" s="247"/>
      <c r="R376" s="247"/>
      <c r="S376" s="247"/>
      <c r="T376" s="247"/>
      <c r="U376" s="247">
        <v>12</v>
      </c>
      <c r="V376" s="247"/>
      <c r="W376" s="247"/>
      <c r="X376" s="247"/>
      <c r="Y376" s="247"/>
      <c r="Z376" s="247"/>
      <c r="AA376" s="247"/>
      <c r="AB376" s="247"/>
      <c r="AC376" s="247"/>
      <c r="AD376" s="247"/>
      <c r="AE376" s="247"/>
      <c r="AF376" s="247"/>
      <c r="AG376" s="247"/>
      <c r="AH376" s="247"/>
      <c r="AI376" s="247"/>
      <c r="AJ376" s="247"/>
      <c r="AK376" s="247"/>
      <c r="AL376" s="247"/>
      <c r="AM376" s="369"/>
      <c r="AN376" s="358"/>
      <c r="AO376" s="358"/>
      <c r="AP376" s="358"/>
      <c r="AQ376" s="358"/>
      <c r="AR376" s="358"/>
      <c r="AS376" s="358"/>
      <c r="AT376" s="358"/>
      <c r="AU376" s="358"/>
      <c r="AV376" s="358"/>
      <c r="AW376" s="358"/>
      <c r="AX376" s="358"/>
      <c r="AY376" s="358"/>
      <c r="AZ376" s="358"/>
      <c r="BA376" s="248">
        <f>SUM(AM376:AZ376)</f>
        <v>0</v>
      </c>
    </row>
    <row r="377" spans="1:53" ht="15" hidden="1" outlineLevel="1">
      <c r="B377" s="246" t="s">
        <v>950</v>
      </c>
      <c r="C377" s="243" t="s">
        <v>145</v>
      </c>
      <c r="D377" s="247"/>
      <c r="E377" s="247"/>
      <c r="F377" s="247"/>
      <c r="G377" s="247"/>
      <c r="H377" s="247"/>
      <c r="I377" s="247"/>
      <c r="J377" s="247"/>
      <c r="K377" s="247"/>
      <c r="L377" s="247"/>
      <c r="M377" s="247"/>
      <c r="N377" s="247"/>
      <c r="O377" s="247"/>
      <c r="P377" s="247"/>
      <c r="Q377" s="247"/>
      <c r="R377" s="247"/>
      <c r="S377" s="247"/>
      <c r="T377" s="247"/>
      <c r="U377" s="247">
        <f>U376</f>
        <v>12</v>
      </c>
      <c r="V377" s="247"/>
      <c r="W377" s="247"/>
      <c r="X377" s="247"/>
      <c r="Y377" s="247"/>
      <c r="Z377" s="247"/>
      <c r="AA377" s="247"/>
      <c r="AB377" s="247"/>
      <c r="AC377" s="247"/>
      <c r="AD377" s="247"/>
      <c r="AE377" s="247"/>
      <c r="AF377" s="247"/>
      <c r="AG377" s="247"/>
      <c r="AH377" s="247"/>
      <c r="AI377" s="247"/>
      <c r="AJ377" s="247"/>
      <c r="AK377" s="247"/>
      <c r="AL377" s="247"/>
      <c r="AM377" s="354">
        <f>AM376</f>
        <v>0</v>
      </c>
      <c r="AN377" s="354">
        <f>AN376</f>
        <v>0</v>
      </c>
      <c r="AO377" s="354">
        <f t="shared" ref="AO377:AZ377" si="125">AO376</f>
        <v>0</v>
      </c>
      <c r="AP377" s="354">
        <f t="shared" si="125"/>
        <v>0</v>
      </c>
      <c r="AQ377" s="354">
        <f t="shared" si="125"/>
        <v>0</v>
      </c>
      <c r="AR377" s="354">
        <f t="shared" si="125"/>
        <v>0</v>
      </c>
      <c r="AS377" s="354">
        <f t="shared" si="125"/>
        <v>0</v>
      </c>
      <c r="AT377" s="354">
        <f t="shared" si="125"/>
        <v>0</v>
      </c>
      <c r="AU377" s="354">
        <f t="shared" si="125"/>
        <v>0</v>
      </c>
      <c r="AV377" s="354">
        <f t="shared" si="125"/>
        <v>0</v>
      </c>
      <c r="AW377" s="354">
        <f t="shared" si="125"/>
        <v>0</v>
      </c>
      <c r="AX377" s="354">
        <f t="shared" si="125"/>
        <v>0</v>
      </c>
      <c r="AY377" s="354">
        <f t="shared" si="125"/>
        <v>0</v>
      </c>
      <c r="AZ377" s="354">
        <f t="shared" si="125"/>
        <v>0</v>
      </c>
      <c r="BA377" s="258"/>
    </row>
    <row r="378" spans="1:53" ht="15" hidden="1" outlineLevel="1">
      <c r="B378" s="273"/>
      <c r="C378" s="243"/>
      <c r="D378" s="243"/>
      <c r="E378" s="243"/>
      <c r="F378" s="243"/>
      <c r="G378" s="243"/>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366"/>
      <c r="AN378" s="367"/>
      <c r="AO378" s="367"/>
      <c r="AP378" s="367"/>
      <c r="AQ378" s="367"/>
      <c r="AR378" s="367"/>
      <c r="AS378" s="367"/>
      <c r="AT378" s="367"/>
      <c r="AU378" s="367"/>
      <c r="AV378" s="367"/>
      <c r="AW378" s="367"/>
      <c r="AX378" s="367"/>
      <c r="AY378" s="367"/>
      <c r="AZ378" s="367"/>
      <c r="BA378" s="249"/>
    </row>
    <row r="379" spans="1:53" ht="15" hidden="1" outlineLevel="1">
      <c r="A379" s="440">
        <v>27</v>
      </c>
      <c r="B379" s="272" t="s">
        <v>16</v>
      </c>
      <c r="C379" s="243" t="s">
        <v>22</v>
      </c>
      <c r="D379" s="247"/>
      <c r="E379" s="247"/>
      <c r="F379" s="247"/>
      <c r="G379" s="247"/>
      <c r="H379" s="247"/>
      <c r="I379" s="247"/>
      <c r="J379" s="247"/>
      <c r="K379" s="247"/>
      <c r="L379" s="247"/>
      <c r="M379" s="247"/>
      <c r="N379" s="247"/>
      <c r="O379" s="247"/>
      <c r="P379" s="247"/>
      <c r="Q379" s="247"/>
      <c r="R379" s="247"/>
      <c r="S379" s="247"/>
      <c r="T379" s="247"/>
      <c r="U379" s="247">
        <v>12</v>
      </c>
      <c r="V379" s="247"/>
      <c r="W379" s="247"/>
      <c r="X379" s="247"/>
      <c r="Y379" s="247"/>
      <c r="Z379" s="247"/>
      <c r="AA379" s="247"/>
      <c r="AB379" s="247"/>
      <c r="AC379" s="247"/>
      <c r="AD379" s="247"/>
      <c r="AE379" s="247"/>
      <c r="AF379" s="247"/>
      <c r="AG379" s="247"/>
      <c r="AH379" s="247"/>
      <c r="AI379" s="247"/>
      <c r="AJ379" s="247"/>
      <c r="AK379" s="247"/>
      <c r="AL379" s="247"/>
      <c r="AM379" s="369"/>
      <c r="AN379" s="358"/>
      <c r="AO379" s="358"/>
      <c r="AP379" s="358"/>
      <c r="AQ379" s="358"/>
      <c r="AR379" s="358"/>
      <c r="AS379" s="358"/>
      <c r="AT379" s="358"/>
      <c r="AU379" s="358"/>
      <c r="AV379" s="358"/>
      <c r="AW379" s="358"/>
      <c r="AX379" s="358"/>
      <c r="AY379" s="358"/>
      <c r="AZ379" s="358"/>
      <c r="BA379" s="248">
        <f>SUM(AM379:AZ379)</f>
        <v>0</v>
      </c>
    </row>
    <row r="380" spans="1:53" ht="15" hidden="1" outlineLevel="1">
      <c r="B380" s="246" t="s">
        <v>950</v>
      </c>
      <c r="C380" s="243" t="s">
        <v>145</v>
      </c>
      <c r="D380" s="247"/>
      <c r="E380" s="247"/>
      <c r="F380" s="247"/>
      <c r="G380" s="247"/>
      <c r="H380" s="247"/>
      <c r="I380" s="247"/>
      <c r="J380" s="247"/>
      <c r="K380" s="247"/>
      <c r="L380" s="247"/>
      <c r="M380" s="247"/>
      <c r="N380" s="247"/>
      <c r="O380" s="247"/>
      <c r="P380" s="247"/>
      <c r="Q380" s="247"/>
      <c r="R380" s="247"/>
      <c r="S380" s="247"/>
      <c r="T380" s="247"/>
      <c r="U380" s="247">
        <f>U379</f>
        <v>12</v>
      </c>
      <c r="V380" s="247"/>
      <c r="W380" s="247"/>
      <c r="X380" s="247"/>
      <c r="Y380" s="247"/>
      <c r="Z380" s="247"/>
      <c r="AA380" s="247"/>
      <c r="AB380" s="247"/>
      <c r="AC380" s="247"/>
      <c r="AD380" s="247"/>
      <c r="AE380" s="247"/>
      <c r="AF380" s="247"/>
      <c r="AG380" s="247"/>
      <c r="AH380" s="247"/>
      <c r="AI380" s="247"/>
      <c r="AJ380" s="247"/>
      <c r="AK380" s="247"/>
      <c r="AL380" s="247"/>
      <c r="AM380" s="354">
        <f>AM379</f>
        <v>0</v>
      </c>
      <c r="AN380" s="354">
        <f>AN379</f>
        <v>0</v>
      </c>
      <c r="AO380" s="354">
        <f t="shared" ref="AO380:AZ380" si="126">AO379</f>
        <v>0</v>
      </c>
      <c r="AP380" s="354">
        <f t="shared" si="126"/>
        <v>0</v>
      </c>
      <c r="AQ380" s="354">
        <f t="shared" si="126"/>
        <v>0</v>
      </c>
      <c r="AR380" s="354">
        <f t="shared" si="126"/>
        <v>0</v>
      </c>
      <c r="AS380" s="354">
        <f t="shared" si="126"/>
        <v>0</v>
      </c>
      <c r="AT380" s="354">
        <f t="shared" si="126"/>
        <v>0</v>
      </c>
      <c r="AU380" s="354">
        <f t="shared" si="126"/>
        <v>0</v>
      </c>
      <c r="AV380" s="354">
        <f t="shared" si="126"/>
        <v>0</v>
      </c>
      <c r="AW380" s="354">
        <f t="shared" si="126"/>
        <v>0</v>
      </c>
      <c r="AX380" s="354">
        <f t="shared" si="126"/>
        <v>0</v>
      </c>
      <c r="AY380" s="354">
        <f t="shared" si="126"/>
        <v>0</v>
      </c>
      <c r="AZ380" s="354">
        <f t="shared" si="126"/>
        <v>0</v>
      </c>
      <c r="BA380" s="258"/>
    </row>
    <row r="381" spans="1:53" ht="15.75" hidden="1" outlineLevel="1">
      <c r="B381" s="274"/>
      <c r="C381" s="252"/>
      <c r="D381" s="243"/>
      <c r="E381" s="243"/>
      <c r="F381" s="243"/>
      <c r="G381" s="243"/>
      <c r="H381" s="243"/>
      <c r="I381" s="243"/>
      <c r="J381" s="243"/>
      <c r="K381" s="243"/>
      <c r="L381" s="243"/>
      <c r="M381" s="243"/>
      <c r="N381" s="243"/>
      <c r="O381" s="243"/>
      <c r="P381" s="243"/>
      <c r="Q381" s="243"/>
      <c r="R381" s="243"/>
      <c r="S381" s="243"/>
      <c r="T381" s="243"/>
      <c r="U381" s="252"/>
      <c r="V381" s="243"/>
      <c r="W381" s="243"/>
      <c r="X381" s="243"/>
      <c r="Y381" s="243"/>
      <c r="Z381" s="243"/>
      <c r="AA381" s="243"/>
      <c r="AB381" s="243"/>
      <c r="AC381" s="243"/>
      <c r="AD381" s="243"/>
      <c r="AE381" s="243"/>
      <c r="AF381" s="243"/>
      <c r="AG381" s="243"/>
      <c r="AH381" s="243"/>
      <c r="AI381" s="243"/>
      <c r="AJ381" s="243"/>
      <c r="AK381" s="243"/>
      <c r="AL381" s="243"/>
      <c r="AM381" s="355"/>
      <c r="AN381" s="355"/>
      <c r="AO381" s="355"/>
      <c r="AP381" s="355"/>
      <c r="AQ381" s="355"/>
      <c r="AR381" s="355"/>
      <c r="AS381" s="355"/>
      <c r="AT381" s="355"/>
      <c r="AU381" s="355"/>
      <c r="AV381" s="355"/>
      <c r="AW381" s="355"/>
      <c r="AX381" s="355"/>
      <c r="AY381" s="355"/>
      <c r="AZ381" s="355"/>
      <c r="BA381" s="258"/>
    </row>
    <row r="382" spans="1:53" ht="15" hidden="1" outlineLevel="1">
      <c r="A382" s="440">
        <v>28</v>
      </c>
      <c r="B382" s="272" t="s">
        <v>17</v>
      </c>
      <c r="C382" s="243" t="s">
        <v>22</v>
      </c>
      <c r="D382" s="247"/>
      <c r="E382" s="247"/>
      <c r="F382" s="247"/>
      <c r="G382" s="247"/>
      <c r="H382" s="247"/>
      <c r="I382" s="247"/>
      <c r="J382" s="247"/>
      <c r="K382" s="247"/>
      <c r="L382" s="247"/>
      <c r="M382" s="247"/>
      <c r="N382" s="247"/>
      <c r="O382" s="247"/>
      <c r="P382" s="247"/>
      <c r="Q382" s="247"/>
      <c r="R382" s="247"/>
      <c r="S382" s="247"/>
      <c r="T382" s="247"/>
      <c r="U382" s="247">
        <v>0</v>
      </c>
      <c r="V382" s="247"/>
      <c r="W382" s="247"/>
      <c r="X382" s="247"/>
      <c r="Y382" s="247"/>
      <c r="Z382" s="247"/>
      <c r="AA382" s="247"/>
      <c r="AB382" s="247"/>
      <c r="AC382" s="247"/>
      <c r="AD382" s="247"/>
      <c r="AE382" s="247"/>
      <c r="AF382" s="247"/>
      <c r="AG382" s="247"/>
      <c r="AH382" s="247"/>
      <c r="AI382" s="247"/>
      <c r="AJ382" s="247"/>
      <c r="AK382" s="247"/>
      <c r="AL382" s="247"/>
      <c r="AM382" s="369"/>
      <c r="AN382" s="358"/>
      <c r="AO382" s="358"/>
      <c r="AP382" s="358"/>
      <c r="AQ382" s="358"/>
      <c r="AR382" s="358"/>
      <c r="AS382" s="358"/>
      <c r="AT382" s="358"/>
      <c r="AU382" s="358"/>
      <c r="AV382" s="358"/>
      <c r="AW382" s="358"/>
      <c r="AX382" s="358"/>
      <c r="AY382" s="358"/>
      <c r="AZ382" s="358"/>
      <c r="BA382" s="248">
        <f>SUM(AM382:AZ382)</f>
        <v>0</v>
      </c>
    </row>
    <row r="383" spans="1:53" ht="15" hidden="1" outlineLevel="1">
      <c r="B383" s="246" t="s">
        <v>950</v>
      </c>
      <c r="C383" s="243" t="s">
        <v>145</v>
      </c>
      <c r="D383" s="247"/>
      <c r="E383" s="247"/>
      <c r="F383" s="247"/>
      <c r="G383" s="247"/>
      <c r="H383" s="247"/>
      <c r="I383" s="247"/>
      <c r="J383" s="247"/>
      <c r="K383" s="247"/>
      <c r="L383" s="247"/>
      <c r="M383" s="247"/>
      <c r="N383" s="247"/>
      <c r="O383" s="247"/>
      <c r="P383" s="247"/>
      <c r="Q383" s="247"/>
      <c r="R383" s="247"/>
      <c r="S383" s="247"/>
      <c r="T383" s="247"/>
      <c r="U383" s="247">
        <f>U382</f>
        <v>0</v>
      </c>
      <c r="V383" s="247"/>
      <c r="W383" s="247"/>
      <c r="X383" s="247"/>
      <c r="Y383" s="247"/>
      <c r="Z383" s="247"/>
      <c r="AA383" s="247"/>
      <c r="AB383" s="247"/>
      <c r="AC383" s="247"/>
      <c r="AD383" s="247"/>
      <c r="AE383" s="247"/>
      <c r="AF383" s="247"/>
      <c r="AG383" s="247"/>
      <c r="AH383" s="247"/>
      <c r="AI383" s="247"/>
      <c r="AJ383" s="247"/>
      <c r="AK383" s="247"/>
      <c r="AL383" s="247"/>
      <c r="AM383" s="354">
        <f>AM382</f>
        <v>0</v>
      </c>
      <c r="AN383" s="354">
        <f>AN382</f>
        <v>0</v>
      </c>
      <c r="AO383" s="354">
        <f t="shared" ref="AO383:AZ383" si="127">AO382</f>
        <v>0</v>
      </c>
      <c r="AP383" s="354">
        <f t="shared" si="127"/>
        <v>0</v>
      </c>
      <c r="AQ383" s="354">
        <f t="shared" si="127"/>
        <v>0</v>
      </c>
      <c r="AR383" s="354">
        <f t="shared" si="127"/>
        <v>0</v>
      </c>
      <c r="AS383" s="354">
        <f t="shared" si="127"/>
        <v>0</v>
      </c>
      <c r="AT383" s="354">
        <f t="shared" si="127"/>
        <v>0</v>
      </c>
      <c r="AU383" s="354">
        <f t="shared" si="127"/>
        <v>0</v>
      </c>
      <c r="AV383" s="354">
        <f t="shared" si="127"/>
        <v>0</v>
      </c>
      <c r="AW383" s="354">
        <f t="shared" si="127"/>
        <v>0</v>
      </c>
      <c r="AX383" s="354">
        <f t="shared" si="127"/>
        <v>0</v>
      </c>
      <c r="AY383" s="354">
        <f t="shared" si="127"/>
        <v>0</v>
      </c>
      <c r="AZ383" s="354">
        <f t="shared" si="127"/>
        <v>0</v>
      </c>
      <c r="BA383" s="249"/>
    </row>
    <row r="384" spans="1:53" ht="15" hidden="1" outlineLevel="1">
      <c r="B384" s="273"/>
      <c r="C384" s="243"/>
      <c r="D384" s="243"/>
      <c r="E384" s="243"/>
      <c r="F384" s="243"/>
      <c r="G384" s="243"/>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c r="AI384" s="243"/>
      <c r="AJ384" s="243"/>
      <c r="AK384" s="243"/>
      <c r="AL384" s="243"/>
      <c r="AM384" s="355"/>
      <c r="AN384" s="355"/>
      <c r="AO384" s="355"/>
      <c r="AP384" s="355"/>
      <c r="AQ384" s="355"/>
      <c r="AR384" s="355"/>
      <c r="AS384" s="355"/>
      <c r="AT384" s="355"/>
      <c r="AU384" s="355"/>
      <c r="AV384" s="355"/>
      <c r="AW384" s="355"/>
      <c r="AX384" s="355"/>
      <c r="AY384" s="355"/>
      <c r="AZ384" s="355"/>
      <c r="BA384" s="258"/>
    </row>
    <row r="385" spans="1:53" ht="15" hidden="1" outlineLevel="1">
      <c r="A385" s="440">
        <v>29</v>
      </c>
      <c r="B385" s="275" t="s">
        <v>980</v>
      </c>
      <c r="C385" s="243" t="s">
        <v>22</v>
      </c>
      <c r="D385" s="247"/>
      <c r="E385" s="247"/>
      <c r="F385" s="247"/>
      <c r="G385" s="247"/>
      <c r="H385" s="247"/>
      <c r="I385" s="247"/>
      <c r="J385" s="247"/>
      <c r="K385" s="247"/>
      <c r="L385" s="247"/>
      <c r="M385" s="247"/>
      <c r="N385" s="247"/>
      <c r="O385" s="247"/>
      <c r="P385" s="247"/>
      <c r="Q385" s="247"/>
      <c r="R385" s="247"/>
      <c r="S385" s="247"/>
      <c r="T385" s="247"/>
      <c r="U385" s="247">
        <v>0</v>
      </c>
      <c r="V385" s="247"/>
      <c r="W385" s="247"/>
      <c r="X385" s="247"/>
      <c r="Y385" s="247"/>
      <c r="Z385" s="247"/>
      <c r="AA385" s="247"/>
      <c r="AB385" s="247"/>
      <c r="AC385" s="247"/>
      <c r="AD385" s="247"/>
      <c r="AE385" s="247"/>
      <c r="AF385" s="247"/>
      <c r="AG385" s="247"/>
      <c r="AH385" s="247"/>
      <c r="AI385" s="247"/>
      <c r="AJ385" s="247"/>
      <c r="AK385" s="247"/>
      <c r="AL385" s="247"/>
      <c r="AM385" s="369"/>
      <c r="AN385" s="358"/>
      <c r="AO385" s="358"/>
      <c r="AP385" s="358"/>
      <c r="AQ385" s="358"/>
      <c r="AR385" s="358"/>
      <c r="AS385" s="358"/>
      <c r="AT385" s="358"/>
      <c r="AU385" s="358"/>
      <c r="AV385" s="358"/>
      <c r="AW385" s="358"/>
      <c r="AX385" s="358"/>
      <c r="AY385" s="358"/>
      <c r="AZ385" s="358"/>
      <c r="BA385" s="248">
        <f>SUM(AM385:AZ385)</f>
        <v>0</v>
      </c>
    </row>
    <row r="386" spans="1:53" ht="15" hidden="1" outlineLevel="1">
      <c r="B386" s="275" t="s">
        <v>950</v>
      </c>
      <c r="C386" s="243" t="s">
        <v>145</v>
      </c>
      <c r="D386" s="247"/>
      <c r="E386" s="247"/>
      <c r="F386" s="247"/>
      <c r="G386" s="247"/>
      <c r="H386" s="247"/>
      <c r="I386" s="247"/>
      <c r="J386" s="247"/>
      <c r="K386" s="247"/>
      <c r="L386" s="247"/>
      <c r="M386" s="247"/>
      <c r="N386" s="247"/>
      <c r="O386" s="247"/>
      <c r="P386" s="247"/>
      <c r="Q386" s="247"/>
      <c r="R386" s="247"/>
      <c r="S386" s="247"/>
      <c r="T386" s="247"/>
      <c r="U386" s="247">
        <f>U385</f>
        <v>0</v>
      </c>
      <c r="V386" s="247"/>
      <c r="W386" s="247"/>
      <c r="X386" s="247"/>
      <c r="Y386" s="247"/>
      <c r="Z386" s="247"/>
      <c r="AA386" s="247"/>
      <c r="AB386" s="247"/>
      <c r="AC386" s="247"/>
      <c r="AD386" s="247"/>
      <c r="AE386" s="247"/>
      <c r="AF386" s="247"/>
      <c r="AG386" s="247"/>
      <c r="AH386" s="247"/>
      <c r="AI386" s="247"/>
      <c r="AJ386" s="247"/>
      <c r="AK386" s="247"/>
      <c r="AL386" s="247"/>
      <c r="AM386" s="354">
        <f>AM385</f>
        <v>0</v>
      </c>
      <c r="AN386" s="354">
        <f t="shared" ref="AN386:AZ386" si="128">AN385</f>
        <v>0</v>
      </c>
      <c r="AO386" s="354">
        <f t="shared" si="128"/>
        <v>0</v>
      </c>
      <c r="AP386" s="354">
        <f t="shared" si="128"/>
        <v>0</v>
      </c>
      <c r="AQ386" s="354">
        <f t="shared" si="128"/>
        <v>0</v>
      </c>
      <c r="AR386" s="354">
        <f t="shared" si="128"/>
        <v>0</v>
      </c>
      <c r="AS386" s="354">
        <f t="shared" si="128"/>
        <v>0</v>
      </c>
      <c r="AT386" s="354">
        <f t="shared" si="128"/>
        <v>0</v>
      </c>
      <c r="AU386" s="354">
        <f t="shared" si="128"/>
        <v>0</v>
      </c>
      <c r="AV386" s="354">
        <f t="shared" si="128"/>
        <v>0</v>
      </c>
      <c r="AW386" s="354">
        <f t="shared" si="128"/>
        <v>0</v>
      </c>
      <c r="AX386" s="354">
        <f t="shared" si="128"/>
        <v>0</v>
      </c>
      <c r="AY386" s="354">
        <f t="shared" si="128"/>
        <v>0</v>
      </c>
      <c r="AZ386" s="354">
        <f t="shared" si="128"/>
        <v>0</v>
      </c>
      <c r="BA386" s="249"/>
    </row>
    <row r="387" spans="1:53" ht="15" hidden="1" outlineLevel="1">
      <c r="B387" s="275"/>
      <c r="C387" s="243"/>
      <c r="D387" s="243"/>
      <c r="E387" s="243"/>
      <c r="F387" s="243"/>
      <c r="G387" s="243"/>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366"/>
      <c r="AN387" s="366"/>
      <c r="AO387" s="366"/>
      <c r="AP387" s="366"/>
      <c r="AQ387" s="366"/>
      <c r="AR387" s="366"/>
      <c r="AS387" s="366"/>
      <c r="AT387" s="366"/>
      <c r="AU387" s="366"/>
      <c r="AV387" s="366"/>
      <c r="AW387" s="366"/>
      <c r="AX387" s="366"/>
      <c r="AY387" s="366"/>
      <c r="AZ387" s="366"/>
      <c r="BA387" s="264"/>
    </row>
    <row r="388" spans="1:53" s="235" customFormat="1" ht="15" hidden="1" outlineLevel="1">
      <c r="A388" s="440">
        <v>30</v>
      </c>
      <c r="B388" s="275" t="s">
        <v>906</v>
      </c>
      <c r="C388" s="243" t="s">
        <v>22</v>
      </c>
      <c r="D388" s="247"/>
      <c r="E388" s="247"/>
      <c r="F388" s="247"/>
      <c r="G388" s="247"/>
      <c r="H388" s="247"/>
      <c r="I388" s="247"/>
      <c r="J388" s="247"/>
      <c r="K388" s="247"/>
      <c r="L388" s="247"/>
      <c r="M388" s="247"/>
      <c r="N388" s="247"/>
      <c r="O388" s="247"/>
      <c r="P388" s="247"/>
      <c r="Q388" s="247"/>
      <c r="R388" s="247"/>
      <c r="S388" s="247"/>
      <c r="T388" s="247"/>
      <c r="U388" s="247">
        <v>0</v>
      </c>
      <c r="V388" s="247"/>
      <c r="W388" s="247"/>
      <c r="X388" s="247"/>
      <c r="Y388" s="247"/>
      <c r="Z388" s="247"/>
      <c r="AA388" s="247"/>
      <c r="AB388" s="247"/>
      <c r="AC388" s="247"/>
      <c r="AD388" s="247"/>
      <c r="AE388" s="247"/>
      <c r="AF388" s="247"/>
      <c r="AG388" s="247"/>
      <c r="AH388" s="247"/>
      <c r="AI388" s="247"/>
      <c r="AJ388" s="247"/>
      <c r="AK388" s="247"/>
      <c r="AL388" s="247"/>
      <c r="AM388" s="353"/>
      <c r="AN388" s="353"/>
      <c r="AO388" s="353"/>
      <c r="AP388" s="353"/>
      <c r="AQ388" s="353"/>
      <c r="AR388" s="353"/>
      <c r="AS388" s="353"/>
      <c r="AT388" s="353"/>
      <c r="AU388" s="353"/>
      <c r="AV388" s="353"/>
      <c r="AW388" s="353"/>
      <c r="AX388" s="353"/>
      <c r="AY388" s="353"/>
      <c r="AZ388" s="353"/>
      <c r="BA388" s="248">
        <f>SUM(AM388:AZ388)</f>
        <v>0</v>
      </c>
    </row>
    <row r="389" spans="1:53" s="235" customFormat="1" ht="15" hidden="1" outlineLevel="1">
      <c r="A389" s="440"/>
      <c r="B389" s="275" t="s">
        <v>950</v>
      </c>
      <c r="C389" s="243" t="s">
        <v>145</v>
      </c>
      <c r="D389" s="247"/>
      <c r="E389" s="247"/>
      <c r="F389" s="247"/>
      <c r="G389" s="247"/>
      <c r="H389" s="247"/>
      <c r="I389" s="247"/>
      <c r="J389" s="247"/>
      <c r="K389" s="247"/>
      <c r="L389" s="247"/>
      <c r="M389" s="247"/>
      <c r="N389" s="247"/>
      <c r="O389" s="247"/>
      <c r="P389" s="247"/>
      <c r="Q389" s="247"/>
      <c r="R389" s="247"/>
      <c r="S389" s="247"/>
      <c r="T389" s="247"/>
      <c r="U389" s="247">
        <f>U388</f>
        <v>0</v>
      </c>
      <c r="V389" s="247"/>
      <c r="W389" s="247"/>
      <c r="X389" s="247"/>
      <c r="Y389" s="247"/>
      <c r="Z389" s="247"/>
      <c r="AA389" s="247"/>
      <c r="AB389" s="247"/>
      <c r="AC389" s="247"/>
      <c r="AD389" s="247"/>
      <c r="AE389" s="247"/>
      <c r="AF389" s="247"/>
      <c r="AG389" s="247"/>
      <c r="AH389" s="247"/>
      <c r="AI389" s="247"/>
      <c r="AJ389" s="247"/>
      <c r="AK389" s="247"/>
      <c r="AL389" s="247"/>
      <c r="AM389" s="354">
        <f>AM388</f>
        <v>0</v>
      </c>
      <c r="AN389" s="354">
        <f t="shared" ref="AN389:AZ389" si="129">AN388</f>
        <v>0</v>
      </c>
      <c r="AO389" s="354">
        <f t="shared" si="129"/>
        <v>0</v>
      </c>
      <c r="AP389" s="354">
        <f t="shared" si="129"/>
        <v>0</v>
      </c>
      <c r="AQ389" s="354">
        <f t="shared" si="129"/>
        <v>0</v>
      </c>
      <c r="AR389" s="354">
        <f t="shared" si="129"/>
        <v>0</v>
      </c>
      <c r="AS389" s="354">
        <f t="shared" si="129"/>
        <v>0</v>
      </c>
      <c r="AT389" s="354">
        <f t="shared" si="129"/>
        <v>0</v>
      </c>
      <c r="AU389" s="354">
        <f t="shared" si="129"/>
        <v>0</v>
      </c>
      <c r="AV389" s="354">
        <f t="shared" si="129"/>
        <v>0</v>
      </c>
      <c r="AW389" s="354">
        <f t="shared" si="129"/>
        <v>0</v>
      </c>
      <c r="AX389" s="354">
        <f t="shared" si="129"/>
        <v>0</v>
      </c>
      <c r="AY389" s="354">
        <f t="shared" si="129"/>
        <v>0</v>
      </c>
      <c r="AZ389" s="354">
        <f t="shared" si="129"/>
        <v>0</v>
      </c>
      <c r="BA389" s="249"/>
    </row>
    <row r="390" spans="1:53" s="235" customFormat="1" ht="15" hidden="1" outlineLevel="1">
      <c r="A390" s="440"/>
      <c r="B390" s="275"/>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c r="AI390" s="243"/>
      <c r="AJ390" s="243"/>
      <c r="AK390" s="243"/>
      <c r="AL390" s="243"/>
      <c r="AM390" s="355"/>
      <c r="AN390" s="355"/>
      <c r="AO390" s="355"/>
      <c r="AP390" s="355"/>
      <c r="AQ390" s="355"/>
      <c r="AR390" s="355"/>
      <c r="AS390" s="355"/>
      <c r="AT390" s="355"/>
      <c r="AU390" s="355"/>
      <c r="AV390" s="355"/>
      <c r="AW390" s="355"/>
      <c r="AX390" s="355"/>
      <c r="AY390" s="355"/>
      <c r="AZ390" s="355"/>
      <c r="BA390" s="264"/>
    </row>
    <row r="391" spans="1:53" s="235" customFormat="1" ht="15.75" hidden="1" outlineLevel="1">
      <c r="A391" s="440"/>
      <c r="B391" s="240" t="s">
        <v>451</v>
      </c>
      <c r="C391" s="243"/>
      <c r="D391" s="243"/>
      <c r="E391" s="243"/>
      <c r="F391" s="243"/>
      <c r="G391" s="243"/>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c r="AI391" s="243"/>
      <c r="AJ391" s="243"/>
      <c r="AK391" s="243"/>
      <c r="AL391" s="243"/>
      <c r="AM391" s="355"/>
      <c r="AN391" s="355"/>
      <c r="AO391" s="355"/>
      <c r="AP391" s="355"/>
      <c r="AQ391" s="355"/>
      <c r="AR391" s="355"/>
      <c r="AS391" s="355"/>
      <c r="AT391" s="355"/>
      <c r="AU391" s="355"/>
      <c r="AV391" s="355"/>
      <c r="AW391" s="355"/>
      <c r="AX391" s="355"/>
      <c r="AY391" s="355"/>
      <c r="AZ391" s="355"/>
      <c r="BA391" s="264"/>
    </row>
    <row r="392" spans="1:53" s="235" customFormat="1" ht="15" hidden="1" outlineLevel="1">
      <c r="A392" s="440">
        <v>31</v>
      </c>
      <c r="B392" s="275" t="s">
        <v>452</v>
      </c>
      <c r="C392" s="243" t="s">
        <v>22</v>
      </c>
      <c r="D392" s="247"/>
      <c r="E392" s="247"/>
      <c r="F392" s="247"/>
      <c r="G392" s="247"/>
      <c r="H392" s="247"/>
      <c r="I392" s="247"/>
      <c r="J392" s="247"/>
      <c r="K392" s="247"/>
      <c r="L392" s="247"/>
      <c r="M392" s="247"/>
      <c r="N392" s="247"/>
      <c r="O392" s="247"/>
      <c r="P392" s="247"/>
      <c r="Q392" s="247"/>
      <c r="R392" s="247"/>
      <c r="S392" s="247"/>
      <c r="T392" s="247"/>
      <c r="U392" s="247">
        <v>0</v>
      </c>
      <c r="V392" s="247"/>
      <c r="W392" s="247"/>
      <c r="X392" s="247"/>
      <c r="Y392" s="247"/>
      <c r="Z392" s="247"/>
      <c r="AA392" s="247"/>
      <c r="AB392" s="247"/>
      <c r="AC392" s="247"/>
      <c r="AD392" s="247"/>
      <c r="AE392" s="247"/>
      <c r="AF392" s="247"/>
      <c r="AG392" s="247"/>
      <c r="AH392" s="247"/>
      <c r="AI392" s="247"/>
      <c r="AJ392" s="247"/>
      <c r="AK392" s="247"/>
      <c r="AL392" s="247"/>
      <c r="AM392" s="353"/>
      <c r="AN392" s="353"/>
      <c r="AO392" s="353"/>
      <c r="AP392" s="353"/>
      <c r="AQ392" s="353"/>
      <c r="AR392" s="353"/>
      <c r="AS392" s="353"/>
      <c r="AT392" s="353"/>
      <c r="AU392" s="353"/>
      <c r="AV392" s="353"/>
      <c r="AW392" s="353"/>
      <c r="AX392" s="353"/>
      <c r="AY392" s="353"/>
      <c r="AZ392" s="353"/>
      <c r="BA392" s="248">
        <f>SUM(AM392:AZ392)</f>
        <v>0</v>
      </c>
    </row>
    <row r="393" spans="1:53" s="235" customFormat="1" ht="15" hidden="1" outlineLevel="1">
      <c r="A393" s="440"/>
      <c r="B393" s="275" t="s">
        <v>950</v>
      </c>
      <c r="C393" s="243" t="s">
        <v>145</v>
      </c>
      <c r="D393" s="247"/>
      <c r="E393" s="247"/>
      <c r="F393" s="247"/>
      <c r="G393" s="247"/>
      <c r="H393" s="247"/>
      <c r="I393" s="247"/>
      <c r="J393" s="247"/>
      <c r="K393" s="247"/>
      <c r="L393" s="247"/>
      <c r="M393" s="247"/>
      <c r="N393" s="247"/>
      <c r="O393" s="247"/>
      <c r="P393" s="247"/>
      <c r="Q393" s="247"/>
      <c r="R393" s="247"/>
      <c r="S393" s="247"/>
      <c r="T393" s="247"/>
      <c r="U393" s="247">
        <f>U392</f>
        <v>0</v>
      </c>
      <c r="V393" s="247"/>
      <c r="W393" s="247"/>
      <c r="X393" s="247"/>
      <c r="Y393" s="247"/>
      <c r="Z393" s="247"/>
      <c r="AA393" s="247"/>
      <c r="AB393" s="247"/>
      <c r="AC393" s="247"/>
      <c r="AD393" s="247"/>
      <c r="AE393" s="247"/>
      <c r="AF393" s="247"/>
      <c r="AG393" s="247"/>
      <c r="AH393" s="247"/>
      <c r="AI393" s="247"/>
      <c r="AJ393" s="247"/>
      <c r="AK393" s="247"/>
      <c r="AL393" s="247"/>
      <c r="AM393" s="354">
        <f>AM392</f>
        <v>0</v>
      </c>
      <c r="AN393" s="354">
        <f t="shared" ref="AN393:AZ393" si="130">AN392</f>
        <v>0</v>
      </c>
      <c r="AO393" s="354">
        <f t="shared" si="130"/>
        <v>0</v>
      </c>
      <c r="AP393" s="354">
        <f t="shared" si="130"/>
        <v>0</v>
      </c>
      <c r="AQ393" s="354">
        <f t="shared" si="130"/>
        <v>0</v>
      </c>
      <c r="AR393" s="354">
        <f t="shared" si="130"/>
        <v>0</v>
      </c>
      <c r="AS393" s="354">
        <f t="shared" si="130"/>
        <v>0</v>
      </c>
      <c r="AT393" s="354">
        <f t="shared" si="130"/>
        <v>0</v>
      </c>
      <c r="AU393" s="354">
        <f t="shared" si="130"/>
        <v>0</v>
      </c>
      <c r="AV393" s="354">
        <f t="shared" si="130"/>
        <v>0</v>
      </c>
      <c r="AW393" s="354">
        <f t="shared" si="130"/>
        <v>0</v>
      </c>
      <c r="AX393" s="354">
        <f t="shared" si="130"/>
        <v>0</v>
      </c>
      <c r="AY393" s="354">
        <f t="shared" si="130"/>
        <v>0</v>
      </c>
      <c r="AZ393" s="354">
        <f t="shared" si="130"/>
        <v>0</v>
      </c>
      <c r="BA393" s="249"/>
    </row>
    <row r="394" spans="1:53" s="235" customFormat="1" ht="15" hidden="1" outlineLevel="1">
      <c r="A394" s="440"/>
      <c r="B394" s="275"/>
      <c r="C394" s="243"/>
      <c r="D394" s="243"/>
      <c r="E394" s="243"/>
      <c r="F394" s="243"/>
      <c r="G394" s="243"/>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c r="AI394" s="243"/>
      <c r="AJ394" s="243"/>
      <c r="AK394" s="243"/>
      <c r="AL394" s="243"/>
      <c r="AM394" s="355"/>
      <c r="AN394" s="355"/>
      <c r="AO394" s="355"/>
      <c r="AP394" s="355"/>
      <c r="AQ394" s="355"/>
      <c r="AR394" s="355"/>
      <c r="AS394" s="355"/>
      <c r="AT394" s="355"/>
      <c r="AU394" s="355"/>
      <c r="AV394" s="355"/>
      <c r="AW394" s="355"/>
      <c r="AX394" s="355"/>
      <c r="AY394" s="355"/>
      <c r="AZ394" s="355"/>
      <c r="BA394" s="264"/>
    </row>
    <row r="395" spans="1:53" s="235" customFormat="1" ht="15" hidden="1" outlineLevel="1">
      <c r="A395" s="440">
        <v>32</v>
      </c>
      <c r="B395" s="275" t="s">
        <v>453</v>
      </c>
      <c r="C395" s="243" t="s">
        <v>22</v>
      </c>
      <c r="D395" s="247"/>
      <c r="E395" s="247"/>
      <c r="F395" s="247"/>
      <c r="G395" s="247"/>
      <c r="H395" s="247"/>
      <c r="I395" s="247"/>
      <c r="J395" s="247"/>
      <c r="K395" s="247"/>
      <c r="L395" s="247"/>
      <c r="M395" s="247"/>
      <c r="N395" s="247"/>
      <c r="O395" s="247"/>
      <c r="P395" s="247"/>
      <c r="Q395" s="247"/>
      <c r="R395" s="247"/>
      <c r="S395" s="247"/>
      <c r="T395" s="247"/>
      <c r="U395" s="247">
        <v>0</v>
      </c>
      <c r="V395" s="247"/>
      <c r="W395" s="247"/>
      <c r="X395" s="247"/>
      <c r="Y395" s="247"/>
      <c r="Z395" s="247"/>
      <c r="AA395" s="247"/>
      <c r="AB395" s="247"/>
      <c r="AC395" s="247"/>
      <c r="AD395" s="247"/>
      <c r="AE395" s="247"/>
      <c r="AF395" s="247"/>
      <c r="AG395" s="247"/>
      <c r="AH395" s="247"/>
      <c r="AI395" s="247"/>
      <c r="AJ395" s="247"/>
      <c r="AK395" s="247"/>
      <c r="AL395" s="247"/>
      <c r="AM395" s="353"/>
      <c r="AN395" s="353"/>
      <c r="AO395" s="353"/>
      <c r="AP395" s="353"/>
      <c r="AQ395" s="353"/>
      <c r="AR395" s="353"/>
      <c r="AS395" s="353"/>
      <c r="AT395" s="353"/>
      <c r="AU395" s="353"/>
      <c r="AV395" s="353"/>
      <c r="AW395" s="353"/>
      <c r="AX395" s="353"/>
      <c r="AY395" s="353"/>
      <c r="AZ395" s="353"/>
      <c r="BA395" s="248">
        <f>SUM(AM395:AZ395)</f>
        <v>0</v>
      </c>
    </row>
    <row r="396" spans="1:53" s="235" customFormat="1" ht="15" hidden="1" outlineLevel="1">
      <c r="A396" s="440"/>
      <c r="B396" s="275" t="s">
        <v>950</v>
      </c>
      <c r="C396" s="243" t="s">
        <v>145</v>
      </c>
      <c r="D396" s="247"/>
      <c r="E396" s="247"/>
      <c r="F396" s="247"/>
      <c r="G396" s="247"/>
      <c r="H396" s="247"/>
      <c r="I396" s="247"/>
      <c r="J396" s="247"/>
      <c r="K396" s="247"/>
      <c r="L396" s="247"/>
      <c r="M396" s="247"/>
      <c r="N396" s="247"/>
      <c r="O396" s="247"/>
      <c r="P396" s="247"/>
      <c r="Q396" s="247"/>
      <c r="R396" s="247"/>
      <c r="S396" s="247"/>
      <c r="T396" s="247"/>
      <c r="U396" s="247">
        <f>U395</f>
        <v>0</v>
      </c>
      <c r="V396" s="247"/>
      <c r="W396" s="247"/>
      <c r="X396" s="247"/>
      <c r="Y396" s="247"/>
      <c r="Z396" s="247"/>
      <c r="AA396" s="247"/>
      <c r="AB396" s="247"/>
      <c r="AC396" s="247"/>
      <c r="AD396" s="247"/>
      <c r="AE396" s="247"/>
      <c r="AF396" s="247"/>
      <c r="AG396" s="247"/>
      <c r="AH396" s="247"/>
      <c r="AI396" s="247"/>
      <c r="AJ396" s="247"/>
      <c r="AK396" s="247"/>
      <c r="AL396" s="247"/>
      <c r="AM396" s="354">
        <f>AM395</f>
        <v>0</v>
      </c>
      <c r="AN396" s="354">
        <f t="shared" ref="AN396:AZ396" si="131">AN395</f>
        <v>0</v>
      </c>
      <c r="AO396" s="354">
        <f t="shared" si="131"/>
        <v>0</v>
      </c>
      <c r="AP396" s="354">
        <f t="shared" si="131"/>
        <v>0</v>
      </c>
      <c r="AQ396" s="354">
        <f t="shared" si="131"/>
        <v>0</v>
      </c>
      <c r="AR396" s="354">
        <f t="shared" si="131"/>
        <v>0</v>
      </c>
      <c r="AS396" s="354">
        <f t="shared" si="131"/>
        <v>0</v>
      </c>
      <c r="AT396" s="354">
        <f t="shared" si="131"/>
        <v>0</v>
      </c>
      <c r="AU396" s="354">
        <f t="shared" si="131"/>
        <v>0</v>
      </c>
      <c r="AV396" s="354">
        <f t="shared" si="131"/>
        <v>0</v>
      </c>
      <c r="AW396" s="354">
        <f t="shared" si="131"/>
        <v>0</v>
      </c>
      <c r="AX396" s="354">
        <f t="shared" si="131"/>
        <v>0</v>
      </c>
      <c r="AY396" s="354">
        <f t="shared" si="131"/>
        <v>0</v>
      </c>
      <c r="AZ396" s="354">
        <f t="shared" si="131"/>
        <v>0</v>
      </c>
      <c r="BA396" s="249"/>
    </row>
    <row r="397" spans="1:53" s="235" customFormat="1" ht="15" hidden="1" outlineLevel="1">
      <c r="A397" s="440"/>
      <c r="B397" s="275"/>
      <c r="C397" s="243"/>
      <c r="D397" s="243"/>
      <c r="E397" s="243"/>
      <c r="F397" s="243"/>
      <c r="G397" s="243"/>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c r="AI397" s="243"/>
      <c r="AJ397" s="243"/>
      <c r="AK397" s="243"/>
      <c r="AL397" s="243"/>
      <c r="AM397" s="355"/>
      <c r="AN397" s="355"/>
      <c r="AO397" s="355"/>
      <c r="AP397" s="355"/>
      <c r="AQ397" s="355"/>
      <c r="AR397" s="355"/>
      <c r="AS397" s="355"/>
      <c r="AT397" s="355"/>
      <c r="AU397" s="355"/>
      <c r="AV397" s="355"/>
      <c r="AW397" s="355"/>
      <c r="AX397" s="355"/>
      <c r="AY397" s="355"/>
      <c r="AZ397" s="355"/>
      <c r="BA397" s="264"/>
    </row>
    <row r="398" spans="1:53" s="235" customFormat="1" ht="15" hidden="1" outlineLevel="1">
      <c r="A398" s="440">
        <v>33</v>
      </c>
      <c r="B398" s="275" t="s">
        <v>454</v>
      </c>
      <c r="C398" s="243" t="s">
        <v>22</v>
      </c>
      <c r="D398" s="247"/>
      <c r="E398" s="247"/>
      <c r="F398" s="247"/>
      <c r="G398" s="247"/>
      <c r="H398" s="247"/>
      <c r="I398" s="247"/>
      <c r="J398" s="247"/>
      <c r="K398" s="247"/>
      <c r="L398" s="247"/>
      <c r="M398" s="247"/>
      <c r="N398" s="247"/>
      <c r="O398" s="247"/>
      <c r="P398" s="247"/>
      <c r="Q398" s="247"/>
      <c r="R398" s="247"/>
      <c r="S398" s="247"/>
      <c r="T398" s="247"/>
      <c r="U398" s="247">
        <v>12</v>
      </c>
      <c r="V398" s="247"/>
      <c r="W398" s="247"/>
      <c r="X398" s="247"/>
      <c r="Y398" s="247"/>
      <c r="Z398" s="247"/>
      <c r="AA398" s="247"/>
      <c r="AB398" s="247"/>
      <c r="AC398" s="247"/>
      <c r="AD398" s="247"/>
      <c r="AE398" s="247"/>
      <c r="AF398" s="247"/>
      <c r="AG398" s="247"/>
      <c r="AH398" s="247"/>
      <c r="AI398" s="247"/>
      <c r="AJ398" s="247"/>
      <c r="AK398" s="247"/>
      <c r="AL398" s="247"/>
      <c r="AM398" s="353"/>
      <c r="AN398" s="353"/>
      <c r="AO398" s="353"/>
      <c r="AP398" s="353"/>
      <c r="AQ398" s="353"/>
      <c r="AR398" s="353"/>
      <c r="AS398" s="353"/>
      <c r="AT398" s="353"/>
      <c r="AU398" s="353"/>
      <c r="AV398" s="353"/>
      <c r="AW398" s="353"/>
      <c r="AX398" s="353"/>
      <c r="AY398" s="353"/>
      <c r="AZ398" s="353"/>
      <c r="BA398" s="248">
        <f>SUM(AM398:AZ398)</f>
        <v>0</v>
      </c>
    </row>
    <row r="399" spans="1:53" s="235" customFormat="1" ht="15" hidden="1" outlineLevel="1">
      <c r="A399" s="440"/>
      <c r="B399" s="275" t="s">
        <v>950</v>
      </c>
      <c r="C399" s="243" t="s">
        <v>145</v>
      </c>
      <c r="D399" s="247"/>
      <c r="E399" s="247"/>
      <c r="F399" s="247"/>
      <c r="G399" s="247"/>
      <c r="H399" s="247"/>
      <c r="I399" s="247"/>
      <c r="J399" s="247"/>
      <c r="K399" s="247"/>
      <c r="L399" s="247"/>
      <c r="M399" s="247"/>
      <c r="N399" s="247"/>
      <c r="O399" s="247"/>
      <c r="P399" s="247"/>
      <c r="Q399" s="247"/>
      <c r="R399" s="247"/>
      <c r="S399" s="247"/>
      <c r="T399" s="247"/>
      <c r="U399" s="247">
        <f>U398</f>
        <v>12</v>
      </c>
      <c r="V399" s="247"/>
      <c r="W399" s="247"/>
      <c r="X399" s="247"/>
      <c r="Y399" s="247"/>
      <c r="Z399" s="247"/>
      <c r="AA399" s="247"/>
      <c r="AB399" s="247"/>
      <c r="AC399" s="247"/>
      <c r="AD399" s="247"/>
      <c r="AE399" s="247"/>
      <c r="AF399" s="247"/>
      <c r="AG399" s="247"/>
      <c r="AH399" s="247"/>
      <c r="AI399" s="247"/>
      <c r="AJ399" s="247"/>
      <c r="AK399" s="247"/>
      <c r="AL399" s="247"/>
      <c r="AM399" s="354">
        <f>AM398</f>
        <v>0</v>
      </c>
      <c r="AN399" s="354">
        <f t="shared" ref="AN399:AY399" si="132">AN398</f>
        <v>0</v>
      </c>
      <c r="AO399" s="354">
        <f t="shared" si="132"/>
        <v>0</v>
      </c>
      <c r="AP399" s="354">
        <f t="shared" si="132"/>
        <v>0</v>
      </c>
      <c r="AQ399" s="354">
        <f t="shared" si="132"/>
        <v>0</v>
      </c>
      <c r="AR399" s="354">
        <f t="shared" si="132"/>
        <v>0</v>
      </c>
      <c r="AS399" s="354">
        <f t="shared" si="132"/>
        <v>0</v>
      </c>
      <c r="AT399" s="354">
        <f t="shared" si="132"/>
        <v>0</v>
      </c>
      <c r="AU399" s="354">
        <f t="shared" si="132"/>
        <v>0</v>
      </c>
      <c r="AV399" s="354">
        <f t="shared" si="132"/>
        <v>0</v>
      </c>
      <c r="AW399" s="354">
        <f t="shared" si="132"/>
        <v>0</v>
      </c>
      <c r="AX399" s="354">
        <f t="shared" si="132"/>
        <v>0</v>
      </c>
      <c r="AY399" s="354">
        <f t="shared" si="132"/>
        <v>0</v>
      </c>
      <c r="AZ399" s="354">
        <f>AZ398</f>
        <v>0</v>
      </c>
      <c r="BA399" s="249"/>
    </row>
    <row r="400" spans="1:53" ht="15" hidden="1" outlineLevel="1">
      <c r="B400" s="266"/>
      <c r="C400" s="276"/>
      <c r="D400" s="277"/>
      <c r="E400" s="277"/>
      <c r="F400" s="277"/>
      <c r="G400" s="277"/>
      <c r="H400" s="277"/>
      <c r="I400" s="277"/>
      <c r="J400" s="277"/>
      <c r="K400" s="277"/>
      <c r="L400" s="277"/>
      <c r="M400" s="277"/>
      <c r="N400" s="277"/>
      <c r="O400" s="277"/>
      <c r="P400" s="277"/>
      <c r="Q400" s="277"/>
      <c r="R400" s="277"/>
      <c r="S400" s="277"/>
      <c r="T400" s="277"/>
      <c r="U400" s="277"/>
      <c r="V400" s="277"/>
      <c r="W400" s="277"/>
      <c r="X400" s="277"/>
      <c r="Y400" s="277"/>
      <c r="Z400" s="277"/>
      <c r="AA400" s="277"/>
      <c r="AB400" s="277"/>
      <c r="AC400" s="277"/>
      <c r="AD400" s="277"/>
      <c r="AE400" s="277"/>
      <c r="AF400" s="243"/>
      <c r="AG400" s="243"/>
      <c r="AH400" s="243"/>
      <c r="AI400" s="243"/>
      <c r="AJ400" s="243"/>
      <c r="AK400" s="243"/>
      <c r="AL400" s="243"/>
      <c r="AM400" s="253"/>
      <c r="AN400" s="253"/>
      <c r="AO400" s="253"/>
      <c r="AP400" s="253"/>
      <c r="AQ400" s="253"/>
      <c r="AR400" s="253"/>
      <c r="AS400" s="253"/>
      <c r="AT400" s="253"/>
      <c r="AU400" s="253"/>
      <c r="AV400" s="253"/>
      <c r="AW400" s="253"/>
      <c r="AX400" s="253"/>
      <c r="AY400" s="253"/>
      <c r="AZ400" s="253"/>
      <c r="BA400" s="258"/>
    </row>
    <row r="401" spans="1:55" ht="15.75" collapsed="1">
      <c r="B401" s="278" t="s">
        <v>226</v>
      </c>
      <c r="C401" s="280"/>
      <c r="D401" s="280">
        <f>SUM(D296:D399)</f>
        <v>0</v>
      </c>
      <c r="E401" s="280"/>
      <c r="F401" s="280"/>
      <c r="G401" s="280"/>
      <c r="H401" s="280"/>
      <c r="I401" s="280"/>
      <c r="J401" s="280"/>
      <c r="K401" s="280"/>
      <c r="L401" s="280"/>
      <c r="M401" s="280"/>
      <c r="N401" s="280"/>
      <c r="O401" s="280"/>
      <c r="P401" s="280"/>
      <c r="Q401" s="280"/>
      <c r="R401" s="280"/>
      <c r="S401" s="280"/>
      <c r="T401" s="280"/>
      <c r="U401" s="280"/>
      <c r="V401" s="280">
        <f>SUM(V296:V399)</f>
        <v>0</v>
      </c>
      <c r="W401" s="280"/>
      <c r="X401" s="280"/>
      <c r="Y401" s="280"/>
      <c r="Z401" s="280"/>
      <c r="AA401" s="280"/>
      <c r="AB401" s="280"/>
      <c r="AC401" s="280"/>
      <c r="AD401" s="280"/>
      <c r="AE401" s="280"/>
      <c r="AF401" s="280"/>
      <c r="AG401" s="280"/>
      <c r="AH401" s="280"/>
      <c r="AI401" s="280"/>
      <c r="AJ401" s="280"/>
      <c r="AK401" s="280"/>
      <c r="AL401" s="280"/>
      <c r="AM401" s="280">
        <f>IF(AM295="kWh",SUMPRODUCT(D296:D399,AM296:AM399))</f>
        <v>0</v>
      </c>
      <c r="AN401" s="280">
        <f>IF(AN295="kWh",SUMPRODUCT(D296:D399,AN296:AN399))</f>
        <v>0</v>
      </c>
      <c r="AO401" s="280">
        <f>IF(AO295="kW",SUMPRODUCT(U296:U399,V296:V399,AO296:AO399),SUMPRODUCT(D296:D399,AO296:AO399))</f>
        <v>0</v>
      </c>
      <c r="AP401" s="280">
        <f>IF(AP295="kW",SUMPRODUCT(U296:U399,V296:V399,AP296:AP399),SUMPRODUCT(D296:D399,AP296:AP399))</f>
        <v>0</v>
      </c>
      <c r="AQ401" s="280">
        <f>IF(AQ295="kW",SUMPRODUCT(U296:U399,V296:V399,AQ296:AQ399),SUMPRODUCT(D296:D399,AQ296:AQ399))</f>
        <v>0</v>
      </c>
      <c r="AR401" s="280">
        <f>IF(AR295="kW",SUMPRODUCT(U296:U399,V296:V399,AR296:AR399),SUMPRODUCT(D296:D399,AR296:AR399))</f>
        <v>0</v>
      </c>
      <c r="AS401" s="280">
        <f>IF(AS295="kW",SUMPRODUCT(U296:U399,V296:V399,AS296:AS399),SUMPRODUCT(D296:D399,AS296:AS399))</f>
        <v>0</v>
      </c>
      <c r="AT401" s="280">
        <f>IF(AT295="kW",SUMPRODUCT(U296:U399,V296:V399,AT296:AT399),SUMPRODUCT(D296:D399,AT296:AT399))</f>
        <v>0</v>
      </c>
      <c r="AU401" s="280">
        <f>IF(AU295="kW",SUMPRODUCT(U296:U399,V296:V399,AU296:AU399),SUMPRODUCT(D296:D399,AU296:AU399))</f>
        <v>0</v>
      </c>
      <c r="AV401" s="280">
        <f>IF(AV295="kW",SUMPRODUCT(U296:U399,V296:V399,AV296:AV399),SUMPRODUCT(D296:D399,AV296:AV399))</f>
        <v>0</v>
      </c>
      <c r="AW401" s="280">
        <f>IF(AW295="kW",SUMPRODUCT(U296:U399,V296:V399,AW296:AW399),SUMPRODUCT(D296:D399,AW296:AW399))</f>
        <v>0</v>
      </c>
      <c r="AX401" s="280">
        <f>IF(AX295="kW",SUMPRODUCT(U296:U399,V296:V399,AX296:AX399),SUMPRODUCT(D296:D399,AX296:AX399))</f>
        <v>0</v>
      </c>
      <c r="AY401" s="280">
        <f>IF(AY295="kW",SUMPRODUCT(U296:U399,V296:V399,AY296:AY399),SUMPRODUCT(D296:D399,AY296:AY399))</f>
        <v>0</v>
      </c>
      <c r="AZ401" s="280">
        <f>IF(AZ295="kW",SUMPRODUCT(U296:U399,V296:V399,AZ296:AZ399),SUMPRODUCT(D296:D399,AZ296:AZ399))</f>
        <v>0</v>
      </c>
      <c r="BA401" s="281"/>
    </row>
    <row r="402" spans="1:55" ht="15.75">
      <c r="B402" s="335" t="s">
        <v>227</v>
      </c>
      <c r="C402" s="336"/>
      <c r="D402" s="336"/>
      <c r="E402" s="336"/>
      <c r="F402" s="336"/>
      <c r="G402" s="336"/>
      <c r="H402" s="336"/>
      <c r="I402" s="336"/>
      <c r="J402" s="336"/>
      <c r="K402" s="336"/>
      <c r="L402" s="336"/>
      <c r="M402" s="336"/>
      <c r="N402" s="336"/>
      <c r="O402" s="336"/>
      <c r="P402" s="336"/>
      <c r="Q402" s="336"/>
      <c r="R402" s="336"/>
      <c r="S402" s="336"/>
      <c r="T402" s="336"/>
      <c r="U402" s="336"/>
      <c r="V402" s="336"/>
      <c r="W402" s="336"/>
      <c r="X402" s="336"/>
      <c r="Y402" s="336"/>
      <c r="Z402" s="336"/>
      <c r="AA402" s="336"/>
      <c r="AB402" s="336"/>
      <c r="AC402" s="336"/>
      <c r="AD402" s="336"/>
      <c r="AE402" s="336"/>
      <c r="AF402" s="336"/>
      <c r="AG402" s="336"/>
      <c r="AH402" s="336"/>
      <c r="AI402" s="336"/>
      <c r="AJ402" s="336"/>
      <c r="AK402" s="336"/>
      <c r="AL402" s="336"/>
      <c r="AM402" s="279">
        <f>HLOOKUP(AM294,'2. LRAMVA Threshold'!$B$42:$Q$53,5,FALSE)</f>
        <v>0</v>
      </c>
      <c r="AN402" s="279">
        <f>HLOOKUP(AN294,'2. LRAMVA Threshold'!$B$42:$Q$53,5,FALSE)</f>
        <v>0</v>
      </c>
      <c r="AO402" s="279">
        <f>HLOOKUP(AO294,'2. LRAMVA Threshold'!$B$42:$Q$53,5,FALSE)</f>
        <v>0</v>
      </c>
      <c r="AP402" s="279">
        <f>HLOOKUP(AP294,'2. LRAMVA Threshold'!$B$42:$Q$53,5,FALSE)</f>
        <v>0</v>
      </c>
      <c r="AQ402" s="279">
        <f>HLOOKUP(AQ294,'2. LRAMVA Threshold'!$B$42:$Q$53,5,FALSE)</f>
        <v>0</v>
      </c>
      <c r="AR402" s="279">
        <f>HLOOKUP(AR294,'2. LRAMVA Threshold'!$B$42:$Q$53,5,FALSE)</f>
        <v>0</v>
      </c>
      <c r="AS402" s="279">
        <f>HLOOKUP(AS294,'2. LRAMVA Threshold'!$B$42:$Q$53,5,FALSE)</f>
        <v>0</v>
      </c>
      <c r="AT402" s="279">
        <f>HLOOKUP(AT294,'2. LRAMVA Threshold'!$B$42:$Q$53,5,FALSE)</f>
        <v>0</v>
      </c>
      <c r="AU402" s="279">
        <f>HLOOKUP(AU294,'2. LRAMVA Threshold'!$B$42:$Q$53,5,FALSE)</f>
        <v>0</v>
      </c>
      <c r="AV402" s="279">
        <f>HLOOKUP(AV294,'2. LRAMVA Threshold'!$B$42:$Q$53,5,FALSE)</f>
        <v>0</v>
      </c>
      <c r="AW402" s="279">
        <f>HLOOKUP(AW294,'2. LRAMVA Threshold'!$B$42:$Q$53,5,FALSE)</f>
        <v>0</v>
      </c>
      <c r="AX402" s="279">
        <f>HLOOKUP(AX294,'2. LRAMVA Threshold'!$B$42:$Q$53,5,FALSE)</f>
        <v>0</v>
      </c>
      <c r="AY402" s="279">
        <f>HLOOKUP(AY294,'2. LRAMVA Threshold'!$B$42:$Q$53,5,FALSE)</f>
        <v>0</v>
      </c>
      <c r="AZ402" s="279">
        <f>HLOOKUP(AZ294,'2. LRAMVA Threshold'!$B$42:$Q$53,5,FALSE)</f>
        <v>0</v>
      </c>
      <c r="BA402" s="337"/>
    </row>
    <row r="403" spans="1:55" ht="15">
      <c r="B403" s="338"/>
      <c r="C403" s="339"/>
      <c r="D403" s="340"/>
      <c r="E403" s="340"/>
      <c r="F403" s="340"/>
      <c r="G403" s="340"/>
      <c r="H403" s="340"/>
      <c r="I403" s="340"/>
      <c r="J403" s="340"/>
      <c r="K403" s="340"/>
      <c r="L403" s="340"/>
      <c r="M403" s="340"/>
      <c r="N403" s="340"/>
      <c r="O403" s="340"/>
      <c r="P403" s="340"/>
      <c r="Q403" s="340"/>
      <c r="R403" s="340"/>
      <c r="S403" s="340"/>
      <c r="T403" s="340"/>
      <c r="U403" s="340"/>
      <c r="V403" s="341"/>
      <c r="W403" s="340"/>
      <c r="X403" s="340"/>
      <c r="Y403" s="340"/>
      <c r="Z403" s="342"/>
      <c r="AA403" s="342"/>
      <c r="AB403" s="342"/>
      <c r="AC403" s="342"/>
      <c r="AD403" s="340"/>
      <c r="AE403" s="340"/>
      <c r="AF403" s="340"/>
      <c r="AG403" s="340"/>
      <c r="AH403" s="340"/>
      <c r="AI403" s="340"/>
      <c r="AJ403" s="340"/>
      <c r="AK403" s="340"/>
      <c r="AL403" s="340"/>
      <c r="AM403" s="343"/>
      <c r="AN403" s="343"/>
      <c r="AO403" s="343"/>
      <c r="AP403" s="343"/>
      <c r="AQ403" s="343"/>
      <c r="AR403" s="343"/>
      <c r="AS403" s="343"/>
      <c r="AT403" s="343"/>
      <c r="AU403" s="343"/>
      <c r="AV403" s="343"/>
      <c r="AW403" s="343"/>
      <c r="AX403" s="343"/>
      <c r="AY403" s="343"/>
      <c r="AZ403" s="343"/>
      <c r="BA403" s="344"/>
    </row>
    <row r="404" spans="1:55" ht="15">
      <c r="B404" s="275" t="s">
        <v>148</v>
      </c>
      <c r="C404" s="288"/>
      <c r="D404" s="288"/>
      <c r="E404" s="321"/>
      <c r="F404" s="321"/>
      <c r="G404" s="321"/>
      <c r="H404" s="321"/>
      <c r="I404" s="321"/>
      <c r="J404" s="321"/>
      <c r="K404" s="321"/>
      <c r="L404" s="321"/>
      <c r="M404" s="321"/>
      <c r="N404" s="321"/>
      <c r="O404" s="321"/>
      <c r="P404" s="321"/>
      <c r="Q404" s="321"/>
      <c r="R404" s="321"/>
      <c r="S404" s="321"/>
      <c r="T404" s="321"/>
      <c r="U404" s="321"/>
      <c r="V404" s="243"/>
      <c r="W404" s="290"/>
      <c r="X404" s="290"/>
      <c r="Y404" s="290"/>
      <c r="Z404" s="289"/>
      <c r="AA404" s="289"/>
      <c r="AB404" s="289"/>
      <c r="AC404" s="289"/>
      <c r="AD404" s="290"/>
      <c r="AE404" s="290"/>
      <c r="AF404" s="290"/>
      <c r="AG404" s="290"/>
      <c r="AH404" s="290"/>
      <c r="AI404" s="290"/>
      <c r="AJ404" s="290"/>
      <c r="AK404" s="290"/>
      <c r="AL404" s="290"/>
      <c r="AM404" s="722">
        <f>HLOOKUP(AM$20,'3.  Distribution Rates'!$C$122:$P$133,5,FALSE)</f>
        <v>0</v>
      </c>
      <c r="AN404" s="722">
        <f>HLOOKUP(AN$20,'3.  Distribution Rates'!$C$122:$P$133,5,FALSE)</f>
        <v>0</v>
      </c>
      <c r="AO404" s="291">
        <f>HLOOKUP(AO$20,'3.  Distribution Rates'!$C$122:$P$133,5,FALSE)</f>
        <v>0</v>
      </c>
      <c r="AP404" s="291">
        <f>HLOOKUP(AP$20,'3.  Distribution Rates'!$C$122:$P$133,5,FALSE)</f>
        <v>0</v>
      </c>
      <c r="AQ404" s="291">
        <f>HLOOKUP(AQ$20,'3.  Distribution Rates'!$C$122:$P$133,5,FALSE)</f>
        <v>0</v>
      </c>
      <c r="AR404" s="291">
        <f>HLOOKUP(AR$20,'3.  Distribution Rates'!$C$122:$P$133,5,FALSE)</f>
        <v>0</v>
      </c>
      <c r="AS404" s="291">
        <f>HLOOKUP(AS$20,'3.  Distribution Rates'!$C$122:$P$133,5,FALSE)</f>
        <v>0</v>
      </c>
      <c r="AT404" s="291">
        <f>HLOOKUP(AT$20,'3.  Distribution Rates'!$C$122:$P$133,5,FALSE)</f>
        <v>0</v>
      </c>
      <c r="AU404" s="291">
        <f>HLOOKUP(AU$20,'3.  Distribution Rates'!$C$122:$P$133,5,FALSE)</f>
        <v>0</v>
      </c>
      <c r="AV404" s="291">
        <f>HLOOKUP(AV$20,'3.  Distribution Rates'!$C$122:$P$133,5,FALSE)</f>
        <v>0</v>
      </c>
      <c r="AW404" s="291">
        <f>HLOOKUP(AW$20,'3.  Distribution Rates'!$C$122:$P$133,5,FALSE)</f>
        <v>0</v>
      </c>
      <c r="AX404" s="291">
        <f>HLOOKUP(AX$20,'3.  Distribution Rates'!$C$122:$P$133,5,FALSE)</f>
        <v>0</v>
      </c>
      <c r="AY404" s="291">
        <f>HLOOKUP(AY$20,'3.  Distribution Rates'!$C$122:$P$133,5,FALSE)</f>
        <v>0</v>
      </c>
      <c r="AZ404" s="291">
        <f>HLOOKUP(AZ$20,'3.  Distribution Rates'!$C$122:$P$133,5,FALSE)</f>
        <v>0</v>
      </c>
      <c r="BA404" s="345"/>
    </row>
    <row r="405" spans="1:55" ht="15">
      <c r="B405" s="275" t="s">
        <v>138</v>
      </c>
      <c r="C405" s="293"/>
      <c r="D405" s="235"/>
      <c r="E405" s="232"/>
      <c r="F405" s="232"/>
      <c r="G405" s="232"/>
      <c r="H405" s="232"/>
      <c r="I405" s="232"/>
      <c r="J405" s="232"/>
      <c r="K405" s="232"/>
      <c r="L405" s="232"/>
      <c r="M405" s="232"/>
      <c r="N405" s="232"/>
      <c r="O405" s="232"/>
      <c r="P405" s="232"/>
      <c r="Q405" s="232"/>
      <c r="R405" s="232"/>
      <c r="S405" s="232"/>
      <c r="T405" s="232"/>
      <c r="U405" s="232"/>
      <c r="V405" s="243"/>
      <c r="W405" s="232"/>
      <c r="X405" s="232"/>
      <c r="Y405" s="232"/>
      <c r="Z405" s="235"/>
      <c r="AA405" s="235"/>
      <c r="AB405" s="235"/>
      <c r="AC405" s="235"/>
      <c r="AD405" s="232"/>
      <c r="AE405" s="232"/>
      <c r="AF405" s="232"/>
      <c r="AG405" s="232"/>
      <c r="AH405" s="232"/>
      <c r="AI405" s="232"/>
      <c r="AJ405" s="232"/>
      <c r="AK405" s="232"/>
      <c r="AL405" s="232"/>
      <c r="AM405" s="323">
        <f t="shared" ref="AM405" si="133">AM136*AM404</f>
        <v>0</v>
      </c>
      <c r="AN405" s="323">
        <f t="shared" ref="AN405:AZ405" si="134">AN136*AN404</f>
        <v>0</v>
      </c>
      <c r="AO405" s="323">
        <f t="shared" si="134"/>
        <v>0</v>
      </c>
      <c r="AP405" s="323">
        <f t="shared" si="134"/>
        <v>0</v>
      </c>
      <c r="AQ405" s="323">
        <f t="shared" si="134"/>
        <v>0</v>
      </c>
      <c r="AR405" s="323">
        <f t="shared" si="134"/>
        <v>0</v>
      </c>
      <c r="AS405" s="323">
        <f t="shared" si="134"/>
        <v>0</v>
      </c>
      <c r="AT405" s="323">
        <f t="shared" si="134"/>
        <v>0</v>
      </c>
      <c r="AU405" s="323">
        <f t="shared" si="134"/>
        <v>0</v>
      </c>
      <c r="AV405" s="323">
        <f t="shared" si="134"/>
        <v>0</v>
      </c>
      <c r="AW405" s="323">
        <f t="shared" si="134"/>
        <v>0</v>
      </c>
      <c r="AX405" s="323">
        <f t="shared" si="134"/>
        <v>0</v>
      </c>
      <c r="AY405" s="323">
        <f t="shared" si="134"/>
        <v>0</v>
      </c>
      <c r="AZ405" s="323">
        <f t="shared" si="134"/>
        <v>0</v>
      </c>
      <c r="BA405" s="534">
        <f>SUM(AM405:AZ405)</f>
        <v>0</v>
      </c>
      <c r="BC405" s="235"/>
    </row>
    <row r="406" spans="1:55" ht="15">
      <c r="B406" s="275" t="s">
        <v>139</v>
      </c>
      <c r="C406" s="293"/>
      <c r="D406" s="235"/>
      <c r="E406" s="232"/>
      <c r="F406" s="232"/>
      <c r="G406" s="232"/>
      <c r="H406" s="232"/>
      <c r="I406" s="232"/>
      <c r="J406" s="232"/>
      <c r="K406" s="232"/>
      <c r="L406" s="232"/>
      <c r="M406" s="232"/>
      <c r="N406" s="232"/>
      <c r="O406" s="232"/>
      <c r="P406" s="232"/>
      <c r="Q406" s="232"/>
      <c r="R406" s="232"/>
      <c r="S406" s="232"/>
      <c r="T406" s="232"/>
      <c r="U406" s="232"/>
      <c r="V406" s="243"/>
      <c r="W406" s="232"/>
      <c r="X406" s="232"/>
      <c r="Y406" s="232"/>
      <c r="Z406" s="235"/>
      <c r="AA406" s="235"/>
      <c r="AB406" s="235"/>
      <c r="AC406" s="235"/>
      <c r="AD406" s="232"/>
      <c r="AE406" s="232"/>
      <c r="AF406" s="232"/>
      <c r="AG406" s="232"/>
      <c r="AH406" s="232"/>
      <c r="AI406" s="232"/>
      <c r="AJ406" s="232"/>
      <c r="AK406" s="232"/>
      <c r="AL406" s="232"/>
      <c r="AM406" s="323">
        <f t="shared" ref="AM406" si="135">AM275*AM404</f>
        <v>0</v>
      </c>
      <c r="AN406" s="323">
        <f t="shared" ref="AN406:AZ406" si="136">AN275*AN404</f>
        <v>0</v>
      </c>
      <c r="AO406" s="323">
        <f t="shared" si="136"/>
        <v>0</v>
      </c>
      <c r="AP406" s="323">
        <f t="shared" si="136"/>
        <v>0</v>
      </c>
      <c r="AQ406" s="323">
        <f t="shared" si="136"/>
        <v>0</v>
      </c>
      <c r="AR406" s="323">
        <f t="shared" si="136"/>
        <v>0</v>
      </c>
      <c r="AS406" s="323">
        <f t="shared" si="136"/>
        <v>0</v>
      </c>
      <c r="AT406" s="323">
        <f t="shared" si="136"/>
        <v>0</v>
      </c>
      <c r="AU406" s="323">
        <f t="shared" si="136"/>
        <v>0</v>
      </c>
      <c r="AV406" s="323">
        <f t="shared" si="136"/>
        <v>0</v>
      </c>
      <c r="AW406" s="323">
        <f t="shared" si="136"/>
        <v>0</v>
      </c>
      <c r="AX406" s="323">
        <f t="shared" si="136"/>
        <v>0</v>
      </c>
      <c r="AY406" s="323">
        <f t="shared" si="136"/>
        <v>0</v>
      </c>
      <c r="AZ406" s="323">
        <f t="shared" si="136"/>
        <v>0</v>
      </c>
      <c r="BA406" s="534">
        <f>SUM(AM406:AZ406)</f>
        <v>0</v>
      </c>
    </row>
    <row r="407" spans="1:55" ht="15">
      <c r="B407" s="275" t="s">
        <v>140</v>
      </c>
      <c r="C407" s="293"/>
      <c r="D407" s="235"/>
      <c r="E407" s="232"/>
      <c r="F407" s="232"/>
      <c r="G407" s="232"/>
      <c r="H407" s="232"/>
      <c r="I407" s="232"/>
      <c r="J407" s="232"/>
      <c r="K407" s="232"/>
      <c r="L407" s="232"/>
      <c r="M407" s="232"/>
      <c r="N407" s="232"/>
      <c r="O407" s="232"/>
      <c r="P407" s="232"/>
      <c r="Q407" s="232"/>
      <c r="R407" s="232"/>
      <c r="S407" s="232"/>
      <c r="T407" s="232"/>
      <c r="U407" s="232"/>
      <c r="V407" s="243"/>
      <c r="W407" s="232"/>
      <c r="X407" s="232"/>
      <c r="Y407" s="232"/>
      <c r="Z407" s="235"/>
      <c r="AA407" s="235"/>
      <c r="AB407" s="235"/>
      <c r="AC407" s="235"/>
      <c r="AD407" s="232"/>
      <c r="AE407" s="232"/>
      <c r="AF407" s="232"/>
      <c r="AG407" s="232"/>
      <c r="AH407" s="232"/>
      <c r="AI407" s="232"/>
      <c r="AJ407" s="232"/>
      <c r="AK407" s="232"/>
      <c r="AL407" s="232"/>
      <c r="AM407" s="323">
        <f>AM401*AM404</f>
        <v>0</v>
      </c>
      <c r="AN407" s="323">
        <f t="shared" ref="AN407:AZ407" si="137">AN401*AN404</f>
        <v>0</v>
      </c>
      <c r="AO407" s="323">
        <f t="shared" si="137"/>
        <v>0</v>
      </c>
      <c r="AP407" s="323">
        <f t="shared" si="137"/>
        <v>0</v>
      </c>
      <c r="AQ407" s="323">
        <f t="shared" si="137"/>
        <v>0</v>
      </c>
      <c r="AR407" s="323">
        <f t="shared" si="137"/>
        <v>0</v>
      </c>
      <c r="AS407" s="323">
        <f t="shared" si="137"/>
        <v>0</v>
      </c>
      <c r="AT407" s="323">
        <f t="shared" si="137"/>
        <v>0</v>
      </c>
      <c r="AU407" s="323">
        <f t="shared" si="137"/>
        <v>0</v>
      </c>
      <c r="AV407" s="323">
        <f t="shared" si="137"/>
        <v>0</v>
      </c>
      <c r="AW407" s="323">
        <f t="shared" si="137"/>
        <v>0</v>
      </c>
      <c r="AX407" s="323">
        <f t="shared" si="137"/>
        <v>0</v>
      </c>
      <c r="AY407" s="323">
        <f t="shared" si="137"/>
        <v>0</v>
      </c>
      <c r="AZ407" s="323">
        <f t="shared" si="137"/>
        <v>0</v>
      </c>
      <c r="BA407" s="534">
        <f>SUM(AM407:AZ407)</f>
        <v>0</v>
      </c>
    </row>
    <row r="408" spans="1:55" s="325" customFormat="1" ht="15.75">
      <c r="A408" s="442"/>
      <c r="B408" s="297" t="s">
        <v>233</v>
      </c>
      <c r="C408" s="293"/>
      <c r="D408" s="255"/>
      <c r="E408" s="285"/>
      <c r="F408" s="285"/>
      <c r="G408" s="285"/>
      <c r="H408" s="285"/>
      <c r="I408" s="285"/>
      <c r="J408" s="285"/>
      <c r="K408" s="285"/>
      <c r="L408" s="285"/>
      <c r="M408" s="285"/>
      <c r="N408" s="285"/>
      <c r="O408" s="285"/>
      <c r="P408" s="285"/>
      <c r="Q408" s="285"/>
      <c r="R408" s="285"/>
      <c r="S408" s="285"/>
      <c r="T408" s="285"/>
      <c r="U408" s="285"/>
      <c r="V408" s="252"/>
      <c r="W408" s="285"/>
      <c r="X408" s="285"/>
      <c r="Y408" s="285"/>
      <c r="Z408" s="255"/>
      <c r="AA408" s="255"/>
      <c r="AB408" s="255"/>
      <c r="AC408" s="255"/>
      <c r="AD408" s="285"/>
      <c r="AE408" s="285"/>
      <c r="AF408" s="285"/>
      <c r="AG408" s="285"/>
      <c r="AH408" s="285"/>
      <c r="AI408" s="285"/>
      <c r="AJ408" s="285"/>
      <c r="AK408" s="285"/>
      <c r="AL408" s="285"/>
      <c r="AM408" s="294">
        <f>SUM(AM405:AM407)</f>
        <v>0</v>
      </c>
      <c r="AN408" s="294">
        <f>SUM(AN405:AN407)</f>
        <v>0</v>
      </c>
      <c r="AO408" s="294">
        <f t="shared" ref="AO408:AS408" si="138">SUM(AO405:AO407)</f>
        <v>0</v>
      </c>
      <c r="AP408" s="294">
        <f t="shared" si="138"/>
        <v>0</v>
      </c>
      <c r="AQ408" s="294">
        <f t="shared" si="138"/>
        <v>0</v>
      </c>
      <c r="AR408" s="294">
        <f t="shared" si="138"/>
        <v>0</v>
      </c>
      <c r="AS408" s="294">
        <f t="shared" si="138"/>
        <v>0</v>
      </c>
      <c r="AT408" s="294">
        <f t="shared" ref="AT408:AZ408" si="139">SUM(AT405:AT407)</f>
        <v>0</v>
      </c>
      <c r="AU408" s="294">
        <f t="shared" si="139"/>
        <v>0</v>
      </c>
      <c r="AV408" s="294">
        <f t="shared" si="139"/>
        <v>0</v>
      </c>
      <c r="AW408" s="294">
        <f t="shared" si="139"/>
        <v>0</v>
      </c>
      <c r="AX408" s="294">
        <f t="shared" si="139"/>
        <v>0</v>
      </c>
      <c r="AY408" s="294">
        <f t="shared" si="139"/>
        <v>0</v>
      </c>
      <c r="AZ408" s="294">
        <f t="shared" si="139"/>
        <v>0</v>
      </c>
      <c r="BA408" s="351">
        <f>SUM(BA405:BA407)</f>
        <v>0</v>
      </c>
    </row>
    <row r="409" spans="1:55" s="325" customFormat="1" ht="15.75">
      <c r="A409" s="442"/>
      <c r="B409" s="297" t="s">
        <v>228</v>
      </c>
      <c r="C409" s="293"/>
      <c r="D409" s="298"/>
      <c r="E409" s="285"/>
      <c r="F409" s="285"/>
      <c r="G409" s="285"/>
      <c r="H409" s="285"/>
      <c r="I409" s="285"/>
      <c r="J409" s="285"/>
      <c r="K409" s="285"/>
      <c r="L409" s="285"/>
      <c r="M409" s="285"/>
      <c r="N409" s="285"/>
      <c r="O409" s="285"/>
      <c r="P409" s="285"/>
      <c r="Q409" s="285"/>
      <c r="R409" s="285"/>
      <c r="S409" s="285"/>
      <c r="T409" s="285"/>
      <c r="U409" s="285"/>
      <c r="V409" s="252"/>
      <c r="W409" s="285"/>
      <c r="X409" s="285"/>
      <c r="Y409" s="285"/>
      <c r="Z409" s="255"/>
      <c r="AA409" s="255"/>
      <c r="AB409" s="255"/>
      <c r="AC409" s="255"/>
      <c r="AD409" s="285"/>
      <c r="AE409" s="285"/>
      <c r="AF409" s="285"/>
      <c r="AG409" s="285"/>
      <c r="AH409" s="285"/>
      <c r="AI409" s="285"/>
      <c r="AJ409" s="285"/>
      <c r="AK409" s="285"/>
      <c r="AL409" s="285"/>
      <c r="AM409" s="295">
        <f t="shared" ref="AM409:AS409" si="140">AM402*AM404</f>
        <v>0</v>
      </c>
      <c r="AN409" s="295">
        <f t="shared" si="140"/>
        <v>0</v>
      </c>
      <c r="AO409" s="295">
        <f t="shared" si="140"/>
        <v>0</v>
      </c>
      <c r="AP409" s="295">
        <f t="shared" si="140"/>
        <v>0</v>
      </c>
      <c r="AQ409" s="295">
        <f t="shared" si="140"/>
        <v>0</v>
      </c>
      <c r="AR409" s="295">
        <f t="shared" si="140"/>
        <v>0</v>
      </c>
      <c r="AS409" s="295">
        <f t="shared" si="140"/>
        <v>0</v>
      </c>
      <c r="AT409" s="295">
        <f t="shared" ref="AT409:AZ409" si="141">AT402*AT404</f>
        <v>0</v>
      </c>
      <c r="AU409" s="295">
        <f t="shared" si="141"/>
        <v>0</v>
      </c>
      <c r="AV409" s="295">
        <f t="shared" si="141"/>
        <v>0</v>
      </c>
      <c r="AW409" s="295">
        <f t="shared" si="141"/>
        <v>0</v>
      </c>
      <c r="AX409" s="295">
        <f t="shared" si="141"/>
        <v>0</v>
      </c>
      <c r="AY409" s="295">
        <f t="shared" si="141"/>
        <v>0</v>
      </c>
      <c r="AZ409" s="295">
        <f t="shared" si="141"/>
        <v>0</v>
      </c>
      <c r="BA409" s="351">
        <f>SUM(AM409:AZ409)</f>
        <v>0</v>
      </c>
    </row>
    <row r="410" spans="1:55" ht="15.75" customHeight="1">
      <c r="A410" s="442"/>
      <c r="B410" s="297" t="s">
        <v>239</v>
      </c>
      <c r="C410" s="293"/>
      <c r="D410" s="298"/>
      <c r="E410" s="285"/>
      <c r="F410" s="285"/>
      <c r="G410" s="285"/>
      <c r="H410" s="285"/>
      <c r="I410" s="285"/>
      <c r="J410" s="285"/>
      <c r="K410" s="285"/>
      <c r="L410" s="285"/>
      <c r="M410" s="285"/>
      <c r="N410" s="285"/>
      <c r="O410" s="285"/>
      <c r="P410" s="285"/>
      <c r="Q410" s="285"/>
      <c r="R410" s="285"/>
      <c r="S410" s="285"/>
      <c r="T410" s="285"/>
      <c r="U410" s="285"/>
      <c r="V410" s="252"/>
      <c r="W410" s="285"/>
      <c r="X410" s="285"/>
      <c r="Y410" s="285"/>
      <c r="Z410" s="298"/>
      <c r="AA410" s="298"/>
      <c r="AB410" s="298"/>
      <c r="AC410" s="298"/>
      <c r="AD410" s="285"/>
      <c r="AE410" s="285"/>
      <c r="AF410" s="285"/>
      <c r="AG410" s="285"/>
      <c r="AH410" s="285"/>
      <c r="AI410" s="285"/>
      <c r="AJ410" s="285"/>
      <c r="AK410" s="285"/>
      <c r="AL410" s="285"/>
      <c r="AM410" s="252"/>
      <c r="AN410" s="299"/>
      <c r="AO410" s="299"/>
      <c r="AP410" s="299"/>
      <c r="AQ410" s="299"/>
      <c r="AR410" s="299"/>
      <c r="AS410" s="299"/>
      <c r="AT410" s="299"/>
      <c r="AU410" s="299"/>
      <c r="AV410" s="299"/>
      <c r="AW410" s="299"/>
      <c r="AX410" s="299"/>
      <c r="AY410" s="299"/>
      <c r="AZ410" s="299"/>
      <c r="BA410" s="351">
        <f>BA408-BA409</f>
        <v>0</v>
      </c>
    </row>
    <row r="411" spans="1:55" ht="15">
      <c r="B411" s="275"/>
      <c r="C411" s="298"/>
      <c r="D411" s="298"/>
      <c r="E411" s="285"/>
      <c r="F411" s="285"/>
      <c r="G411" s="285"/>
      <c r="H411" s="285"/>
      <c r="I411" s="285"/>
      <c r="J411" s="285"/>
      <c r="K411" s="285"/>
      <c r="L411" s="285"/>
      <c r="M411" s="285"/>
      <c r="N411" s="285"/>
      <c r="O411" s="285"/>
      <c r="P411" s="285"/>
      <c r="Q411" s="285"/>
      <c r="R411" s="285"/>
      <c r="S411" s="285"/>
      <c r="T411" s="285"/>
      <c r="U411" s="285"/>
      <c r="V411" s="252"/>
      <c r="W411" s="285"/>
      <c r="X411" s="285"/>
      <c r="Y411" s="285"/>
      <c r="Z411" s="298"/>
      <c r="AA411" s="293"/>
      <c r="AB411" s="298"/>
      <c r="AC411" s="298"/>
      <c r="AD411" s="285"/>
      <c r="AE411" s="285"/>
      <c r="AF411" s="285"/>
      <c r="AG411" s="285"/>
      <c r="AH411" s="285"/>
      <c r="AI411" s="285"/>
      <c r="AJ411" s="285"/>
      <c r="AK411" s="285"/>
      <c r="AL411" s="285"/>
      <c r="AM411" s="209"/>
      <c r="AN411" s="209"/>
      <c r="AO411" s="209"/>
      <c r="AP411" s="209"/>
      <c r="AQ411" s="209"/>
      <c r="AR411" s="209"/>
      <c r="AS411" s="209"/>
      <c r="AT411" s="209"/>
      <c r="AU411" s="209"/>
      <c r="AV411" s="209"/>
      <c r="AW411" s="209"/>
      <c r="AX411" s="209"/>
      <c r="AY411" s="209"/>
      <c r="AZ411" s="209"/>
      <c r="BA411" s="301"/>
    </row>
    <row r="412" spans="1:55" ht="15">
      <c r="B412" s="275" t="s">
        <v>69</v>
      </c>
      <c r="C412" s="303"/>
      <c r="D412" s="232"/>
      <c r="E412" s="232"/>
      <c r="F412" s="232"/>
      <c r="G412" s="232"/>
      <c r="H412" s="232"/>
      <c r="I412" s="232"/>
      <c r="J412" s="232"/>
      <c r="K412" s="232"/>
      <c r="L412" s="232"/>
      <c r="M412" s="232"/>
      <c r="N412" s="232"/>
      <c r="O412" s="232"/>
      <c r="P412" s="232"/>
      <c r="Q412" s="232"/>
      <c r="R412" s="232"/>
      <c r="S412" s="232"/>
      <c r="T412" s="232"/>
      <c r="U412" s="232"/>
      <c r="V412" s="304"/>
      <c r="W412" s="232"/>
      <c r="X412" s="232"/>
      <c r="Y412" s="232"/>
      <c r="Z412" s="256"/>
      <c r="AA412" s="235"/>
      <c r="AB412" s="235"/>
      <c r="AC412" s="232"/>
      <c r="AD412" s="232"/>
      <c r="AE412" s="235"/>
      <c r="AF412" s="235"/>
      <c r="AG412" s="235"/>
      <c r="AH412" s="235"/>
      <c r="AI412" s="235"/>
      <c r="AJ412" s="235"/>
      <c r="AK412" s="235"/>
      <c r="AL412" s="235"/>
      <c r="AM412" s="243">
        <f>SUMPRODUCT($E$296:$E$399,AM296:AM399)</f>
        <v>0</v>
      </c>
      <c r="AN412" s="243">
        <f>SUMPRODUCT($E$296:$E$399,AN296:AN399)</f>
        <v>0</v>
      </c>
      <c r="AO412" s="243">
        <f>IF(AO295="kW",SUMPRODUCT(U296:U399,W296:W399,AO296:AO399),SUMPRODUCT(E296:E399,AO296:AO399))</f>
        <v>0</v>
      </c>
      <c r="AP412" s="243">
        <f>IF(AP295="kW",SUMPRODUCT(U296:U399,W296:W399,AP296:AP399),SUMPRODUCT(E296:E399,AP296:AP399))</f>
        <v>0</v>
      </c>
      <c r="AQ412" s="243">
        <f>IF(AQ295="kW",SUMPRODUCT(U296:U399,W296:W399,AQ296:AQ399),SUMPRODUCT(E296:E399,AQ296:AQ399))</f>
        <v>0</v>
      </c>
      <c r="AR412" s="243">
        <f>IF(AR295="kW",SUMPRODUCT(U296:U399,W296:W399,AR296:AR399),SUMPRODUCT(E296:E399, AR296:AR399))</f>
        <v>0</v>
      </c>
      <c r="AS412" s="243">
        <f>IF(AS295="kW",SUMPRODUCT(U296:U399,W296:W399,AS296:AS399),SUMPRODUCT(E296:E399,AS296:AS399))</f>
        <v>0</v>
      </c>
      <c r="AT412" s="243">
        <f>IF(AT295="kW",SUMPRODUCT(U296:U399,W296:W399,AT296:AT399),SUMPRODUCT(E296:E399,AT296:AT399))</f>
        <v>0</v>
      </c>
      <c r="AU412" s="243">
        <f>IF(AU295="kW",SUMPRODUCT(U296:U399,W296:W399,AU296:AU399),SUMPRODUCT(E296:E399,AU296:AU399))</f>
        <v>0</v>
      </c>
      <c r="AV412" s="243">
        <f>IF(AV295="kW",SUMPRODUCT(U296:U399,W296:W399,AV296:AV399),SUMPRODUCT(E296:E399,AV296:AV399))</f>
        <v>0</v>
      </c>
      <c r="AW412" s="243">
        <f>IF(AW295="kW",SUMPRODUCT(U296:U399,W296:W399,AW296:AW399),SUMPRODUCT(E296:E399,AW296:AW399))</f>
        <v>0</v>
      </c>
      <c r="AX412" s="243">
        <f>IF(AX295="kW",SUMPRODUCT(U296:U399,W296:W399,AX296:AX399),SUMPRODUCT(E296:E399,AX296:AX399))</f>
        <v>0</v>
      </c>
      <c r="AY412" s="243">
        <f>IF(AY295="kW",SUMPRODUCT(U296:U399,W296:W399,AY296:AY399),SUMPRODUCT(E296:E399,AY296:AY399))</f>
        <v>0</v>
      </c>
      <c r="AZ412" s="243">
        <f>IF(AZ295="kW",SUMPRODUCT(U296:U399,W296:W399,AZ296:AZ399),SUMPRODUCT(E296:E399,AZ296:AZ399))</f>
        <v>0</v>
      </c>
      <c r="BA412" s="287"/>
    </row>
    <row r="413" spans="1:55" ht="15">
      <c r="B413" s="275" t="s">
        <v>177</v>
      </c>
      <c r="C413" s="303"/>
      <c r="D413" s="232"/>
      <c r="E413" s="232"/>
      <c r="F413" s="232"/>
      <c r="G413" s="232"/>
      <c r="H413" s="232"/>
      <c r="I413" s="232"/>
      <c r="J413" s="232"/>
      <c r="K413" s="232"/>
      <c r="L413" s="232"/>
      <c r="M413" s="232"/>
      <c r="N413" s="232"/>
      <c r="O413" s="232"/>
      <c r="P413" s="232"/>
      <c r="Q413" s="232"/>
      <c r="R413" s="232"/>
      <c r="S413" s="232"/>
      <c r="T413" s="232"/>
      <c r="U413" s="232"/>
      <c r="V413" s="304"/>
      <c r="W413" s="232"/>
      <c r="X413" s="232"/>
      <c r="Y413" s="232"/>
      <c r="Z413" s="256"/>
      <c r="AA413" s="235"/>
      <c r="AB413" s="235"/>
      <c r="AC413" s="232"/>
      <c r="AD413" s="232"/>
      <c r="AE413" s="235"/>
      <c r="AF413" s="235"/>
      <c r="AG413" s="235"/>
      <c r="AH413" s="235"/>
      <c r="AI413" s="235"/>
      <c r="AJ413" s="235"/>
      <c r="AK413" s="235"/>
      <c r="AL413" s="235"/>
      <c r="AM413" s="243">
        <f>SUMPRODUCT($F$296:$F$399,AM296:AM399)</f>
        <v>0</v>
      </c>
      <c r="AN413" s="243">
        <f>SUMPRODUCT($F$296:$F$399,AN296:AN399)</f>
        <v>0</v>
      </c>
      <c r="AO413" s="243">
        <f>IF(AO295="kW",SUMPRODUCT(U296:U399,X296:X399,AO296:AO399),SUMPRODUCT(F296:F399,AO296:AO399))</f>
        <v>0</v>
      </c>
      <c r="AP413" s="243">
        <f>IF(AP295="kW",SUMPRODUCT(U296:U399,X296:X399,AP296:AP399),SUMPRODUCT(F296:F399,AP296:AP399))</f>
        <v>0</v>
      </c>
      <c r="AQ413" s="243">
        <f>IF(AQ295="kW",SUMPRODUCT(U296:U399,X296:X399,AQ296:AQ399),SUMPRODUCT(F296:F399, AQ296:AQ399))</f>
        <v>0</v>
      </c>
      <c r="AR413" s="243">
        <f>IF(AR295="kW",SUMPRODUCT(U296:U399,X296:X399,AR296:AR399),SUMPRODUCT(F296:F399, AR296:AR399))</f>
        <v>0</v>
      </c>
      <c r="AS413" s="243">
        <f>IF(AS295="kW",SUMPRODUCT(U296:U399,X296:X399,AS296:AS399),SUMPRODUCT(F296:F399,AS296:AS399))</f>
        <v>0</v>
      </c>
      <c r="AT413" s="243">
        <f>IF(AT295="kW",SUMPRODUCT(U296:U399,X296:X399,AT296:AT399),SUMPRODUCT(F296:F399,AT296:AT399))</f>
        <v>0</v>
      </c>
      <c r="AU413" s="243">
        <f>IF(AU295="kW",SUMPRODUCT(U296:U399,X296:X399,AU296:AU399),SUMPRODUCT(F296:F399,AU296:AU399))</f>
        <v>0</v>
      </c>
      <c r="AV413" s="243">
        <f>IF(AV295="kW",SUMPRODUCT(U296:U399,X296:X399,AV296:AV399),SUMPRODUCT(F296:F399,AV296:AV399))</f>
        <v>0</v>
      </c>
      <c r="AW413" s="243">
        <f>IF(AW295="kW",SUMPRODUCT(U296:U399,X296:X399,AW296:AW399),SUMPRODUCT(F296:F399,AW296:AW399))</f>
        <v>0</v>
      </c>
      <c r="AX413" s="243">
        <f>IF(AX295="kW",SUMPRODUCT(U296:U399,X296:X399,AX296:AX399),SUMPRODUCT(F296:F399,AX296:AX399))</f>
        <v>0</v>
      </c>
      <c r="AY413" s="243">
        <f>IF(AY295="kW",SUMPRODUCT(U296:U399,X296:X399,AY296:AY399),SUMPRODUCT(F296:F399,AY296:AY399))</f>
        <v>0</v>
      </c>
      <c r="AZ413" s="243">
        <f>IF(AZ295="kW",SUMPRODUCT(U296:U399,X296:X399,AZ296:AZ399),SUMPRODUCT(F296:F399,AZ296:AZ399))</f>
        <v>0</v>
      </c>
      <c r="BA413" s="287"/>
    </row>
    <row r="414" spans="1:55" ht="15">
      <c r="B414" s="275" t="s">
        <v>178</v>
      </c>
      <c r="C414" s="303"/>
      <c r="D414" s="232"/>
      <c r="E414" s="232"/>
      <c r="F414" s="232"/>
      <c r="G414" s="232"/>
      <c r="H414" s="232"/>
      <c r="I414" s="232"/>
      <c r="J414" s="232"/>
      <c r="K414" s="232"/>
      <c r="L414" s="232"/>
      <c r="M414" s="232"/>
      <c r="N414" s="232"/>
      <c r="O414" s="232"/>
      <c r="P414" s="232"/>
      <c r="Q414" s="232"/>
      <c r="R414" s="232"/>
      <c r="S414" s="232"/>
      <c r="T414" s="232"/>
      <c r="U414" s="232"/>
      <c r="V414" s="304"/>
      <c r="W414" s="232"/>
      <c r="X414" s="232"/>
      <c r="Y414" s="232"/>
      <c r="Z414" s="256"/>
      <c r="AA414" s="235"/>
      <c r="AB414" s="235"/>
      <c r="AC414" s="232"/>
      <c r="AD414" s="232"/>
      <c r="AE414" s="235"/>
      <c r="AF414" s="235"/>
      <c r="AG414" s="235"/>
      <c r="AH414" s="235"/>
      <c r="AI414" s="235"/>
      <c r="AJ414" s="235"/>
      <c r="AK414" s="235"/>
      <c r="AL414" s="235"/>
      <c r="AM414" s="243">
        <f>SUMPRODUCT($G$296:$G$399,AM296:AM399)</f>
        <v>0</v>
      </c>
      <c r="AN414" s="243">
        <f>SUMPRODUCT($G$296:$G$399,AN296:AN399)</f>
        <v>0</v>
      </c>
      <c r="AO414" s="243">
        <f>IF(AO295="kW",SUMPRODUCT(U296:U399,Y296:Y399,AO296:AO399),SUMPRODUCT(G296:G399,AO296:AO399))</f>
        <v>0</v>
      </c>
      <c r="AP414" s="243">
        <f>IF(AP295="kW",SUMPRODUCT(U296:U399,Y296:Y399,AP296:AP399),SUMPRODUCT(G296:G399,AP296:AP399))</f>
        <v>0</v>
      </c>
      <c r="AQ414" s="243">
        <f>IF(AQ295="kW",SUMPRODUCT(U296:U399,Y296:Y399,AQ296:AQ399),SUMPRODUCT(G296:G399, AQ296:AQ399))</f>
        <v>0</v>
      </c>
      <c r="AR414" s="243">
        <f>IF(AR295="kW",SUMPRODUCT(U296:U399,Y296:Y399,AR296:AR399),SUMPRODUCT(G296:G399, AR296:AR399))</f>
        <v>0</v>
      </c>
      <c r="AS414" s="243">
        <f>IF(AS295="kW",SUMPRODUCT(U296:U399,Y296:Y399,AS296:AS399),SUMPRODUCT(G296:G399,AS296:AS399))</f>
        <v>0</v>
      </c>
      <c r="AT414" s="243">
        <f>IF(AT295="kW",SUMPRODUCT(U296:U399,Y296:Y399,AT296:AT399),SUMPRODUCT(G296:G399,AT296:AT399))</f>
        <v>0</v>
      </c>
      <c r="AU414" s="243">
        <f>IF(AU295="kW",SUMPRODUCT(U296:U399,Y296:Y399,AU296:AU399),SUMPRODUCT(G296:G399,AU296:AU399))</f>
        <v>0</v>
      </c>
      <c r="AV414" s="243">
        <f>IF(AV295="kW",SUMPRODUCT(U296:U399,Y296:Y399,AV296:AV399),SUMPRODUCT(G296:G399,AV296:AV399))</f>
        <v>0</v>
      </c>
      <c r="AW414" s="243">
        <f>IF(AW295="kW",SUMPRODUCT(U296:U399,Y296:Y399,AW296:AW399),SUMPRODUCT(G296:G399,AW296:AW399))</f>
        <v>0</v>
      </c>
      <c r="AX414" s="243">
        <f>IF(AX295="kW",SUMPRODUCT(U296:U399,Y296:Y399,AX296:AX399),SUMPRODUCT(G296:G399,AX296:AX399))</f>
        <v>0</v>
      </c>
      <c r="AY414" s="243">
        <f>IF(AY295="kW",SUMPRODUCT(U296:U399,Y296:Y399,AY296:AY399),SUMPRODUCT(G296:G399,AY296:AY399))</f>
        <v>0</v>
      </c>
      <c r="AZ414" s="243">
        <f>IF(AZ295="kW",SUMPRODUCT(U296:U399,Y296:Y399,AZ296:AZ399),SUMPRODUCT(G296:G399,AZ296:AZ399))</f>
        <v>0</v>
      </c>
      <c r="BA414" s="287"/>
    </row>
    <row r="415" spans="1:55" ht="15">
      <c r="B415" s="275" t="s">
        <v>179</v>
      </c>
      <c r="C415" s="303"/>
      <c r="D415" s="232"/>
      <c r="E415" s="232"/>
      <c r="F415" s="232"/>
      <c r="G415" s="232"/>
      <c r="H415" s="232"/>
      <c r="I415" s="232"/>
      <c r="J415" s="232"/>
      <c r="K415" s="232"/>
      <c r="L415" s="232"/>
      <c r="M415" s="232"/>
      <c r="N415" s="232"/>
      <c r="O415" s="232"/>
      <c r="P415" s="232"/>
      <c r="Q415" s="232"/>
      <c r="R415" s="232"/>
      <c r="S415" s="232"/>
      <c r="T415" s="232"/>
      <c r="U415" s="232"/>
      <c r="V415" s="304"/>
      <c r="W415" s="232"/>
      <c r="X415" s="232"/>
      <c r="Y415" s="232"/>
      <c r="Z415" s="256"/>
      <c r="AA415" s="235"/>
      <c r="AB415" s="235"/>
      <c r="AC415" s="232"/>
      <c r="AD415" s="232"/>
      <c r="AE415" s="235"/>
      <c r="AF415" s="235"/>
      <c r="AG415" s="235"/>
      <c r="AH415" s="235"/>
      <c r="AI415" s="235"/>
      <c r="AJ415" s="235"/>
      <c r="AK415" s="235"/>
      <c r="AL415" s="235"/>
      <c r="AM415" s="243">
        <f>SUMPRODUCT($H$296:$H$399,AM296:AM399)</f>
        <v>0</v>
      </c>
      <c r="AN415" s="243">
        <f>SUMPRODUCT($H$296:$H$399,AN296:AN399)</f>
        <v>0</v>
      </c>
      <c r="AO415" s="243">
        <f>IF(AO295="kW",SUMPRODUCT(U296:U399,Z296:Z399,AO296:AO399),SUMPRODUCT(H296:H399,AO296:AO399))</f>
        <v>0</v>
      </c>
      <c r="AP415" s="243">
        <f>IF(AP295="kW",SUMPRODUCT(U296:U399,Z296:Z399,AP296:AP399),SUMPRODUCT(H296:H399,AP296:AP399))</f>
        <v>0</v>
      </c>
      <c r="AQ415" s="243">
        <f>IF(AQ295="kW",SUMPRODUCT(U296:U399,Z296:Z399,AQ296:AQ399),SUMPRODUCT(H296:H399, AQ296:AQ399))</f>
        <v>0</v>
      </c>
      <c r="AR415" s="243">
        <f>IF(AR295="kW",SUMPRODUCT(U296:U399,Z296:Z399,AR296:AR399),SUMPRODUCT(H296:H399, AR296:AR399))</f>
        <v>0</v>
      </c>
      <c r="AS415" s="243">
        <f>IF(AS295="kW",SUMPRODUCT(U296:U399,Z296:Z399,AS296:AS399),SUMPRODUCT(H296:H399,AS296:AS399))</f>
        <v>0</v>
      </c>
      <c r="AT415" s="243">
        <f>IF(AT295="kW",SUMPRODUCT(U296:U399,Z296:Z399,AT296:AT399),SUMPRODUCT(H296:H399,AT296:AT399))</f>
        <v>0</v>
      </c>
      <c r="AU415" s="243">
        <f>IF(AU295="kW",SUMPRODUCT(U296:U399,Z296:Z399,AU296:AU399),SUMPRODUCT(H296:H399,AU296:AU399))</f>
        <v>0</v>
      </c>
      <c r="AV415" s="243">
        <f>IF(AV295="kW",SUMPRODUCT(U296:U399,Z296:Z399,AV296:AV399),SUMPRODUCT(H296:H399,AV296:AV399))</f>
        <v>0</v>
      </c>
      <c r="AW415" s="243">
        <f>IF(AW295="kW",SUMPRODUCT(U296:U399,Z296:Z399,AW296:AW399),SUMPRODUCT(H296:H399,AW296:AW399))</f>
        <v>0</v>
      </c>
      <c r="AX415" s="243">
        <f>IF(AX295="kW",SUMPRODUCT(U296:U399,Z296:Z399,AX296:AX399),SUMPRODUCT(H296:H399,AX296:AX399))</f>
        <v>0</v>
      </c>
      <c r="AY415" s="243">
        <f>IF(AY295="kW",SUMPRODUCT(U296:U399,Z296:Z399,AY296:AY399),SUMPRODUCT(H296:H399,AY296:AY399))</f>
        <v>0</v>
      </c>
      <c r="AZ415" s="243">
        <f>IF(AZ295="kW",SUMPRODUCT(U296:U399,Z296:Z399,AZ296:AZ399),SUMPRODUCT(H296:H399,AZ296:AZ399))</f>
        <v>0</v>
      </c>
      <c r="BA415" s="287"/>
    </row>
    <row r="416" spans="1:55" ht="15">
      <c r="B416" s="275" t="s">
        <v>180</v>
      </c>
      <c r="C416" s="303"/>
      <c r="D416" s="232"/>
      <c r="E416" s="232"/>
      <c r="F416" s="232"/>
      <c r="G416" s="232"/>
      <c r="H416" s="232"/>
      <c r="I416" s="232"/>
      <c r="J416" s="232"/>
      <c r="K416" s="232"/>
      <c r="L416" s="232"/>
      <c r="M416" s="232"/>
      <c r="N416" s="232"/>
      <c r="O416" s="232"/>
      <c r="P416" s="232"/>
      <c r="Q416" s="232"/>
      <c r="R416" s="232"/>
      <c r="S416" s="232"/>
      <c r="T416" s="232"/>
      <c r="U416" s="232"/>
      <c r="V416" s="304"/>
      <c r="W416" s="232"/>
      <c r="X416" s="232"/>
      <c r="Y416" s="232"/>
      <c r="Z416" s="256"/>
      <c r="AA416" s="235"/>
      <c r="AB416" s="235"/>
      <c r="AC416" s="232"/>
      <c r="AD416" s="232"/>
      <c r="AE416" s="235"/>
      <c r="AF416" s="235"/>
      <c r="AG416" s="235"/>
      <c r="AH416" s="235"/>
      <c r="AI416" s="235"/>
      <c r="AJ416" s="235"/>
      <c r="AK416" s="235"/>
      <c r="AL416" s="235"/>
      <c r="AM416" s="243">
        <f>SUMPRODUCT($I$296:$I$399,AM296:AM399)</f>
        <v>0</v>
      </c>
      <c r="AN416" s="243">
        <f>SUMPRODUCT($I$296:$I$399,AN296:AN399)</f>
        <v>0</v>
      </c>
      <c r="AO416" s="243">
        <f>IF(AO295="kW",SUMPRODUCT(U296:U399,AA296:AA399,AO296:AO399),SUMPRODUCT(I296:I399,AO296:AO399))</f>
        <v>0</v>
      </c>
      <c r="AP416" s="243">
        <f>IF(AP295="kW",SUMPRODUCT(U296:U399,AA296:AA399,AP296:AP399),SUMPRODUCT(I296:I399,AP296:AP399))</f>
        <v>0</v>
      </c>
      <c r="AQ416" s="243">
        <f>IF(AQ295="kW",SUMPRODUCT(U296:U399,AA296:AA399,AQ296:AQ399),SUMPRODUCT(I296:I399, AQ296:AQ399))</f>
        <v>0</v>
      </c>
      <c r="AR416" s="243">
        <f>IF(AR295="kW",SUMPRODUCT(U296:U399,AA296:AA399,AR296:AR399),SUMPRODUCT(I296:I399, AR296:AR399))</f>
        <v>0</v>
      </c>
      <c r="AS416" s="243">
        <f>IF(AS295="kW",SUMPRODUCT(U296:U399,AA296:AA399,AS296:AS399),SUMPRODUCT(I296:I399,AS296:AS399))</f>
        <v>0</v>
      </c>
      <c r="AT416" s="243">
        <f>IF(AT295="kW",SUMPRODUCT(U296:U399,AA296:AA399,AT296:AT399),SUMPRODUCT(I296:I399,AT296:AT399))</f>
        <v>0</v>
      </c>
      <c r="AU416" s="243">
        <f>IF(AU295="kW",SUMPRODUCT(U296:U399,AA296:AA399,AU296:AU399),SUMPRODUCT(I296:I399,AU296:AU399))</f>
        <v>0</v>
      </c>
      <c r="AV416" s="243">
        <f>IF(AV295="kW",SUMPRODUCT(U296:U399,AA296:AA399,AV296:AV399),SUMPRODUCT(I296:I399,AV296:AV399))</f>
        <v>0</v>
      </c>
      <c r="AW416" s="243">
        <f>IF(AW295="kW",SUMPRODUCT(U296:U399,AA296:AA399,AW296:AW399),SUMPRODUCT(I296:I399,AW296:AW399))</f>
        <v>0</v>
      </c>
      <c r="AX416" s="243">
        <f>IF(AX295="kW",SUMPRODUCT(U296:U399,AA296:AA399,AX296:AX399),SUMPRODUCT(I296:I399,AX296:AX399))</f>
        <v>0</v>
      </c>
      <c r="AY416" s="243">
        <f>IF(AY295="kW",SUMPRODUCT(U296:U399,AA296:AA399,AY296:AY399),SUMPRODUCT(I296:I399,AY296:AY399))</f>
        <v>0</v>
      </c>
      <c r="AZ416" s="243">
        <f>IF(AZ295="kW",SUMPRODUCT(U296:U399,AA296:AA399,AZ296:AZ399),SUMPRODUCT(I296:I399,AZ296:AZ399))</f>
        <v>0</v>
      </c>
      <c r="BA416" s="287"/>
    </row>
    <row r="417" spans="1:53" ht="15">
      <c r="B417" s="275" t="s">
        <v>181</v>
      </c>
      <c r="C417" s="303"/>
      <c r="D417" s="235"/>
      <c r="E417" s="235"/>
      <c r="F417" s="235"/>
      <c r="G417" s="235"/>
      <c r="H417" s="235"/>
      <c r="I417" s="235"/>
      <c r="J417" s="235"/>
      <c r="K417" s="235"/>
      <c r="L417" s="235"/>
      <c r="M417" s="235"/>
      <c r="N417" s="235"/>
      <c r="O417" s="235"/>
      <c r="P417" s="235"/>
      <c r="Q417" s="235"/>
      <c r="R417" s="235"/>
      <c r="S417" s="235"/>
      <c r="T417" s="235"/>
      <c r="U417" s="235"/>
      <c r="V417" s="304"/>
      <c r="W417" s="235"/>
      <c r="X417" s="235"/>
      <c r="Y417" s="235"/>
      <c r="Z417" s="256"/>
      <c r="AA417" s="235"/>
      <c r="AB417" s="235"/>
      <c r="AC417" s="235"/>
      <c r="AD417" s="235"/>
      <c r="AE417" s="235"/>
      <c r="AF417" s="235"/>
      <c r="AG417" s="235"/>
      <c r="AH417" s="235"/>
      <c r="AI417" s="235"/>
      <c r="AJ417" s="235"/>
      <c r="AK417" s="235"/>
      <c r="AL417" s="235"/>
      <c r="AM417" s="243">
        <f>SUMPRODUCT($J$296:$J$399,AM296:AM399)</f>
        <v>0</v>
      </c>
      <c r="AN417" s="243">
        <f>SUMPRODUCT($J$296:$J$399,AN296:AN399)</f>
        <v>0</v>
      </c>
      <c r="AO417" s="243">
        <f>IF(AO295="kW",SUMPRODUCT(U296:U399,AB296:AB399,AO296:AO399),SUMPRODUCT(J296:J399,AO296:AO399))</f>
        <v>0</v>
      </c>
      <c r="AP417" s="243">
        <f>IF(AP295="kW",SUMPRODUCT(U296:U399,AB296:AB399,AP296:AP399),SUMPRODUCT(J296:J399,AP296:AP399))</f>
        <v>0</v>
      </c>
      <c r="AQ417" s="243">
        <f>IF(AQ295="kW",SUMPRODUCT(U296:U399,AB296:AB399,AQ296:AQ399),SUMPRODUCT(J296:J399, AQ296:AQ399))</f>
        <v>0</v>
      </c>
      <c r="AR417" s="243">
        <f>IF(AR295="kW",SUMPRODUCT(U296:U399,AB296:AB399,AR296:AR399),SUMPRODUCT(J296:J399, AR296:AR399))</f>
        <v>0</v>
      </c>
      <c r="AS417" s="243">
        <f>IF(AS295="kW",SUMPRODUCT(U296:U399,AB296:AB399,AS296:AS399),SUMPRODUCT(J296:J399,AS296:AS399))</f>
        <v>0</v>
      </c>
      <c r="AT417" s="243">
        <f>IF(AT295="kW",SUMPRODUCT(U296:U399,AB296:AB399,AT296:AT399),SUMPRODUCT(J296:J399,AT296:AT399))</f>
        <v>0</v>
      </c>
      <c r="AU417" s="243">
        <f>IF(AU295="kW",SUMPRODUCT(U296:U399,AB296:AB399,AU296:AU399),SUMPRODUCT(J296:J399,AU296:AU399))</f>
        <v>0</v>
      </c>
      <c r="AV417" s="243">
        <f>IF(AV295="kW",SUMPRODUCT(U296:U399,AB296:AB399,AV296:AV399),SUMPRODUCT(J296:J399,AV296:AV399))</f>
        <v>0</v>
      </c>
      <c r="AW417" s="243">
        <f>IF(AW295="kW",SUMPRODUCT(U296:U399,AB296:AB399,AW296:AW399),SUMPRODUCT(J296:J399,AW296:AW399))</f>
        <v>0</v>
      </c>
      <c r="AX417" s="243">
        <f>IF(AX295="kW",SUMPRODUCT(U296:U399,AB296:AB399,AX296:AX399),SUMPRODUCT(J296:J399,AX296:AX399))</f>
        <v>0</v>
      </c>
      <c r="AY417" s="243">
        <f>IF(AY295="kW",SUMPRODUCT(U296:U399,AB296:AB399,AY296:AY399),SUMPRODUCT(J296:J399,AY296:AY399))</f>
        <v>0</v>
      </c>
      <c r="AZ417" s="243">
        <f>IF(AZ295="kW",SUMPRODUCT(U296:U399,AB296:AB399,AZ296:AZ399),SUMPRODUCT(J296:J399,AZ296:AZ399))</f>
        <v>0</v>
      </c>
      <c r="BA417" s="287"/>
    </row>
    <row r="418" spans="1:53" ht="15">
      <c r="B418" s="275" t="s">
        <v>182</v>
      </c>
      <c r="C418" s="303"/>
      <c r="D418" s="235"/>
      <c r="E418" s="235"/>
      <c r="F418" s="235"/>
      <c r="G418" s="235"/>
      <c r="H418" s="235"/>
      <c r="I418" s="235"/>
      <c r="J418" s="235"/>
      <c r="K418" s="235"/>
      <c r="L418" s="235"/>
      <c r="M418" s="235"/>
      <c r="N418" s="235"/>
      <c r="O418" s="235"/>
      <c r="P418" s="235"/>
      <c r="Q418" s="235"/>
      <c r="R418" s="235"/>
      <c r="S418" s="235"/>
      <c r="T418" s="235"/>
      <c r="U418" s="235"/>
      <c r="V418" s="304"/>
      <c r="W418" s="235"/>
      <c r="X418" s="235"/>
      <c r="Y418" s="235"/>
      <c r="Z418" s="256"/>
      <c r="AA418" s="235"/>
      <c r="AB418" s="235"/>
      <c r="AC418" s="235"/>
      <c r="AD418" s="235"/>
      <c r="AE418" s="235"/>
      <c r="AF418" s="235"/>
      <c r="AG418" s="235"/>
      <c r="AH418" s="235"/>
      <c r="AI418" s="235"/>
      <c r="AJ418" s="235"/>
      <c r="AK418" s="235"/>
      <c r="AL418" s="235"/>
      <c r="AM418" s="243">
        <f>SUMPRODUCT($K$296:$K$399,AM296:AM399)</f>
        <v>0</v>
      </c>
      <c r="AN418" s="243">
        <f>SUMPRODUCT($K$296:$K$399,AN296:AN399)</f>
        <v>0</v>
      </c>
      <c r="AO418" s="243">
        <f>IF(AO295="kW",SUMPRODUCT($U$296:$U$399,$AC$296:$AC$399,AO296:AO399),SUMPRODUCT($K$296:$K$399,AO296:AO399))</f>
        <v>0</v>
      </c>
      <c r="AP418" s="243">
        <f t="shared" ref="AP418:AZ418" si="142">IF(AP295="kW",SUMPRODUCT($U$296:$U$399,$AC$296:$AC$399,AP296:AP399),SUMPRODUCT($K$296:$K$399,AP296:AP399))</f>
        <v>0</v>
      </c>
      <c r="AQ418" s="243">
        <f t="shared" si="142"/>
        <v>0</v>
      </c>
      <c r="AR418" s="243">
        <f t="shared" si="142"/>
        <v>0</v>
      </c>
      <c r="AS418" s="243">
        <f t="shared" si="142"/>
        <v>0</v>
      </c>
      <c r="AT418" s="243">
        <f t="shared" si="142"/>
        <v>0</v>
      </c>
      <c r="AU418" s="243">
        <f t="shared" si="142"/>
        <v>0</v>
      </c>
      <c r="AV418" s="243">
        <f t="shared" si="142"/>
        <v>0</v>
      </c>
      <c r="AW418" s="243">
        <f t="shared" si="142"/>
        <v>0</v>
      </c>
      <c r="AX418" s="243">
        <f t="shared" si="142"/>
        <v>0</v>
      </c>
      <c r="AY418" s="243">
        <f t="shared" si="142"/>
        <v>0</v>
      </c>
      <c r="AZ418" s="243">
        <f t="shared" si="142"/>
        <v>0</v>
      </c>
      <c r="BA418" s="287"/>
    </row>
    <row r="419" spans="1:53" ht="15">
      <c r="B419" s="275" t="s">
        <v>837</v>
      </c>
      <c r="C419" s="303"/>
      <c r="D419" s="235"/>
      <c r="E419" s="235"/>
      <c r="F419" s="235"/>
      <c r="G419" s="235"/>
      <c r="H419" s="235"/>
      <c r="I419" s="235"/>
      <c r="J419" s="235"/>
      <c r="K419" s="235"/>
      <c r="L419" s="235"/>
      <c r="M419" s="235"/>
      <c r="N419" s="235"/>
      <c r="O419" s="235"/>
      <c r="P419" s="235"/>
      <c r="Q419" s="235"/>
      <c r="R419" s="235"/>
      <c r="S419" s="235"/>
      <c r="T419" s="235"/>
      <c r="U419" s="235"/>
      <c r="V419" s="304"/>
      <c r="W419" s="235"/>
      <c r="X419" s="235"/>
      <c r="Y419" s="235"/>
      <c r="Z419" s="256"/>
      <c r="AA419" s="235"/>
      <c r="AB419" s="235"/>
      <c r="AC419" s="235"/>
      <c r="AD419" s="235"/>
      <c r="AE419" s="235"/>
      <c r="AF419" s="235"/>
      <c r="AG419" s="235"/>
      <c r="AH419" s="235"/>
      <c r="AI419" s="235"/>
      <c r="AJ419" s="235"/>
      <c r="AK419" s="235"/>
      <c r="AL419" s="235"/>
      <c r="AM419" s="243">
        <f>SUMPRODUCT($L$296:$L$399,AM296:AM399)</f>
        <v>0</v>
      </c>
      <c r="AN419" s="243">
        <f>SUMPRODUCT($L$296:$L$399,AN296:AN399)</f>
        <v>0</v>
      </c>
      <c r="AO419" s="243">
        <f>IF(AO295="kW",SUMPRODUCT($U$296:$U$399,$AD$296:$AD$399,AO296:AO399),SUMPRODUCT($L$296:$L$399,AO296:AO399))</f>
        <v>0</v>
      </c>
      <c r="AP419" s="243">
        <f t="shared" ref="AP419:AZ419" si="143">IF(AP295="kW",SUMPRODUCT($U$296:$U$399,$AD$296:$AD$399,AP296:AP399),SUMPRODUCT($L$296:$L$399,AP296:AP399))</f>
        <v>0</v>
      </c>
      <c r="AQ419" s="243">
        <f t="shared" si="143"/>
        <v>0</v>
      </c>
      <c r="AR419" s="243">
        <f t="shared" si="143"/>
        <v>0</v>
      </c>
      <c r="AS419" s="243">
        <f t="shared" si="143"/>
        <v>0</v>
      </c>
      <c r="AT419" s="243">
        <f t="shared" si="143"/>
        <v>0</v>
      </c>
      <c r="AU419" s="243">
        <f t="shared" si="143"/>
        <v>0</v>
      </c>
      <c r="AV419" s="243">
        <f t="shared" si="143"/>
        <v>0</v>
      </c>
      <c r="AW419" s="243">
        <f t="shared" si="143"/>
        <v>0</v>
      </c>
      <c r="AX419" s="243">
        <f t="shared" si="143"/>
        <v>0</v>
      </c>
      <c r="AY419" s="243">
        <f t="shared" si="143"/>
        <v>0</v>
      </c>
      <c r="AZ419" s="243">
        <f t="shared" si="143"/>
        <v>0</v>
      </c>
      <c r="BA419" s="287"/>
    </row>
    <row r="420" spans="1:53" ht="15">
      <c r="B420" s="275" t="s">
        <v>838</v>
      </c>
      <c r="C420" s="303"/>
      <c r="D420" s="235"/>
      <c r="E420" s="235"/>
      <c r="F420" s="235"/>
      <c r="G420" s="235"/>
      <c r="H420" s="235"/>
      <c r="I420" s="235"/>
      <c r="J420" s="235"/>
      <c r="K420" s="235"/>
      <c r="L420" s="235"/>
      <c r="M420" s="235"/>
      <c r="N420" s="235"/>
      <c r="O420" s="235"/>
      <c r="P420" s="235"/>
      <c r="Q420" s="235"/>
      <c r="R420" s="235"/>
      <c r="S420" s="235"/>
      <c r="T420" s="235"/>
      <c r="U420" s="235"/>
      <c r="V420" s="304"/>
      <c r="W420" s="235"/>
      <c r="X420" s="235"/>
      <c r="Y420" s="235"/>
      <c r="Z420" s="256"/>
      <c r="AA420" s="235"/>
      <c r="AB420" s="235"/>
      <c r="AC420" s="235"/>
      <c r="AD420" s="235"/>
      <c r="AE420" s="235"/>
      <c r="AF420" s="235"/>
      <c r="AG420" s="235"/>
      <c r="AH420" s="235"/>
      <c r="AI420" s="235"/>
      <c r="AJ420" s="235"/>
      <c r="AK420" s="235"/>
      <c r="AL420" s="235"/>
      <c r="AM420" s="243">
        <f>SUMPRODUCT($M$296:$M$399,AM296:AM399)</f>
        <v>0</v>
      </c>
      <c r="AN420" s="243">
        <f>SUMPRODUCT($M$296:$M$399,AN296:AN399)</f>
        <v>0</v>
      </c>
      <c r="AO420" s="243">
        <f>IF(AO295="kW",SUMPRODUCT($U$296:$U$399,$AE$296:$AE$399,AO296:AO399),SUMPRODUCT($M$296:$M$399,AO296:AO399))</f>
        <v>0</v>
      </c>
      <c r="AP420" s="243">
        <f t="shared" ref="AP420:AZ420" si="144">IF(AP295="kW",SUMPRODUCT($U$296:$U$399,$AE$296:$AE$399,AP296:AP399),SUMPRODUCT($M$296:$M$399,AP296:AP399))</f>
        <v>0</v>
      </c>
      <c r="AQ420" s="243">
        <f t="shared" si="144"/>
        <v>0</v>
      </c>
      <c r="AR420" s="243">
        <f t="shared" si="144"/>
        <v>0</v>
      </c>
      <c r="AS420" s="243">
        <f t="shared" si="144"/>
        <v>0</v>
      </c>
      <c r="AT420" s="243">
        <f t="shared" si="144"/>
        <v>0</v>
      </c>
      <c r="AU420" s="243">
        <f t="shared" si="144"/>
        <v>0</v>
      </c>
      <c r="AV420" s="243">
        <f t="shared" si="144"/>
        <v>0</v>
      </c>
      <c r="AW420" s="243">
        <f t="shared" si="144"/>
        <v>0</v>
      </c>
      <c r="AX420" s="243">
        <f t="shared" si="144"/>
        <v>0</v>
      </c>
      <c r="AY420" s="243">
        <f t="shared" si="144"/>
        <v>0</v>
      </c>
      <c r="AZ420" s="243">
        <f t="shared" si="144"/>
        <v>0</v>
      </c>
      <c r="BA420" s="287"/>
    </row>
    <row r="421" spans="1:53" ht="15">
      <c r="B421" s="275" t="s">
        <v>839</v>
      </c>
      <c r="C421" s="303"/>
      <c r="D421" s="235"/>
      <c r="E421" s="235"/>
      <c r="F421" s="235"/>
      <c r="G421" s="235"/>
      <c r="H421" s="235"/>
      <c r="I421" s="235"/>
      <c r="J421" s="235"/>
      <c r="K421" s="235"/>
      <c r="L421" s="235"/>
      <c r="M421" s="235"/>
      <c r="N421" s="235"/>
      <c r="O421" s="235"/>
      <c r="P421" s="235"/>
      <c r="Q421" s="235"/>
      <c r="R421" s="235"/>
      <c r="S421" s="235"/>
      <c r="T421" s="235"/>
      <c r="U421" s="235"/>
      <c r="V421" s="304"/>
      <c r="W421" s="235"/>
      <c r="X421" s="235"/>
      <c r="Y421" s="235"/>
      <c r="Z421" s="256"/>
      <c r="AA421" s="235"/>
      <c r="AB421" s="235"/>
      <c r="AC421" s="235"/>
      <c r="AD421" s="235"/>
      <c r="AE421" s="235"/>
      <c r="AF421" s="235"/>
      <c r="AG421" s="235"/>
      <c r="AH421" s="235"/>
      <c r="AI421" s="235"/>
      <c r="AJ421" s="235"/>
      <c r="AK421" s="235"/>
      <c r="AL421" s="235"/>
      <c r="AM421" s="243">
        <f>SUMPRODUCT($N$296:$N$399,AM296:AM399)</f>
        <v>0</v>
      </c>
      <c r="AN421" s="243">
        <f>SUMPRODUCT($N$296:$N$399,AN296:AN399)</f>
        <v>0</v>
      </c>
      <c r="AO421" s="243">
        <f>IF(AO295="kW",SUMPRODUCT($U$296:$U$399,$AF$296:$AF$399,AO296:AO399),SUMPRODUCT($N$296:$N$399,AO296:AO399))</f>
        <v>0</v>
      </c>
      <c r="AP421" s="243">
        <f t="shared" ref="AP421:AZ421" si="145">IF(AP295="kW",SUMPRODUCT($U$296:$U$399,$AF$296:$AF$399,AP296:AP399),SUMPRODUCT($N$296:$N$399,AP296:AP399))</f>
        <v>0</v>
      </c>
      <c r="AQ421" s="243">
        <f t="shared" si="145"/>
        <v>0</v>
      </c>
      <c r="AR421" s="243">
        <f t="shared" si="145"/>
        <v>0</v>
      </c>
      <c r="AS421" s="243">
        <f t="shared" si="145"/>
        <v>0</v>
      </c>
      <c r="AT421" s="243">
        <f t="shared" si="145"/>
        <v>0</v>
      </c>
      <c r="AU421" s="243">
        <f t="shared" si="145"/>
        <v>0</v>
      </c>
      <c r="AV421" s="243">
        <f t="shared" si="145"/>
        <v>0</v>
      </c>
      <c r="AW421" s="243">
        <f t="shared" si="145"/>
        <v>0</v>
      </c>
      <c r="AX421" s="243">
        <f t="shared" si="145"/>
        <v>0</v>
      </c>
      <c r="AY421" s="243">
        <f t="shared" si="145"/>
        <v>0</v>
      </c>
      <c r="AZ421" s="243">
        <f t="shared" si="145"/>
        <v>0</v>
      </c>
      <c r="BA421" s="287"/>
    </row>
    <row r="422" spans="1:53" ht="15">
      <c r="B422" s="745" t="s">
        <v>879</v>
      </c>
      <c r="C422" s="303"/>
      <c r="D422" s="235"/>
      <c r="E422" s="235"/>
      <c r="F422" s="235"/>
      <c r="G422" s="235"/>
      <c r="H422" s="235"/>
      <c r="I422" s="235"/>
      <c r="J422" s="235"/>
      <c r="K422" s="235"/>
      <c r="L422" s="235"/>
      <c r="M422" s="235"/>
      <c r="N422" s="235"/>
      <c r="O422" s="235"/>
      <c r="P422" s="235"/>
      <c r="Q422" s="235"/>
      <c r="R422" s="235"/>
      <c r="S422" s="235"/>
      <c r="T422" s="235"/>
      <c r="U422" s="235"/>
      <c r="V422" s="304"/>
      <c r="W422" s="235"/>
      <c r="X422" s="235"/>
      <c r="Y422" s="235"/>
      <c r="Z422" s="256"/>
      <c r="AA422" s="235"/>
      <c r="AB422" s="235"/>
      <c r="AC422" s="235"/>
      <c r="AD422" s="235"/>
      <c r="AE422" s="235"/>
      <c r="AF422" s="235"/>
      <c r="AG422" s="235"/>
      <c r="AH422" s="235"/>
      <c r="AI422" s="235"/>
      <c r="AJ422" s="235"/>
      <c r="AK422" s="235"/>
      <c r="AL422" s="235"/>
      <c r="AM422" s="243">
        <f>SUMPRODUCT($O$296:$O$399,AM296:AM399)</f>
        <v>0</v>
      </c>
      <c r="AN422" s="243">
        <f>SUMPRODUCT($O$296:$O$399,AN296:AN399)</f>
        <v>0</v>
      </c>
      <c r="AO422" s="243">
        <f t="shared" ref="AO422:AZ422" si="146">IF(AO295="kW",SUMPRODUCT($U$296:$U$399,$AG$296:$AG$399,AO296:AO399),SUMPRODUCT($O$296:$O$399,AO296:AO399))</f>
        <v>0</v>
      </c>
      <c r="AP422" s="243">
        <f t="shared" si="146"/>
        <v>0</v>
      </c>
      <c r="AQ422" s="243">
        <f t="shared" si="146"/>
        <v>0</v>
      </c>
      <c r="AR422" s="243">
        <f t="shared" si="146"/>
        <v>0</v>
      </c>
      <c r="AS422" s="243">
        <f t="shared" si="146"/>
        <v>0</v>
      </c>
      <c r="AT422" s="243">
        <f t="shared" si="146"/>
        <v>0</v>
      </c>
      <c r="AU422" s="243">
        <f t="shared" si="146"/>
        <v>0</v>
      </c>
      <c r="AV422" s="243">
        <f t="shared" si="146"/>
        <v>0</v>
      </c>
      <c r="AW422" s="243">
        <f t="shared" si="146"/>
        <v>0</v>
      </c>
      <c r="AX422" s="243">
        <f t="shared" si="146"/>
        <v>0</v>
      </c>
      <c r="AY422" s="243">
        <f t="shared" si="146"/>
        <v>0</v>
      </c>
      <c r="AZ422" s="243">
        <f t="shared" si="146"/>
        <v>0</v>
      </c>
      <c r="BA422" s="287"/>
    </row>
    <row r="423" spans="1:53" ht="15">
      <c r="B423" s="275" t="s">
        <v>840</v>
      </c>
      <c r="C423" s="303"/>
      <c r="D423" s="235"/>
      <c r="E423" s="235"/>
      <c r="F423" s="235"/>
      <c r="G423" s="235"/>
      <c r="H423" s="235"/>
      <c r="I423" s="235"/>
      <c r="J423" s="235"/>
      <c r="K423" s="235"/>
      <c r="L423" s="235"/>
      <c r="M423" s="235"/>
      <c r="N423" s="235"/>
      <c r="O423" s="235"/>
      <c r="P423" s="235"/>
      <c r="Q423" s="235"/>
      <c r="R423" s="235"/>
      <c r="S423" s="235"/>
      <c r="T423" s="235"/>
      <c r="U423" s="235"/>
      <c r="V423" s="304"/>
      <c r="W423" s="235"/>
      <c r="X423" s="235"/>
      <c r="Y423" s="235"/>
      <c r="Z423" s="256"/>
      <c r="AA423" s="235"/>
      <c r="AB423" s="235"/>
      <c r="AC423" s="235"/>
      <c r="AD423" s="235"/>
      <c r="AE423" s="235"/>
      <c r="AF423" s="235"/>
      <c r="AG423" s="235"/>
      <c r="AH423" s="235"/>
      <c r="AI423" s="235"/>
      <c r="AJ423" s="235"/>
      <c r="AK423" s="235"/>
      <c r="AL423" s="235"/>
      <c r="AM423" s="243">
        <f>SUMPRODUCT($P$296:$P$399,AM296:AM399)</f>
        <v>0</v>
      </c>
      <c r="AN423" s="243">
        <f>SUMPRODUCT($P$296:$P$399,AN296:AN399)</f>
        <v>0</v>
      </c>
      <c r="AO423" s="243">
        <f t="shared" ref="AO423:AZ423" si="147">IF(AO295="kW",SUMPRODUCT($U$296:$U$399,$AH$296:$AH$399,AO296:AO399),SUMPRODUCT($P$296:$P$399,AO296:AO399))</f>
        <v>0</v>
      </c>
      <c r="AP423" s="243">
        <f t="shared" si="147"/>
        <v>0</v>
      </c>
      <c r="AQ423" s="243">
        <f t="shared" si="147"/>
        <v>0</v>
      </c>
      <c r="AR423" s="243">
        <f t="shared" si="147"/>
        <v>0</v>
      </c>
      <c r="AS423" s="243">
        <f t="shared" si="147"/>
        <v>0</v>
      </c>
      <c r="AT423" s="243">
        <f t="shared" si="147"/>
        <v>0</v>
      </c>
      <c r="AU423" s="243">
        <f t="shared" si="147"/>
        <v>0</v>
      </c>
      <c r="AV423" s="243">
        <f t="shared" si="147"/>
        <v>0</v>
      </c>
      <c r="AW423" s="243">
        <f t="shared" si="147"/>
        <v>0</v>
      </c>
      <c r="AX423" s="243">
        <f t="shared" si="147"/>
        <v>0</v>
      </c>
      <c r="AY423" s="243">
        <f t="shared" si="147"/>
        <v>0</v>
      </c>
      <c r="AZ423" s="243">
        <f t="shared" si="147"/>
        <v>0</v>
      </c>
      <c r="BA423" s="287"/>
    </row>
    <row r="424" spans="1:53" ht="15.75" customHeight="1">
      <c r="B424" s="275" t="s">
        <v>841</v>
      </c>
      <c r="C424" s="303"/>
      <c r="D424" s="286"/>
      <c r="E424" s="286"/>
      <c r="F424" s="286"/>
      <c r="G424" s="286"/>
      <c r="H424" s="286"/>
      <c r="I424" s="286"/>
      <c r="J424" s="286"/>
      <c r="K424" s="286"/>
      <c r="L424" s="286"/>
      <c r="M424" s="286"/>
      <c r="N424" s="286"/>
      <c r="O424" s="286"/>
      <c r="P424" s="286"/>
      <c r="Q424" s="286"/>
      <c r="R424" s="286"/>
      <c r="S424" s="286"/>
      <c r="T424" s="286"/>
      <c r="U424" s="286"/>
      <c r="V424" s="235"/>
      <c r="W424" s="232"/>
      <c r="X424" s="232"/>
      <c r="Y424" s="235"/>
      <c r="Z424" s="256"/>
      <c r="AA424" s="235"/>
      <c r="AB424" s="235"/>
      <c r="AC424" s="304"/>
      <c r="AD424" s="304"/>
      <c r="AE424" s="235"/>
      <c r="AF424" s="235"/>
      <c r="AG424" s="235"/>
      <c r="AH424" s="235"/>
      <c r="AI424" s="235"/>
      <c r="AJ424" s="235"/>
      <c r="AK424" s="235"/>
      <c r="AL424" s="235"/>
      <c r="AM424" s="243">
        <f>SUMPRODUCT($Q$296:$Q$399,AM296:AM399)</f>
        <v>0</v>
      </c>
      <c r="AN424" s="243">
        <f>SUMPRODUCT($Q$296:$Q$399,AN296:AN399)</f>
        <v>0</v>
      </c>
      <c r="AO424" s="243">
        <f>IF(AO295="kW",SUMPRODUCT($U$296:$U$399,$AI$296:$AI$399,AO296:AO399),SUMPRODUCT($Q$296:$Q$399,AO296:AO399))</f>
        <v>0</v>
      </c>
      <c r="AP424" s="243">
        <f>IF(AP$295="kW",SUMPRODUCT($U$296:$U$399,$AI$296:$AI$399,AP$296:AP$399),SUMPRODUCT($Q$296:$Q$399,AP$296:AP$399))</f>
        <v>0</v>
      </c>
      <c r="AQ424" s="243">
        <f t="shared" ref="AQ424:AZ424" si="148">IF(AQ295="kW",SUMPRODUCT($U$296:$U$399,$AI$296:$AI$399,AQ296:AQ399),SUMPRODUCT($Q$296:$Q$399,AQ296:AQ399))</f>
        <v>0</v>
      </c>
      <c r="AR424" s="243">
        <f t="shared" si="148"/>
        <v>0</v>
      </c>
      <c r="AS424" s="243">
        <f t="shared" si="148"/>
        <v>0</v>
      </c>
      <c r="AT424" s="243">
        <f t="shared" si="148"/>
        <v>0</v>
      </c>
      <c r="AU424" s="243">
        <f t="shared" si="148"/>
        <v>0</v>
      </c>
      <c r="AV424" s="243">
        <f t="shared" si="148"/>
        <v>0</v>
      </c>
      <c r="AW424" s="243">
        <f t="shared" si="148"/>
        <v>0</v>
      </c>
      <c r="AX424" s="243">
        <f t="shared" si="148"/>
        <v>0</v>
      </c>
      <c r="AY424" s="243">
        <f t="shared" si="148"/>
        <v>0</v>
      </c>
      <c r="AZ424" s="243">
        <f t="shared" si="148"/>
        <v>0</v>
      </c>
      <c r="BA424" s="287"/>
    </row>
    <row r="425" spans="1:53" ht="15.75" customHeight="1">
      <c r="B425" s="326" t="s">
        <v>836</v>
      </c>
      <c r="C425" s="346"/>
      <c r="D425" s="347"/>
      <c r="E425" s="347"/>
      <c r="F425" s="347"/>
      <c r="G425" s="347"/>
      <c r="H425" s="347"/>
      <c r="I425" s="347"/>
      <c r="J425" s="347"/>
      <c r="K425" s="347"/>
      <c r="L425" s="347"/>
      <c r="M425" s="347"/>
      <c r="N425" s="347"/>
      <c r="O425" s="347"/>
      <c r="P425" s="347"/>
      <c r="Q425" s="347"/>
      <c r="R425" s="347"/>
      <c r="S425" s="347"/>
      <c r="T425" s="347"/>
      <c r="U425" s="347"/>
      <c r="V425" s="348"/>
      <c r="W425" s="349"/>
      <c r="X425" s="349"/>
      <c r="Y425" s="348"/>
      <c r="Z425" s="350"/>
      <c r="AA425" s="348"/>
      <c r="AB425" s="348"/>
      <c r="AC425" s="746"/>
      <c r="AD425" s="746"/>
      <c r="AE425" s="348"/>
      <c r="AF425" s="348"/>
      <c r="AG425" s="348"/>
      <c r="AH425" s="348"/>
      <c r="AI425" s="348"/>
      <c r="AJ425" s="348"/>
      <c r="AK425" s="348"/>
      <c r="AL425" s="348"/>
      <c r="AM425" s="723">
        <f t="shared" ref="AM425:AO425" si="149">IF(AM$295="kW",SUMPRODUCT($U$296:$U$399,$AJ$296:$AJ$399,AM$296:AM$399),SUMPRODUCT($R$296:$R$399,AM$296:AM$399))</f>
        <v>0</v>
      </c>
      <c r="AN425" s="723">
        <f t="shared" si="149"/>
        <v>0</v>
      </c>
      <c r="AO425" s="723">
        <f t="shared" si="149"/>
        <v>0</v>
      </c>
      <c r="AP425" s="723">
        <f>IF(AP$295="kW",SUMPRODUCT($U$296:$U$399,$AJ$296:$AJ$399,AP$296:AP$399),SUMPRODUCT($R$296:$R$399,AP$296:AP$399))</f>
        <v>0</v>
      </c>
      <c r="AQ425" s="723">
        <f t="shared" ref="AQ425:AZ425" si="150">IF(AQ$295="kW",SUMPRODUCT($U$296:$U$399,$AJ$296:$AJ$399,AQ$296:AQ$399),SUMPRODUCT($R$296:$R$399,AQ$296:AQ$399))</f>
        <v>0</v>
      </c>
      <c r="AR425" s="723">
        <f t="shared" si="150"/>
        <v>0</v>
      </c>
      <c r="AS425" s="723">
        <f t="shared" si="150"/>
        <v>0</v>
      </c>
      <c r="AT425" s="723">
        <f t="shared" si="150"/>
        <v>0</v>
      </c>
      <c r="AU425" s="723">
        <f t="shared" si="150"/>
        <v>0</v>
      </c>
      <c r="AV425" s="723">
        <f t="shared" si="150"/>
        <v>0</v>
      </c>
      <c r="AW425" s="723">
        <f t="shared" si="150"/>
        <v>0</v>
      </c>
      <c r="AX425" s="723">
        <f t="shared" si="150"/>
        <v>0</v>
      </c>
      <c r="AY425" s="723">
        <f t="shared" si="150"/>
        <v>0</v>
      </c>
      <c r="AZ425" s="723">
        <f t="shared" si="150"/>
        <v>0</v>
      </c>
      <c r="BA425" s="331"/>
    </row>
    <row r="426" spans="1:53" ht="21.75" customHeight="1">
      <c r="B426" s="314" t="s">
        <v>539</v>
      </c>
      <c r="C426" s="332"/>
      <c r="D426" s="333"/>
      <c r="E426" s="333"/>
      <c r="F426" s="333"/>
      <c r="G426" s="333"/>
      <c r="H426" s="333"/>
      <c r="I426" s="333"/>
      <c r="J426" s="333"/>
      <c r="K426" s="333"/>
      <c r="L426" s="333"/>
      <c r="M426" s="333"/>
      <c r="N426" s="333"/>
      <c r="O426" s="333"/>
      <c r="P426" s="333"/>
      <c r="Q426" s="333"/>
      <c r="R426" s="333"/>
      <c r="S426" s="333"/>
      <c r="T426" s="333"/>
      <c r="U426" s="333"/>
      <c r="V426" s="333"/>
      <c r="W426" s="333"/>
      <c r="X426" s="333"/>
      <c r="Y426" s="333"/>
      <c r="Z426" s="317"/>
      <c r="AA426" s="318"/>
      <c r="AB426" s="333"/>
      <c r="AC426" s="333"/>
      <c r="AD426" s="333"/>
      <c r="AE426" s="333"/>
      <c r="AF426" s="333"/>
      <c r="AG426" s="333"/>
      <c r="AH426" s="333"/>
      <c r="AI426" s="333"/>
      <c r="AJ426" s="333"/>
      <c r="AK426" s="333"/>
      <c r="AL426" s="333"/>
      <c r="AM426" s="334"/>
      <c r="AN426" s="334"/>
      <c r="AO426" s="334"/>
      <c r="AP426" s="334"/>
      <c r="AQ426" s="334"/>
      <c r="AR426" s="334"/>
      <c r="AS426" s="334"/>
      <c r="AT426" s="334"/>
      <c r="AU426" s="334"/>
      <c r="AV426" s="334"/>
      <c r="AW426" s="334"/>
      <c r="AX426" s="334"/>
      <c r="AY426" s="334"/>
      <c r="AZ426" s="334"/>
      <c r="BA426" s="334"/>
    </row>
    <row r="428" spans="1:53" ht="15.75">
      <c r="B428" s="233" t="s">
        <v>234</v>
      </c>
      <c r="C428" s="234"/>
      <c r="D428" s="502" t="s">
        <v>479</v>
      </c>
      <c r="F428" s="502"/>
      <c r="V428" s="234"/>
      <c r="AM428" s="223"/>
      <c r="AN428" s="221"/>
      <c r="AO428" s="221"/>
      <c r="AP428" s="221"/>
      <c r="AQ428" s="221"/>
      <c r="AR428" s="221"/>
      <c r="AS428" s="221"/>
      <c r="AT428" s="221"/>
      <c r="AU428" s="221"/>
      <c r="AV428" s="221"/>
      <c r="AW428" s="221"/>
      <c r="AX428" s="221"/>
      <c r="AY428" s="221"/>
      <c r="AZ428" s="221"/>
      <c r="BA428" s="221"/>
    </row>
    <row r="429" spans="1:53" ht="36" customHeight="1">
      <c r="B429" s="832" t="s">
        <v>192</v>
      </c>
      <c r="C429" s="834" t="s">
        <v>30</v>
      </c>
      <c r="D429" s="236" t="s">
        <v>976</v>
      </c>
      <c r="E429" s="843" t="s">
        <v>977</v>
      </c>
      <c r="F429" s="844"/>
      <c r="G429" s="844"/>
      <c r="H429" s="844"/>
      <c r="I429" s="844"/>
      <c r="J429" s="844"/>
      <c r="K429" s="844"/>
      <c r="L429" s="844"/>
      <c r="M429" s="844"/>
      <c r="N429" s="844"/>
      <c r="O429" s="844"/>
      <c r="P429" s="844"/>
      <c r="Q429" s="844"/>
      <c r="R429" s="844"/>
      <c r="S429" s="844"/>
      <c r="T429" s="845"/>
      <c r="U429" s="841" t="s">
        <v>194</v>
      </c>
      <c r="V429" s="236" t="s">
        <v>390</v>
      </c>
      <c r="W429" s="838" t="s">
        <v>193</v>
      </c>
      <c r="X429" s="839"/>
      <c r="Y429" s="839"/>
      <c r="Z429" s="839"/>
      <c r="AA429" s="839"/>
      <c r="AB429" s="839"/>
      <c r="AC429" s="839"/>
      <c r="AD429" s="839"/>
      <c r="AE429" s="839"/>
      <c r="AF429" s="839"/>
      <c r="AG429" s="839"/>
      <c r="AH429" s="839"/>
      <c r="AI429" s="839"/>
      <c r="AJ429" s="839"/>
      <c r="AK429" s="839"/>
      <c r="AL429" s="846"/>
      <c r="AM429" s="838" t="s">
        <v>221</v>
      </c>
      <c r="AN429" s="839"/>
      <c r="AO429" s="839"/>
      <c r="AP429" s="839"/>
      <c r="AQ429" s="839"/>
      <c r="AR429" s="839"/>
      <c r="AS429" s="839"/>
      <c r="AT429" s="839"/>
      <c r="AU429" s="839"/>
      <c r="AV429" s="839"/>
      <c r="AW429" s="839"/>
      <c r="AX429" s="839"/>
      <c r="AY429" s="839"/>
      <c r="AZ429" s="839"/>
      <c r="BA429" s="840"/>
    </row>
    <row r="430" spans="1:53" ht="45.75" customHeight="1">
      <c r="B430" s="833"/>
      <c r="C430" s="835"/>
      <c r="D430" s="237">
        <v>2014</v>
      </c>
      <c r="E430" s="237">
        <v>2015</v>
      </c>
      <c r="F430" s="237">
        <v>2016</v>
      </c>
      <c r="G430" s="237">
        <v>2017</v>
      </c>
      <c r="H430" s="237">
        <v>2018</v>
      </c>
      <c r="I430" s="237">
        <v>2019</v>
      </c>
      <c r="J430" s="237">
        <v>2020</v>
      </c>
      <c r="K430" s="237">
        <v>2021</v>
      </c>
      <c r="L430" s="237">
        <v>2022</v>
      </c>
      <c r="M430" s="237">
        <v>2023</v>
      </c>
      <c r="N430" s="237">
        <v>2024</v>
      </c>
      <c r="O430" s="237">
        <v>2025</v>
      </c>
      <c r="P430" s="237">
        <v>2026</v>
      </c>
      <c r="Q430" s="237">
        <v>2027</v>
      </c>
      <c r="R430" s="237">
        <v>2028</v>
      </c>
      <c r="S430" s="237">
        <v>2029</v>
      </c>
      <c r="T430" s="237">
        <v>2030</v>
      </c>
      <c r="U430" s="842"/>
      <c r="V430" s="237">
        <v>2014</v>
      </c>
      <c r="W430" s="237">
        <v>2015</v>
      </c>
      <c r="X430" s="237">
        <v>2016</v>
      </c>
      <c r="Y430" s="237">
        <v>2017</v>
      </c>
      <c r="Z430" s="237">
        <v>2018</v>
      </c>
      <c r="AA430" s="237">
        <v>2019</v>
      </c>
      <c r="AB430" s="237">
        <v>2020</v>
      </c>
      <c r="AC430" s="237">
        <v>2021</v>
      </c>
      <c r="AD430" s="237">
        <v>2022</v>
      </c>
      <c r="AE430" s="237">
        <v>2023</v>
      </c>
      <c r="AF430" s="237">
        <v>2024</v>
      </c>
      <c r="AG430" s="237">
        <v>2025</v>
      </c>
      <c r="AH430" s="237">
        <v>2026</v>
      </c>
      <c r="AI430" s="237">
        <v>2027</v>
      </c>
      <c r="AJ430" s="237">
        <v>2028</v>
      </c>
      <c r="AK430" s="237">
        <v>2029</v>
      </c>
      <c r="AL430" s="237">
        <v>2030</v>
      </c>
      <c r="AM430" s="237" t="str">
        <f>'1.  LRAMVA Summary'!D45</f>
        <v>Residential</v>
      </c>
      <c r="AN430" s="237" t="str">
        <f>'1.  LRAMVA Summary'!E45</f>
        <v>GS&lt;50 kW</v>
      </c>
      <c r="AO430" s="237" t="str">
        <f>'1.  LRAMVA Summary'!F45</f>
        <v>GS 50-4,999 kW</v>
      </c>
      <c r="AP430" s="237" t="str">
        <f>'1.  LRAMVA Summary'!G45</f>
        <v>Unmetered Scattered Load</v>
      </c>
      <c r="AQ430" s="237" t="str">
        <f>'1.  LRAMVA Summary'!H45</f>
        <v>Sentinel Lighting</v>
      </c>
      <c r="AR430" s="237" t="str">
        <f>'1.  LRAMVA Summary'!I45</f>
        <v>Street Lighting</v>
      </c>
      <c r="AS430" s="237">
        <f>'1.  LRAMVA Summary'!J45</f>
        <v>0</v>
      </c>
      <c r="AT430" s="237">
        <f>'1.  LRAMVA Summary'!K45</f>
        <v>0</v>
      </c>
      <c r="AU430" s="237">
        <f>'1.  LRAMVA Summary'!L45</f>
        <v>0</v>
      </c>
      <c r="AV430" s="237">
        <f>'1.  LRAMVA Summary'!M45</f>
        <v>0</v>
      </c>
      <c r="AW430" s="237">
        <f>'1.  LRAMVA Summary'!N45</f>
        <v>0</v>
      </c>
      <c r="AX430" s="237">
        <f>'1.  LRAMVA Summary'!O45</f>
        <v>0</v>
      </c>
      <c r="AY430" s="237">
        <f>'1.  LRAMVA Summary'!P45</f>
        <v>0</v>
      </c>
      <c r="AZ430" s="237">
        <f>'1.  LRAMVA Summary'!Q45</f>
        <v>0</v>
      </c>
      <c r="BA430" s="239" t="str">
        <f>'1.  LRAMVA Summary'!R45</f>
        <v>Total</v>
      </c>
    </row>
    <row r="431" spans="1:53" ht="15.75" customHeight="1">
      <c r="A431" s="441"/>
      <c r="B431" s="240" t="s">
        <v>0</v>
      </c>
      <c r="C431" s="241"/>
      <c r="D431" s="241"/>
      <c r="E431" s="241"/>
      <c r="F431" s="241"/>
      <c r="G431" s="241"/>
      <c r="H431" s="241"/>
      <c r="I431" s="241"/>
      <c r="J431" s="241"/>
      <c r="K431" s="241"/>
      <c r="L431" s="241"/>
      <c r="M431" s="241"/>
      <c r="N431" s="241"/>
      <c r="O431" s="241"/>
      <c r="P431" s="241"/>
      <c r="Q431" s="241"/>
      <c r="R431" s="241"/>
      <c r="S431" s="241"/>
      <c r="T431" s="241"/>
      <c r="U431" s="242"/>
      <c r="V431" s="241"/>
      <c r="W431" s="241"/>
      <c r="X431" s="241"/>
      <c r="Y431" s="241"/>
      <c r="Z431" s="241"/>
      <c r="AA431" s="241"/>
      <c r="AB431" s="241"/>
      <c r="AC431" s="241"/>
      <c r="AD431" s="241"/>
      <c r="AE431" s="241"/>
      <c r="AF431" s="241"/>
      <c r="AG431" s="241"/>
      <c r="AH431" s="241"/>
      <c r="AI431" s="241"/>
      <c r="AJ431" s="241"/>
      <c r="AK431" s="241"/>
      <c r="AL431" s="241"/>
      <c r="AM431" s="243" t="str">
        <f>'1.  LRAMVA Summary'!D46</f>
        <v>kWh</v>
      </c>
      <c r="AN431" s="243" t="str">
        <f>'1.  LRAMVA Summary'!E46</f>
        <v>kWh</v>
      </c>
      <c r="AO431" s="243" t="str">
        <f>'1.  LRAMVA Summary'!F46</f>
        <v>kW</v>
      </c>
      <c r="AP431" s="243" t="str">
        <f>'1.  LRAMVA Summary'!G46</f>
        <v>kWh</v>
      </c>
      <c r="AQ431" s="243" t="str">
        <f>'1.  LRAMVA Summary'!H46</f>
        <v>kW</v>
      </c>
      <c r="AR431" s="243" t="str">
        <f>'1.  LRAMVA Summary'!I46</f>
        <v>kW</v>
      </c>
      <c r="AS431" s="243">
        <f>'1.  LRAMVA Summary'!J46</f>
        <v>0</v>
      </c>
      <c r="AT431" s="243">
        <f>'1.  LRAMVA Summary'!K46</f>
        <v>0</v>
      </c>
      <c r="AU431" s="243">
        <f>'1.  LRAMVA Summary'!L46</f>
        <v>0</v>
      </c>
      <c r="AV431" s="243">
        <f>'1.  LRAMVA Summary'!M46</f>
        <v>0</v>
      </c>
      <c r="AW431" s="243">
        <f>'1.  LRAMVA Summary'!N46</f>
        <v>0</v>
      </c>
      <c r="AX431" s="243">
        <f>'1.  LRAMVA Summary'!O46</f>
        <v>0</v>
      </c>
      <c r="AY431" s="243">
        <f>'1.  LRAMVA Summary'!P46</f>
        <v>0</v>
      </c>
      <c r="AZ431" s="243">
        <f>'1.  LRAMVA Summary'!Q46</f>
        <v>0</v>
      </c>
      <c r="BA431" s="244"/>
    </row>
    <row r="432" spans="1:53" ht="15" hidden="1" outlineLevel="1">
      <c r="A432" s="440">
        <v>1</v>
      </c>
      <c r="B432" s="246" t="s">
        <v>1</v>
      </c>
      <c r="C432" s="243" t="s">
        <v>22</v>
      </c>
      <c r="D432" s="247"/>
      <c r="E432" s="247"/>
      <c r="F432" s="247"/>
      <c r="G432" s="247"/>
      <c r="H432" s="247"/>
      <c r="I432" s="247"/>
      <c r="J432" s="247"/>
      <c r="K432" s="247"/>
      <c r="L432" s="247"/>
      <c r="M432" s="247"/>
      <c r="N432" s="247"/>
      <c r="O432" s="247"/>
      <c r="P432" s="247"/>
      <c r="Q432" s="247"/>
      <c r="R432" s="247"/>
      <c r="S432" s="247"/>
      <c r="T432" s="247"/>
      <c r="U432" s="243"/>
      <c r="V432" s="247"/>
      <c r="W432" s="247"/>
      <c r="X432" s="247"/>
      <c r="Y432" s="247"/>
      <c r="Z432" s="247"/>
      <c r="AA432" s="247"/>
      <c r="AB432" s="247"/>
      <c r="AC432" s="247"/>
      <c r="AD432" s="247"/>
      <c r="AE432" s="247"/>
      <c r="AF432" s="247"/>
      <c r="AG432" s="247"/>
      <c r="AH432" s="247"/>
      <c r="AI432" s="247"/>
      <c r="AJ432" s="247"/>
      <c r="AK432" s="247"/>
      <c r="AL432" s="247"/>
      <c r="AM432" s="408"/>
      <c r="AN432" s="353"/>
      <c r="AO432" s="353"/>
      <c r="AP432" s="353"/>
      <c r="AQ432" s="353"/>
      <c r="AR432" s="353"/>
      <c r="AS432" s="353"/>
      <c r="AT432" s="353"/>
      <c r="AU432" s="353"/>
      <c r="AV432" s="353"/>
      <c r="AW432" s="353"/>
      <c r="AX432" s="353"/>
      <c r="AY432" s="353"/>
      <c r="AZ432" s="353"/>
      <c r="BA432" s="248">
        <f>SUM(AM432:AZ432)</f>
        <v>0</v>
      </c>
    </row>
    <row r="433" spans="1:53" ht="15" hidden="1" outlineLevel="1">
      <c r="B433" s="246" t="s">
        <v>951</v>
      </c>
      <c r="C433" s="243" t="s">
        <v>145</v>
      </c>
      <c r="D433" s="247"/>
      <c r="E433" s="247"/>
      <c r="F433" s="247"/>
      <c r="G433" s="247"/>
      <c r="H433" s="247"/>
      <c r="I433" s="247"/>
      <c r="J433" s="247"/>
      <c r="K433" s="247"/>
      <c r="L433" s="247"/>
      <c r="M433" s="247"/>
      <c r="N433" s="247"/>
      <c r="O433" s="247"/>
      <c r="P433" s="247"/>
      <c r="Q433" s="247"/>
      <c r="R433" s="247"/>
      <c r="S433" s="247"/>
      <c r="T433" s="247"/>
      <c r="U433" s="406"/>
      <c r="V433" s="247"/>
      <c r="W433" s="247"/>
      <c r="X433" s="247"/>
      <c r="Y433" s="247"/>
      <c r="Z433" s="247"/>
      <c r="AA433" s="247"/>
      <c r="AB433" s="247"/>
      <c r="AC433" s="247"/>
      <c r="AD433" s="247"/>
      <c r="AE433" s="247"/>
      <c r="AF433" s="247"/>
      <c r="AG433" s="247"/>
      <c r="AH433" s="247"/>
      <c r="AI433" s="247"/>
      <c r="AJ433" s="247"/>
      <c r="AK433" s="247"/>
      <c r="AL433" s="247"/>
      <c r="AM433" s="354">
        <f>AM432</f>
        <v>0</v>
      </c>
      <c r="AN433" s="354">
        <f>AN432</f>
        <v>0</v>
      </c>
      <c r="AO433" s="354">
        <f t="shared" ref="AO433:AZ433" si="151">AO432</f>
        <v>0</v>
      </c>
      <c r="AP433" s="354">
        <f t="shared" si="151"/>
        <v>0</v>
      </c>
      <c r="AQ433" s="354">
        <f t="shared" si="151"/>
        <v>0</v>
      </c>
      <c r="AR433" s="354">
        <f t="shared" si="151"/>
        <v>0</v>
      </c>
      <c r="AS433" s="354">
        <f t="shared" si="151"/>
        <v>0</v>
      </c>
      <c r="AT433" s="354">
        <f t="shared" si="151"/>
        <v>0</v>
      </c>
      <c r="AU433" s="354">
        <f t="shared" si="151"/>
        <v>0</v>
      </c>
      <c r="AV433" s="354">
        <f t="shared" si="151"/>
        <v>0</v>
      </c>
      <c r="AW433" s="354">
        <f t="shared" si="151"/>
        <v>0</v>
      </c>
      <c r="AX433" s="354">
        <f t="shared" si="151"/>
        <v>0</v>
      </c>
      <c r="AY433" s="354">
        <f t="shared" si="151"/>
        <v>0</v>
      </c>
      <c r="AZ433" s="354">
        <f t="shared" si="151"/>
        <v>0</v>
      </c>
      <c r="BA433" s="249"/>
    </row>
    <row r="434" spans="1:53" ht="15.75" hidden="1" outlineLevel="1">
      <c r="A434" s="442"/>
      <c r="B434" s="250"/>
      <c r="C434" s="251"/>
      <c r="D434" s="251"/>
      <c r="E434" s="251"/>
      <c r="F434" s="251"/>
      <c r="G434" s="251"/>
      <c r="H434" s="251"/>
      <c r="I434" s="251"/>
      <c r="J434" s="251"/>
      <c r="K434" s="251"/>
      <c r="L434" s="251"/>
      <c r="M434" s="251"/>
      <c r="N434" s="251"/>
      <c r="O434" s="251"/>
      <c r="P434" s="251"/>
      <c r="Q434" s="251"/>
      <c r="R434" s="251"/>
      <c r="S434" s="251"/>
      <c r="T434" s="251"/>
      <c r="U434" s="255"/>
      <c r="V434" s="251"/>
      <c r="W434" s="251"/>
      <c r="X434" s="251"/>
      <c r="Y434" s="251"/>
      <c r="Z434" s="251"/>
      <c r="AA434" s="251"/>
      <c r="AB434" s="251"/>
      <c r="AC434" s="251"/>
      <c r="AD434" s="251"/>
      <c r="AE434" s="251"/>
      <c r="AF434" s="251"/>
      <c r="AG434" s="251"/>
      <c r="AH434" s="251"/>
      <c r="AI434" s="251"/>
      <c r="AJ434" s="251"/>
      <c r="AK434" s="251"/>
      <c r="AL434" s="251"/>
      <c r="AM434" s="355"/>
      <c r="AN434" s="356"/>
      <c r="AO434" s="356"/>
      <c r="AP434" s="356"/>
      <c r="AQ434" s="356"/>
      <c r="AR434" s="356"/>
      <c r="AS434" s="356"/>
      <c r="AT434" s="356"/>
      <c r="AU434" s="356"/>
      <c r="AV434" s="356"/>
      <c r="AW434" s="356"/>
      <c r="AX434" s="356"/>
      <c r="AY434" s="356"/>
      <c r="AZ434" s="356"/>
      <c r="BA434" s="254"/>
    </row>
    <row r="435" spans="1:53" ht="15" hidden="1" outlineLevel="1">
      <c r="A435" s="440">
        <v>2</v>
      </c>
      <c r="B435" s="246" t="s">
        <v>2</v>
      </c>
      <c r="C435" s="243" t="s">
        <v>22</v>
      </c>
      <c r="D435" s="247"/>
      <c r="E435" s="247"/>
      <c r="F435" s="247"/>
      <c r="G435" s="247"/>
      <c r="H435" s="247"/>
      <c r="I435" s="247"/>
      <c r="J435" s="247"/>
      <c r="K435" s="247"/>
      <c r="L435" s="247"/>
      <c r="M435" s="247"/>
      <c r="N435" s="247"/>
      <c r="O435" s="247"/>
      <c r="P435" s="247"/>
      <c r="Q435" s="247"/>
      <c r="R435" s="247"/>
      <c r="S435" s="247"/>
      <c r="T435" s="247"/>
      <c r="U435" s="243"/>
      <c r="V435" s="247"/>
      <c r="W435" s="247"/>
      <c r="X435" s="247"/>
      <c r="Y435" s="247"/>
      <c r="Z435" s="247"/>
      <c r="AA435" s="247"/>
      <c r="AB435" s="247"/>
      <c r="AC435" s="247"/>
      <c r="AD435" s="247"/>
      <c r="AE435" s="247"/>
      <c r="AF435" s="247"/>
      <c r="AG435" s="247"/>
      <c r="AH435" s="247"/>
      <c r="AI435" s="247"/>
      <c r="AJ435" s="247"/>
      <c r="AK435" s="247"/>
      <c r="AL435" s="247"/>
      <c r="AM435" s="408"/>
      <c r="AN435" s="353"/>
      <c r="AO435" s="353"/>
      <c r="AP435" s="353"/>
      <c r="AQ435" s="353"/>
      <c r="AR435" s="353"/>
      <c r="AS435" s="353"/>
      <c r="AT435" s="353"/>
      <c r="AU435" s="353"/>
      <c r="AV435" s="353"/>
      <c r="AW435" s="353"/>
      <c r="AX435" s="353"/>
      <c r="AY435" s="353"/>
      <c r="AZ435" s="353"/>
      <c r="BA435" s="248">
        <f>SUM(AM435:AZ435)</f>
        <v>0</v>
      </c>
    </row>
    <row r="436" spans="1:53" ht="15" hidden="1" outlineLevel="1">
      <c r="B436" s="246" t="s">
        <v>951</v>
      </c>
      <c r="C436" s="243" t="s">
        <v>145</v>
      </c>
      <c r="D436" s="247"/>
      <c r="E436" s="247"/>
      <c r="F436" s="247"/>
      <c r="G436" s="247"/>
      <c r="H436" s="247"/>
      <c r="I436" s="247"/>
      <c r="J436" s="247"/>
      <c r="K436" s="247"/>
      <c r="L436" s="247"/>
      <c r="M436" s="247"/>
      <c r="N436" s="247"/>
      <c r="O436" s="247"/>
      <c r="P436" s="247"/>
      <c r="Q436" s="247"/>
      <c r="R436" s="247"/>
      <c r="S436" s="247"/>
      <c r="T436" s="247"/>
      <c r="U436" s="406"/>
      <c r="V436" s="247"/>
      <c r="W436" s="247"/>
      <c r="X436" s="247"/>
      <c r="Y436" s="247"/>
      <c r="Z436" s="247"/>
      <c r="AA436" s="247"/>
      <c r="AB436" s="247"/>
      <c r="AC436" s="247"/>
      <c r="AD436" s="247"/>
      <c r="AE436" s="247"/>
      <c r="AF436" s="247"/>
      <c r="AG436" s="247"/>
      <c r="AH436" s="247"/>
      <c r="AI436" s="247"/>
      <c r="AJ436" s="247"/>
      <c r="AK436" s="247"/>
      <c r="AL436" s="247"/>
      <c r="AM436" s="354">
        <f>AM435</f>
        <v>0</v>
      </c>
      <c r="AN436" s="354">
        <f>AN435</f>
        <v>0</v>
      </c>
      <c r="AO436" s="354">
        <f t="shared" ref="AO436:AZ436" si="152">AO435</f>
        <v>0</v>
      </c>
      <c r="AP436" s="354">
        <f t="shared" si="152"/>
        <v>0</v>
      </c>
      <c r="AQ436" s="354">
        <f t="shared" si="152"/>
        <v>0</v>
      </c>
      <c r="AR436" s="354">
        <f t="shared" si="152"/>
        <v>0</v>
      </c>
      <c r="AS436" s="354">
        <f t="shared" si="152"/>
        <v>0</v>
      </c>
      <c r="AT436" s="354">
        <f t="shared" si="152"/>
        <v>0</v>
      </c>
      <c r="AU436" s="354">
        <f t="shared" si="152"/>
        <v>0</v>
      </c>
      <c r="AV436" s="354">
        <f t="shared" si="152"/>
        <v>0</v>
      </c>
      <c r="AW436" s="354">
        <f t="shared" si="152"/>
        <v>0</v>
      </c>
      <c r="AX436" s="354">
        <f t="shared" si="152"/>
        <v>0</v>
      </c>
      <c r="AY436" s="354">
        <f t="shared" si="152"/>
        <v>0</v>
      </c>
      <c r="AZ436" s="354">
        <f t="shared" si="152"/>
        <v>0</v>
      </c>
      <c r="BA436" s="249"/>
    </row>
    <row r="437" spans="1:53" ht="15.75" hidden="1" outlineLevel="1">
      <c r="A437" s="442"/>
      <c r="B437" s="250"/>
      <c r="C437" s="251"/>
      <c r="D437" s="256"/>
      <c r="E437" s="256"/>
      <c r="F437" s="256"/>
      <c r="G437" s="256"/>
      <c r="H437" s="256"/>
      <c r="I437" s="256"/>
      <c r="J437" s="256"/>
      <c r="K437" s="256"/>
      <c r="L437" s="256"/>
      <c r="M437" s="256"/>
      <c r="N437" s="256"/>
      <c r="O437" s="256"/>
      <c r="P437" s="256"/>
      <c r="Q437" s="256"/>
      <c r="R437" s="256"/>
      <c r="S437" s="256"/>
      <c r="T437" s="256"/>
      <c r="U437" s="255"/>
      <c r="V437" s="256"/>
      <c r="W437" s="256"/>
      <c r="X437" s="256"/>
      <c r="Y437" s="256"/>
      <c r="Z437" s="256"/>
      <c r="AA437" s="256"/>
      <c r="AB437" s="256"/>
      <c r="AC437" s="256"/>
      <c r="AD437" s="256"/>
      <c r="AE437" s="256"/>
      <c r="AF437" s="256"/>
      <c r="AG437" s="256"/>
      <c r="AH437" s="256"/>
      <c r="AI437" s="256"/>
      <c r="AJ437" s="256"/>
      <c r="AK437" s="256"/>
      <c r="AL437" s="256"/>
      <c r="AM437" s="355"/>
      <c r="AN437" s="356"/>
      <c r="AO437" s="356"/>
      <c r="AP437" s="356"/>
      <c r="AQ437" s="356"/>
      <c r="AR437" s="356"/>
      <c r="AS437" s="356"/>
      <c r="AT437" s="356"/>
      <c r="AU437" s="356"/>
      <c r="AV437" s="356"/>
      <c r="AW437" s="356"/>
      <c r="AX437" s="356"/>
      <c r="AY437" s="356"/>
      <c r="AZ437" s="356"/>
      <c r="BA437" s="254"/>
    </row>
    <row r="438" spans="1:53" ht="15" hidden="1" outlineLevel="1">
      <c r="A438" s="440">
        <v>3</v>
      </c>
      <c r="B438" s="246" t="s">
        <v>3</v>
      </c>
      <c r="C438" s="243" t="s">
        <v>22</v>
      </c>
      <c r="D438" s="247"/>
      <c r="E438" s="247"/>
      <c r="F438" s="247"/>
      <c r="G438" s="247"/>
      <c r="H438" s="247"/>
      <c r="I438" s="247"/>
      <c r="J438" s="247"/>
      <c r="K438" s="247"/>
      <c r="L438" s="247"/>
      <c r="M438" s="247"/>
      <c r="N438" s="247"/>
      <c r="O438" s="247"/>
      <c r="P438" s="247"/>
      <c r="Q438" s="247"/>
      <c r="R438" s="247"/>
      <c r="S438" s="247"/>
      <c r="T438" s="247"/>
      <c r="U438" s="243"/>
      <c r="V438" s="247"/>
      <c r="W438" s="247"/>
      <c r="X438" s="247"/>
      <c r="Y438" s="247"/>
      <c r="Z438" s="247"/>
      <c r="AA438" s="247"/>
      <c r="AB438" s="247"/>
      <c r="AC438" s="247"/>
      <c r="AD438" s="247"/>
      <c r="AE438" s="247"/>
      <c r="AF438" s="247"/>
      <c r="AG438" s="247"/>
      <c r="AH438" s="247"/>
      <c r="AI438" s="247"/>
      <c r="AJ438" s="247"/>
      <c r="AK438" s="247"/>
      <c r="AL438" s="247"/>
      <c r="AM438" s="408"/>
      <c r="AN438" s="353"/>
      <c r="AO438" s="353"/>
      <c r="AP438" s="353"/>
      <c r="AQ438" s="353"/>
      <c r="AR438" s="353"/>
      <c r="AS438" s="353"/>
      <c r="AT438" s="353"/>
      <c r="AU438" s="353"/>
      <c r="AV438" s="353"/>
      <c r="AW438" s="353"/>
      <c r="AX438" s="353"/>
      <c r="AY438" s="353"/>
      <c r="AZ438" s="353"/>
      <c r="BA438" s="248">
        <f>SUM(AM438:AZ438)</f>
        <v>0</v>
      </c>
    </row>
    <row r="439" spans="1:53" ht="15" hidden="1" outlineLevel="1">
      <c r="B439" s="246" t="s">
        <v>951</v>
      </c>
      <c r="C439" s="243" t="s">
        <v>145</v>
      </c>
      <c r="D439" s="247"/>
      <c r="E439" s="247"/>
      <c r="F439" s="247"/>
      <c r="G439" s="247"/>
      <c r="H439" s="247"/>
      <c r="I439" s="247"/>
      <c r="J439" s="247"/>
      <c r="K439" s="247"/>
      <c r="L439" s="247"/>
      <c r="M439" s="247"/>
      <c r="N439" s="247"/>
      <c r="O439" s="247"/>
      <c r="P439" s="247"/>
      <c r="Q439" s="247"/>
      <c r="R439" s="247"/>
      <c r="S439" s="247"/>
      <c r="T439" s="247"/>
      <c r="U439" s="406"/>
      <c r="V439" s="247"/>
      <c r="W439" s="247"/>
      <c r="X439" s="247"/>
      <c r="Y439" s="247"/>
      <c r="Z439" s="247"/>
      <c r="AA439" s="247"/>
      <c r="AB439" s="247"/>
      <c r="AC439" s="247"/>
      <c r="AD439" s="247"/>
      <c r="AE439" s="247"/>
      <c r="AF439" s="247"/>
      <c r="AG439" s="247"/>
      <c r="AH439" s="247"/>
      <c r="AI439" s="247"/>
      <c r="AJ439" s="247"/>
      <c r="AK439" s="247"/>
      <c r="AL439" s="247"/>
      <c r="AM439" s="354">
        <f>AM438</f>
        <v>0</v>
      </c>
      <c r="AN439" s="354">
        <f>AN438</f>
        <v>0</v>
      </c>
      <c r="AO439" s="354">
        <f t="shared" ref="AO439:AZ439" si="153">AO438</f>
        <v>0</v>
      </c>
      <c r="AP439" s="354">
        <f t="shared" si="153"/>
        <v>0</v>
      </c>
      <c r="AQ439" s="354">
        <f t="shared" si="153"/>
        <v>0</v>
      </c>
      <c r="AR439" s="354">
        <f t="shared" si="153"/>
        <v>0</v>
      </c>
      <c r="AS439" s="354">
        <f t="shared" si="153"/>
        <v>0</v>
      </c>
      <c r="AT439" s="354">
        <f t="shared" si="153"/>
        <v>0</v>
      </c>
      <c r="AU439" s="354">
        <f t="shared" si="153"/>
        <v>0</v>
      </c>
      <c r="AV439" s="354">
        <f t="shared" si="153"/>
        <v>0</v>
      </c>
      <c r="AW439" s="354">
        <f t="shared" si="153"/>
        <v>0</v>
      </c>
      <c r="AX439" s="354">
        <f t="shared" si="153"/>
        <v>0</v>
      </c>
      <c r="AY439" s="354">
        <f t="shared" si="153"/>
        <v>0</v>
      </c>
      <c r="AZ439" s="354">
        <f t="shared" si="153"/>
        <v>0</v>
      </c>
      <c r="BA439" s="249"/>
    </row>
    <row r="440" spans="1:53" ht="15" hidden="1" outlineLevel="1">
      <c r="B440" s="246"/>
      <c r="C440" s="257"/>
      <c r="D440" s="243"/>
      <c r="E440" s="243"/>
      <c r="F440" s="243"/>
      <c r="G440" s="243"/>
      <c r="H440" s="243"/>
      <c r="I440" s="243"/>
      <c r="J440" s="243"/>
      <c r="K440" s="243"/>
      <c r="L440" s="243"/>
      <c r="M440" s="243"/>
      <c r="N440" s="243"/>
      <c r="O440" s="243"/>
      <c r="P440" s="243"/>
      <c r="Q440" s="243"/>
      <c r="R440" s="243"/>
      <c r="S440" s="243"/>
      <c r="T440" s="243"/>
      <c r="U440" s="235"/>
      <c r="V440" s="243"/>
      <c r="W440" s="243"/>
      <c r="X440" s="243"/>
      <c r="Y440" s="243"/>
      <c r="Z440" s="243"/>
      <c r="AA440" s="243"/>
      <c r="AB440" s="243"/>
      <c r="AC440" s="243"/>
      <c r="AD440" s="243"/>
      <c r="AE440" s="243"/>
      <c r="AF440" s="243"/>
      <c r="AG440" s="243"/>
      <c r="AH440" s="243"/>
      <c r="AI440" s="243"/>
      <c r="AJ440" s="243"/>
      <c r="AK440" s="243"/>
      <c r="AL440" s="243"/>
      <c r="AM440" s="355"/>
      <c r="AN440" s="355"/>
      <c r="AO440" s="355"/>
      <c r="AP440" s="355"/>
      <c r="AQ440" s="355"/>
      <c r="AR440" s="355"/>
      <c r="AS440" s="355"/>
      <c r="AT440" s="355"/>
      <c r="AU440" s="355"/>
      <c r="AV440" s="355"/>
      <c r="AW440" s="355"/>
      <c r="AX440" s="355"/>
      <c r="AY440" s="355"/>
      <c r="AZ440" s="355"/>
      <c r="BA440" s="258"/>
    </row>
    <row r="441" spans="1:53" ht="15" hidden="1" outlineLevel="1">
      <c r="A441" s="440">
        <v>4</v>
      </c>
      <c r="B441" s="246" t="s">
        <v>4</v>
      </c>
      <c r="C441" s="243" t="s">
        <v>22</v>
      </c>
      <c r="D441" s="247"/>
      <c r="E441" s="247"/>
      <c r="F441" s="247"/>
      <c r="G441" s="247"/>
      <c r="H441" s="247"/>
      <c r="I441" s="247"/>
      <c r="J441" s="247"/>
      <c r="K441" s="247"/>
      <c r="L441" s="247"/>
      <c r="M441" s="247"/>
      <c r="N441" s="247"/>
      <c r="O441" s="247"/>
      <c r="P441" s="247"/>
      <c r="Q441" s="247"/>
      <c r="R441" s="247"/>
      <c r="S441" s="247"/>
      <c r="T441" s="247"/>
      <c r="U441" s="243"/>
      <c r="V441" s="247"/>
      <c r="W441" s="247"/>
      <c r="X441" s="247"/>
      <c r="Y441" s="247"/>
      <c r="Z441" s="247"/>
      <c r="AA441" s="247"/>
      <c r="AB441" s="247"/>
      <c r="AC441" s="247"/>
      <c r="AD441" s="247"/>
      <c r="AE441" s="247"/>
      <c r="AF441" s="247"/>
      <c r="AG441" s="247"/>
      <c r="AH441" s="247"/>
      <c r="AI441" s="247"/>
      <c r="AJ441" s="247"/>
      <c r="AK441" s="247"/>
      <c r="AL441" s="247"/>
      <c r="AM441" s="408"/>
      <c r="AN441" s="353"/>
      <c r="AO441" s="353"/>
      <c r="AP441" s="353"/>
      <c r="AQ441" s="353"/>
      <c r="AR441" s="353"/>
      <c r="AS441" s="353"/>
      <c r="AT441" s="353"/>
      <c r="AU441" s="353"/>
      <c r="AV441" s="353"/>
      <c r="AW441" s="353"/>
      <c r="AX441" s="353"/>
      <c r="AY441" s="353"/>
      <c r="AZ441" s="353"/>
      <c r="BA441" s="248">
        <f>SUM(AM441:AZ441)</f>
        <v>0</v>
      </c>
    </row>
    <row r="442" spans="1:53" ht="15" hidden="1" outlineLevel="1">
      <c r="B442" s="246" t="s">
        <v>951</v>
      </c>
      <c r="C442" s="243" t="s">
        <v>145</v>
      </c>
      <c r="D442" s="247"/>
      <c r="E442" s="247"/>
      <c r="F442" s="247"/>
      <c r="G442" s="247"/>
      <c r="H442" s="247"/>
      <c r="I442" s="247"/>
      <c r="J442" s="247"/>
      <c r="K442" s="247"/>
      <c r="L442" s="247"/>
      <c r="M442" s="247"/>
      <c r="N442" s="247"/>
      <c r="O442" s="247"/>
      <c r="P442" s="247"/>
      <c r="Q442" s="247"/>
      <c r="R442" s="247"/>
      <c r="S442" s="247"/>
      <c r="T442" s="247"/>
      <c r="U442" s="406"/>
      <c r="V442" s="247"/>
      <c r="W442" s="247"/>
      <c r="X442" s="247"/>
      <c r="Y442" s="247"/>
      <c r="Z442" s="247"/>
      <c r="AA442" s="247"/>
      <c r="AB442" s="247"/>
      <c r="AC442" s="247"/>
      <c r="AD442" s="247"/>
      <c r="AE442" s="247"/>
      <c r="AF442" s="247"/>
      <c r="AG442" s="247"/>
      <c r="AH442" s="247"/>
      <c r="AI442" s="247"/>
      <c r="AJ442" s="247"/>
      <c r="AK442" s="247"/>
      <c r="AL442" s="247"/>
      <c r="AM442" s="354">
        <f>AM441</f>
        <v>0</v>
      </c>
      <c r="AN442" s="354">
        <f>AN441</f>
        <v>0</v>
      </c>
      <c r="AO442" s="354">
        <f t="shared" ref="AO442:AZ442" si="154">AO441</f>
        <v>0</v>
      </c>
      <c r="AP442" s="354">
        <f t="shared" si="154"/>
        <v>0</v>
      </c>
      <c r="AQ442" s="354">
        <f t="shared" si="154"/>
        <v>0</v>
      </c>
      <c r="AR442" s="354">
        <f t="shared" si="154"/>
        <v>0</v>
      </c>
      <c r="AS442" s="354">
        <f t="shared" si="154"/>
        <v>0</v>
      </c>
      <c r="AT442" s="354">
        <f t="shared" si="154"/>
        <v>0</v>
      </c>
      <c r="AU442" s="354">
        <f t="shared" si="154"/>
        <v>0</v>
      </c>
      <c r="AV442" s="354">
        <f t="shared" si="154"/>
        <v>0</v>
      </c>
      <c r="AW442" s="354">
        <f t="shared" si="154"/>
        <v>0</v>
      </c>
      <c r="AX442" s="354">
        <f t="shared" si="154"/>
        <v>0</v>
      </c>
      <c r="AY442" s="354">
        <f t="shared" si="154"/>
        <v>0</v>
      </c>
      <c r="AZ442" s="354">
        <f t="shared" si="154"/>
        <v>0</v>
      </c>
      <c r="BA442" s="249"/>
    </row>
    <row r="443" spans="1:53" ht="15" hidden="1" outlineLevel="1">
      <c r="B443" s="246"/>
      <c r="C443" s="257"/>
      <c r="D443" s="256"/>
      <c r="E443" s="256"/>
      <c r="F443" s="256"/>
      <c r="G443" s="256"/>
      <c r="H443" s="256"/>
      <c r="I443" s="256"/>
      <c r="J443" s="256"/>
      <c r="K443" s="256"/>
      <c r="L443" s="256"/>
      <c r="M443" s="256"/>
      <c r="N443" s="256"/>
      <c r="O443" s="256"/>
      <c r="P443" s="256"/>
      <c r="Q443" s="256"/>
      <c r="R443" s="256"/>
      <c r="S443" s="256"/>
      <c r="T443" s="256"/>
      <c r="U443" s="243"/>
      <c r="V443" s="256"/>
      <c r="W443" s="256"/>
      <c r="X443" s="256"/>
      <c r="Y443" s="256"/>
      <c r="Z443" s="256"/>
      <c r="AA443" s="256"/>
      <c r="AB443" s="256"/>
      <c r="AC443" s="256"/>
      <c r="AD443" s="256"/>
      <c r="AE443" s="256"/>
      <c r="AF443" s="256"/>
      <c r="AG443" s="256"/>
      <c r="AH443" s="256"/>
      <c r="AI443" s="256"/>
      <c r="AJ443" s="256"/>
      <c r="AK443" s="256"/>
      <c r="AL443" s="256"/>
      <c r="AM443" s="355"/>
      <c r="AN443" s="355"/>
      <c r="AO443" s="355"/>
      <c r="AP443" s="355"/>
      <c r="AQ443" s="355"/>
      <c r="AR443" s="355"/>
      <c r="AS443" s="355"/>
      <c r="AT443" s="355"/>
      <c r="AU443" s="355"/>
      <c r="AV443" s="355"/>
      <c r="AW443" s="355"/>
      <c r="AX443" s="355"/>
      <c r="AY443" s="355"/>
      <c r="AZ443" s="355"/>
      <c r="BA443" s="258"/>
    </row>
    <row r="444" spans="1:53" ht="15" hidden="1" outlineLevel="1">
      <c r="A444" s="440">
        <v>5</v>
      </c>
      <c r="B444" s="246" t="s">
        <v>5</v>
      </c>
      <c r="C444" s="243" t="s">
        <v>22</v>
      </c>
      <c r="D444" s="247"/>
      <c r="E444" s="247"/>
      <c r="F444" s="247"/>
      <c r="G444" s="247"/>
      <c r="H444" s="247"/>
      <c r="I444" s="247"/>
      <c r="J444" s="247"/>
      <c r="K444" s="247"/>
      <c r="L444" s="247"/>
      <c r="M444" s="247"/>
      <c r="N444" s="247"/>
      <c r="O444" s="247"/>
      <c r="P444" s="247"/>
      <c r="Q444" s="247"/>
      <c r="R444" s="247"/>
      <c r="S444" s="247"/>
      <c r="T444" s="247"/>
      <c r="U444" s="243"/>
      <c r="V444" s="247"/>
      <c r="W444" s="247"/>
      <c r="X444" s="247"/>
      <c r="Y444" s="247"/>
      <c r="Z444" s="247"/>
      <c r="AA444" s="247"/>
      <c r="AB444" s="247"/>
      <c r="AC444" s="247"/>
      <c r="AD444" s="247"/>
      <c r="AE444" s="247"/>
      <c r="AF444" s="247"/>
      <c r="AG444" s="247"/>
      <c r="AH444" s="247"/>
      <c r="AI444" s="247"/>
      <c r="AJ444" s="247"/>
      <c r="AK444" s="247"/>
      <c r="AL444" s="247"/>
      <c r="AM444" s="408"/>
      <c r="AN444" s="353"/>
      <c r="AO444" s="353"/>
      <c r="AP444" s="353"/>
      <c r="AQ444" s="353"/>
      <c r="AR444" s="353"/>
      <c r="AS444" s="353"/>
      <c r="AT444" s="353"/>
      <c r="AU444" s="353"/>
      <c r="AV444" s="353"/>
      <c r="AW444" s="353"/>
      <c r="AX444" s="353"/>
      <c r="AY444" s="353"/>
      <c r="AZ444" s="353"/>
      <c r="BA444" s="248">
        <f>SUM(AM444:AZ444)</f>
        <v>0</v>
      </c>
    </row>
    <row r="445" spans="1:53" ht="15" hidden="1" outlineLevel="1">
      <c r="B445" s="246" t="s">
        <v>951</v>
      </c>
      <c r="C445" s="243" t="s">
        <v>145</v>
      </c>
      <c r="D445" s="247"/>
      <c r="E445" s="247"/>
      <c r="F445" s="247"/>
      <c r="G445" s="247"/>
      <c r="H445" s="247"/>
      <c r="I445" s="247"/>
      <c r="J445" s="247"/>
      <c r="K445" s="247"/>
      <c r="L445" s="247"/>
      <c r="M445" s="247"/>
      <c r="N445" s="247"/>
      <c r="O445" s="247"/>
      <c r="P445" s="247"/>
      <c r="Q445" s="247"/>
      <c r="R445" s="247"/>
      <c r="S445" s="247"/>
      <c r="T445" s="247"/>
      <c r="U445" s="406"/>
      <c r="V445" s="247"/>
      <c r="W445" s="247"/>
      <c r="X445" s="247"/>
      <c r="Y445" s="247"/>
      <c r="Z445" s="247"/>
      <c r="AA445" s="247"/>
      <c r="AB445" s="247"/>
      <c r="AC445" s="247"/>
      <c r="AD445" s="247"/>
      <c r="AE445" s="247"/>
      <c r="AF445" s="247"/>
      <c r="AG445" s="247"/>
      <c r="AH445" s="247"/>
      <c r="AI445" s="247"/>
      <c r="AJ445" s="247"/>
      <c r="AK445" s="247"/>
      <c r="AL445" s="247"/>
      <c r="AM445" s="354">
        <f>AM444</f>
        <v>0</v>
      </c>
      <c r="AN445" s="354">
        <f>AN444</f>
        <v>0</v>
      </c>
      <c r="AO445" s="354">
        <f t="shared" ref="AO445:AZ445" si="155">AO444</f>
        <v>0</v>
      </c>
      <c r="AP445" s="354">
        <f t="shared" si="155"/>
        <v>0</v>
      </c>
      <c r="AQ445" s="354">
        <f t="shared" si="155"/>
        <v>0</v>
      </c>
      <c r="AR445" s="354">
        <f t="shared" si="155"/>
        <v>0</v>
      </c>
      <c r="AS445" s="354">
        <f t="shared" si="155"/>
        <v>0</v>
      </c>
      <c r="AT445" s="354">
        <f t="shared" si="155"/>
        <v>0</v>
      </c>
      <c r="AU445" s="354">
        <f t="shared" si="155"/>
        <v>0</v>
      </c>
      <c r="AV445" s="354">
        <f t="shared" si="155"/>
        <v>0</v>
      </c>
      <c r="AW445" s="354">
        <f t="shared" si="155"/>
        <v>0</v>
      </c>
      <c r="AX445" s="354">
        <f t="shared" si="155"/>
        <v>0</v>
      </c>
      <c r="AY445" s="354">
        <f t="shared" si="155"/>
        <v>0</v>
      </c>
      <c r="AZ445" s="354">
        <f t="shared" si="155"/>
        <v>0</v>
      </c>
      <c r="BA445" s="249"/>
    </row>
    <row r="446" spans="1:53" ht="15" hidden="1" outlineLevel="1">
      <c r="B446" s="246"/>
      <c r="C446" s="257"/>
      <c r="D446" s="256"/>
      <c r="E446" s="256"/>
      <c r="F446" s="256"/>
      <c r="G446" s="256"/>
      <c r="H446" s="256"/>
      <c r="I446" s="256"/>
      <c r="J446" s="256"/>
      <c r="K446" s="256"/>
      <c r="L446" s="256"/>
      <c r="M446" s="256"/>
      <c r="N446" s="256"/>
      <c r="O446" s="256"/>
      <c r="P446" s="256"/>
      <c r="Q446" s="256"/>
      <c r="R446" s="256"/>
      <c r="S446" s="256"/>
      <c r="T446" s="256"/>
      <c r="U446" s="243"/>
      <c r="V446" s="256"/>
      <c r="W446" s="256"/>
      <c r="X446" s="256"/>
      <c r="Y446" s="256"/>
      <c r="Z446" s="256"/>
      <c r="AA446" s="256"/>
      <c r="AB446" s="256"/>
      <c r="AC446" s="256"/>
      <c r="AD446" s="256"/>
      <c r="AE446" s="256"/>
      <c r="AF446" s="256"/>
      <c r="AG446" s="256"/>
      <c r="AH446" s="256"/>
      <c r="AI446" s="256"/>
      <c r="AJ446" s="256"/>
      <c r="AK446" s="256"/>
      <c r="AL446" s="256"/>
      <c r="AM446" s="355"/>
      <c r="AN446" s="355"/>
      <c r="AO446" s="355"/>
      <c r="AP446" s="355"/>
      <c r="AQ446" s="355"/>
      <c r="AR446" s="355"/>
      <c r="AS446" s="355"/>
      <c r="AT446" s="355"/>
      <c r="AU446" s="355"/>
      <c r="AV446" s="355"/>
      <c r="AW446" s="355"/>
      <c r="AX446" s="355"/>
      <c r="AY446" s="355"/>
      <c r="AZ446" s="355"/>
      <c r="BA446" s="258"/>
    </row>
    <row r="447" spans="1:53" ht="15" hidden="1" outlineLevel="1">
      <c r="A447" s="440">
        <v>6</v>
      </c>
      <c r="B447" s="246" t="s">
        <v>6</v>
      </c>
      <c r="C447" s="243" t="s">
        <v>22</v>
      </c>
      <c r="D447" s="247"/>
      <c r="E447" s="247"/>
      <c r="F447" s="247"/>
      <c r="G447" s="247"/>
      <c r="H447" s="247"/>
      <c r="I447" s="247"/>
      <c r="J447" s="247"/>
      <c r="K447" s="247"/>
      <c r="L447" s="247"/>
      <c r="M447" s="247"/>
      <c r="N447" s="247"/>
      <c r="O447" s="247"/>
      <c r="P447" s="247"/>
      <c r="Q447" s="247"/>
      <c r="R447" s="247"/>
      <c r="S447" s="247"/>
      <c r="T447" s="247"/>
      <c r="U447" s="243"/>
      <c r="V447" s="247"/>
      <c r="W447" s="247"/>
      <c r="X447" s="247"/>
      <c r="Y447" s="247"/>
      <c r="Z447" s="247"/>
      <c r="AA447" s="247"/>
      <c r="AB447" s="247"/>
      <c r="AC447" s="247"/>
      <c r="AD447" s="247"/>
      <c r="AE447" s="247"/>
      <c r="AF447" s="247"/>
      <c r="AG447" s="247"/>
      <c r="AH447" s="247"/>
      <c r="AI447" s="247"/>
      <c r="AJ447" s="247"/>
      <c r="AK447" s="247"/>
      <c r="AL447" s="247"/>
      <c r="AM447" s="353"/>
      <c r="AN447" s="353"/>
      <c r="AO447" s="353"/>
      <c r="AP447" s="353"/>
      <c r="AQ447" s="353"/>
      <c r="AR447" s="353"/>
      <c r="AS447" s="353"/>
      <c r="AT447" s="353"/>
      <c r="AU447" s="353"/>
      <c r="AV447" s="353"/>
      <c r="AW447" s="353"/>
      <c r="AX447" s="353"/>
      <c r="AY447" s="353"/>
      <c r="AZ447" s="353"/>
      <c r="BA447" s="248">
        <f>SUM(AM447:AZ447)</f>
        <v>0</v>
      </c>
    </row>
    <row r="448" spans="1:53" ht="15" hidden="1" outlineLevel="1">
      <c r="B448" s="246" t="s">
        <v>951</v>
      </c>
      <c r="C448" s="243" t="s">
        <v>145</v>
      </c>
      <c r="D448" s="247"/>
      <c r="E448" s="247"/>
      <c r="F448" s="247"/>
      <c r="G448" s="247"/>
      <c r="H448" s="247"/>
      <c r="I448" s="247"/>
      <c r="J448" s="247"/>
      <c r="K448" s="247"/>
      <c r="L448" s="247"/>
      <c r="M448" s="247"/>
      <c r="N448" s="247"/>
      <c r="O448" s="247"/>
      <c r="P448" s="247"/>
      <c r="Q448" s="247"/>
      <c r="R448" s="247"/>
      <c r="S448" s="247"/>
      <c r="T448" s="247"/>
      <c r="U448" s="406"/>
      <c r="V448" s="247"/>
      <c r="W448" s="247"/>
      <c r="X448" s="247"/>
      <c r="Y448" s="247"/>
      <c r="Z448" s="247"/>
      <c r="AA448" s="247"/>
      <c r="AB448" s="247"/>
      <c r="AC448" s="247"/>
      <c r="AD448" s="247"/>
      <c r="AE448" s="247"/>
      <c r="AF448" s="247"/>
      <c r="AG448" s="247"/>
      <c r="AH448" s="247"/>
      <c r="AI448" s="247"/>
      <c r="AJ448" s="247"/>
      <c r="AK448" s="247"/>
      <c r="AL448" s="247"/>
      <c r="AM448" s="354">
        <f>AM447</f>
        <v>0</v>
      </c>
      <c r="AN448" s="354">
        <f>AN447</f>
        <v>0</v>
      </c>
      <c r="AO448" s="354">
        <f t="shared" ref="AO448:AZ448" si="156">AO447</f>
        <v>0</v>
      </c>
      <c r="AP448" s="354">
        <f t="shared" si="156"/>
        <v>0</v>
      </c>
      <c r="AQ448" s="354">
        <f t="shared" si="156"/>
        <v>0</v>
      </c>
      <c r="AR448" s="354">
        <f t="shared" si="156"/>
        <v>0</v>
      </c>
      <c r="AS448" s="354">
        <f t="shared" si="156"/>
        <v>0</v>
      </c>
      <c r="AT448" s="354">
        <f t="shared" si="156"/>
        <v>0</v>
      </c>
      <c r="AU448" s="354">
        <f t="shared" si="156"/>
        <v>0</v>
      </c>
      <c r="AV448" s="354">
        <f t="shared" si="156"/>
        <v>0</v>
      </c>
      <c r="AW448" s="354">
        <f t="shared" si="156"/>
        <v>0</v>
      </c>
      <c r="AX448" s="354">
        <f t="shared" si="156"/>
        <v>0</v>
      </c>
      <c r="AY448" s="354">
        <f t="shared" si="156"/>
        <v>0</v>
      </c>
      <c r="AZ448" s="354">
        <f t="shared" si="156"/>
        <v>0</v>
      </c>
      <c r="BA448" s="249"/>
    </row>
    <row r="449" spans="1:53" ht="15" hidden="1" outlineLevel="1">
      <c r="B449" s="246"/>
      <c r="C449" s="257"/>
      <c r="D449" s="256"/>
      <c r="E449" s="256"/>
      <c r="F449" s="256"/>
      <c r="G449" s="256"/>
      <c r="H449" s="256"/>
      <c r="I449" s="256"/>
      <c r="J449" s="256"/>
      <c r="K449" s="256"/>
      <c r="L449" s="256"/>
      <c r="M449" s="256"/>
      <c r="N449" s="256"/>
      <c r="O449" s="256"/>
      <c r="P449" s="256"/>
      <c r="Q449" s="256"/>
      <c r="R449" s="256"/>
      <c r="S449" s="256"/>
      <c r="T449" s="256"/>
      <c r="U449" s="243"/>
      <c r="V449" s="256"/>
      <c r="W449" s="256"/>
      <c r="X449" s="256"/>
      <c r="Y449" s="256"/>
      <c r="Z449" s="256"/>
      <c r="AA449" s="256"/>
      <c r="AB449" s="256"/>
      <c r="AC449" s="256"/>
      <c r="AD449" s="256"/>
      <c r="AE449" s="256"/>
      <c r="AF449" s="256"/>
      <c r="AG449" s="256"/>
      <c r="AH449" s="256"/>
      <c r="AI449" s="256"/>
      <c r="AJ449" s="256"/>
      <c r="AK449" s="256"/>
      <c r="AL449" s="256"/>
      <c r="AM449" s="355"/>
      <c r="AN449" s="355"/>
      <c r="AO449" s="355"/>
      <c r="AP449" s="355"/>
      <c r="AQ449" s="355"/>
      <c r="AR449" s="355"/>
      <c r="AS449" s="355"/>
      <c r="AT449" s="355"/>
      <c r="AU449" s="355"/>
      <c r="AV449" s="355"/>
      <c r="AW449" s="355"/>
      <c r="AX449" s="355"/>
      <c r="AY449" s="355"/>
      <c r="AZ449" s="355"/>
      <c r="BA449" s="258"/>
    </row>
    <row r="450" spans="1:53" ht="15" hidden="1" outlineLevel="1">
      <c r="A450" s="440">
        <v>7</v>
      </c>
      <c r="B450" s="246" t="s">
        <v>39</v>
      </c>
      <c r="C450" s="243" t="s">
        <v>22</v>
      </c>
      <c r="D450" s="247"/>
      <c r="E450" s="247"/>
      <c r="F450" s="247"/>
      <c r="G450" s="247"/>
      <c r="H450" s="247"/>
      <c r="I450" s="247"/>
      <c r="J450" s="247"/>
      <c r="K450" s="247"/>
      <c r="L450" s="247"/>
      <c r="M450" s="247"/>
      <c r="N450" s="247"/>
      <c r="O450" s="247"/>
      <c r="P450" s="247"/>
      <c r="Q450" s="247"/>
      <c r="R450" s="247"/>
      <c r="S450" s="247"/>
      <c r="T450" s="247"/>
      <c r="U450" s="243"/>
      <c r="V450" s="247"/>
      <c r="W450" s="247"/>
      <c r="X450" s="247"/>
      <c r="Y450" s="247"/>
      <c r="Z450" s="247"/>
      <c r="AA450" s="247"/>
      <c r="AB450" s="247"/>
      <c r="AC450" s="247"/>
      <c r="AD450" s="247"/>
      <c r="AE450" s="247"/>
      <c r="AF450" s="247"/>
      <c r="AG450" s="247"/>
      <c r="AH450" s="247"/>
      <c r="AI450" s="247"/>
      <c r="AJ450" s="247"/>
      <c r="AK450" s="247"/>
      <c r="AL450" s="247"/>
      <c r="AM450" s="353"/>
      <c r="AN450" s="353"/>
      <c r="AO450" s="353"/>
      <c r="AP450" s="353"/>
      <c r="AQ450" s="353"/>
      <c r="AR450" s="353"/>
      <c r="AS450" s="353"/>
      <c r="AT450" s="353"/>
      <c r="AU450" s="353"/>
      <c r="AV450" s="353"/>
      <c r="AW450" s="353"/>
      <c r="AX450" s="353"/>
      <c r="AY450" s="353"/>
      <c r="AZ450" s="353"/>
      <c r="BA450" s="248">
        <f>SUM(AM450:AZ450)</f>
        <v>0</v>
      </c>
    </row>
    <row r="451" spans="1:53" ht="15" hidden="1" outlineLevel="1">
      <c r="B451" s="246" t="s">
        <v>951</v>
      </c>
      <c r="C451" s="243" t="s">
        <v>145</v>
      </c>
      <c r="D451" s="247"/>
      <c r="E451" s="247"/>
      <c r="F451" s="247"/>
      <c r="G451" s="247"/>
      <c r="H451" s="247"/>
      <c r="I451" s="247"/>
      <c r="J451" s="247"/>
      <c r="K451" s="247"/>
      <c r="L451" s="247"/>
      <c r="M451" s="247"/>
      <c r="N451" s="247"/>
      <c r="O451" s="247"/>
      <c r="P451" s="247"/>
      <c r="Q451" s="247"/>
      <c r="R451" s="247"/>
      <c r="S451" s="247"/>
      <c r="T451" s="247"/>
      <c r="U451" s="243"/>
      <c r="V451" s="247"/>
      <c r="W451" s="247"/>
      <c r="X451" s="247"/>
      <c r="Y451" s="247"/>
      <c r="Z451" s="247"/>
      <c r="AA451" s="247"/>
      <c r="AB451" s="247"/>
      <c r="AC451" s="247"/>
      <c r="AD451" s="247"/>
      <c r="AE451" s="247"/>
      <c r="AF451" s="247"/>
      <c r="AG451" s="247"/>
      <c r="AH451" s="247"/>
      <c r="AI451" s="247"/>
      <c r="AJ451" s="247"/>
      <c r="AK451" s="247"/>
      <c r="AL451" s="247"/>
      <c r="AM451" s="354">
        <f>AM450</f>
        <v>0</v>
      </c>
      <c r="AN451" s="354">
        <f>AN450</f>
        <v>0</v>
      </c>
      <c r="AO451" s="354">
        <f t="shared" ref="AO451:AZ451" si="157">AO450</f>
        <v>0</v>
      </c>
      <c r="AP451" s="354">
        <f t="shared" si="157"/>
        <v>0</v>
      </c>
      <c r="AQ451" s="354">
        <f t="shared" si="157"/>
        <v>0</v>
      </c>
      <c r="AR451" s="354">
        <f t="shared" si="157"/>
        <v>0</v>
      </c>
      <c r="AS451" s="354">
        <f t="shared" si="157"/>
        <v>0</v>
      </c>
      <c r="AT451" s="354">
        <f t="shared" si="157"/>
        <v>0</v>
      </c>
      <c r="AU451" s="354">
        <f t="shared" si="157"/>
        <v>0</v>
      </c>
      <c r="AV451" s="354">
        <f t="shared" si="157"/>
        <v>0</v>
      </c>
      <c r="AW451" s="354">
        <f t="shared" si="157"/>
        <v>0</v>
      </c>
      <c r="AX451" s="354">
        <f t="shared" si="157"/>
        <v>0</v>
      </c>
      <c r="AY451" s="354">
        <f t="shared" si="157"/>
        <v>0</v>
      </c>
      <c r="AZ451" s="354">
        <f t="shared" si="157"/>
        <v>0</v>
      </c>
      <c r="BA451" s="249"/>
    </row>
    <row r="452" spans="1:53" ht="15" hidden="1" outlineLevel="1">
      <c r="B452" s="246"/>
      <c r="C452" s="257"/>
      <c r="D452" s="256"/>
      <c r="E452" s="256"/>
      <c r="F452" s="256"/>
      <c r="G452" s="256"/>
      <c r="H452" s="256"/>
      <c r="I452" s="256"/>
      <c r="J452" s="256"/>
      <c r="K452" s="256"/>
      <c r="L452" s="256"/>
      <c r="M452" s="256"/>
      <c r="N452" s="256"/>
      <c r="O452" s="256"/>
      <c r="P452" s="256"/>
      <c r="Q452" s="256"/>
      <c r="R452" s="256"/>
      <c r="S452" s="256"/>
      <c r="T452" s="256"/>
      <c r="U452" s="243"/>
      <c r="V452" s="256"/>
      <c r="W452" s="256"/>
      <c r="X452" s="256"/>
      <c r="Y452" s="256"/>
      <c r="Z452" s="256"/>
      <c r="AA452" s="256"/>
      <c r="AB452" s="256"/>
      <c r="AC452" s="256"/>
      <c r="AD452" s="256"/>
      <c r="AE452" s="256"/>
      <c r="AF452" s="256"/>
      <c r="AG452" s="256"/>
      <c r="AH452" s="256"/>
      <c r="AI452" s="256"/>
      <c r="AJ452" s="256"/>
      <c r="AK452" s="256"/>
      <c r="AL452" s="256"/>
      <c r="AM452" s="355"/>
      <c r="AN452" s="355"/>
      <c r="AO452" s="355"/>
      <c r="AP452" s="355"/>
      <c r="AQ452" s="355"/>
      <c r="AR452" s="355"/>
      <c r="AS452" s="355"/>
      <c r="AT452" s="355"/>
      <c r="AU452" s="355"/>
      <c r="AV452" s="355"/>
      <c r="AW452" s="355"/>
      <c r="AX452" s="355"/>
      <c r="AY452" s="355"/>
      <c r="AZ452" s="355"/>
      <c r="BA452" s="258"/>
    </row>
    <row r="453" spans="1:53" s="235" customFormat="1" ht="15" hidden="1" outlineLevel="1">
      <c r="A453" s="440">
        <v>8</v>
      </c>
      <c r="B453" s="246" t="s">
        <v>447</v>
      </c>
      <c r="C453" s="243" t="s">
        <v>22</v>
      </c>
      <c r="D453" s="247"/>
      <c r="E453" s="247"/>
      <c r="F453" s="247"/>
      <c r="G453" s="247"/>
      <c r="H453" s="247"/>
      <c r="I453" s="247"/>
      <c r="J453" s="247"/>
      <c r="K453" s="247"/>
      <c r="L453" s="247"/>
      <c r="M453" s="247"/>
      <c r="N453" s="247"/>
      <c r="O453" s="247"/>
      <c r="P453" s="247"/>
      <c r="Q453" s="247"/>
      <c r="R453" s="247"/>
      <c r="S453" s="247"/>
      <c r="T453" s="247"/>
      <c r="U453" s="243"/>
      <c r="V453" s="247"/>
      <c r="W453" s="247"/>
      <c r="X453" s="247"/>
      <c r="Y453" s="247"/>
      <c r="Z453" s="247"/>
      <c r="AA453" s="247"/>
      <c r="AB453" s="247"/>
      <c r="AC453" s="247"/>
      <c r="AD453" s="247"/>
      <c r="AE453" s="247"/>
      <c r="AF453" s="247"/>
      <c r="AG453" s="247"/>
      <c r="AH453" s="247"/>
      <c r="AI453" s="247"/>
      <c r="AJ453" s="247"/>
      <c r="AK453" s="247"/>
      <c r="AL453" s="247"/>
      <c r="AM453" s="353"/>
      <c r="AN453" s="353"/>
      <c r="AO453" s="353"/>
      <c r="AP453" s="353"/>
      <c r="AQ453" s="353"/>
      <c r="AR453" s="353"/>
      <c r="AS453" s="353"/>
      <c r="AT453" s="353"/>
      <c r="AU453" s="353"/>
      <c r="AV453" s="353"/>
      <c r="AW453" s="353"/>
      <c r="AX453" s="353"/>
      <c r="AY453" s="353"/>
      <c r="AZ453" s="353"/>
      <c r="BA453" s="248">
        <f>SUM(AM453:AZ453)</f>
        <v>0</v>
      </c>
    </row>
    <row r="454" spans="1:53" s="235" customFormat="1" ht="15" hidden="1" outlineLevel="1">
      <c r="A454" s="440"/>
      <c r="B454" s="246" t="s">
        <v>951</v>
      </c>
      <c r="C454" s="243" t="s">
        <v>145</v>
      </c>
      <c r="D454" s="247"/>
      <c r="E454" s="247"/>
      <c r="F454" s="247"/>
      <c r="G454" s="247"/>
      <c r="H454" s="247"/>
      <c r="I454" s="247"/>
      <c r="J454" s="247"/>
      <c r="K454" s="247"/>
      <c r="L454" s="247"/>
      <c r="M454" s="247"/>
      <c r="N454" s="247"/>
      <c r="O454" s="247"/>
      <c r="P454" s="247"/>
      <c r="Q454" s="247"/>
      <c r="R454" s="247"/>
      <c r="S454" s="247"/>
      <c r="T454" s="247"/>
      <c r="U454" s="243"/>
      <c r="V454" s="247"/>
      <c r="W454" s="247"/>
      <c r="X454" s="247"/>
      <c r="Y454" s="247"/>
      <c r="Z454" s="247"/>
      <c r="AA454" s="247"/>
      <c r="AB454" s="247"/>
      <c r="AC454" s="247"/>
      <c r="AD454" s="247"/>
      <c r="AE454" s="247"/>
      <c r="AF454" s="247"/>
      <c r="AG454" s="247"/>
      <c r="AH454" s="247"/>
      <c r="AI454" s="247"/>
      <c r="AJ454" s="247"/>
      <c r="AK454" s="247"/>
      <c r="AL454" s="247"/>
      <c r="AM454" s="354">
        <f>AM453</f>
        <v>0</v>
      </c>
      <c r="AN454" s="354">
        <f>AN453</f>
        <v>0</v>
      </c>
      <c r="AO454" s="354">
        <f t="shared" ref="AO454:AZ454" si="158">AO453</f>
        <v>0</v>
      </c>
      <c r="AP454" s="354">
        <f t="shared" si="158"/>
        <v>0</v>
      </c>
      <c r="AQ454" s="354">
        <f t="shared" si="158"/>
        <v>0</v>
      </c>
      <c r="AR454" s="354">
        <f t="shared" si="158"/>
        <v>0</v>
      </c>
      <c r="AS454" s="354">
        <f t="shared" si="158"/>
        <v>0</v>
      </c>
      <c r="AT454" s="354">
        <f t="shared" si="158"/>
        <v>0</v>
      </c>
      <c r="AU454" s="354">
        <f t="shared" si="158"/>
        <v>0</v>
      </c>
      <c r="AV454" s="354">
        <f t="shared" si="158"/>
        <v>0</v>
      </c>
      <c r="AW454" s="354">
        <f t="shared" si="158"/>
        <v>0</v>
      </c>
      <c r="AX454" s="354">
        <f t="shared" si="158"/>
        <v>0</v>
      </c>
      <c r="AY454" s="354">
        <f t="shared" si="158"/>
        <v>0</v>
      </c>
      <c r="AZ454" s="354">
        <f t="shared" si="158"/>
        <v>0</v>
      </c>
      <c r="BA454" s="249"/>
    </row>
    <row r="455" spans="1:53" s="235" customFormat="1" ht="15" hidden="1" outlineLevel="1">
      <c r="A455" s="440"/>
      <c r="B455" s="246"/>
      <c r="C455" s="257"/>
      <c r="D455" s="256"/>
      <c r="E455" s="256"/>
      <c r="F455" s="256"/>
      <c r="G455" s="256"/>
      <c r="H455" s="256"/>
      <c r="I455" s="256"/>
      <c r="J455" s="256"/>
      <c r="K455" s="256"/>
      <c r="L455" s="256"/>
      <c r="M455" s="256"/>
      <c r="N455" s="256"/>
      <c r="O455" s="256"/>
      <c r="P455" s="256"/>
      <c r="Q455" s="256"/>
      <c r="R455" s="256"/>
      <c r="S455" s="256"/>
      <c r="T455" s="256"/>
      <c r="U455" s="243"/>
      <c r="V455" s="256"/>
      <c r="W455" s="256"/>
      <c r="X455" s="256"/>
      <c r="Y455" s="256"/>
      <c r="Z455" s="256"/>
      <c r="AA455" s="256"/>
      <c r="AB455" s="256"/>
      <c r="AC455" s="256"/>
      <c r="AD455" s="256"/>
      <c r="AE455" s="256"/>
      <c r="AF455" s="256"/>
      <c r="AG455" s="256"/>
      <c r="AH455" s="256"/>
      <c r="AI455" s="256"/>
      <c r="AJ455" s="256"/>
      <c r="AK455" s="256"/>
      <c r="AL455" s="256"/>
      <c r="AM455" s="355"/>
      <c r="AN455" s="355"/>
      <c r="AO455" s="355"/>
      <c r="AP455" s="355"/>
      <c r="AQ455" s="355"/>
      <c r="AR455" s="355"/>
      <c r="AS455" s="355"/>
      <c r="AT455" s="355"/>
      <c r="AU455" s="355"/>
      <c r="AV455" s="355"/>
      <c r="AW455" s="355"/>
      <c r="AX455" s="355"/>
      <c r="AY455" s="355"/>
      <c r="AZ455" s="355"/>
      <c r="BA455" s="258"/>
    </row>
    <row r="456" spans="1:53" ht="15" hidden="1" outlineLevel="1">
      <c r="A456" s="440">
        <v>9</v>
      </c>
      <c r="B456" s="246" t="s">
        <v>7</v>
      </c>
      <c r="C456" s="243" t="s">
        <v>22</v>
      </c>
      <c r="D456" s="247"/>
      <c r="E456" s="247"/>
      <c r="F456" s="247"/>
      <c r="G456" s="247"/>
      <c r="H456" s="247"/>
      <c r="I456" s="247"/>
      <c r="J456" s="247"/>
      <c r="K456" s="247"/>
      <c r="L456" s="247"/>
      <c r="M456" s="247"/>
      <c r="N456" s="247"/>
      <c r="O456" s="247"/>
      <c r="P456" s="247"/>
      <c r="Q456" s="247"/>
      <c r="R456" s="247"/>
      <c r="S456" s="247"/>
      <c r="T456" s="247"/>
      <c r="U456" s="243"/>
      <c r="V456" s="247"/>
      <c r="W456" s="247"/>
      <c r="X456" s="247"/>
      <c r="Y456" s="247"/>
      <c r="Z456" s="247"/>
      <c r="AA456" s="247"/>
      <c r="AB456" s="247"/>
      <c r="AC456" s="247"/>
      <c r="AD456" s="247"/>
      <c r="AE456" s="247"/>
      <c r="AF456" s="247"/>
      <c r="AG456" s="247"/>
      <c r="AH456" s="247"/>
      <c r="AI456" s="247"/>
      <c r="AJ456" s="247"/>
      <c r="AK456" s="247"/>
      <c r="AL456" s="247"/>
      <c r="AM456" s="353"/>
      <c r="AN456" s="353"/>
      <c r="AO456" s="353"/>
      <c r="AP456" s="353"/>
      <c r="AQ456" s="353"/>
      <c r="AR456" s="353"/>
      <c r="AS456" s="353"/>
      <c r="AT456" s="353"/>
      <c r="AU456" s="353"/>
      <c r="AV456" s="353"/>
      <c r="AW456" s="353"/>
      <c r="AX456" s="353"/>
      <c r="AY456" s="353"/>
      <c r="AZ456" s="353"/>
      <c r="BA456" s="248">
        <f>SUM(AM456:AZ456)</f>
        <v>0</v>
      </c>
    </row>
    <row r="457" spans="1:53" ht="15" hidden="1" outlineLevel="1">
      <c r="B457" s="246" t="s">
        <v>951</v>
      </c>
      <c r="C457" s="243" t="s">
        <v>145</v>
      </c>
      <c r="D457" s="247"/>
      <c r="E457" s="247"/>
      <c r="F457" s="247"/>
      <c r="G457" s="247"/>
      <c r="H457" s="247"/>
      <c r="I457" s="247"/>
      <c r="J457" s="247"/>
      <c r="K457" s="247"/>
      <c r="L457" s="247"/>
      <c r="M457" s="247"/>
      <c r="N457" s="247"/>
      <c r="O457" s="247"/>
      <c r="P457" s="247"/>
      <c r="Q457" s="247"/>
      <c r="R457" s="247"/>
      <c r="S457" s="247"/>
      <c r="T457" s="247"/>
      <c r="U457" s="243"/>
      <c r="V457" s="247"/>
      <c r="W457" s="247"/>
      <c r="X457" s="247"/>
      <c r="Y457" s="247"/>
      <c r="Z457" s="247"/>
      <c r="AA457" s="247"/>
      <c r="AB457" s="247"/>
      <c r="AC457" s="247"/>
      <c r="AD457" s="247"/>
      <c r="AE457" s="247"/>
      <c r="AF457" s="247"/>
      <c r="AG457" s="247"/>
      <c r="AH457" s="247"/>
      <c r="AI457" s="247"/>
      <c r="AJ457" s="247"/>
      <c r="AK457" s="247"/>
      <c r="AL457" s="247"/>
      <c r="AM457" s="354">
        <f>AM456</f>
        <v>0</v>
      </c>
      <c r="AN457" s="354">
        <f>AN456</f>
        <v>0</v>
      </c>
      <c r="AO457" s="354">
        <f t="shared" ref="AO457:AZ457" si="159">AO456</f>
        <v>0</v>
      </c>
      <c r="AP457" s="354">
        <f t="shared" si="159"/>
        <v>0</v>
      </c>
      <c r="AQ457" s="354">
        <f t="shared" si="159"/>
        <v>0</v>
      </c>
      <c r="AR457" s="354">
        <f t="shared" si="159"/>
        <v>0</v>
      </c>
      <c r="AS457" s="354">
        <f t="shared" si="159"/>
        <v>0</v>
      </c>
      <c r="AT457" s="354">
        <f t="shared" si="159"/>
        <v>0</v>
      </c>
      <c r="AU457" s="354">
        <f t="shared" si="159"/>
        <v>0</v>
      </c>
      <c r="AV457" s="354">
        <f t="shared" si="159"/>
        <v>0</v>
      </c>
      <c r="AW457" s="354">
        <f t="shared" si="159"/>
        <v>0</v>
      </c>
      <c r="AX457" s="354">
        <f t="shared" si="159"/>
        <v>0</v>
      </c>
      <c r="AY457" s="354">
        <f t="shared" si="159"/>
        <v>0</v>
      </c>
      <c r="AZ457" s="354">
        <f t="shared" si="159"/>
        <v>0</v>
      </c>
      <c r="BA457" s="249"/>
    </row>
    <row r="458" spans="1:53" ht="15" hidden="1" outlineLevel="1">
      <c r="B458" s="259"/>
      <c r="C458" s="260"/>
      <c r="D458" s="243"/>
      <c r="E458" s="243"/>
      <c r="F458" s="243"/>
      <c r="G458" s="243"/>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355"/>
      <c r="AN458" s="355"/>
      <c r="AO458" s="355"/>
      <c r="AP458" s="355"/>
      <c r="AQ458" s="355"/>
      <c r="AR458" s="355"/>
      <c r="AS458" s="355"/>
      <c r="AT458" s="355"/>
      <c r="AU458" s="355"/>
      <c r="AV458" s="355"/>
      <c r="AW458" s="355"/>
      <c r="AX458" s="355"/>
      <c r="AY458" s="355"/>
      <c r="AZ458" s="355"/>
      <c r="BA458" s="258"/>
    </row>
    <row r="459" spans="1:53" ht="15.75" hidden="1" outlineLevel="1">
      <c r="A459" s="441"/>
      <c r="B459" s="240" t="s">
        <v>8</v>
      </c>
      <c r="C459" s="241"/>
      <c r="D459" s="241"/>
      <c r="E459" s="241"/>
      <c r="F459" s="241"/>
      <c r="G459" s="241"/>
      <c r="H459" s="241"/>
      <c r="I459" s="241"/>
      <c r="J459" s="241"/>
      <c r="K459" s="241"/>
      <c r="L459" s="241"/>
      <c r="M459" s="241"/>
      <c r="N459" s="241"/>
      <c r="O459" s="241"/>
      <c r="P459" s="241"/>
      <c r="Q459" s="241"/>
      <c r="R459" s="241"/>
      <c r="S459" s="241"/>
      <c r="T459" s="241"/>
      <c r="U459" s="243"/>
      <c r="V459" s="241"/>
      <c r="W459" s="241"/>
      <c r="X459" s="241"/>
      <c r="Y459" s="241"/>
      <c r="Z459" s="241"/>
      <c r="AA459" s="241"/>
      <c r="AB459" s="241"/>
      <c r="AC459" s="241"/>
      <c r="AD459" s="241"/>
      <c r="AE459" s="241"/>
      <c r="AF459" s="241"/>
      <c r="AG459" s="241"/>
      <c r="AH459" s="241"/>
      <c r="AI459" s="241"/>
      <c r="AJ459" s="241"/>
      <c r="AK459" s="241"/>
      <c r="AL459" s="241"/>
      <c r="AM459" s="357"/>
      <c r="AN459" s="357"/>
      <c r="AO459" s="357"/>
      <c r="AP459" s="357"/>
      <c r="AQ459" s="357"/>
      <c r="AR459" s="357"/>
      <c r="AS459" s="357"/>
      <c r="AT459" s="357"/>
      <c r="AU459" s="357"/>
      <c r="AV459" s="357"/>
      <c r="AW459" s="357"/>
      <c r="AX459" s="357"/>
      <c r="AY459" s="357"/>
      <c r="AZ459" s="357"/>
      <c r="BA459" s="244"/>
    </row>
    <row r="460" spans="1:53" ht="15" hidden="1" outlineLevel="1">
      <c r="A460" s="440">
        <v>10</v>
      </c>
      <c r="B460" s="261" t="s">
        <v>19</v>
      </c>
      <c r="C460" s="243" t="s">
        <v>22</v>
      </c>
      <c r="D460" s="247"/>
      <c r="E460" s="247"/>
      <c r="F460" s="247"/>
      <c r="G460" s="247"/>
      <c r="H460" s="247"/>
      <c r="I460" s="247"/>
      <c r="J460" s="247"/>
      <c r="K460" s="247"/>
      <c r="L460" s="247"/>
      <c r="M460" s="247"/>
      <c r="N460" s="247"/>
      <c r="O460" s="247"/>
      <c r="P460" s="247"/>
      <c r="Q460" s="247"/>
      <c r="R460" s="247"/>
      <c r="S460" s="247"/>
      <c r="T460" s="247"/>
      <c r="U460" s="247">
        <v>12</v>
      </c>
      <c r="V460" s="247"/>
      <c r="W460" s="247"/>
      <c r="X460" s="247"/>
      <c r="Y460" s="247"/>
      <c r="Z460" s="247"/>
      <c r="AA460" s="247"/>
      <c r="AB460" s="247"/>
      <c r="AC460" s="247"/>
      <c r="AD460" s="247"/>
      <c r="AE460" s="247"/>
      <c r="AF460" s="247"/>
      <c r="AG460" s="247"/>
      <c r="AH460" s="247"/>
      <c r="AI460" s="247"/>
      <c r="AJ460" s="247"/>
      <c r="AK460" s="247"/>
      <c r="AL460" s="247"/>
      <c r="AM460" s="358"/>
      <c r="AN460" s="407"/>
      <c r="AO460" s="407"/>
      <c r="AP460" s="407"/>
      <c r="AQ460" s="358"/>
      <c r="AR460" s="358"/>
      <c r="AS460" s="358"/>
      <c r="AT460" s="358"/>
      <c r="AU460" s="358"/>
      <c r="AV460" s="358"/>
      <c r="AW460" s="358"/>
      <c r="AX460" s="358"/>
      <c r="AY460" s="358"/>
      <c r="AZ460" s="358"/>
      <c r="BA460" s="248">
        <f>SUM(AM460:AZ460)</f>
        <v>0</v>
      </c>
    </row>
    <row r="461" spans="1:53" ht="15" hidden="1" outlineLevel="1">
      <c r="B461" s="246" t="s">
        <v>951</v>
      </c>
      <c r="C461" s="243" t="s">
        <v>145</v>
      </c>
      <c r="D461" s="247"/>
      <c r="E461" s="247"/>
      <c r="F461" s="247"/>
      <c r="G461" s="247"/>
      <c r="H461" s="247"/>
      <c r="I461" s="247"/>
      <c r="J461" s="247"/>
      <c r="K461" s="247"/>
      <c r="L461" s="247"/>
      <c r="M461" s="247"/>
      <c r="N461" s="247"/>
      <c r="O461" s="247"/>
      <c r="P461" s="247"/>
      <c r="Q461" s="247"/>
      <c r="R461" s="247"/>
      <c r="S461" s="247"/>
      <c r="T461" s="247"/>
      <c r="U461" s="247">
        <f>U460</f>
        <v>12</v>
      </c>
      <c r="V461" s="247"/>
      <c r="W461" s="247"/>
      <c r="X461" s="247"/>
      <c r="Y461" s="247"/>
      <c r="Z461" s="247"/>
      <c r="AA461" s="247"/>
      <c r="AB461" s="247"/>
      <c r="AC461" s="247"/>
      <c r="AD461" s="247"/>
      <c r="AE461" s="247"/>
      <c r="AF461" s="247"/>
      <c r="AG461" s="247"/>
      <c r="AH461" s="247"/>
      <c r="AI461" s="247"/>
      <c r="AJ461" s="247"/>
      <c r="AK461" s="247"/>
      <c r="AL461" s="247"/>
      <c r="AM461" s="354">
        <f>AM460</f>
        <v>0</v>
      </c>
      <c r="AN461" s="354">
        <f>AN460</f>
        <v>0</v>
      </c>
      <c r="AO461" s="354">
        <f t="shared" ref="AO461:AZ461" si="160">AO460</f>
        <v>0</v>
      </c>
      <c r="AP461" s="354">
        <f t="shared" si="160"/>
        <v>0</v>
      </c>
      <c r="AQ461" s="354">
        <f t="shared" si="160"/>
        <v>0</v>
      </c>
      <c r="AR461" s="354">
        <f t="shared" si="160"/>
        <v>0</v>
      </c>
      <c r="AS461" s="354">
        <f t="shared" si="160"/>
        <v>0</v>
      </c>
      <c r="AT461" s="354">
        <f t="shared" si="160"/>
        <v>0</v>
      </c>
      <c r="AU461" s="354">
        <f t="shared" si="160"/>
        <v>0</v>
      </c>
      <c r="AV461" s="354">
        <f t="shared" si="160"/>
        <v>0</v>
      </c>
      <c r="AW461" s="354">
        <f t="shared" si="160"/>
        <v>0</v>
      </c>
      <c r="AX461" s="354">
        <f t="shared" si="160"/>
        <v>0</v>
      </c>
      <c r="AY461" s="354">
        <f t="shared" si="160"/>
        <v>0</v>
      </c>
      <c r="AZ461" s="354">
        <f t="shared" si="160"/>
        <v>0</v>
      </c>
      <c r="BA461" s="262"/>
    </row>
    <row r="462" spans="1:53" ht="15" hidden="1" outlineLevel="1">
      <c r="B462" s="261"/>
      <c r="C462" s="263"/>
      <c r="D462" s="243"/>
      <c r="E462" s="243"/>
      <c r="F462" s="243"/>
      <c r="G462" s="243"/>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43"/>
      <c r="AL462" s="243"/>
      <c r="AM462" s="359"/>
      <c r="AN462" s="359"/>
      <c r="AO462" s="359"/>
      <c r="AP462" s="359"/>
      <c r="AQ462" s="359"/>
      <c r="AR462" s="359"/>
      <c r="AS462" s="359"/>
      <c r="AT462" s="359"/>
      <c r="AU462" s="359"/>
      <c r="AV462" s="359"/>
      <c r="AW462" s="359"/>
      <c r="AX462" s="359"/>
      <c r="AY462" s="359"/>
      <c r="AZ462" s="359"/>
      <c r="BA462" s="264"/>
    </row>
    <row r="463" spans="1:53" ht="15" hidden="1" outlineLevel="1">
      <c r="A463" s="440">
        <v>11</v>
      </c>
      <c r="B463" s="265" t="s">
        <v>18</v>
      </c>
      <c r="C463" s="243" t="s">
        <v>22</v>
      </c>
      <c r="D463" s="247"/>
      <c r="E463" s="247"/>
      <c r="F463" s="247"/>
      <c r="G463" s="247"/>
      <c r="H463" s="247"/>
      <c r="I463" s="247"/>
      <c r="J463" s="247"/>
      <c r="K463" s="247"/>
      <c r="L463" s="247"/>
      <c r="M463" s="247"/>
      <c r="N463" s="247"/>
      <c r="O463" s="247"/>
      <c r="P463" s="247"/>
      <c r="Q463" s="247"/>
      <c r="R463" s="247"/>
      <c r="S463" s="247"/>
      <c r="T463" s="247"/>
      <c r="U463" s="247">
        <v>12</v>
      </c>
      <c r="V463" s="247"/>
      <c r="W463" s="247"/>
      <c r="X463" s="247"/>
      <c r="Y463" s="247"/>
      <c r="Z463" s="247"/>
      <c r="AA463" s="247"/>
      <c r="AB463" s="247"/>
      <c r="AC463" s="247"/>
      <c r="AD463" s="247"/>
      <c r="AE463" s="247"/>
      <c r="AF463" s="247"/>
      <c r="AG463" s="247"/>
      <c r="AH463" s="247"/>
      <c r="AI463" s="247"/>
      <c r="AJ463" s="247"/>
      <c r="AK463" s="247"/>
      <c r="AL463" s="247"/>
      <c r="AM463" s="358"/>
      <c r="AN463" s="407"/>
      <c r="AO463" s="358"/>
      <c r="AP463" s="358"/>
      <c r="AQ463" s="358"/>
      <c r="AR463" s="358"/>
      <c r="AS463" s="358"/>
      <c r="AT463" s="358"/>
      <c r="AU463" s="358"/>
      <c r="AV463" s="358"/>
      <c r="AW463" s="358"/>
      <c r="AX463" s="358"/>
      <c r="AY463" s="358"/>
      <c r="AZ463" s="358"/>
      <c r="BA463" s="248">
        <f>SUM(AM463:AZ463)</f>
        <v>0</v>
      </c>
    </row>
    <row r="464" spans="1:53" ht="15" hidden="1" outlineLevel="1">
      <c r="B464" s="246" t="s">
        <v>951</v>
      </c>
      <c r="C464" s="243" t="s">
        <v>145</v>
      </c>
      <c r="D464" s="247"/>
      <c r="E464" s="247"/>
      <c r="F464" s="247"/>
      <c r="G464" s="247"/>
      <c r="H464" s="247"/>
      <c r="I464" s="247"/>
      <c r="J464" s="247"/>
      <c r="K464" s="247"/>
      <c r="L464" s="247"/>
      <c r="M464" s="247"/>
      <c r="N464" s="247"/>
      <c r="O464" s="247"/>
      <c r="P464" s="247"/>
      <c r="Q464" s="247"/>
      <c r="R464" s="247"/>
      <c r="S464" s="247"/>
      <c r="T464" s="247"/>
      <c r="U464" s="247">
        <f>U463</f>
        <v>12</v>
      </c>
      <c r="V464" s="247"/>
      <c r="W464" s="247"/>
      <c r="X464" s="247"/>
      <c r="Y464" s="247"/>
      <c r="Z464" s="247"/>
      <c r="AA464" s="247"/>
      <c r="AB464" s="247"/>
      <c r="AC464" s="247"/>
      <c r="AD464" s="247"/>
      <c r="AE464" s="247"/>
      <c r="AF464" s="247"/>
      <c r="AG464" s="247"/>
      <c r="AH464" s="247"/>
      <c r="AI464" s="247"/>
      <c r="AJ464" s="247"/>
      <c r="AK464" s="247"/>
      <c r="AL464" s="247"/>
      <c r="AM464" s="354">
        <f>AM463</f>
        <v>0</v>
      </c>
      <c r="AN464" s="354">
        <f>AN463</f>
        <v>0</v>
      </c>
      <c r="AO464" s="354">
        <f t="shared" ref="AO464:AZ464" si="161">AO463</f>
        <v>0</v>
      </c>
      <c r="AP464" s="354">
        <f t="shared" si="161"/>
        <v>0</v>
      </c>
      <c r="AQ464" s="354">
        <f t="shared" si="161"/>
        <v>0</v>
      </c>
      <c r="AR464" s="354">
        <f t="shared" si="161"/>
        <v>0</v>
      </c>
      <c r="AS464" s="354">
        <f t="shared" si="161"/>
        <v>0</v>
      </c>
      <c r="AT464" s="354">
        <f t="shared" si="161"/>
        <v>0</v>
      </c>
      <c r="AU464" s="354">
        <f t="shared" si="161"/>
        <v>0</v>
      </c>
      <c r="AV464" s="354">
        <f t="shared" si="161"/>
        <v>0</v>
      </c>
      <c r="AW464" s="354">
        <f t="shared" si="161"/>
        <v>0</v>
      </c>
      <c r="AX464" s="354">
        <f t="shared" si="161"/>
        <v>0</v>
      </c>
      <c r="AY464" s="354">
        <f t="shared" si="161"/>
        <v>0</v>
      </c>
      <c r="AZ464" s="354">
        <f t="shared" si="161"/>
        <v>0</v>
      </c>
      <c r="BA464" s="262"/>
    </row>
    <row r="465" spans="1:53" ht="15" hidden="1" outlineLevel="1">
      <c r="B465" s="265"/>
      <c r="C465" s="263"/>
      <c r="D465" s="243"/>
      <c r="E465" s="243"/>
      <c r="F465" s="243"/>
      <c r="G465" s="243"/>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243"/>
      <c r="AL465" s="243"/>
      <c r="AM465" s="359"/>
      <c r="AN465" s="360"/>
      <c r="AO465" s="359"/>
      <c r="AP465" s="359"/>
      <c r="AQ465" s="359"/>
      <c r="AR465" s="359"/>
      <c r="AS465" s="359"/>
      <c r="AT465" s="359"/>
      <c r="AU465" s="359"/>
      <c r="AV465" s="359"/>
      <c r="AW465" s="359"/>
      <c r="AX465" s="359"/>
      <c r="AY465" s="359"/>
      <c r="AZ465" s="359"/>
      <c r="BA465" s="264"/>
    </row>
    <row r="466" spans="1:53" ht="15" hidden="1" outlineLevel="1">
      <c r="A466" s="440">
        <v>12</v>
      </c>
      <c r="B466" s="265" t="s">
        <v>20</v>
      </c>
      <c r="C466" s="243" t="s">
        <v>22</v>
      </c>
      <c r="D466" s="247"/>
      <c r="E466" s="247"/>
      <c r="F466" s="247"/>
      <c r="G466" s="247"/>
      <c r="H466" s="247"/>
      <c r="I466" s="247"/>
      <c r="J466" s="247"/>
      <c r="K466" s="247"/>
      <c r="L466" s="247"/>
      <c r="M466" s="247"/>
      <c r="N466" s="247"/>
      <c r="O466" s="247"/>
      <c r="P466" s="247"/>
      <c r="Q466" s="247"/>
      <c r="R466" s="247"/>
      <c r="S466" s="247"/>
      <c r="T466" s="247"/>
      <c r="U466" s="247">
        <v>3</v>
      </c>
      <c r="V466" s="247"/>
      <c r="W466" s="247"/>
      <c r="X466" s="247"/>
      <c r="Y466" s="247"/>
      <c r="Z466" s="247"/>
      <c r="AA466" s="247"/>
      <c r="AB466" s="247"/>
      <c r="AC466" s="247"/>
      <c r="AD466" s="247"/>
      <c r="AE466" s="247"/>
      <c r="AF466" s="247"/>
      <c r="AG466" s="247"/>
      <c r="AH466" s="247"/>
      <c r="AI466" s="247"/>
      <c r="AJ466" s="247"/>
      <c r="AK466" s="247"/>
      <c r="AL466" s="247"/>
      <c r="AM466" s="358"/>
      <c r="AN466" s="358"/>
      <c r="AO466" s="407"/>
      <c r="AP466" s="358"/>
      <c r="AQ466" s="358"/>
      <c r="AR466" s="358"/>
      <c r="AS466" s="358"/>
      <c r="AT466" s="358"/>
      <c r="AU466" s="358"/>
      <c r="AV466" s="358"/>
      <c r="AW466" s="358"/>
      <c r="AX466" s="358"/>
      <c r="AY466" s="358"/>
      <c r="AZ466" s="358"/>
      <c r="BA466" s="248">
        <f>SUM(AM466:AZ466)</f>
        <v>0</v>
      </c>
    </row>
    <row r="467" spans="1:53" ht="15" hidden="1" outlineLevel="1">
      <c r="B467" s="246" t="s">
        <v>951</v>
      </c>
      <c r="C467" s="243" t="s">
        <v>145</v>
      </c>
      <c r="D467" s="247"/>
      <c r="E467" s="247"/>
      <c r="F467" s="247"/>
      <c r="G467" s="247"/>
      <c r="H467" s="247"/>
      <c r="I467" s="247"/>
      <c r="J467" s="247"/>
      <c r="K467" s="247"/>
      <c r="L467" s="247"/>
      <c r="M467" s="247"/>
      <c r="N467" s="247"/>
      <c r="O467" s="247"/>
      <c r="P467" s="247"/>
      <c r="Q467" s="247"/>
      <c r="R467" s="247"/>
      <c r="S467" s="247"/>
      <c r="T467" s="247"/>
      <c r="U467" s="247">
        <f>U466</f>
        <v>3</v>
      </c>
      <c r="V467" s="247"/>
      <c r="W467" s="247"/>
      <c r="X467" s="247"/>
      <c r="Y467" s="247"/>
      <c r="Z467" s="247"/>
      <c r="AA467" s="247"/>
      <c r="AB467" s="247"/>
      <c r="AC467" s="247"/>
      <c r="AD467" s="247"/>
      <c r="AE467" s="247"/>
      <c r="AF467" s="247"/>
      <c r="AG467" s="247"/>
      <c r="AH467" s="247"/>
      <c r="AI467" s="247"/>
      <c r="AJ467" s="247"/>
      <c r="AK467" s="247"/>
      <c r="AL467" s="247"/>
      <c r="AM467" s="354">
        <f>AM466</f>
        <v>0</v>
      </c>
      <c r="AN467" s="354">
        <f>AN466</f>
        <v>0</v>
      </c>
      <c r="AO467" s="354">
        <f>AO466</f>
        <v>0</v>
      </c>
      <c r="AP467" s="354">
        <f t="shared" ref="AP467:AZ467" si="162">AP466</f>
        <v>0</v>
      </c>
      <c r="AQ467" s="354">
        <f t="shared" si="162"/>
        <v>0</v>
      </c>
      <c r="AR467" s="354">
        <f t="shared" si="162"/>
        <v>0</v>
      </c>
      <c r="AS467" s="354">
        <f t="shared" si="162"/>
        <v>0</v>
      </c>
      <c r="AT467" s="354">
        <f t="shared" si="162"/>
        <v>0</v>
      </c>
      <c r="AU467" s="354">
        <f t="shared" si="162"/>
        <v>0</v>
      </c>
      <c r="AV467" s="354">
        <f t="shared" si="162"/>
        <v>0</v>
      </c>
      <c r="AW467" s="354">
        <f t="shared" si="162"/>
        <v>0</v>
      </c>
      <c r="AX467" s="354">
        <f t="shared" si="162"/>
        <v>0</v>
      </c>
      <c r="AY467" s="354">
        <f t="shared" si="162"/>
        <v>0</v>
      </c>
      <c r="AZ467" s="354">
        <f t="shared" si="162"/>
        <v>0</v>
      </c>
      <c r="BA467" s="262"/>
    </row>
    <row r="468" spans="1:53" ht="15" hidden="1" outlineLevel="1">
      <c r="B468" s="265"/>
      <c r="C468" s="263"/>
      <c r="D468" s="267"/>
      <c r="E468" s="267"/>
      <c r="F468" s="267"/>
      <c r="G468" s="267"/>
      <c r="H468" s="267"/>
      <c r="I468" s="267"/>
      <c r="J468" s="267"/>
      <c r="K468" s="267"/>
      <c r="L468" s="267"/>
      <c r="M468" s="267"/>
      <c r="N468" s="267"/>
      <c r="O468" s="267"/>
      <c r="P468" s="267"/>
      <c r="Q468" s="267"/>
      <c r="R468" s="267"/>
      <c r="S468" s="267"/>
      <c r="T468" s="267"/>
      <c r="U468" s="243"/>
      <c r="V468" s="267"/>
      <c r="W468" s="267"/>
      <c r="X468" s="267"/>
      <c r="Y468" s="267"/>
      <c r="Z468" s="267"/>
      <c r="AA468" s="267"/>
      <c r="AB468" s="267"/>
      <c r="AC468" s="267"/>
      <c r="AD468" s="267"/>
      <c r="AE468" s="267"/>
      <c r="AF468" s="267"/>
      <c r="AG468" s="267"/>
      <c r="AH468" s="267"/>
      <c r="AI468" s="267"/>
      <c r="AJ468" s="267"/>
      <c r="AK468" s="267"/>
      <c r="AL468" s="267"/>
      <c r="AM468" s="359"/>
      <c r="AN468" s="360"/>
      <c r="AO468" s="359"/>
      <c r="AP468" s="359"/>
      <c r="AQ468" s="359"/>
      <c r="AR468" s="359"/>
      <c r="AS468" s="359"/>
      <c r="AT468" s="359"/>
      <c r="AU468" s="359"/>
      <c r="AV468" s="359"/>
      <c r="AW468" s="359"/>
      <c r="AX468" s="359"/>
      <c r="AY468" s="359"/>
      <c r="AZ468" s="359"/>
      <c r="BA468" s="264"/>
    </row>
    <row r="469" spans="1:53" ht="15" hidden="1" outlineLevel="1">
      <c r="A469" s="440">
        <v>13</v>
      </c>
      <c r="B469" s="265" t="s">
        <v>21</v>
      </c>
      <c r="C469" s="243" t="s">
        <v>22</v>
      </c>
      <c r="D469" s="247"/>
      <c r="E469" s="247"/>
      <c r="F469" s="247"/>
      <c r="G469" s="247"/>
      <c r="H469" s="247"/>
      <c r="I469" s="247"/>
      <c r="J469" s="247"/>
      <c r="K469" s="247"/>
      <c r="L469" s="247"/>
      <c r="M469" s="247"/>
      <c r="N469" s="247"/>
      <c r="O469" s="247"/>
      <c r="P469" s="247"/>
      <c r="Q469" s="247"/>
      <c r="R469" s="247"/>
      <c r="S469" s="247"/>
      <c r="T469" s="247"/>
      <c r="U469" s="247">
        <v>12</v>
      </c>
      <c r="V469" s="247"/>
      <c r="W469" s="247"/>
      <c r="X469" s="247"/>
      <c r="Y469" s="247"/>
      <c r="Z469" s="247"/>
      <c r="AA469" s="247"/>
      <c r="AB469" s="247"/>
      <c r="AC469" s="247"/>
      <c r="AD469" s="247"/>
      <c r="AE469" s="247"/>
      <c r="AF469" s="247"/>
      <c r="AG469" s="247"/>
      <c r="AH469" s="247"/>
      <c r="AI469" s="247"/>
      <c r="AJ469" s="247"/>
      <c r="AK469" s="247"/>
      <c r="AL469" s="247"/>
      <c r="AM469" s="358"/>
      <c r="AN469" s="358"/>
      <c r="AO469" s="358"/>
      <c r="AP469" s="358"/>
      <c r="AQ469" s="358"/>
      <c r="AR469" s="358"/>
      <c r="AS469" s="358"/>
      <c r="AT469" s="358"/>
      <c r="AU469" s="358"/>
      <c r="AV469" s="358"/>
      <c r="AW469" s="358"/>
      <c r="AX469" s="358"/>
      <c r="AY469" s="358"/>
      <c r="AZ469" s="358"/>
      <c r="BA469" s="248">
        <f>SUM(AM469:AZ469)</f>
        <v>0</v>
      </c>
    </row>
    <row r="470" spans="1:53" ht="15" hidden="1" outlineLevel="1">
      <c r="B470" s="246" t="s">
        <v>951</v>
      </c>
      <c r="C470" s="243" t="s">
        <v>145</v>
      </c>
      <c r="D470" s="247"/>
      <c r="E470" s="247"/>
      <c r="F470" s="247"/>
      <c r="G470" s="247"/>
      <c r="H470" s="247"/>
      <c r="I470" s="247"/>
      <c r="J470" s="247"/>
      <c r="K470" s="247"/>
      <c r="L470" s="247"/>
      <c r="M470" s="247"/>
      <c r="N470" s="247"/>
      <c r="O470" s="247"/>
      <c r="P470" s="247"/>
      <c r="Q470" s="247"/>
      <c r="R470" s="247"/>
      <c r="S470" s="247"/>
      <c r="T470" s="247"/>
      <c r="U470" s="247">
        <f>U469</f>
        <v>12</v>
      </c>
      <c r="V470" s="247"/>
      <c r="W470" s="247"/>
      <c r="X470" s="247"/>
      <c r="Y470" s="247"/>
      <c r="Z470" s="247"/>
      <c r="AA470" s="247"/>
      <c r="AB470" s="247"/>
      <c r="AC470" s="247"/>
      <c r="AD470" s="247"/>
      <c r="AE470" s="247"/>
      <c r="AF470" s="247"/>
      <c r="AG470" s="247"/>
      <c r="AH470" s="247"/>
      <c r="AI470" s="247"/>
      <c r="AJ470" s="247"/>
      <c r="AK470" s="247"/>
      <c r="AL470" s="247"/>
      <c r="AM470" s="354">
        <f>AM469</f>
        <v>0</v>
      </c>
      <c r="AN470" s="354">
        <f>AN469</f>
        <v>0</v>
      </c>
      <c r="AO470" s="354">
        <f>AO469</f>
        <v>0</v>
      </c>
      <c r="AP470" s="354">
        <f t="shared" ref="AP470:AZ470" si="163">AP469</f>
        <v>0</v>
      </c>
      <c r="AQ470" s="354">
        <f t="shared" si="163"/>
        <v>0</v>
      </c>
      <c r="AR470" s="354">
        <f t="shared" si="163"/>
        <v>0</v>
      </c>
      <c r="AS470" s="354">
        <f t="shared" si="163"/>
        <v>0</v>
      </c>
      <c r="AT470" s="354">
        <f t="shared" si="163"/>
        <v>0</v>
      </c>
      <c r="AU470" s="354">
        <f t="shared" si="163"/>
        <v>0</v>
      </c>
      <c r="AV470" s="354">
        <f t="shared" si="163"/>
        <v>0</v>
      </c>
      <c r="AW470" s="354">
        <f t="shared" si="163"/>
        <v>0</v>
      </c>
      <c r="AX470" s="354">
        <f t="shared" si="163"/>
        <v>0</v>
      </c>
      <c r="AY470" s="354">
        <f t="shared" si="163"/>
        <v>0</v>
      </c>
      <c r="AZ470" s="354">
        <f t="shared" si="163"/>
        <v>0</v>
      </c>
      <c r="BA470" s="262"/>
    </row>
    <row r="471" spans="1:53" ht="15" hidden="1" outlineLevel="1">
      <c r="B471" s="265"/>
      <c r="C471" s="263"/>
      <c r="D471" s="267"/>
      <c r="E471" s="267"/>
      <c r="F471" s="267"/>
      <c r="G471" s="267"/>
      <c r="H471" s="267"/>
      <c r="I471" s="267"/>
      <c r="J471" s="267"/>
      <c r="K471" s="267"/>
      <c r="L471" s="267"/>
      <c r="M471" s="267"/>
      <c r="N471" s="267"/>
      <c r="O471" s="267"/>
      <c r="P471" s="267"/>
      <c r="Q471" s="267"/>
      <c r="R471" s="267"/>
      <c r="S471" s="267"/>
      <c r="T471" s="267"/>
      <c r="U471" s="243"/>
      <c r="V471" s="267"/>
      <c r="W471" s="267"/>
      <c r="X471" s="267"/>
      <c r="Y471" s="267"/>
      <c r="Z471" s="267"/>
      <c r="AA471" s="267"/>
      <c r="AB471" s="267"/>
      <c r="AC471" s="267"/>
      <c r="AD471" s="267"/>
      <c r="AE471" s="267"/>
      <c r="AF471" s="267"/>
      <c r="AG471" s="267"/>
      <c r="AH471" s="267"/>
      <c r="AI471" s="267"/>
      <c r="AJ471" s="267"/>
      <c r="AK471" s="267"/>
      <c r="AL471" s="267"/>
      <c r="AM471" s="359"/>
      <c r="AN471" s="359"/>
      <c r="AO471" s="359"/>
      <c r="AP471" s="359"/>
      <c r="AQ471" s="359"/>
      <c r="AR471" s="359"/>
      <c r="AS471" s="359"/>
      <c r="AT471" s="359"/>
      <c r="AU471" s="359"/>
      <c r="AV471" s="359"/>
      <c r="AW471" s="359"/>
      <c r="AX471" s="359"/>
      <c r="AY471" s="359"/>
      <c r="AZ471" s="359"/>
      <c r="BA471" s="264"/>
    </row>
    <row r="472" spans="1:53" ht="15" hidden="1" outlineLevel="1">
      <c r="A472" s="440">
        <v>14</v>
      </c>
      <c r="B472" s="265" t="s">
        <v>978</v>
      </c>
      <c r="C472" s="243" t="s">
        <v>22</v>
      </c>
      <c r="D472" s="247"/>
      <c r="E472" s="247"/>
      <c r="F472" s="247"/>
      <c r="G472" s="247"/>
      <c r="H472" s="247"/>
      <c r="I472" s="247"/>
      <c r="J472" s="247"/>
      <c r="K472" s="247"/>
      <c r="L472" s="247"/>
      <c r="M472" s="247"/>
      <c r="N472" s="247"/>
      <c r="O472" s="247"/>
      <c r="P472" s="247"/>
      <c r="Q472" s="247"/>
      <c r="R472" s="247"/>
      <c r="S472" s="247"/>
      <c r="T472" s="247"/>
      <c r="U472" s="247">
        <v>12</v>
      </c>
      <c r="V472" s="247"/>
      <c r="W472" s="247"/>
      <c r="X472" s="247"/>
      <c r="Y472" s="247"/>
      <c r="Z472" s="247"/>
      <c r="AA472" s="247"/>
      <c r="AB472" s="247"/>
      <c r="AC472" s="247"/>
      <c r="AD472" s="247"/>
      <c r="AE472" s="247"/>
      <c r="AF472" s="247"/>
      <c r="AG472" s="247"/>
      <c r="AH472" s="247"/>
      <c r="AI472" s="247"/>
      <c r="AJ472" s="247"/>
      <c r="AK472" s="247"/>
      <c r="AL472" s="247"/>
      <c r="AM472" s="358"/>
      <c r="AN472" s="358"/>
      <c r="AO472" s="407"/>
      <c r="AP472" s="358"/>
      <c r="AQ472" s="358"/>
      <c r="AR472" s="358"/>
      <c r="AS472" s="358"/>
      <c r="AT472" s="358"/>
      <c r="AU472" s="358"/>
      <c r="AV472" s="358"/>
      <c r="AW472" s="358"/>
      <c r="AX472" s="358"/>
      <c r="AY472" s="358"/>
      <c r="AZ472" s="358"/>
      <c r="BA472" s="248">
        <f>SUM(AM472:AZ472)</f>
        <v>0</v>
      </c>
    </row>
    <row r="473" spans="1:53" ht="15" hidden="1" outlineLevel="1">
      <c r="B473" s="246" t="s">
        <v>951</v>
      </c>
      <c r="C473" s="243" t="s">
        <v>145</v>
      </c>
      <c r="D473" s="247"/>
      <c r="E473" s="247"/>
      <c r="F473" s="247"/>
      <c r="G473" s="247"/>
      <c r="H473" s="247"/>
      <c r="I473" s="247"/>
      <c r="J473" s="247"/>
      <c r="K473" s="247"/>
      <c r="L473" s="247"/>
      <c r="M473" s="247"/>
      <c r="N473" s="247"/>
      <c r="O473" s="247"/>
      <c r="P473" s="247"/>
      <c r="Q473" s="247"/>
      <c r="R473" s="247"/>
      <c r="S473" s="247"/>
      <c r="T473" s="247"/>
      <c r="U473" s="247">
        <f>U472</f>
        <v>12</v>
      </c>
      <c r="V473" s="247"/>
      <c r="W473" s="247"/>
      <c r="X473" s="247"/>
      <c r="Y473" s="247"/>
      <c r="Z473" s="247"/>
      <c r="AA473" s="247"/>
      <c r="AB473" s="247"/>
      <c r="AC473" s="247"/>
      <c r="AD473" s="247"/>
      <c r="AE473" s="247"/>
      <c r="AF473" s="247"/>
      <c r="AG473" s="247"/>
      <c r="AH473" s="247"/>
      <c r="AI473" s="247"/>
      <c r="AJ473" s="247"/>
      <c r="AK473" s="247"/>
      <c r="AL473" s="247"/>
      <c r="AM473" s="354">
        <f>AM472</f>
        <v>0</v>
      </c>
      <c r="AN473" s="354">
        <f>AN472</f>
        <v>0</v>
      </c>
      <c r="AO473" s="354">
        <f t="shared" ref="AO473:AZ473" si="164">AO472</f>
        <v>0</v>
      </c>
      <c r="AP473" s="354">
        <f t="shared" si="164"/>
        <v>0</v>
      </c>
      <c r="AQ473" s="354">
        <f t="shared" si="164"/>
        <v>0</v>
      </c>
      <c r="AR473" s="354">
        <f t="shared" si="164"/>
        <v>0</v>
      </c>
      <c r="AS473" s="354">
        <f t="shared" si="164"/>
        <v>0</v>
      </c>
      <c r="AT473" s="354">
        <f t="shared" si="164"/>
        <v>0</v>
      </c>
      <c r="AU473" s="354">
        <f t="shared" si="164"/>
        <v>0</v>
      </c>
      <c r="AV473" s="354">
        <f t="shared" si="164"/>
        <v>0</v>
      </c>
      <c r="AW473" s="354">
        <f t="shared" si="164"/>
        <v>0</v>
      </c>
      <c r="AX473" s="354">
        <f t="shared" si="164"/>
        <v>0</v>
      </c>
      <c r="AY473" s="354">
        <f t="shared" si="164"/>
        <v>0</v>
      </c>
      <c r="AZ473" s="354">
        <f t="shared" si="164"/>
        <v>0</v>
      </c>
      <c r="BA473" s="262"/>
    </row>
    <row r="474" spans="1:53" ht="15" hidden="1" outlineLevel="1">
      <c r="B474" s="265"/>
      <c r="C474" s="263"/>
      <c r="D474" s="267"/>
      <c r="E474" s="267"/>
      <c r="F474" s="267"/>
      <c r="G474" s="267"/>
      <c r="H474" s="267"/>
      <c r="I474" s="267"/>
      <c r="J474" s="267"/>
      <c r="K474" s="267"/>
      <c r="L474" s="267"/>
      <c r="M474" s="267"/>
      <c r="N474" s="267"/>
      <c r="O474" s="267"/>
      <c r="P474" s="267"/>
      <c r="Q474" s="267"/>
      <c r="R474" s="267"/>
      <c r="S474" s="267"/>
      <c r="T474" s="267"/>
      <c r="U474" s="243"/>
      <c r="V474" s="267"/>
      <c r="W474" s="267"/>
      <c r="X474" s="267"/>
      <c r="Y474" s="267"/>
      <c r="Z474" s="267"/>
      <c r="AA474" s="267"/>
      <c r="AB474" s="267"/>
      <c r="AC474" s="267"/>
      <c r="AD474" s="267"/>
      <c r="AE474" s="267"/>
      <c r="AF474" s="267"/>
      <c r="AG474" s="267"/>
      <c r="AH474" s="267"/>
      <c r="AI474" s="267"/>
      <c r="AJ474" s="267"/>
      <c r="AK474" s="267"/>
      <c r="AL474" s="267"/>
      <c r="AM474" s="359"/>
      <c r="AN474" s="360"/>
      <c r="AO474" s="359"/>
      <c r="AP474" s="359"/>
      <c r="AQ474" s="359"/>
      <c r="AR474" s="359"/>
      <c r="AS474" s="359"/>
      <c r="AT474" s="359"/>
      <c r="AU474" s="359"/>
      <c r="AV474" s="359"/>
      <c r="AW474" s="359"/>
      <c r="AX474" s="359"/>
      <c r="AY474" s="359"/>
      <c r="AZ474" s="359"/>
      <c r="BA474" s="264"/>
    </row>
    <row r="475" spans="1:53" s="235" customFormat="1" ht="15" hidden="1" outlineLevel="1">
      <c r="A475" s="440">
        <v>15</v>
      </c>
      <c r="B475" s="265" t="s">
        <v>448</v>
      </c>
      <c r="C475" s="243" t="s">
        <v>22</v>
      </c>
      <c r="D475" s="247"/>
      <c r="E475" s="247"/>
      <c r="F475" s="247"/>
      <c r="G475" s="247"/>
      <c r="H475" s="247"/>
      <c r="I475" s="247"/>
      <c r="J475" s="247"/>
      <c r="K475" s="247"/>
      <c r="L475" s="247"/>
      <c r="M475" s="247"/>
      <c r="N475" s="247"/>
      <c r="O475" s="247"/>
      <c r="P475" s="247"/>
      <c r="Q475" s="247"/>
      <c r="R475" s="247"/>
      <c r="S475" s="247"/>
      <c r="T475" s="247"/>
      <c r="U475" s="243"/>
      <c r="V475" s="247"/>
      <c r="W475" s="247"/>
      <c r="X475" s="247"/>
      <c r="Y475" s="247"/>
      <c r="Z475" s="247"/>
      <c r="AA475" s="247"/>
      <c r="AB475" s="247"/>
      <c r="AC475" s="247"/>
      <c r="AD475" s="247"/>
      <c r="AE475" s="247"/>
      <c r="AF475" s="247"/>
      <c r="AG475" s="247"/>
      <c r="AH475" s="247"/>
      <c r="AI475" s="247"/>
      <c r="AJ475" s="247"/>
      <c r="AK475" s="247"/>
      <c r="AL475" s="247"/>
      <c r="AM475" s="358"/>
      <c r="AN475" s="358"/>
      <c r="AO475" s="358"/>
      <c r="AP475" s="358"/>
      <c r="AQ475" s="358"/>
      <c r="AR475" s="358"/>
      <c r="AS475" s="358"/>
      <c r="AT475" s="358"/>
      <c r="AU475" s="358"/>
      <c r="AV475" s="358"/>
      <c r="AW475" s="358"/>
      <c r="AX475" s="358"/>
      <c r="AY475" s="358"/>
      <c r="AZ475" s="358"/>
      <c r="BA475" s="248">
        <f>SUM(AM475:AZ475)</f>
        <v>0</v>
      </c>
    </row>
    <row r="476" spans="1:53" s="235" customFormat="1" ht="15" hidden="1" outlineLevel="1">
      <c r="A476" s="440"/>
      <c r="B476" s="265" t="s">
        <v>951</v>
      </c>
      <c r="C476" s="243" t="s">
        <v>145</v>
      </c>
      <c r="D476" s="247"/>
      <c r="E476" s="247"/>
      <c r="F476" s="247"/>
      <c r="G476" s="247"/>
      <c r="H476" s="247"/>
      <c r="I476" s="247"/>
      <c r="J476" s="247"/>
      <c r="K476" s="247"/>
      <c r="L476" s="247"/>
      <c r="M476" s="247"/>
      <c r="N476" s="247"/>
      <c r="O476" s="247"/>
      <c r="P476" s="247"/>
      <c r="Q476" s="247"/>
      <c r="R476" s="247"/>
      <c r="S476" s="247"/>
      <c r="T476" s="247"/>
      <c r="U476" s="243"/>
      <c r="V476" s="247"/>
      <c r="W476" s="247"/>
      <c r="X476" s="247"/>
      <c r="Y476" s="247"/>
      <c r="Z476" s="247"/>
      <c r="AA476" s="247"/>
      <c r="AB476" s="247"/>
      <c r="AC476" s="247"/>
      <c r="AD476" s="247"/>
      <c r="AE476" s="247"/>
      <c r="AF476" s="247"/>
      <c r="AG476" s="247"/>
      <c r="AH476" s="247"/>
      <c r="AI476" s="247"/>
      <c r="AJ476" s="247"/>
      <c r="AK476" s="247"/>
      <c r="AL476" s="247"/>
      <c r="AM476" s="354">
        <f>AM475</f>
        <v>0</v>
      </c>
      <c r="AN476" s="354">
        <f>AN475</f>
        <v>0</v>
      </c>
      <c r="AO476" s="354">
        <f t="shared" ref="AO476:AZ476" si="165">AO475</f>
        <v>0</v>
      </c>
      <c r="AP476" s="354">
        <f t="shared" si="165"/>
        <v>0</v>
      </c>
      <c r="AQ476" s="354">
        <f t="shared" si="165"/>
        <v>0</v>
      </c>
      <c r="AR476" s="354">
        <f t="shared" si="165"/>
        <v>0</v>
      </c>
      <c r="AS476" s="354">
        <f t="shared" si="165"/>
        <v>0</v>
      </c>
      <c r="AT476" s="354">
        <f t="shared" si="165"/>
        <v>0</v>
      </c>
      <c r="AU476" s="354">
        <f t="shared" si="165"/>
        <v>0</v>
      </c>
      <c r="AV476" s="354">
        <f t="shared" si="165"/>
        <v>0</v>
      </c>
      <c r="AW476" s="354">
        <f t="shared" si="165"/>
        <v>0</v>
      </c>
      <c r="AX476" s="354">
        <f t="shared" si="165"/>
        <v>0</v>
      </c>
      <c r="AY476" s="354">
        <f t="shared" si="165"/>
        <v>0</v>
      </c>
      <c r="AZ476" s="354">
        <f t="shared" si="165"/>
        <v>0</v>
      </c>
      <c r="BA476" s="262"/>
    </row>
    <row r="477" spans="1:53" s="235" customFormat="1" ht="15" hidden="1" outlineLevel="1">
      <c r="A477" s="440"/>
      <c r="B477" s="265"/>
      <c r="C477" s="263"/>
      <c r="D477" s="267"/>
      <c r="E477" s="267"/>
      <c r="F477" s="267"/>
      <c r="G477" s="267"/>
      <c r="H477" s="267"/>
      <c r="I477" s="267"/>
      <c r="J477" s="267"/>
      <c r="K477" s="267"/>
      <c r="L477" s="267"/>
      <c r="M477" s="267"/>
      <c r="N477" s="267"/>
      <c r="O477" s="267"/>
      <c r="P477" s="267"/>
      <c r="Q477" s="267"/>
      <c r="R477" s="267"/>
      <c r="S477" s="267"/>
      <c r="T477" s="267"/>
      <c r="U477" s="243"/>
      <c r="V477" s="267"/>
      <c r="W477" s="267"/>
      <c r="X477" s="267"/>
      <c r="Y477" s="267"/>
      <c r="Z477" s="267"/>
      <c r="AA477" s="267"/>
      <c r="AB477" s="267"/>
      <c r="AC477" s="267"/>
      <c r="AD477" s="267"/>
      <c r="AE477" s="267"/>
      <c r="AF477" s="267"/>
      <c r="AG477" s="267"/>
      <c r="AH477" s="267"/>
      <c r="AI477" s="267"/>
      <c r="AJ477" s="267"/>
      <c r="AK477" s="267"/>
      <c r="AL477" s="267"/>
      <c r="AM477" s="361"/>
      <c r="AN477" s="359"/>
      <c r="AO477" s="359"/>
      <c r="AP477" s="359"/>
      <c r="AQ477" s="359"/>
      <c r="AR477" s="359"/>
      <c r="AS477" s="359"/>
      <c r="AT477" s="359"/>
      <c r="AU477" s="359"/>
      <c r="AV477" s="359"/>
      <c r="AW477" s="359"/>
      <c r="AX477" s="359"/>
      <c r="AY477" s="359"/>
      <c r="AZ477" s="359"/>
      <c r="BA477" s="264"/>
    </row>
    <row r="478" spans="1:53" s="235" customFormat="1" ht="30" hidden="1" outlineLevel="1">
      <c r="A478" s="440">
        <v>16</v>
      </c>
      <c r="B478" s="265" t="s">
        <v>449</v>
      </c>
      <c r="C478" s="243" t="s">
        <v>22</v>
      </c>
      <c r="D478" s="247"/>
      <c r="E478" s="247"/>
      <c r="F478" s="247"/>
      <c r="G478" s="247"/>
      <c r="H478" s="247"/>
      <c r="I478" s="247"/>
      <c r="J478" s="247"/>
      <c r="K478" s="247"/>
      <c r="L478" s="247"/>
      <c r="M478" s="247"/>
      <c r="N478" s="247"/>
      <c r="O478" s="247"/>
      <c r="P478" s="247"/>
      <c r="Q478" s="247"/>
      <c r="R478" s="247"/>
      <c r="S478" s="247"/>
      <c r="T478" s="247"/>
      <c r="U478" s="243"/>
      <c r="V478" s="247"/>
      <c r="W478" s="247"/>
      <c r="X478" s="247"/>
      <c r="Y478" s="247"/>
      <c r="Z478" s="247"/>
      <c r="AA478" s="247"/>
      <c r="AB478" s="247"/>
      <c r="AC478" s="247"/>
      <c r="AD478" s="247"/>
      <c r="AE478" s="247"/>
      <c r="AF478" s="247"/>
      <c r="AG478" s="247"/>
      <c r="AH478" s="247"/>
      <c r="AI478" s="247"/>
      <c r="AJ478" s="247"/>
      <c r="AK478" s="247"/>
      <c r="AL478" s="247"/>
      <c r="AM478" s="358"/>
      <c r="AN478" s="358"/>
      <c r="AO478" s="358"/>
      <c r="AP478" s="358"/>
      <c r="AQ478" s="358"/>
      <c r="AR478" s="358"/>
      <c r="AS478" s="358"/>
      <c r="AT478" s="358"/>
      <c r="AU478" s="358"/>
      <c r="AV478" s="358"/>
      <c r="AW478" s="358"/>
      <c r="AX478" s="358"/>
      <c r="AY478" s="358"/>
      <c r="AZ478" s="358"/>
      <c r="BA478" s="248">
        <f>SUM(AM478:AZ478)</f>
        <v>0</v>
      </c>
    </row>
    <row r="479" spans="1:53" s="235" customFormat="1" ht="15" hidden="1" outlineLevel="1">
      <c r="A479" s="440"/>
      <c r="B479" s="265" t="s">
        <v>951</v>
      </c>
      <c r="C479" s="243" t="s">
        <v>145</v>
      </c>
      <c r="D479" s="247"/>
      <c r="E479" s="247"/>
      <c r="F479" s="247"/>
      <c r="G479" s="247"/>
      <c r="H479" s="247"/>
      <c r="I479" s="247"/>
      <c r="J479" s="247"/>
      <c r="K479" s="247"/>
      <c r="L479" s="247"/>
      <c r="M479" s="247"/>
      <c r="N479" s="247"/>
      <c r="O479" s="247"/>
      <c r="P479" s="247"/>
      <c r="Q479" s="247"/>
      <c r="R479" s="247"/>
      <c r="S479" s="247"/>
      <c r="T479" s="247"/>
      <c r="U479" s="243"/>
      <c r="V479" s="247"/>
      <c r="W479" s="247"/>
      <c r="X479" s="247"/>
      <c r="Y479" s="247"/>
      <c r="Z479" s="247"/>
      <c r="AA479" s="247"/>
      <c r="AB479" s="247"/>
      <c r="AC479" s="247"/>
      <c r="AD479" s="247"/>
      <c r="AE479" s="247"/>
      <c r="AF479" s="247"/>
      <c r="AG479" s="247"/>
      <c r="AH479" s="247"/>
      <c r="AI479" s="247"/>
      <c r="AJ479" s="247"/>
      <c r="AK479" s="247"/>
      <c r="AL479" s="247"/>
      <c r="AM479" s="354">
        <f>AM478</f>
        <v>0</v>
      </c>
      <c r="AN479" s="354">
        <f>AN478</f>
        <v>0</v>
      </c>
      <c r="AO479" s="354">
        <f t="shared" ref="AO479:AZ479" si="166">AO478</f>
        <v>0</v>
      </c>
      <c r="AP479" s="354">
        <f t="shared" si="166"/>
        <v>0</v>
      </c>
      <c r="AQ479" s="354">
        <f t="shared" si="166"/>
        <v>0</v>
      </c>
      <c r="AR479" s="354">
        <f t="shared" si="166"/>
        <v>0</v>
      </c>
      <c r="AS479" s="354">
        <f t="shared" si="166"/>
        <v>0</v>
      </c>
      <c r="AT479" s="354">
        <f t="shared" si="166"/>
        <v>0</v>
      </c>
      <c r="AU479" s="354">
        <f t="shared" si="166"/>
        <v>0</v>
      </c>
      <c r="AV479" s="354">
        <f t="shared" si="166"/>
        <v>0</v>
      </c>
      <c r="AW479" s="354">
        <f t="shared" si="166"/>
        <v>0</v>
      </c>
      <c r="AX479" s="354">
        <f t="shared" si="166"/>
        <v>0</v>
      </c>
      <c r="AY479" s="354">
        <f t="shared" si="166"/>
        <v>0</v>
      </c>
      <c r="AZ479" s="354">
        <f t="shared" si="166"/>
        <v>0</v>
      </c>
      <c r="BA479" s="262"/>
    </row>
    <row r="480" spans="1:53" s="235" customFormat="1" ht="15" hidden="1" outlineLevel="1">
      <c r="A480" s="440"/>
      <c r="B480" s="265"/>
      <c r="C480" s="263"/>
      <c r="D480" s="267"/>
      <c r="E480" s="267"/>
      <c r="F480" s="267"/>
      <c r="G480" s="267"/>
      <c r="H480" s="267"/>
      <c r="I480" s="267"/>
      <c r="J480" s="267"/>
      <c r="K480" s="267"/>
      <c r="L480" s="267"/>
      <c r="M480" s="267"/>
      <c r="N480" s="267"/>
      <c r="O480" s="267"/>
      <c r="P480" s="267"/>
      <c r="Q480" s="267"/>
      <c r="R480" s="267"/>
      <c r="S480" s="267"/>
      <c r="T480" s="267"/>
      <c r="U480" s="243"/>
      <c r="V480" s="267"/>
      <c r="W480" s="267"/>
      <c r="X480" s="267"/>
      <c r="Y480" s="267"/>
      <c r="Z480" s="267"/>
      <c r="AA480" s="267"/>
      <c r="AB480" s="267"/>
      <c r="AC480" s="267"/>
      <c r="AD480" s="267"/>
      <c r="AE480" s="267"/>
      <c r="AF480" s="267"/>
      <c r="AG480" s="267"/>
      <c r="AH480" s="267"/>
      <c r="AI480" s="267"/>
      <c r="AJ480" s="267"/>
      <c r="AK480" s="267"/>
      <c r="AL480" s="267"/>
      <c r="AM480" s="361"/>
      <c r="AN480" s="359"/>
      <c r="AO480" s="359"/>
      <c r="AP480" s="359"/>
      <c r="AQ480" s="359"/>
      <c r="AR480" s="359"/>
      <c r="AS480" s="359"/>
      <c r="AT480" s="359"/>
      <c r="AU480" s="359"/>
      <c r="AV480" s="359"/>
      <c r="AW480" s="359"/>
      <c r="AX480" s="359"/>
      <c r="AY480" s="359"/>
      <c r="AZ480" s="359"/>
      <c r="BA480" s="264"/>
    </row>
    <row r="481" spans="1:53" ht="15" hidden="1" outlineLevel="1">
      <c r="A481" s="440">
        <v>17</v>
      </c>
      <c r="B481" s="265" t="s">
        <v>9</v>
      </c>
      <c r="C481" s="243" t="s">
        <v>22</v>
      </c>
      <c r="D481" s="247"/>
      <c r="E481" s="247"/>
      <c r="F481" s="247"/>
      <c r="G481" s="247"/>
      <c r="H481" s="247"/>
      <c r="I481" s="247"/>
      <c r="J481" s="247"/>
      <c r="K481" s="247"/>
      <c r="L481" s="247"/>
      <c r="M481" s="247"/>
      <c r="N481" s="247"/>
      <c r="O481" s="247"/>
      <c r="P481" s="247"/>
      <c r="Q481" s="247"/>
      <c r="R481" s="247"/>
      <c r="S481" s="247"/>
      <c r="T481" s="247"/>
      <c r="U481" s="243"/>
      <c r="V481" s="247"/>
      <c r="W481" s="247"/>
      <c r="X481" s="247"/>
      <c r="Y481" s="247"/>
      <c r="Z481" s="247"/>
      <c r="AA481" s="247"/>
      <c r="AB481" s="247"/>
      <c r="AC481" s="247"/>
      <c r="AD481" s="247"/>
      <c r="AE481" s="247"/>
      <c r="AF481" s="247"/>
      <c r="AG481" s="247"/>
      <c r="AH481" s="247"/>
      <c r="AI481" s="247"/>
      <c r="AJ481" s="247"/>
      <c r="AK481" s="247"/>
      <c r="AL481" s="247"/>
      <c r="AM481" s="358"/>
      <c r="AN481" s="358"/>
      <c r="AO481" s="358"/>
      <c r="AP481" s="358"/>
      <c r="AQ481" s="358"/>
      <c r="AR481" s="358"/>
      <c r="AS481" s="358"/>
      <c r="AT481" s="358"/>
      <c r="AU481" s="358"/>
      <c r="AV481" s="358"/>
      <c r="AW481" s="358"/>
      <c r="AX481" s="358"/>
      <c r="AY481" s="358"/>
      <c r="AZ481" s="358"/>
      <c r="BA481" s="248">
        <f>SUM(AM481:AZ481)</f>
        <v>0</v>
      </c>
    </row>
    <row r="482" spans="1:53" ht="15" hidden="1" outlineLevel="1">
      <c r="B482" s="246" t="s">
        <v>951</v>
      </c>
      <c r="C482" s="243" t="s">
        <v>145</v>
      </c>
      <c r="D482" s="247"/>
      <c r="E482" s="247"/>
      <c r="F482" s="247"/>
      <c r="G482" s="247"/>
      <c r="H482" s="247"/>
      <c r="I482" s="247"/>
      <c r="J482" s="247"/>
      <c r="K482" s="247"/>
      <c r="L482" s="247"/>
      <c r="M482" s="247"/>
      <c r="N482" s="247"/>
      <c r="O482" s="247"/>
      <c r="P482" s="247"/>
      <c r="Q482" s="247"/>
      <c r="R482" s="247"/>
      <c r="S482" s="247"/>
      <c r="T482" s="247"/>
      <c r="U482" s="243"/>
      <c r="V482" s="247"/>
      <c r="W482" s="247"/>
      <c r="X482" s="247"/>
      <c r="Y482" s="247"/>
      <c r="Z482" s="247"/>
      <c r="AA482" s="247"/>
      <c r="AB482" s="247"/>
      <c r="AC482" s="247"/>
      <c r="AD482" s="247"/>
      <c r="AE482" s="247"/>
      <c r="AF482" s="247"/>
      <c r="AG482" s="247"/>
      <c r="AH482" s="247"/>
      <c r="AI482" s="247"/>
      <c r="AJ482" s="247"/>
      <c r="AK482" s="247"/>
      <c r="AL482" s="247"/>
      <c r="AM482" s="354">
        <f>AM481</f>
        <v>0</v>
      </c>
      <c r="AN482" s="354">
        <f>AN481</f>
        <v>0</v>
      </c>
      <c r="AO482" s="354">
        <f t="shared" ref="AO482:AZ482" si="167">AO481</f>
        <v>0</v>
      </c>
      <c r="AP482" s="354">
        <f t="shared" si="167"/>
        <v>0</v>
      </c>
      <c r="AQ482" s="354">
        <f t="shared" si="167"/>
        <v>0</v>
      </c>
      <c r="AR482" s="354">
        <f t="shared" si="167"/>
        <v>0</v>
      </c>
      <c r="AS482" s="354">
        <f t="shared" si="167"/>
        <v>0</v>
      </c>
      <c r="AT482" s="354">
        <f t="shared" si="167"/>
        <v>0</v>
      </c>
      <c r="AU482" s="354">
        <f t="shared" si="167"/>
        <v>0</v>
      </c>
      <c r="AV482" s="354">
        <f t="shared" si="167"/>
        <v>0</v>
      </c>
      <c r="AW482" s="354">
        <f t="shared" si="167"/>
        <v>0</v>
      </c>
      <c r="AX482" s="354">
        <f t="shared" si="167"/>
        <v>0</v>
      </c>
      <c r="AY482" s="354">
        <f t="shared" si="167"/>
        <v>0</v>
      </c>
      <c r="AZ482" s="354">
        <f t="shared" si="167"/>
        <v>0</v>
      </c>
      <c r="BA482" s="262"/>
    </row>
    <row r="483" spans="1:53" ht="15" hidden="1" outlineLevel="1">
      <c r="B483" s="266"/>
      <c r="C483" s="257"/>
      <c r="D483" s="243"/>
      <c r="E483" s="243"/>
      <c r="F483" s="243"/>
      <c r="G483" s="243"/>
      <c r="H483" s="243"/>
      <c r="I483" s="243"/>
      <c r="J483" s="243"/>
      <c r="K483" s="243"/>
      <c r="L483" s="243"/>
      <c r="M483" s="243"/>
      <c r="N483" s="243"/>
      <c r="O483" s="243"/>
      <c r="P483" s="243"/>
      <c r="Q483" s="243"/>
      <c r="R483" s="243"/>
      <c r="S483" s="243"/>
      <c r="T483" s="243"/>
      <c r="U483" s="243"/>
      <c r="V483" s="243"/>
      <c r="W483" s="243"/>
      <c r="X483" s="243"/>
      <c r="Y483" s="243"/>
      <c r="Z483" s="243"/>
      <c r="AA483" s="243"/>
      <c r="AB483" s="243"/>
      <c r="AC483" s="243"/>
      <c r="AD483" s="243"/>
      <c r="AE483" s="243"/>
      <c r="AF483" s="243"/>
      <c r="AG483" s="243"/>
      <c r="AH483" s="243"/>
      <c r="AI483" s="243"/>
      <c r="AJ483" s="243"/>
      <c r="AK483" s="243"/>
      <c r="AL483" s="243"/>
      <c r="AM483" s="362"/>
      <c r="AN483" s="363"/>
      <c r="AO483" s="363"/>
      <c r="AP483" s="363"/>
      <c r="AQ483" s="363"/>
      <c r="AR483" s="363"/>
      <c r="AS483" s="363"/>
      <c r="AT483" s="363"/>
      <c r="AU483" s="363"/>
      <c r="AV483" s="363"/>
      <c r="AW483" s="363"/>
      <c r="AX483" s="363"/>
      <c r="AY483" s="363"/>
      <c r="AZ483" s="363"/>
      <c r="BA483" s="268"/>
    </row>
    <row r="484" spans="1:53" ht="15.75" hidden="1" outlineLevel="1">
      <c r="A484" s="441"/>
      <c r="B484" s="240" t="s">
        <v>10</v>
      </c>
      <c r="C484" s="241"/>
      <c r="D484" s="241"/>
      <c r="E484" s="241"/>
      <c r="F484" s="241"/>
      <c r="G484" s="241"/>
      <c r="H484" s="241"/>
      <c r="I484" s="241"/>
      <c r="J484" s="241"/>
      <c r="K484" s="241"/>
      <c r="L484" s="241"/>
      <c r="M484" s="241"/>
      <c r="N484" s="241"/>
      <c r="O484" s="241"/>
      <c r="P484" s="241"/>
      <c r="Q484" s="241"/>
      <c r="R484" s="241"/>
      <c r="S484" s="241"/>
      <c r="T484" s="241"/>
      <c r="U484" s="242"/>
      <c r="V484" s="241"/>
      <c r="W484" s="241"/>
      <c r="X484" s="241"/>
      <c r="Y484" s="241"/>
      <c r="Z484" s="241"/>
      <c r="AA484" s="241"/>
      <c r="AB484" s="241"/>
      <c r="AC484" s="241"/>
      <c r="AD484" s="241"/>
      <c r="AE484" s="241"/>
      <c r="AF484" s="241"/>
      <c r="AG484" s="241"/>
      <c r="AH484" s="241"/>
      <c r="AI484" s="241"/>
      <c r="AJ484" s="241"/>
      <c r="AK484" s="241"/>
      <c r="AL484" s="241"/>
      <c r="AM484" s="357"/>
      <c r="AN484" s="357"/>
      <c r="AO484" s="357"/>
      <c r="AP484" s="357"/>
      <c r="AQ484" s="357"/>
      <c r="AR484" s="357"/>
      <c r="AS484" s="357"/>
      <c r="AT484" s="357"/>
      <c r="AU484" s="357"/>
      <c r="AV484" s="357"/>
      <c r="AW484" s="357"/>
      <c r="AX484" s="357"/>
      <c r="AY484" s="357"/>
      <c r="AZ484" s="357"/>
      <c r="BA484" s="244"/>
    </row>
    <row r="485" spans="1:53" ht="15" hidden="1" outlineLevel="1">
      <c r="A485" s="440">
        <v>18</v>
      </c>
      <c r="B485" s="266" t="s">
        <v>11</v>
      </c>
      <c r="C485" s="243" t="s">
        <v>22</v>
      </c>
      <c r="D485" s="247"/>
      <c r="E485" s="247"/>
      <c r="F485" s="247"/>
      <c r="G485" s="247"/>
      <c r="H485" s="247"/>
      <c r="I485" s="247"/>
      <c r="J485" s="247"/>
      <c r="K485" s="247"/>
      <c r="L485" s="247"/>
      <c r="M485" s="247"/>
      <c r="N485" s="247"/>
      <c r="O485" s="247"/>
      <c r="P485" s="247"/>
      <c r="Q485" s="247"/>
      <c r="R485" s="247"/>
      <c r="S485" s="247"/>
      <c r="T485" s="247"/>
      <c r="U485" s="247">
        <v>12</v>
      </c>
      <c r="V485" s="247"/>
      <c r="W485" s="247"/>
      <c r="X485" s="247"/>
      <c r="Y485" s="247"/>
      <c r="Z485" s="247"/>
      <c r="AA485" s="247"/>
      <c r="AB485" s="247"/>
      <c r="AC485" s="247"/>
      <c r="AD485" s="247"/>
      <c r="AE485" s="247"/>
      <c r="AF485" s="247"/>
      <c r="AG485" s="247"/>
      <c r="AH485" s="247"/>
      <c r="AI485" s="247"/>
      <c r="AJ485" s="247"/>
      <c r="AK485" s="247"/>
      <c r="AL485" s="247"/>
      <c r="AM485" s="369"/>
      <c r="AN485" s="358"/>
      <c r="AO485" s="358"/>
      <c r="AP485" s="358"/>
      <c r="AQ485" s="358"/>
      <c r="AR485" s="358"/>
      <c r="AS485" s="358"/>
      <c r="AT485" s="358"/>
      <c r="AU485" s="358"/>
      <c r="AV485" s="358"/>
      <c r="AW485" s="358"/>
      <c r="AX485" s="358"/>
      <c r="AY485" s="358"/>
      <c r="AZ485" s="358"/>
      <c r="BA485" s="248">
        <f>SUM(AM485:AZ485)</f>
        <v>0</v>
      </c>
    </row>
    <row r="486" spans="1:53" ht="15" hidden="1" outlineLevel="1">
      <c r="B486" s="246" t="s">
        <v>951</v>
      </c>
      <c r="C486" s="243" t="s">
        <v>145</v>
      </c>
      <c r="D486" s="247"/>
      <c r="E486" s="247"/>
      <c r="F486" s="247"/>
      <c r="G486" s="247"/>
      <c r="H486" s="247"/>
      <c r="I486" s="247"/>
      <c r="J486" s="247"/>
      <c r="K486" s="247"/>
      <c r="L486" s="247"/>
      <c r="M486" s="247"/>
      <c r="N486" s="247"/>
      <c r="O486" s="247"/>
      <c r="P486" s="247"/>
      <c r="Q486" s="247"/>
      <c r="R486" s="247"/>
      <c r="S486" s="247"/>
      <c r="T486" s="247"/>
      <c r="U486" s="247">
        <f>U485</f>
        <v>12</v>
      </c>
      <c r="V486" s="247"/>
      <c r="W486" s="247"/>
      <c r="X486" s="247"/>
      <c r="Y486" s="247"/>
      <c r="Z486" s="247"/>
      <c r="AA486" s="247"/>
      <c r="AB486" s="247"/>
      <c r="AC486" s="247"/>
      <c r="AD486" s="247"/>
      <c r="AE486" s="247"/>
      <c r="AF486" s="247"/>
      <c r="AG486" s="247"/>
      <c r="AH486" s="247"/>
      <c r="AI486" s="247"/>
      <c r="AJ486" s="247"/>
      <c r="AK486" s="247"/>
      <c r="AL486" s="247"/>
      <c r="AM486" s="354">
        <f>AM485</f>
        <v>0</v>
      </c>
      <c r="AN486" s="354">
        <f>AN485</f>
        <v>0</v>
      </c>
      <c r="AO486" s="354">
        <f t="shared" ref="AO486:AZ486" si="168">AO485</f>
        <v>0</v>
      </c>
      <c r="AP486" s="354">
        <f t="shared" si="168"/>
        <v>0</v>
      </c>
      <c r="AQ486" s="354">
        <f t="shared" si="168"/>
        <v>0</v>
      </c>
      <c r="AR486" s="354">
        <f t="shared" si="168"/>
        <v>0</v>
      </c>
      <c r="AS486" s="354">
        <f t="shared" si="168"/>
        <v>0</v>
      </c>
      <c r="AT486" s="354">
        <f t="shared" si="168"/>
        <v>0</v>
      </c>
      <c r="AU486" s="354">
        <f t="shared" si="168"/>
        <v>0</v>
      </c>
      <c r="AV486" s="354">
        <f t="shared" si="168"/>
        <v>0</v>
      </c>
      <c r="AW486" s="354">
        <f t="shared" si="168"/>
        <v>0</v>
      </c>
      <c r="AX486" s="354">
        <f t="shared" si="168"/>
        <v>0</v>
      </c>
      <c r="AY486" s="354">
        <f t="shared" si="168"/>
        <v>0</v>
      </c>
      <c r="AZ486" s="354">
        <f t="shared" si="168"/>
        <v>0</v>
      </c>
      <c r="BA486" s="249"/>
    </row>
    <row r="487" spans="1:53" ht="15" hidden="1" outlineLevel="1">
      <c r="B487" s="266"/>
      <c r="C487" s="257"/>
      <c r="D487" s="243"/>
      <c r="E487" s="243"/>
      <c r="F487" s="243"/>
      <c r="G487" s="243"/>
      <c r="H487" s="243"/>
      <c r="I487" s="243"/>
      <c r="J487" s="243"/>
      <c r="K487" s="243"/>
      <c r="L487" s="243"/>
      <c r="M487" s="243"/>
      <c r="N487" s="243"/>
      <c r="O487" s="243"/>
      <c r="P487" s="243"/>
      <c r="Q487" s="243"/>
      <c r="R487" s="243"/>
      <c r="S487" s="243"/>
      <c r="T487" s="243"/>
      <c r="U487" s="243"/>
      <c r="V487" s="243"/>
      <c r="W487" s="243"/>
      <c r="X487" s="243"/>
      <c r="Y487" s="243"/>
      <c r="Z487" s="243"/>
      <c r="AA487" s="243"/>
      <c r="AB487" s="243"/>
      <c r="AC487" s="243"/>
      <c r="AD487" s="243"/>
      <c r="AE487" s="243"/>
      <c r="AF487" s="243"/>
      <c r="AG487" s="243"/>
      <c r="AH487" s="243"/>
      <c r="AI487" s="243"/>
      <c r="AJ487" s="243"/>
      <c r="AK487" s="243"/>
      <c r="AL487" s="243"/>
      <c r="AM487" s="355"/>
      <c r="AN487" s="364"/>
      <c r="AO487" s="364"/>
      <c r="AP487" s="364"/>
      <c r="AQ487" s="364"/>
      <c r="AR487" s="364"/>
      <c r="AS487" s="364"/>
      <c r="AT487" s="364"/>
      <c r="AU487" s="364"/>
      <c r="AV487" s="364"/>
      <c r="AW487" s="364"/>
      <c r="AX487" s="364"/>
      <c r="AY487" s="364"/>
      <c r="AZ487" s="364"/>
      <c r="BA487" s="258"/>
    </row>
    <row r="488" spans="1:53" ht="15" hidden="1" outlineLevel="1">
      <c r="A488" s="440">
        <v>19</v>
      </c>
      <c r="B488" s="266" t="s">
        <v>12</v>
      </c>
      <c r="C488" s="243" t="s">
        <v>22</v>
      </c>
      <c r="D488" s="247"/>
      <c r="E488" s="247"/>
      <c r="F488" s="247"/>
      <c r="G488" s="247"/>
      <c r="H488" s="247"/>
      <c r="I488" s="247"/>
      <c r="J488" s="247"/>
      <c r="K488" s="247"/>
      <c r="L488" s="247"/>
      <c r="M488" s="247"/>
      <c r="N488" s="247"/>
      <c r="O488" s="247"/>
      <c r="P488" s="247"/>
      <c r="Q488" s="247"/>
      <c r="R488" s="247"/>
      <c r="S488" s="247"/>
      <c r="T488" s="247"/>
      <c r="U488" s="247">
        <v>12</v>
      </c>
      <c r="V488" s="247"/>
      <c r="W488" s="247"/>
      <c r="X488" s="247"/>
      <c r="Y488" s="247"/>
      <c r="Z488" s="247"/>
      <c r="AA488" s="247"/>
      <c r="AB488" s="247"/>
      <c r="AC488" s="247"/>
      <c r="AD488" s="247"/>
      <c r="AE488" s="247"/>
      <c r="AF488" s="247"/>
      <c r="AG488" s="247"/>
      <c r="AH488" s="247"/>
      <c r="AI488" s="247"/>
      <c r="AJ488" s="247"/>
      <c r="AK488" s="247"/>
      <c r="AL488" s="247"/>
      <c r="AM488" s="353"/>
      <c r="AN488" s="358"/>
      <c r="AO488" s="358"/>
      <c r="AP488" s="358"/>
      <c r="AQ488" s="358"/>
      <c r="AR488" s="358"/>
      <c r="AS488" s="358"/>
      <c r="AT488" s="358"/>
      <c r="AU488" s="358"/>
      <c r="AV488" s="358"/>
      <c r="AW488" s="358"/>
      <c r="AX488" s="358"/>
      <c r="AY488" s="358"/>
      <c r="AZ488" s="358"/>
      <c r="BA488" s="248">
        <f>SUM(AM488:AZ488)</f>
        <v>0</v>
      </c>
    </row>
    <row r="489" spans="1:53" ht="15" hidden="1" outlineLevel="1">
      <c r="B489" s="246" t="s">
        <v>951</v>
      </c>
      <c r="C489" s="243" t="s">
        <v>145</v>
      </c>
      <c r="D489" s="247"/>
      <c r="E489" s="247"/>
      <c r="F489" s="247"/>
      <c r="G489" s="247"/>
      <c r="H489" s="247"/>
      <c r="I489" s="247"/>
      <c r="J489" s="247"/>
      <c r="K489" s="247"/>
      <c r="L489" s="247"/>
      <c r="M489" s="247"/>
      <c r="N489" s="247"/>
      <c r="O489" s="247"/>
      <c r="P489" s="247"/>
      <c r="Q489" s="247"/>
      <c r="R489" s="247"/>
      <c r="S489" s="247"/>
      <c r="T489" s="247"/>
      <c r="U489" s="247">
        <f>U488</f>
        <v>12</v>
      </c>
      <c r="V489" s="247"/>
      <c r="W489" s="247"/>
      <c r="X489" s="247"/>
      <c r="Y489" s="247"/>
      <c r="Z489" s="247"/>
      <c r="AA489" s="247"/>
      <c r="AB489" s="247"/>
      <c r="AC489" s="247"/>
      <c r="AD489" s="247"/>
      <c r="AE489" s="247"/>
      <c r="AF489" s="247"/>
      <c r="AG489" s="247"/>
      <c r="AH489" s="247"/>
      <c r="AI489" s="247"/>
      <c r="AJ489" s="247"/>
      <c r="AK489" s="247"/>
      <c r="AL489" s="247"/>
      <c r="AM489" s="354">
        <f>AM488</f>
        <v>0</v>
      </c>
      <c r="AN489" s="354">
        <f>AN488</f>
        <v>0</v>
      </c>
      <c r="AO489" s="354">
        <f t="shared" ref="AO489:AZ489" si="169">AO488</f>
        <v>0</v>
      </c>
      <c r="AP489" s="354">
        <f t="shared" si="169"/>
        <v>0</v>
      </c>
      <c r="AQ489" s="354">
        <f t="shared" si="169"/>
        <v>0</v>
      </c>
      <c r="AR489" s="354">
        <f t="shared" si="169"/>
        <v>0</v>
      </c>
      <c r="AS489" s="354">
        <f t="shared" si="169"/>
        <v>0</v>
      </c>
      <c r="AT489" s="354">
        <f t="shared" si="169"/>
        <v>0</v>
      </c>
      <c r="AU489" s="354">
        <f t="shared" si="169"/>
        <v>0</v>
      </c>
      <c r="AV489" s="354">
        <f t="shared" si="169"/>
        <v>0</v>
      </c>
      <c r="AW489" s="354">
        <f t="shared" si="169"/>
        <v>0</v>
      </c>
      <c r="AX489" s="354">
        <f t="shared" si="169"/>
        <v>0</v>
      </c>
      <c r="AY489" s="354">
        <f t="shared" si="169"/>
        <v>0</v>
      </c>
      <c r="AZ489" s="354">
        <f t="shared" si="169"/>
        <v>0</v>
      </c>
      <c r="BA489" s="249"/>
    </row>
    <row r="490" spans="1:53" ht="15" hidden="1" outlineLevel="1">
      <c r="B490" s="266"/>
      <c r="C490" s="257"/>
      <c r="D490" s="243"/>
      <c r="E490" s="243"/>
      <c r="F490" s="243"/>
      <c r="G490" s="243"/>
      <c r="H490" s="243"/>
      <c r="I490" s="243"/>
      <c r="J490" s="243"/>
      <c r="K490" s="243"/>
      <c r="L490" s="243"/>
      <c r="M490" s="243"/>
      <c r="N490" s="243"/>
      <c r="O490" s="243"/>
      <c r="P490" s="243"/>
      <c r="Q490" s="243"/>
      <c r="R490" s="243"/>
      <c r="S490" s="243"/>
      <c r="T490" s="243"/>
      <c r="U490" s="243"/>
      <c r="V490" s="243"/>
      <c r="W490" s="243"/>
      <c r="X490" s="243"/>
      <c r="Y490" s="243"/>
      <c r="Z490" s="243"/>
      <c r="AA490" s="243"/>
      <c r="AB490" s="243"/>
      <c r="AC490" s="243"/>
      <c r="AD490" s="243"/>
      <c r="AE490" s="243"/>
      <c r="AF490" s="243"/>
      <c r="AG490" s="243"/>
      <c r="AH490" s="243"/>
      <c r="AI490" s="243"/>
      <c r="AJ490" s="243"/>
      <c r="AK490" s="243"/>
      <c r="AL490" s="243"/>
      <c r="AM490" s="365"/>
      <c r="AN490" s="365"/>
      <c r="AO490" s="355"/>
      <c r="AP490" s="355"/>
      <c r="AQ490" s="355"/>
      <c r="AR490" s="355"/>
      <c r="AS490" s="355"/>
      <c r="AT490" s="355"/>
      <c r="AU490" s="355"/>
      <c r="AV490" s="355"/>
      <c r="AW490" s="355"/>
      <c r="AX490" s="355"/>
      <c r="AY490" s="355"/>
      <c r="AZ490" s="355"/>
      <c r="BA490" s="258"/>
    </row>
    <row r="491" spans="1:53" ht="15" hidden="1" outlineLevel="1">
      <c r="A491" s="440">
        <v>20</v>
      </c>
      <c r="B491" s="266" t="s">
        <v>979</v>
      </c>
      <c r="C491" s="243" t="s">
        <v>22</v>
      </c>
      <c r="D491" s="247"/>
      <c r="E491" s="247"/>
      <c r="F491" s="247"/>
      <c r="G491" s="247"/>
      <c r="H491" s="247"/>
      <c r="I491" s="247"/>
      <c r="J491" s="247"/>
      <c r="K491" s="247"/>
      <c r="L491" s="247"/>
      <c r="M491" s="247"/>
      <c r="N491" s="247"/>
      <c r="O491" s="247"/>
      <c r="P491" s="247"/>
      <c r="Q491" s="247"/>
      <c r="R491" s="247"/>
      <c r="S491" s="247"/>
      <c r="T491" s="247"/>
      <c r="U491" s="247">
        <v>12</v>
      </c>
      <c r="V491" s="247"/>
      <c r="W491" s="247"/>
      <c r="X491" s="247"/>
      <c r="Y491" s="247"/>
      <c r="Z491" s="247"/>
      <c r="AA491" s="247"/>
      <c r="AB491" s="247"/>
      <c r="AC491" s="247"/>
      <c r="AD491" s="247"/>
      <c r="AE491" s="247"/>
      <c r="AF491" s="247"/>
      <c r="AG491" s="247"/>
      <c r="AH491" s="247"/>
      <c r="AI491" s="247"/>
      <c r="AJ491" s="247"/>
      <c r="AK491" s="247"/>
      <c r="AL491" s="247"/>
      <c r="AM491" s="353"/>
      <c r="AN491" s="358"/>
      <c r="AO491" s="358"/>
      <c r="AP491" s="358"/>
      <c r="AQ491" s="358"/>
      <c r="AR491" s="358"/>
      <c r="AS491" s="358"/>
      <c r="AT491" s="358"/>
      <c r="AU491" s="358"/>
      <c r="AV491" s="358"/>
      <c r="AW491" s="358"/>
      <c r="AX491" s="358"/>
      <c r="AY491" s="358"/>
      <c r="AZ491" s="358"/>
      <c r="BA491" s="248">
        <f>SUM(AM491:AZ491)</f>
        <v>0</v>
      </c>
    </row>
    <row r="492" spans="1:53" ht="15" hidden="1" outlineLevel="1">
      <c r="B492" s="246" t="s">
        <v>951</v>
      </c>
      <c r="C492" s="243" t="s">
        <v>145</v>
      </c>
      <c r="D492" s="247"/>
      <c r="E492" s="247"/>
      <c r="F492" s="247"/>
      <c r="G492" s="247"/>
      <c r="H492" s="247"/>
      <c r="I492" s="247"/>
      <c r="J492" s="247"/>
      <c r="K492" s="247"/>
      <c r="L492" s="247"/>
      <c r="M492" s="247"/>
      <c r="N492" s="247"/>
      <c r="O492" s="247"/>
      <c r="P492" s="247"/>
      <c r="Q492" s="247"/>
      <c r="R492" s="247"/>
      <c r="S492" s="247"/>
      <c r="T492" s="247"/>
      <c r="U492" s="247">
        <f>U491</f>
        <v>12</v>
      </c>
      <c r="V492" s="247"/>
      <c r="W492" s="247"/>
      <c r="X492" s="247"/>
      <c r="Y492" s="247"/>
      <c r="Z492" s="247"/>
      <c r="AA492" s="247"/>
      <c r="AB492" s="247"/>
      <c r="AC492" s="247"/>
      <c r="AD492" s="247"/>
      <c r="AE492" s="247"/>
      <c r="AF492" s="247"/>
      <c r="AG492" s="247"/>
      <c r="AH492" s="247"/>
      <c r="AI492" s="247"/>
      <c r="AJ492" s="247"/>
      <c r="AK492" s="247"/>
      <c r="AL492" s="247"/>
      <c r="AM492" s="354">
        <f>AM491</f>
        <v>0</v>
      </c>
      <c r="AN492" s="354">
        <f>AN491</f>
        <v>0</v>
      </c>
      <c r="AO492" s="354">
        <f t="shared" ref="AO492:AZ492" si="170">AO491</f>
        <v>0</v>
      </c>
      <c r="AP492" s="354">
        <f t="shared" si="170"/>
        <v>0</v>
      </c>
      <c r="AQ492" s="354">
        <f t="shared" si="170"/>
        <v>0</v>
      </c>
      <c r="AR492" s="354">
        <f t="shared" si="170"/>
        <v>0</v>
      </c>
      <c r="AS492" s="354">
        <f t="shared" si="170"/>
        <v>0</v>
      </c>
      <c r="AT492" s="354">
        <f t="shared" si="170"/>
        <v>0</v>
      </c>
      <c r="AU492" s="354">
        <f t="shared" si="170"/>
        <v>0</v>
      </c>
      <c r="AV492" s="354">
        <f t="shared" si="170"/>
        <v>0</v>
      </c>
      <c r="AW492" s="354">
        <f t="shared" si="170"/>
        <v>0</v>
      </c>
      <c r="AX492" s="354">
        <f t="shared" si="170"/>
        <v>0</v>
      </c>
      <c r="AY492" s="354">
        <f t="shared" si="170"/>
        <v>0</v>
      </c>
      <c r="AZ492" s="354">
        <f t="shared" si="170"/>
        <v>0</v>
      </c>
      <c r="BA492" s="258"/>
    </row>
    <row r="493" spans="1:53" ht="15" hidden="1" outlineLevel="1">
      <c r="B493" s="266"/>
      <c r="C493" s="257"/>
      <c r="D493" s="243"/>
      <c r="E493" s="243"/>
      <c r="F493" s="243"/>
      <c r="G493" s="243"/>
      <c r="H493" s="243"/>
      <c r="I493" s="243"/>
      <c r="J493" s="243"/>
      <c r="K493" s="243"/>
      <c r="L493" s="243"/>
      <c r="M493" s="243"/>
      <c r="N493" s="243"/>
      <c r="O493" s="243"/>
      <c r="P493" s="243"/>
      <c r="Q493" s="243"/>
      <c r="R493" s="243"/>
      <c r="S493" s="243"/>
      <c r="T493" s="243"/>
      <c r="U493" s="269"/>
      <c r="V493" s="243"/>
      <c r="W493" s="243"/>
      <c r="X493" s="243"/>
      <c r="Y493" s="243"/>
      <c r="Z493" s="243"/>
      <c r="AA493" s="243"/>
      <c r="AB493" s="243"/>
      <c r="AC493" s="243"/>
      <c r="AD493" s="243"/>
      <c r="AE493" s="243"/>
      <c r="AF493" s="243"/>
      <c r="AG493" s="243"/>
      <c r="AH493" s="243"/>
      <c r="AI493" s="243"/>
      <c r="AJ493" s="243"/>
      <c r="AK493" s="243"/>
      <c r="AL493" s="243"/>
      <c r="AM493" s="355"/>
      <c r="AN493" s="355"/>
      <c r="AO493" s="355"/>
      <c r="AP493" s="355"/>
      <c r="AQ493" s="355"/>
      <c r="AR493" s="355"/>
      <c r="AS493" s="355"/>
      <c r="AT493" s="355"/>
      <c r="AU493" s="355"/>
      <c r="AV493" s="355"/>
      <c r="AW493" s="355"/>
      <c r="AX493" s="355"/>
      <c r="AY493" s="355"/>
      <c r="AZ493" s="355"/>
      <c r="BA493" s="258"/>
    </row>
    <row r="494" spans="1:53" ht="15" hidden="1" outlineLevel="1">
      <c r="A494" s="440">
        <v>21</v>
      </c>
      <c r="B494" s="266" t="s">
        <v>19</v>
      </c>
      <c r="C494" s="243" t="s">
        <v>22</v>
      </c>
      <c r="D494" s="247"/>
      <c r="E494" s="247"/>
      <c r="F494" s="247"/>
      <c r="G494" s="247"/>
      <c r="H494" s="247"/>
      <c r="I494" s="247"/>
      <c r="J494" s="247"/>
      <c r="K494" s="247"/>
      <c r="L494" s="247"/>
      <c r="M494" s="247"/>
      <c r="N494" s="247"/>
      <c r="O494" s="247"/>
      <c r="P494" s="247"/>
      <c r="Q494" s="247"/>
      <c r="R494" s="247"/>
      <c r="S494" s="247"/>
      <c r="T494" s="247"/>
      <c r="U494" s="247">
        <v>12</v>
      </c>
      <c r="V494" s="247"/>
      <c r="W494" s="247"/>
      <c r="X494" s="247"/>
      <c r="Y494" s="247"/>
      <c r="Z494" s="247"/>
      <c r="AA494" s="247"/>
      <c r="AB494" s="247"/>
      <c r="AC494" s="247"/>
      <c r="AD494" s="247"/>
      <c r="AE494" s="247"/>
      <c r="AF494" s="247"/>
      <c r="AG494" s="247"/>
      <c r="AH494" s="247"/>
      <c r="AI494" s="247"/>
      <c r="AJ494" s="247"/>
      <c r="AK494" s="247"/>
      <c r="AL494" s="247"/>
      <c r="AM494" s="353"/>
      <c r="AN494" s="358"/>
      <c r="AO494" s="358"/>
      <c r="AP494" s="358"/>
      <c r="AQ494" s="358"/>
      <c r="AR494" s="358"/>
      <c r="AS494" s="358"/>
      <c r="AT494" s="358"/>
      <c r="AU494" s="358"/>
      <c r="AV494" s="358"/>
      <c r="AW494" s="358"/>
      <c r="AX494" s="358"/>
      <c r="AY494" s="358"/>
      <c r="AZ494" s="358"/>
      <c r="BA494" s="248">
        <f>SUM(AM494:AZ494)</f>
        <v>0</v>
      </c>
    </row>
    <row r="495" spans="1:53" ht="15" hidden="1" outlineLevel="1">
      <c r="B495" s="246" t="s">
        <v>951</v>
      </c>
      <c r="C495" s="243" t="s">
        <v>145</v>
      </c>
      <c r="D495" s="247"/>
      <c r="E495" s="247"/>
      <c r="F495" s="247"/>
      <c r="G495" s="247"/>
      <c r="H495" s="247"/>
      <c r="I495" s="247"/>
      <c r="J495" s="247"/>
      <c r="K495" s="247"/>
      <c r="L495" s="247"/>
      <c r="M495" s="247"/>
      <c r="N495" s="247"/>
      <c r="O495" s="247"/>
      <c r="P495" s="247"/>
      <c r="Q495" s="247"/>
      <c r="R495" s="247"/>
      <c r="S495" s="247"/>
      <c r="T495" s="247"/>
      <c r="U495" s="247">
        <f>U494</f>
        <v>12</v>
      </c>
      <c r="V495" s="247"/>
      <c r="W495" s="247"/>
      <c r="X495" s="247"/>
      <c r="Y495" s="247"/>
      <c r="Z495" s="247"/>
      <c r="AA495" s="247"/>
      <c r="AB495" s="247"/>
      <c r="AC495" s="247"/>
      <c r="AD495" s="247"/>
      <c r="AE495" s="247"/>
      <c r="AF495" s="247"/>
      <c r="AG495" s="247"/>
      <c r="AH495" s="247"/>
      <c r="AI495" s="247"/>
      <c r="AJ495" s="247"/>
      <c r="AK495" s="247"/>
      <c r="AL495" s="247"/>
      <c r="AM495" s="354">
        <f>AM494</f>
        <v>0</v>
      </c>
      <c r="AN495" s="354">
        <f>AN494</f>
        <v>0</v>
      </c>
      <c r="AO495" s="354">
        <f t="shared" ref="AO495:AZ495" si="171">AO494</f>
        <v>0</v>
      </c>
      <c r="AP495" s="354">
        <f t="shared" si="171"/>
        <v>0</v>
      </c>
      <c r="AQ495" s="354">
        <f t="shared" si="171"/>
        <v>0</v>
      </c>
      <c r="AR495" s="354">
        <f t="shared" si="171"/>
        <v>0</v>
      </c>
      <c r="AS495" s="354">
        <f t="shared" si="171"/>
        <v>0</v>
      </c>
      <c r="AT495" s="354">
        <f t="shared" si="171"/>
        <v>0</v>
      </c>
      <c r="AU495" s="354">
        <f t="shared" si="171"/>
        <v>0</v>
      </c>
      <c r="AV495" s="354">
        <f t="shared" si="171"/>
        <v>0</v>
      </c>
      <c r="AW495" s="354">
        <f t="shared" si="171"/>
        <v>0</v>
      </c>
      <c r="AX495" s="354">
        <f t="shared" si="171"/>
        <v>0</v>
      </c>
      <c r="AY495" s="354">
        <f t="shared" si="171"/>
        <v>0</v>
      </c>
      <c r="AZ495" s="354">
        <f t="shared" si="171"/>
        <v>0</v>
      </c>
      <c r="BA495" s="249"/>
    </row>
    <row r="496" spans="1:53" ht="15" hidden="1" outlineLevel="1">
      <c r="B496" s="266"/>
      <c r="C496" s="257"/>
      <c r="D496" s="243"/>
      <c r="E496" s="243"/>
      <c r="F496" s="243"/>
      <c r="G496" s="243"/>
      <c r="H496" s="243"/>
      <c r="I496" s="243"/>
      <c r="J496" s="243"/>
      <c r="K496" s="243"/>
      <c r="L496" s="243"/>
      <c r="M496" s="243"/>
      <c r="N496" s="243"/>
      <c r="O496" s="243"/>
      <c r="P496" s="243"/>
      <c r="Q496" s="243"/>
      <c r="R496" s="243"/>
      <c r="S496" s="243"/>
      <c r="T496" s="243"/>
      <c r="U496" s="243"/>
      <c r="V496" s="243"/>
      <c r="W496" s="243"/>
      <c r="X496" s="243"/>
      <c r="Y496" s="243"/>
      <c r="Z496" s="243"/>
      <c r="AA496" s="243"/>
      <c r="AB496" s="243"/>
      <c r="AC496" s="243"/>
      <c r="AD496" s="243"/>
      <c r="AE496" s="243"/>
      <c r="AF496" s="243"/>
      <c r="AG496" s="243"/>
      <c r="AH496" s="243"/>
      <c r="AI496" s="243"/>
      <c r="AJ496" s="243"/>
      <c r="AK496" s="243"/>
      <c r="AL496" s="243"/>
      <c r="AM496" s="365"/>
      <c r="AN496" s="355"/>
      <c r="AO496" s="355"/>
      <c r="AP496" s="355"/>
      <c r="AQ496" s="355"/>
      <c r="AR496" s="355"/>
      <c r="AS496" s="355"/>
      <c r="AT496" s="355"/>
      <c r="AU496" s="355"/>
      <c r="AV496" s="355"/>
      <c r="AW496" s="355"/>
      <c r="AX496" s="355"/>
      <c r="AY496" s="355"/>
      <c r="AZ496" s="355"/>
      <c r="BA496" s="258"/>
    </row>
    <row r="497" spans="1:53" ht="15" hidden="1" outlineLevel="1">
      <c r="A497" s="440">
        <v>22</v>
      </c>
      <c r="B497" s="266" t="s">
        <v>9</v>
      </c>
      <c r="C497" s="243" t="s">
        <v>22</v>
      </c>
      <c r="D497" s="247"/>
      <c r="E497" s="247"/>
      <c r="F497" s="247"/>
      <c r="G497" s="247"/>
      <c r="H497" s="247"/>
      <c r="I497" s="247"/>
      <c r="J497" s="247"/>
      <c r="K497" s="247"/>
      <c r="L497" s="247"/>
      <c r="M497" s="247"/>
      <c r="N497" s="247"/>
      <c r="O497" s="247"/>
      <c r="P497" s="247"/>
      <c r="Q497" s="247"/>
      <c r="R497" s="247"/>
      <c r="S497" s="247"/>
      <c r="T497" s="247"/>
      <c r="U497" s="243"/>
      <c r="V497" s="247"/>
      <c r="W497" s="247"/>
      <c r="X497" s="247"/>
      <c r="Y497" s="247"/>
      <c r="Z497" s="247"/>
      <c r="AA497" s="247"/>
      <c r="AB497" s="247"/>
      <c r="AC497" s="247"/>
      <c r="AD497" s="247"/>
      <c r="AE497" s="247"/>
      <c r="AF497" s="247"/>
      <c r="AG497" s="247"/>
      <c r="AH497" s="247"/>
      <c r="AI497" s="247"/>
      <c r="AJ497" s="247"/>
      <c r="AK497" s="247"/>
      <c r="AL497" s="247"/>
      <c r="AM497" s="353"/>
      <c r="AN497" s="358"/>
      <c r="AO497" s="358"/>
      <c r="AP497" s="358"/>
      <c r="AQ497" s="358"/>
      <c r="AR497" s="358"/>
      <c r="AS497" s="358"/>
      <c r="AT497" s="358"/>
      <c r="AU497" s="358"/>
      <c r="AV497" s="358"/>
      <c r="AW497" s="358"/>
      <c r="AX497" s="358"/>
      <c r="AY497" s="358"/>
      <c r="AZ497" s="358"/>
      <c r="BA497" s="248">
        <f>SUM(AM497:AZ497)</f>
        <v>0</v>
      </c>
    </row>
    <row r="498" spans="1:53" ht="15" hidden="1" outlineLevel="1">
      <c r="B498" s="246" t="s">
        <v>951</v>
      </c>
      <c r="C498" s="243" t="s">
        <v>145</v>
      </c>
      <c r="D498" s="247"/>
      <c r="E498" s="247"/>
      <c r="F498" s="247"/>
      <c r="G498" s="247"/>
      <c r="H498" s="247"/>
      <c r="I498" s="247"/>
      <c r="J498" s="247"/>
      <c r="K498" s="247"/>
      <c r="L498" s="247"/>
      <c r="M498" s="247"/>
      <c r="N498" s="247"/>
      <c r="O498" s="247"/>
      <c r="P498" s="247"/>
      <c r="Q498" s="247"/>
      <c r="R498" s="247"/>
      <c r="S498" s="247"/>
      <c r="T498" s="247"/>
      <c r="U498" s="243"/>
      <c r="V498" s="247"/>
      <c r="W498" s="247"/>
      <c r="X498" s="247"/>
      <c r="Y498" s="247"/>
      <c r="Z498" s="247"/>
      <c r="AA498" s="247"/>
      <c r="AB498" s="247"/>
      <c r="AC498" s="247"/>
      <c r="AD498" s="247"/>
      <c r="AE498" s="247"/>
      <c r="AF498" s="247"/>
      <c r="AG498" s="247"/>
      <c r="AH498" s="247"/>
      <c r="AI498" s="247"/>
      <c r="AJ498" s="247"/>
      <c r="AK498" s="247"/>
      <c r="AL498" s="247"/>
      <c r="AM498" s="354">
        <f>AM497</f>
        <v>0</v>
      </c>
      <c r="AN498" s="354">
        <f>AN497</f>
        <v>0</v>
      </c>
      <c r="AO498" s="354">
        <f t="shared" ref="AO498:AZ498" si="172">AO497</f>
        <v>0</v>
      </c>
      <c r="AP498" s="354">
        <f t="shared" si="172"/>
        <v>0</v>
      </c>
      <c r="AQ498" s="354">
        <f t="shared" si="172"/>
        <v>0</v>
      </c>
      <c r="AR498" s="354">
        <f t="shared" si="172"/>
        <v>0</v>
      </c>
      <c r="AS498" s="354">
        <f t="shared" si="172"/>
        <v>0</v>
      </c>
      <c r="AT498" s="354">
        <f t="shared" si="172"/>
        <v>0</v>
      </c>
      <c r="AU498" s="354">
        <f t="shared" si="172"/>
        <v>0</v>
      </c>
      <c r="AV498" s="354">
        <f t="shared" si="172"/>
        <v>0</v>
      </c>
      <c r="AW498" s="354">
        <f t="shared" si="172"/>
        <v>0</v>
      </c>
      <c r="AX498" s="354">
        <f t="shared" si="172"/>
        <v>0</v>
      </c>
      <c r="AY498" s="354">
        <f t="shared" si="172"/>
        <v>0</v>
      </c>
      <c r="AZ498" s="354">
        <f t="shared" si="172"/>
        <v>0</v>
      </c>
      <c r="BA498" s="258"/>
    </row>
    <row r="499" spans="1:53" ht="15" hidden="1" outlineLevel="1">
      <c r="B499" s="266"/>
      <c r="C499" s="257"/>
      <c r="D499" s="243"/>
      <c r="E499" s="243"/>
      <c r="F499" s="243"/>
      <c r="G499" s="243"/>
      <c r="H499" s="243"/>
      <c r="I499" s="243"/>
      <c r="J499" s="243"/>
      <c r="K499" s="243"/>
      <c r="L499" s="243"/>
      <c r="M499" s="243"/>
      <c r="N499" s="243"/>
      <c r="O499" s="243"/>
      <c r="P499" s="243"/>
      <c r="Q499" s="243"/>
      <c r="R499" s="243"/>
      <c r="S499" s="243"/>
      <c r="T499" s="243"/>
      <c r="U499" s="243"/>
      <c r="V499" s="243"/>
      <c r="W499" s="243"/>
      <c r="X499" s="243"/>
      <c r="Y499" s="243"/>
      <c r="Z499" s="243"/>
      <c r="AA499" s="243"/>
      <c r="AB499" s="243"/>
      <c r="AC499" s="243"/>
      <c r="AD499" s="243"/>
      <c r="AE499" s="243"/>
      <c r="AF499" s="243"/>
      <c r="AG499" s="243"/>
      <c r="AH499" s="243"/>
      <c r="AI499" s="243"/>
      <c r="AJ499" s="243"/>
      <c r="AK499" s="243"/>
      <c r="AL499" s="243"/>
      <c r="AM499" s="355"/>
      <c r="AN499" s="355"/>
      <c r="AO499" s="355"/>
      <c r="AP499" s="355"/>
      <c r="AQ499" s="355"/>
      <c r="AR499" s="355"/>
      <c r="AS499" s="355"/>
      <c r="AT499" s="355"/>
      <c r="AU499" s="355"/>
      <c r="AV499" s="355"/>
      <c r="AW499" s="355"/>
      <c r="AX499" s="355"/>
      <c r="AY499" s="355"/>
      <c r="AZ499" s="355"/>
      <c r="BA499" s="258"/>
    </row>
    <row r="500" spans="1:53" ht="15.75" hidden="1" outlineLevel="1">
      <c r="A500" s="441"/>
      <c r="B500" s="240" t="s">
        <v>13</v>
      </c>
      <c r="C500" s="241"/>
      <c r="D500" s="242"/>
      <c r="E500" s="242"/>
      <c r="F500" s="242"/>
      <c r="G500" s="242"/>
      <c r="H500" s="242"/>
      <c r="I500" s="242"/>
      <c r="J500" s="242"/>
      <c r="K500" s="242"/>
      <c r="L500" s="242"/>
      <c r="M500" s="242"/>
      <c r="N500" s="242"/>
      <c r="O500" s="242"/>
      <c r="P500" s="242"/>
      <c r="Q500" s="242"/>
      <c r="R500" s="242"/>
      <c r="S500" s="242"/>
      <c r="T500" s="242"/>
      <c r="U500" s="242"/>
      <c r="V500" s="242"/>
      <c r="W500" s="241"/>
      <c r="X500" s="241"/>
      <c r="Y500" s="241"/>
      <c r="Z500" s="241"/>
      <c r="AA500" s="241"/>
      <c r="AB500" s="241"/>
      <c r="AC500" s="241"/>
      <c r="AD500" s="241"/>
      <c r="AE500" s="241"/>
      <c r="AF500" s="241"/>
      <c r="AG500" s="241"/>
      <c r="AH500" s="241"/>
      <c r="AI500" s="241"/>
      <c r="AJ500" s="241"/>
      <c r="AK500" s="241"/>
      <c r="AL500" s="241"/>
      <c r="AM500" s="357"/>
      <c r="AN500" s="357"/>
      <c r="AO500" s="357"/>
      <c r="AP500" s="357"/>
      <c r="AQ500" s="357"/>
      <c r="AR500" s="357"/>
      <c r="AS500" s="357"/>
      <c r="AT500" s="357"/>
      <c r="AU500" s="357"/>
      <c r="AV500" s="357"/>
      <c r="AW500" s="357"/>
      <c r="AX500" s="357"/>
      <c r="AY500" s="357"/>
      <c r="AZ500" s="357"/>
      <c r="BA500" s="244"/>
    </row>
    <row r="501" spans="1:53" ht="15" hidden="1" outlineLevel="1">
      <c r="A501" s="440">
        <v>23</v>
      </c>
      <c r="B501" s="266" t="s">
        <v>13</v>
      </c>
      <c r="C501" s="243" t="s">
        <v>22</v>
      </c>
      <c r="D501" s="247"/>
      <c r="E501" s="247"/>
      <c r="F501" s="247"/>
      <c r="G501" s="247"/>
      <c r="H501" s="247"/>
      <c r="I501" s="247"/>
      <c r="J501" s="247"/>
      <c r="K501" s="247"/>
      <c r="L501" s="247"/>
      <c r="M501" s="247"/>
      <c r="N501" s="247"/>
      <c r="O501" s="247"/>
      <c r="P501" s="247"/>
      <c r="Q501" s="247"/>
      <c r="R501" s="247"/>
      <c r="S501" s="247"/>
      <c r="T501" s="247"/>
      <c r="U501" s="243"/>
      <c r="V501" s="247"/>
      <c r="W501" s="247"/>
      <c r="X501" s="247"/>
      <c r="Y501" s="247"/>
      <c r="Z501" s="247"/>
      <c r="AA501" s="247"/>
      <c r="AB501" s="247"/>
      <c r="AC501" s="247"/>
      <c r="AD501" s="247"/>
      <c r="AE501" s="247"/>
      <c r="AF501" s="247"/>
      <c r="AG501" s="247"/>
      <c r="AH501" s="247"/>
      <c r="AI501" s="247"/>
      <c r="AJ501" s="247"/>
      <c r="AK501" s="247"/>
      <c r="AL501" s="247"/>
      <c r="AM501" s="408"/>
      <c r="AN501" s="353"/>
      <c r="AO501" s="353"/>
      <c r="AP501" s="353"/>
      <c r="AQ501" s="353"/>
      <c r="AR501" s="353"/>
      <c r="AS501" s="353"/>
      <c r="AT501" s="353"/>
      <c r="AU501" s="353"/>
      <c r="AV501" s="353"/>
      <c r="AW501" s="353"/>
      <c r="AX501" s="353"/>
      <c r="AY501" s="353"/>
      <c r="AZ501" s="353"/>
      <c r="BA501" s="248">
        <f>SUM(AM501:AZ501)</f>
        <v>0</v>
      </c>
    </row>
    <row r="502" spans="1:53" ht="15" hidden="1" outlineLevel="1">
      <c r="B502" s="246" t="s">
        <v>951</v>
      </c>
      <c r="C502" s="243" t="s">
        <v>145</v>
      </c>
      <c r="D502" s="247"/>
      <c r="E502" s="247"/>
      <c r="F502" s="247"/>
      <c r="G502" s="247"/>
      <c r="H502" s="247"/>
      <c r="I502" s="247"/>
      <c r="J502" s="247"/>
      <c r="K502" s="247"/>
      <c r="L502" s="247"/>
      <c r="M502" s="247"/>
      <c r="N502" s="247"/>
      <c r="O502" s="247"/>
      <c r="P502" s="247"/>
      <c r="Q502" s="247"/>
      <c r="R502" s="247"/>
      <c r="S502" s="247"/>
      <c r="T502" s="247"/>
      <c r="U502" s="406"/>
      <c r="V502" s="247"/>
      <c r="W502" s="247"/>
      <c r="X502" s="247"/>
      <c r="Y502" s="247"/>
      <c r="Z502" s="247"/>
      <c r="AA502" s="247"/>
      <c r="AB502" s="247"/>
      <c r="AC502" s="247"/>
      <c r="AD502" s="247"/>
      <c r="AE502" s="247"/>
      <c r="AF502" s="247"/>
      <c r="AG502" s="247"/>
      <c r="AH502" s="247"/>
      <c r="AI502" s="247"/>
      <c r="AJ502" s="247"/>
      <c r="AK502" s="247"/>
      <c r="AL502" s="247"/>
      <c r="AM502" s="354">
        <f>AM501</f>
        <v>0</v>
      </c>
      <c r="AN502" s="354">
        <f>AN501</f>
        <v>0</v>
      </c>
      <c r="AO502" s="354">
        <f t="shared" ref="AO502:AZ502" si="173">AO501</f>
        <v>0</v>
      </c>
      <c r="AP502" s="354">
        <f t="shared" si="173"/>
        <v>0</v>
      </c>
      <c r="AQ502" s="354">
        <f t="shared" si="173"/>
        <v>0</v>
      </c>
      <c r="AR502" s="354">
        <f t="shared" si="173"/>
        <v>0</v>
      </c>
      <c r="AS502" s="354">
        <f t="shared" si="173"/>
        <v>0</v>
      </c>
      <c r="AT502" s="354">
        <f t="shared" si="173"/>
        <v>0</v>
      </c>
      <c r="AU502" s="354">
        <f t="shared" si="173"/>
        <v>0</v>
      </c>
      <c r="AV502" s="354">
        <f t="shared" si="173"/>
        <v>0</v>
      </c>
      <c r="AW502" s="354">
        <f t="shared" si="173"/>
        <v>0</v>
      </c>
      <c r="AX502" s="354">
        <f t="shared" si="173"/>
        <v>0</v>
      </c>
      <c r="AY502" s="354">
        <f t="shared" si="173"/>
        <v>0</v>
      </c>
      <c r="AZ502" s="354">
        <f t="shared" si="173"/>
        <v>0</v>
      </c>
      <c r="BA502" s="249"/>
    </row>
    <row r="503" spans="1:53" ht="15" hidden="1" outlineLevel="1">
      <c r="B503" s="266"/>
      <c r="C503" s="257"/>
      <c r="D503" s="243"/>
      <c r="E503" s="243"/>
      <c r="F503" s="243"/>
      <c r="G503" s="243"/>
      <c r="H503" s="243"/>
      <c r="I503" s="243"/>
      <c r="J503" s="243"/>
      <c r="K503" s="243"/>
      <c r="L503" s="243"/>
      <c r="M503" s="243"/>
      <c r="N503" s="243"/>
      <c r="O503" s="243"/>
      <c r="P503" s="243"/>
      <c r="Q503" s="243"/>
      <c r="R503" s="243"/>
      <c r="S503" s="243"/>
      <c r="T503" s="243"/>
      <c r="U503" s="243"/>
      <c r="V503" s="243"/>
      <c r="W503" s="243"/>
      <c r="X503" s="243"/>
      <c r="Y503" s="243"/>
      <c r="Z503" s="243"/>
      <c r="AA503" s="243"/>
      <c r="AB503" s="243"/>
      <c r="AC503" s="243"/>
      <c r="AD503" s="243"/>
      <c r="AE503" s="243"/>
      <c r="AF503" s="243"/>
      <c r="AG503" s="243"/>
      <c r="AH503" s="243"/>
      <c r="AI503" s="243"/>
      <c r="AJ503" s="243"/>
      <c r="AK503" s="243"/>
      <c r="AL503" s="243"/>
      <c r="AM503" s="355"/>
      <c r="AN503" s="355"/>
      <c r="AO503" s="355"/>
      <c r="AP503" s="355"/>
      <c r="AQ503" s="355"/>
      <c r="AR503" s="355"/>
      <c r="AS503" s="355"/>
      <c r="AT503" s="355"/>
      <c r="AU503" s="355"/>
      <c r="AV503" s="355"/>
      <c r="AW503" s="355"/>
      <c r="AX503" s="355"/>
      <c r="AY503" s="355"/>
      <c r="AZ503" s="355"/>
      <c r="BA503" s="258"/>
    </row>
    <row r="504" spans="1:53" s="245" customFormat="1" ht="15.75" hidden="1" outlineLevel="1">
      <c r="A504" s="441"/>
      <c r="B504" s="240" t="s">
        <v>450</v>
      </c>
      <c r="C504" s="241"/>
      <c r="D504" s="242"/>
      <c r="E504" s="242"/>
      <c r="F504" s="242"/>
      <c r="G504" s="242"/>
      <c r="H504" s="242"/>
      <c r="I504" s="242"/>
      <c r="J504" s="242"/>
      <c r="K504" s="242"/>
      <c r="L504" s="242"/>
      <c r="M504" s="242"/>
      <c r="N504" s="242"/>
      <c r="O504" s="242"/>
      <c r="P504" s="242"/>
      <c r="Q504" s="242"/>
      <c r="R504" s="242"/>
      <c r="S504" s="242"/>
      <c r="T504" s="242"/>
      <c r="U504" s="242"/>
      <c r="V504" s="242"/>
      <c r="W504" s="241"/>
      <c r="X504" s="241"/>
      <c r="Y504" s="241"/>
      <c r="Z504" s="241"/>
      <c r="AA504" s="241"/>
      <c r="AB504" s="241"/>
      <c r="AC504" s="241"/>
      <c r="AD504" s="241"/>
      <c r="AE504" s="241"/>
      <c r="AF504" s="241"/>
      <c r="AG504" s="241"/>
      <c r="AH504" s="241"/>
      <c r="AI504" s="241"/>
      <c r="AJ504" s="241"/>
      <c r="AK504" s="241"/>
      <c r="AL504" s="241"/>
      <c r="AM504" s="357"/>
      <c r="AN504" s="357"/>
      <c r="AO504" s="357"/>
      <c r="AP504" s="357"/>
      <c r="AQ504" s="357"/>
      <c r="AR504" s="357"/>
      <c r="AS504" s="357"/>
      <c r="AT504" s="357"/>
      <c r="AU504" s="357"/>
      <c r="AV504" s="357"/>
      <c r="AW504" s="357"/>
      <c r="AX504" s="357"/>
      <c r="AY504" s="357"/>
      <c r="AZ504" s="357"/>
      <c r="BA504" s="244"/>
    </row>
    <row r="505" spans="1:53" s="235" customFormat="1" ht="15" hidden="1" outlineLevel="1">
      <c r="A505" s="440">
        <v>24</v>
      </c>
      <c r="B505" s="266" t="s">
        <v>13</v>
      </c>
      <c r="C505" s="243" t="s">
        <v>22</v>
      </c>
      <c r="D505" s="247"/>
      <c r="E505" s="247"/>
      <c r="F505" s="247"/>
      <c r="G505" s="247"/>
      <c r="H505" s="247"/>
      <c r="I505" s="247"/>
      <c r="J505" s="247"/>
      <c r="K505" s="247"/>
      <c r="L505" s="247"/>
      <c r="M505" s="247"/>
      <c r="N505" s="247"/>
      <c r="O505" s="247"/>
      <c r="P505" s="247"/>
      <c r="Q505" s="247"/>
      <c r="R505" s="247"/>
      <c r="S505" s="247"/>
      <c r="T505" s="247"/>
      <c r="U505" s="243"/>
      <c r="V505" s="247"/>
      <c r="W505" s="247"/>
      <c r="X505" s="247"/>
      <c r="Y505" s="247"/>
      <c r="Z505" s="247"/>
      <c r="AA505" s="247"/>
      <c r="AB505" s="247"/>
      <c r="AC505" s="247"/>
      <c r="AD505" s="247"/>
      <c r="AE505" s="247"/>
      <c r="AF505" s="247"/>
      <c r="AG505" s="247"/>
      <c r="AH505" s="247"/>
      <c r="AI505" s="247"/>
      <c r="AJ505" s="247"/>
      <c r="AK505" s="247"/>
      <c r="AL505" s="247"/>
      <c r="AM505" s="353"/>
      <c r="AN505" s="353"/>
      <c r="AO505" s="353"/>
      <c r="AP505" s="353"/>
      <c r="AQ505" s="353"/>
      <c r="AR505" s="353"/>
      <c r="AS505" s="353"/>
      <c r="AT505" s="353"/>
      <c r="AU505" s="353"/>
      <c r="AV505" s="353"/>
      <c r="AW505" s="353"/>
      <c r="AX505" s="353"/>
      <c r="AY505" s="353"/>
      <c r="AZ505" s="353"/>
      <c r="BA505" s="248">
        <f>SUM(AM505:AZ505)</f>
        <v>0</v>
      </c>
    </row>
    <row r="506" spans="1:53" s="235" customFormat="1" ht="15" hidden="1" outlineLevel="1">
      <c r="A506" s="440"/>
      <c r="B506" s="266" t="s">
        <v>951</v>
      </c>
      <c r="C506" s="243" t="s">
        <v>145</v>
      </c>
      <c r="D506" s="247"/>
      <c r="E506" s="247"/>
      <c r="F506" s="247"/>
      <c r="G506" s="247"/>
      <c r="H506" s="247"/>
      <c r="I506" s="247"/>
      <c r="J506" s="247"/>
      <c r="K506" s="247"/>
      <c r="L506" s="247"/>
      <c r="M506" s="247"/>
      <c r="N506" s="247"/>
      <c r="O506" s="247"/>
      <c r="P506" s="247"/>
      <c r="Q506" s="247"/>
      <c r="R506" s="247"/>
      <c r="S506" s="247"/>
      <c r="T506" s="247"/>
      <c r="U506" s="406"/>
      <c r="V506" s="247"/>
      <c r="W506" s="247"/>
      <c r="X506" s="247"/>
      <c r="Y506" s="247"/>
      <c r="Z506" s="247"/>
      <c r="AA506" s="247"/>
      <c r="AB506" s="247"/>
      <c r="AC506" s="247"/>
      <c r="AD506" s="247"/>
      <c r="AE506" s="247"/>
      <c r="AF506" s="247"/>
      <c r="AG506" s="247"/>
      <c r="AH506" s="247"/>
      <c r="AI506" s="247"/>
      <c r="AJ506" s="247"/>
      <c r="AK506" s="247"/>
      <c r="AL506" s="247"/>
      <c r="AM506" s="354">
        <f>AM505</f>
        <v>0</v>
      </c>
      <c r="AN506" s="354">
        <f>AN505</f>
        <v>0</v>
      </c>
      <c r="AO506" s="354">
        <f t="shared" ref="AO506:AZ506" si="174">AO505</f>
        <v>0</v>
      </c>
      <c r="AP506" s="354">
        <f t="shared" si="174"/>
        <v>0</v>
      </c>
      <c r="AQ506" s="354">
        <f t="shared" si="174"/>
        <v>0</v>
      </c>
      <c r="AR506" s="354">
        <f t="shared" si="174"/>
        <v>0</v>
      </c>
      <c r="AS506" s="354">
        <f t="shared" si="174"/>
        <v>0</v>
      </c>
      <c r="AT506" s="354">
        <f t="shared" si="174"/>
        <v>0</v>
      </c>
      <c r="AU506" s="354">
        <f t="shared" si="174"/>
        <v>0</v>
      </c>
      <c r="AV506" s="354">
        <f t="shared" si="174"/>
        <v>0</v>
      </c>
      <c r="AW506" s="354">
        <f t="shared" si="174"/>
        <v>0</v>
      </c>
      <c r="AX506" s="354">
        <f t="shared" si="174"/>
        <v>0</v>
      </c>
      <c r="AY506" s="354">
        <f t="shared" si="174"/>
        <v>0</v>
      </c>
      <c r="AZ506" s="354">
        <f t="shared" si="174"/>
        <v>0</v>
      </c>
      <c r="BA506" s="249"/>
    </row>
    <row r="507" spans="1:53" s="235" customFormat="1" ht="15" hidden="1" outlineLevel="1">
      <c r="A507" s="440"/>
      <c r="B507" s="266"/>
      <c r="C507" s="257"/>
      <c r="D507" s="243"/>
      <c r="E507" s="243"/>
      <c r="F507" s="243"/>
      <c r="G507" s="243"/>
      <c r="H507" s="243"/>
      <c r="I507" s="243"/>
      <c r="J507" s="243"/>
      <c r="K507" s="243"/>
      <c r="L507" s="243"/>
      <c r="M507" s="243"/>
      <c r="N507" s="243"/>
      <c r="O507" s="243"/>
      <c r="P507" s="243"/>
      <c r="Q507" s="243"/>
      <c r="R507" s="243"/>
      <c r="S507" s="243"/>
      <c r="T507" s="243"/>
      <c r="U507" s="243"/>
      <c r="V507" s="243"/>
      <c r="W507" s="243"/>
      <c r="X507" s="243"/>
      <c r="Y507" s="243"/>
      <c r="Z507" s="243"/>
      <c r="AA507" s="243"/>
      <c r="AB507" s="243"/>
      <c r="AC507" s="243"/>
      <c r="AD507" s="243"/>
      <c r="AE507" s="243"/>
      <c r="AF507" s="243"/>
      <c r="AG507" s="243"/>
      <c r="AH507" s="243"/>
      <c r="AI507" s="243"/>
      <c r="AJ507" s="243"/>
      <c r="AK507" s="243"/>
      <c r="AL507" s="243"/>
      <c r="AM507" s="355"/>
      <c r="AN507" s="355"/>
      <c r="AO507" s="355"/>
      <c r="AP507" s="355"/>
      <c r="AQ507" s="355"/>
      <c r="AR507" s="355"/>
      <c r="AS507" s="355"/>
      <c r="AT507" s="355"/>
      <c r="AU507" s="355"/>
      <c r="AV507" s="355"/>
      <c r="AW507" s="355"/>
      <c r="AX507" s="355"/>
      <c r="AY507" s="355"/>
      <c r="AZ507" s="355"/>
      <c r="BA507" s="258"/>
    </row>
    <row r="508" spans="1:53" s="235" customFormat="1" ht="15" hidden="1" outlineLevel="1">
      <c r="A508" s="440">
        <v>25</v>
      </c>
      <c r="B508" s="265" t="s">
        <v>18</v>
      </c>
      <c r="C508" s="243" t="s">
        <v>22</v>
      </c>
      <c r="D508" s="247"/>
      <c r="E508" s="247"/>
      <c r="F508" s="247"/>
      <c r="G508" s="247"/>
      <c r="H508" s="247"/>
      <c r="I508" s="247"/>
      <c r="J508" s="247"/>
      <c r="K508" s="247"/>
      <c r="L508" s="247"/>
      <c r="M508" s="247"/>
      <c r="N508" s="247"/>
      <c r="O508" s="247"/>
      <c r="P508" s="247"/>
      <c r="Q508" s="247"/>
      <c r="R508" s="247"/>
      <c r="S508" s="247"/>
      <c r="T508" s="247"/>
      <c r="U508" s="247">
        <v>0</v>
      </c>
      <c r="V508" s="247"/>
      <c r="W508" s="247"/>
      <c r="X508" s="247"/>
      <c r="Y508" s="247"/>
      <c r="Z508" s="247"/>
      <c r="AA508" s="247"/>
      <c r="AB508" s="247"/>
      <c r="AC508" s="247"/>
      <c r="AD508" s="247"/>
      <c r="AE508" s="247"/>
      <c r="AF508" s="247"/>
      <c r="AG508" s="247"/>
      <c r="AH508" s="247"/>
      <c r="AI508" s="247"/>
      <c r="AJ508" s="247"/>
      <c r="AK508" s="247"/>
      <c r="AL508" s="247"/>
      <c r="AM508" s="358"/>
      <c r="AN508" s="358"/>
      <c r="AO508" s="358"/>
      <c r="AP508" s="358"/>
      <c r="AQ508" s="358"/>
      <c r="AR508" s="358"/>
      <c r="AS508" s="358"/>
      <c r="AT508" s="358"/>
      <c r="AU508" s="358"/>
      <c r="AV508" s="358"/>
      <c r="AW508" s="358"/>
      <c r="AX508" s="358"/>
      <c r="AY508" s="358"/>
      <c r="AZ508" s="358"/>
      <c r="BA508" s="248">
        <f>SUM(AM508:AZ508)</f>
        <v>0</v>
      </c>
    </row>
    <row r="509" spans="1:53" s="235" customFormat="1" ht="15" hidden="1" outlineLevel="1">
      <c r="A509" s="440"/>
      <c r="B509" s="266" t="s">
        <v>951</v>
      </c>
      <c r="C509" s="243" t="s">
        <v>145</v>
      </c>
      <c r="D509" s="247"/>
      <c r="E509" s="247"/>
      <c r="F509" s="247"/>
      <c r="G509" s="247"/>
      <c r="H509" s="247"/>
      <c r="I509" s="247"/>
      <c r="J509" s="247"/>
      <c r="K509" s="247"/>
      <c r="L509" s="247"/>
      <c r="M509" s="247"/>
      <c r="N509" s="247"/>
      <c r="O509" s="247"/>
      <c r="P509" s="247"/>
      <c r="Q509" s="247"/>
      <c r="R509" s="247"/>
      <c r="S509" s="247"/>
      <c r="T509" s="247"/>
      <c r="U509" s="247">
        <f>U508</f>
        <v>0</v>
      </c>
      <c r="V509" s="247"/>
      <c r="W509" s="247"/>
      <c r="X509" s="247"/>
      <c r="Y509" s="247"/>
      <c r="Z509" s="247"/>
      <c r="AA509" s="247"/>
      <c r="AB509" s="247"/>
      <c r="AC509" s="247"/>
      <c r="AD509" s="247"/>
      <c r="AE509" s="247"/>
      <c r="AF509" s="247"/>
      <c r="AG509" s="247"/>
      <c r="AH509" s="247"/>
      <c r="AI509" s="247"/>
      <c r="AJ509" s="247"/>
      <c r="AK509" s="247"/>
      <c r="AL509" s="247"/>
      <c r="AM509" s="354">
        <f>AM508</f>
        <v>0</v>
      </c>
      <c r="AN509" s="354">
        <f>AN508</f>
        <v>0</v>
      </c>
      <c r="AO509" s="354">
        <f t="shared" ref="AO509:AZ509" si="175">AO508</f>
        <v>0</v>
      </c>
      <c r="AP509" s="354">
        <f t="shared" si="175"/>
        <v>0</v>
      </c>
      <c r="AQ509" s="354">
        <f t="shared" si="175"/>
        <v>0</v>
      </c>
      <c r="AR509" s="354">
        <f t="shared" si="175"/>
        <v>0</v>
      </c>
      <c r="AS509" s="354">
        <f t="shared" si="175"/>
        <v>0</v>
      </c>
      <c r="AT509" s="354">
        <f t="shared" si="175"/>
        <v>0</v>
      </c>
      <c r="AU509" s="354">
        <f t="shared" si="175"/>
        <v>0</v>
      </c>
      <c r="AV509" s="354">
        <f t="shared" si="175"/>
        <v>0</v>
      </c>
      <c r="AW509" s="354">
        <f t="shared" si="175"/>
        <v>0</v>
      </c>
      <c r="AX509" s="354">
        <f t="shared" si="175"/>
        <v>0</v>
      </c>
      <c r="AY509" s="354">
        <f t="shared" si="175"/>
        <v>0</v>
      </c>
      <c r="AZ509" s="354">
        <f t="shared" si="175"/>
        <v>0</v>
      </c>
      <c r="BA509" s="262"/>
    </row>
    <row r="510" spans="1:53" s="235" customFormat="1" ht="15" hidden="1" outlineLevel="1">
      <c r="A510" s="440"/>
      <c r="B510" s="265"/>
      <c r="C510" s="263"/>
      <c r="D510" s="243"/>
      <c r="E510" s="243"/>
      <c r="F510" s="243"/>
      <c r="G510" s="243"/>
      <c r="H510" s="243"/>
      <c r="I510" s="243"/>
      <c r="J510" s="243"/>
      <c r="K510" s="243"/>
      <c r="L510" s="243"/>
      <c r="M510" s="243"/>
      <c r="N510" s="243"/>
      <c r="O510" s="243"/>
      <c r="P510" s="243"/>
      <c r="Q510" s="243"/>
      <c r="R510" s="243"/>
      <c r="S510" s="243"/>
      <c r="T510" s="243"/>
      <c r="U510" s="243"/>
      <c r="V510" s="243"/>
      <c r="W510" s="243"/>
      <c r="X510" s="243"/>
      <c r="Y510" s="243"/>
      <c r="Z510" s="243"/>
      <c r="AA510" s="243"/>
      <c r="AB510" s="243"/>
      <c r="AC510" s="243"/>
      <c r="AD510" s="243"/>
      <c r="AE510" s="243"/>
      <c r="AF510" s="243"/>
      <c r="AG510" s="243"/>
      <c r="AH510" s="243"/>
      <c r="AI510" s="243"/>
      <c r="AJ510" s="243"/>
      <c r="AK510" s="243"/>
      <c r="AL510" s="243"/>
      <c r="AM510" s="359"/>
      <c r="AN510" s="360"/>
      <c r="AO510" s="359"/>
      <c r="AP510" s="359"/>
      <c r="AQ510" s="359"/>
      <c r="AR510" s="359"/>
      <c r="AS510" s="359"/>
      <c r="AT510" s="359"/>
      <c r="AU510" s="359"/>
      <c r="AV510" s="359"/>
      <c r="AW510" s="359"/>
      <c r="AX510" s="359"/>
      <c r="AY510" s="359"/>
      <c r="AZ510" s="359"/>
      <c r="BA510" s="264"/>
    </row>
    <row r="511" spans="1:53" ht="15.75" hidden="1" outlineLevel="1">
      <c r="A511" s="441"/>
      <c r="B511" s="240" t="s">
        <v>14</v>
      </c>
      <c r="C511" s="271"/>
      <c r="D511" s="242"/>
      <c r="E511" s="241"/>
      <c r="F511" s="241"/>
      <c r="G511" s="241"/>
      <c r="H511" s="241"/>
      <c r="I511" s="241"/>
      <c r="J511" s="241"/>
      <c r="K511" s="241"/>
      <c r="L511" s="241"/>
      <c r="M511" s="241"/>
      <c r="N511" s="241"/>
      <c r="O511" s="241"/>
      <c r="P511" s="241"/>
      <c r="Q511" s="241"/>
      <c r="R511" s="241"/>
      <c r="S511" s="241"/>
      <c r="T511" s="241"/>
      <c r="U511" s="243"/>
      <c r="V511" s="241"/>
      <c r="W511" s="241"/>
      <c r="X511" s="241"/>
      <c r="Y511" s="241"/>
      <c r="Z511" s="241"/>
      <c r="AA511" s="241"/>
      <c r="AB511" s="241"/>
      <c r="AC511" s="241"/>
      <c r="AD511" s="241"/>
      <c r="AE511" s="241"/>
      <c r="AF511" s="241"/>
      <c r="AG511" s="241"/>
      <c r="AH511" s="241"/>
      <c r="AI511" s="241"/>
      <c r="AJ511" s="241"/>
      <c r="AK511" s="241"/>
      <c r="AL511" s="241"/>
      <c r="AM511" s="357"/>
      <c r="AN511" s="357"/>
      <c r="AO511" s="357"/>
      <c r="AP511" s="357"/>
      <c r="AQ511" s="357"/>
      <c r="AR511" s="357"/>
      <c r="AS511" s="357"/>
      <c r="AT511" s="357"/>
      <c r="AU511" s="357"/>
      <c r="AV511" s="357"/>
      <c r="AW511" s="357"/>
      <c r="AX511" s="357"/>
      <c r="AY511" s="357"/>
      <c r="AZ511" s="357"/>
      <c r="BA511" s="244"/>
    </row>
    <row r="512" spans="1:53" ht="15" hidden="1" outlineLevel="1">
      <c r="A512" s="440">
        <v>26</v>
      </c>
      <c r="B512" s="272" t="s">
        <v>15</v>
      </c>
      <c r="C512" s="243" t="s">
        <v>22</v>
      </c>
      <c r="D512" s="247"/>
      <c r="E512" s="247"/>
      <c r="F512" s="247"/>
      <c r="G512" s="247"/>
      <c r="H512" s="247"/>
      <c r="I512" s="247"/>
      <c r="J512" s="247"/>
      <c r="K512" s="247"/>
      <c r="L512" s="247"/>
      <c r="M512" s="247"/>
      <c r="N512" s="247"/>
      <c r="O512" s="247"/>
      <c r="P512" s="247"/>
      <c r="Q512" s="247"/>
      <c r="R512" s="247"/>
      <c r="S512" s="247"/>
      <c r="T512" s="247"/>
      <c r="U512" s="247">
        <v>12</v>
      </c>
      <c r="V512" s="247"/>
      <c r="W512" s="247"/>
      <c r="X512" s="247"/>
      <c r="Y512" s="247"/>
      <c r="Z512" s="247"/>
      <c r="AA512" s="247"/>
      <c r="AB512" s="247"/>
      <c r="AC512" s="247"/>
      <c r="AD512" s="247"/>
      <c r="AE512" s="247"/>
      <c r="AF512" s="247"/>
      <c r="AG512" s="247"/>
      <c r="AH512" s="247"/>
      <c r="AI512" s="247"/>
      <c r="AJ512" s="247"/>
      <c r="AK512" s="247"/>
      <c r="AL512" s="247"/>
      <c r="AM512" s="369"/>
      <c r="AN512" s="358"/>
      <c r="AO512" s="358"/>
      <c r="AP512" s="358"/>
      <c r="AQ512" s="358"/>
      <c r="AR512" s="358"/>
      <c r="AS512" s="358"/>
      <c r="AT512" s="358"/>
      <c r="AU512" s="358"/>
      <c r="AV512" s="358"/>
      <c r="AW512" s="358"/>
      <c r="AX512" s="358"/>
      <c r="AY512" s="358"/>
      <c r="AZ512" s="358"/>
      <c r="BA512" s="248">
        <f>SUM(AM512:AZ512)</f>
        <v>0</v>
      </c>
    </row>
    <row r="513" spans="1:53" ht="15" hidden="1" outlineLevel="1">
      <c r="B513" s="246" t="s">
        <v>951</v>
      </c>
      <c r="C513" s="243" t="s">
        <v>145</v>
      </c>
      <c r="D513" s="247"/>
      <c r="E513" s="247"/>
      <c r="F513" s="247"/>
      <c r="G513" s="247"/>
      <c r="H513" s="247"/>
      <c r="I513" s="247"/>
      <c r="J513" s="247"/>
      <c r="K513" s="247"/>
      <c r="L513" s="247"/>
      <c r="M513" s="247"/>
      <c r="N513" s="247"/>
      <c r="O513" s="247"/>
      <c r="P513" s="247"/>
      <c r="Q513" s="247"/>
      <c r="R513" s="247"/>
      <c r="S513" s="247"/>
      <c r="T513" s="247"/>
      <c r="U513" s="247">
        <f>U512</f>
        <v>12</v>
      </c>
      <c r="V513" s="247"/>
      <c r="W513" s="247"/>
      <c r="X513" s="247"/>
      <c r="Y513" s="247"/>
      <c r="Z513" s="247"/>
      <c r="AA513" s="247"/>
      <c r="AB513" s="247"/>
      <c r="AC513" s="247"/>
      <c r="AD513" s="247"/>
      <c r="AE513" s="247"/>
      <c r="AF513" s="247"/>
      <c r="AG513" s="247"/>
      <c r="AH513" s="247"/>
      <c r="AI513" s="247"/>
      <c r="AJ513" s="247"/>
      <c r="AK513" s="247"/>
      <c r="AL513" s="247"/>
      <c r="AM513" s="354">
        <f>AM512</f>
        <v>0</v>
      </c>
      <c r="AN513" s="354">
        <f>AN512</f>
        <v>0</v>
      </c>
      <c r="AO513" s="354">
        <f t="shared" ref="AO513:AZ513" si="176">AO512</f>
        <v>0</v>
      </c>
      <c r="AP513" s="354">
        <f t="shared" si="176"/>
        <v>0</v>
      </c>
      <c r="AQ513" s="354">
        <f t="shared" si="176"/>
        <v>0</v>
      </c>
      <c r="AR513" s="354">
        <f t="shared" si="176"/>
        <v>0</v>
      </c>
      <c r="AS513" s="354">
        <f t="shared" si="176"/>
        <v>0</v>
      </c>
      <c r="AT513" s="354">
        <f t="shared" si="176"/>
        <v>0</v>
      </c>
      <c r="AU513" s="354">
        <f t="shared" si="176"/>
        <v>0</v>
      </c>
      <c r="AV513" s="354">
        <f t="shared" si="176"/>
        <v>0</v>
      </c>
      <c r="AW513" s="354">
        <f t="shared" si="176"/>
        <v>0</v>
      </c>
      <c r="AX513" s="354">
        <f t="shared" si="176"/>
        <v>0</v>
      </c>
      <c r="AY513" s="354">
        <f t="shared" si="176"/>
        <v>0</v>
      </c>
      <c r="AZ513" s="354">
        <f t="shared" si="176"/>
        <v>0</v>
      </c>
      <c r="BA513" s="258"/>
    </row>
    <row r="514" spans="1:53" ht="15" hidden="1" outlineLevel="1">
      <c r="B514" s="273"/>
      <c r="C514" s="243"/>
      <c r="D514" s="243"/>
      <c r="E514" s="243"/>
      <c r="F514" s="243"/>
      <c r="G514" s="243"/>
      <c r="H514" s="243"/>
      <c r="I514" s="243"/>
      <c r="J514" s="243"/>
      <c r="K514" s="243"/>
      <c r="L514" s="243"/>
      <c r="M514" s="243"/>
      <c r="N514" s="243"/>
      <c r="O514" s="243"/>
      <c r="P514" s="243"/>
      <c r="Q514" s="243"/>
      <c r="R514" s="243"/>
      <c r="S514" s="243"/>
      <c r="T514" s="243"/>
      <c r="U514" s="243"/>
      <c r="V514" s="243"/>
      <c r="W514" s="243"/>
      <c r="X514" s="243"/>
      <c r="Y514" s="243"/>
      <c r="Z514" s="243"/>
      <c r="AA514" s="243"/>
      <c r="AB514" s="243"/>
      <c r="AC514" s="243"/>
      <c r="AD514" s="243"/>
      <c r="AE514" s="243"/>
      <c r="AF514" s="243"/>
      <c r="AG514" s="243"/>
      <c r="AH514" s="243"/>
      <c r="AI514" s="243"/>
      <c r="AJ514" s="243"/>
      <c r="AK514" s="243"/>
      <c r="AL514" s="243"/>
      <c r="AM514" s="366"/>
      <c r="AN514" s="367"/>
      <c r="AO514" s="367"/>
      <c r="AP514" s="367"/>
      <c r="AQ514" s="367"/>
      <c r="AR514" s="367"/>
      <c r="AS514" s="367"/>
      <c r="AT514" s="367"/>
      <c r="AU514" s="367"/>
      <c r="AV514" s="367"/>
      <c r="AW514" s="367"/>
      <c r="AX514" s="367"/>
      <c r="AY514" s="367"/>
      <c r="AZ514" s="367"/>
      <c r="BA514" s="249"/>
    </row>
    <row r="515" spans="1:53" ht="15" hidden="1" outlineLevel="1">
      <c r="A515" s="440">
        <v>27</v>
      </c>
      <c r="B515" s="272" t="s">
        <v>16</v>
      </c>
      <c r="C515" s="243" t="s">
        <v>22</v>
      </c>
      <c r="D515" s="247"/>
      <c r="E515" s="247"/>
      <c r="F515" s="247"/>
      <c r="G515" s="247"/>
      <c r="H515" s="247"/>
      <c r="I515" s="247"/>
      <c r="J515" s="247"/>
      <c r="K515" s="247"/>
      <c r="L515" s="247"/>
      <c r="M515" s="247"/>
      <c r="N515" s="247"/>
      <c r="O515" s="247"/>
      <c r="P515" s="247"/>
      <c r="Q515" s="247"/>
      <c r="R515" s="247"/>
      <c r="S515" s="247"/>
      <c r="T515" s="247"/>
      <c r="U515" s="247">
        <v>12</v>
      </c>
      <c r="V515" s="247"/>
      <c r="W515" s="247"/>
      <c r="X515" s="247"/>
      <c r="Y515" s="247"/>
      <c r="Z515" s="247"/>
      <c r="AA515" s="247"/>
      <c r="AB515" s="247"/>
      <c r="AC515" s="247"/>
      <c r="AD515" s="247"/>
      <c r="AE515" s="247"/>
      <c r="AF515" s="247"/>
      <c r="AG515" s="247"/>
      <c r="AH515" s="247"/>
      <c r="AI515" s="247"/>
      <c r="AJ515" s="247"/>
      <c r="AK515" s="247"/>
      <c r="AL515" s="247"/>
      <c r="AM515" s="369"/>
      <c r="AN515" s="358"/>
      <c r="AO515" s="358"/>
      <c r="AP515" s="358"/>
      <c r="AQ515" s="358"/>
      <c r="AR515" s="358"/>
      <c r="AS515" s="358"/>
      <c r="AT515" s="358"/>
      <c r="AU515" s="358"/>
      <c r="AV515" s="358"/>
      <c r="AW515" s="358"/>
      <c r="AX515" s="358"/>
      <c r="AY515" s="358"/>
      <c r="AZ515" s="358"/>
      <c r="BA515" s="248">
        <f>SUM(AM515:AZ515)</f>
        <v>0</v>
      </c>
    </row>
    <row r="516" spans="1:53" ht="15" hidden="1" outlineLevel="1">
      <c r="B516" s="246" t="s">
        <v>951</v>
      </c>
      <c r="C516" s="243" t="s">
        <v>145</v>
      </c>
      <c r="D516" s="247"/>
      <c r="E516" s="247"/>
      <c r="F516" s="247"/>
      <c r="G516" s="247"/>
      <c r="H516" s="247"/>
      <c r="I516" s="247"/>
      <c r="J516" s="247"/>
      <c r="K516" s="247"/>
      <c r="L516" s="247"/>
      <c r="M516" s="247"/>
      <c r="N516" s="247"/>
      <c r="O516" s="247"/>
      <c r="P516" s="247"/>
      <c r="Q516" s="247"/>
      <c r="R516" s="247"/>
      <c r="S516" s="247"/>
      <c r="T516" s="247"/>
      <c r="U516" s="247">
        <f>U515</f>
        <v>12</v>
      </c>
      <c r="V516" s="247"/>
      <c r="W516" s="247"/>
      <c r="X516" s="247"/>
      <c r="Y516" s="247"/>
      <c r="Z516" s="247"/>
      <c r="AA516" s="247"/>
      <c r="AB516" s="247"/>
      <c r="AC516" s="247"/>
      <c r="AD516" s="247"/>
      <c r="AE516" s="247"/>
      <c r="AF516" s="247"/>
      <c r="AG516" s="247"/>
      <c r="AH516" s="247"/>
      <c r="AI516" s="247"/>
      <c r="AJ516" s="247"/>
      <c r="AK516" s="247"/>
      <c r="AL516" s="247"/>
      <c r="AM516" s="354">
        <f>AM515</f>
        <v>0</v>
      </c>
      <c r="AN516" s="354">
        <f>AN515</f>
        <v>0</v>
      </c>
      <c r="AO516" s="354">
        <f t="shared" ref="AO516:AZ516" si="177">AO515</f>
        <v>0</v>
      </c>
      <c r="AP516" s="354">
        <f t="shared" si="177"/>
        <v>0</v>
      </c>
      <c r="AQ516" s="354">
        <f t="shared" si="177"/>
        <v>0</v>
      </c>
      <c r="AR516" s="354">
        <f t="shared" si="177"/>
        <v>0</v>
      </c>
      <c r="AS516" s="354">
        <f t="shared" si="177"/>
        <v>0</v>
      </c>
      <c r="AT516" s="354">
        <f t="shared" si="177"/>
        <v>0</v>
      </c>
      <c r="AU516" s="354">
        <f t="shared" si="177"/>
        <v>0</v>
      </c>
      <c r="AV516" s="354">
        <f t="shared" si="177"/>
        <v>0</v>
      </c>
      <c r="AW516" s="354">
        <f t="shared" si="177"/>
        <v>0</v>
      </c>
      <c r="AX516" s="354">
        <f t="shared" si="177"/>
        <v>0</v>
      </c>
      <c r="AY516" s="354">
        <f t="shared" si="177"/>
        <v>0</v>
      </c>
      <c r="AZ516" s="354">
        <f t="shared" si="177"/>
        <v>0</v>
      </c>
      <c r="BA516" s="258"/>
    </row>
    <row r="517" spans="1:53" ht="15.75" hidden="1" outlineLevel="1">
      <c r="B517" s="274"/>
      <c r="C517" s="252"/>
      <c r="D517" s="243"/>
      <c r="E517" s="243"/>
      <c r="F517" s="243"/>
      <c r="G517" s="243"/>
      <c r="H517" s="243"/>
      <c r="I517" s="243"/>
      <c r="J517" s="243"/>
      <c r="K517" s="243"/>
      <c r="L517" s="243"/>
      <c r="M517" s="243"/>
      <c r="N517" s="243"/>
      <c r="O517" s="243"/>
      <c r="P517" s="243"/>
      <c r="Q517" s="243"/>
      <c r="R517" s="243"/>
      <c r="S517" s="243"/>
      <c r="T517" s="243"/>
      <c r="U517" s="252"/>
      <c r="V517" s="243"/>
      <c r="W517" s="243"/>
      <c r="X517" s="243"/>
      <c r="Y517" s="243"/>
      <c r="Z517" s="243"/>
      <c r="AA517" s="243"/>
      <c r="AB517" s="243"/>
      <c r="AC517" s="243"/>
      <c r="AD517" s="243"/>
      <c r="AE517" s="243"/>
      <c r="AF517" s="243"/>
      <c r="AG517" s="243"/>
      <c r="AH517" s="243"/>
      <c r="AI517" s="243"/>
      <c r="AJ517" s="243"/>
      <c r="AK517" s="243"/>
      <c r="AL517" s="243"/>
      <c r="AM517" s="355"/>
      <c r="AN517" s="355"/>
      <c r="AO517" s="355"/>
      <c r="AP517" s="355"/>
      <c r="AQ517" s="355"/>
      <c r="AR517" s="355"/>
      <c r="AS517" s="355"/>
      <c r="AT517" s="355"/>
      <c r="AU517" s="355"/>
      <c r="AV517" s="355"/>
      <c r="AW517" s="355"/>
      <c r="AX517" s="355"/>
      <c r="AY517" s="355"/>
      <c r="AZ517" s="355"/>
      <c r="BA517" s="258"/>
    </row>
    <row r="518" spans="1:53" ht="15" hidden="1" outlineLevel="1">
      <c r="A518" s="440">
        <v>28</v>
      </c>
      <c r="B518" s="272" t="s">
        <v>17</v>
      </c>
      <c r="C518" s="243" t="s">
        <v>22</v>
      </c>
      <c r="D518" s="247"/>
      <c r="E518" s="247"/>
      <c r="F518" s="247"/>
      <c r="G518" s="247"/>
      <c r="H518" s="247"/>
      <c r="I518" s="247"/>
      <c r="J518" s="247"/>
      <c r="K518" s="247"/>
      <c r="L518" s="247"/>
      <c r="M518" s="247"/>
      <c r="N518" s="247"/>
      <c r="O518" s="247"/>
      <c r="P518" s="247"/>
      <c r="Q518" s="247"/>
      <c r="R518" s="247"/>
      <c r="S518" s="247"/>
      <c r="T518" s="247"/>
      <c r="U518" s="247">
        <v>0</v>
      </c>
      <c r="V518" s="247"/>
      <c r="W518" s="247"/>
      <c r="X518" s="247"/>
      <c r="Y518" s="247"/>
      <c r="Z518" s="247"/>
      <c r="AA518" s="247"/>
      <c r="AB518" s="247"/>
      <c r="AC518" s="247"/>
      <c r="AD518" s="247"/>
      <c r="AE518" s="247"/>
      <c r="AF518" s="247"/>
      <c r="AG518" s="247"/>
      <c r="AH518" s="247"/>
      <c r="AI518" s="247"/>
      <c r="AJ518" s="247"/>
      <c r="AK518" s="247"/>
      <c r="AL518" s="247"/>
      <c r="AM518" s="369"/>
      <c r="AN518" s="358"/>
      <c r="AO518" s="358"/>
      <c r="AP518" s="358"/>
      <c r="AQ518" s="358"/>
      <c r="AR518" s="358"/>
      <c r="AS518" s="358"/>
      <c r="AT518" s="358"/>
      <c r="AU518" s="358"/>
      <c r="AV518" s="358"/>
      <c r="AW518" s="358"/>
      <c r="AX518" s="358"/>
      <c r="AY518" s="358"/>
      <c r="AZ518" s="358"/>
      <c r="BA518" s="248">
        <f>SUM(AM518:AZ518)</f>
        <v>0</v>
      </c>
    </row>
    <row r="519" spans="1:53" ht="15" hidden="1" outlineLevel="1">
      <c r="B519" s="246" t="s">
        <v>951</v>
      </c>
      <c r="C519" s="243" t="s">
        <v>145</v>
      </c>
      <c r="D519" s="247"/>
      <c r="E519" s="247"/>
      <c r="F519" s="247"/>
      <c r="G519" s="247"/>
      <c r="H519" s="247"/>
      <c r="I519" s="247"/>
      <c r="J519" s="247"/>
      <c r="K519" s="247"/>
      <c r="L519" s="247"/>
      <c r="M519" s="247"/>
      <c r="N519" s="247"/>
      <c r="O519" s="247"/>
      <c r="P519" s="247"/>
      <c r="Q519" s="247"/>
      <c r="R519" s="247"/>
      <c r="S519" s="247"/>
      <c r="T519" s="247"/>
      <c r="U519" s="247">
        <f>U518</f>
        <v>0</v>
      </c>
      <c r="V519" s="247"/>
      <c r="W519" s="247"/>
      <c r="X519" s="247"/>
      <c r="Y519" s="247"/>
      <c r="Z519" s="247"/>
      <c r="AA519" s="247"/>
      <c r="AB519" s="247"/>
      <c r="AC519" s="247"/>
      <c r="AD519" s="247"/>
      <c r="AE519" s="247"/>
      <c r="AF519" s="247"/>
      <c r="AG519" s="247"/>
      <c r="AH519" s="247"/>
      <c r="AI519" s="247"/>
      <c r="AJ519" s="247"/>
      <c r="AK519" s="247"/>
      <c r="AL519" s="247"/>
      <c r="AM519" s="354">
        <f>AM518</f>
        <v>0</v>
      </c>
      <c r="AN519" s="354">
        <f>AN518</f>
        <v>0</v>
      </c>
      <c r="AO519" s="354">
        <f t="shared" ref="AO519:AZ519" si="178">AO518</f>
        <v>0</v>
      </c>
      <c r="AP519" s="354">
        <f t="shared" si="178"/>
        <v>0</v>
      </c>
      <c r="AQ519" s="354">
        <f t="shared" si="178"/>
        <v>0</v>
      </c>
      <c r="AR519" s="354">
        <f t="shared" si="178"/>
        <v>0</v>
      </c>
      <c r="AS519" s="354">
        <f t="shared" si="178"/>
        <v>0</v>
      </c>
      <c r="AT519" s="354">
        <f t="shared" si="178"/>
        <v>0</v>
      </c>
      <c r="AU519" s="354">
        <f t="shared" si="178"/>
        <v>0</v>
      </c>
      <c r="AV519" s="354">
        <f t="shared" si="178"/>
        <v>0</v>
      </c>
      <c r="AW519" s="354">
        <f t="shared" si="178"/>
        <v>0</v>
      </c>
      <c r="AX519" s="354">
        <f t="shared" si="178"/>
        <v>0</v>
      </c>
      <c r="AY519" s="354">
        <f t="shared" si="178"/>
        <v>0</v>
      </c>
      <c r="AZ519" s="354">
        <f t="shared" si="178"/>
        <v>0</v>
      </c>
      <c r="BA519" s="249"/>
    </row>
    <row r="520" spans="1:53" ht="15" hidden="1" outlineLevel="1">
      <c r="B520" s="273"/>
      <c r="C520" s="243"/>
      <c r="D520" s="243"/>
      <c r="E520" s="243"/>
      <c r="F520" s="243"/>
      <c r="G520" s="243"/>
      <c r="H520" s="243"/>
      <c r="I520" s="243"/>
      <c r="J520" s="243"/>
      <c r="K520" s="243"/>
      <c r="L520" s="243"/>
      <c r="M520" s="243"/>
      <c r="N520" s="243"/>
      <c r="O520" s="243"/>
      <c r="P520" s="243"/>
      <c r="Q520" s="243"/>
      <c r="R520" s="243"/>
      <c r="S520" s="243"/>
      <c r="T520" s="243"/>
      <c r="U520" s="243"/>
      <c r="V520" s="243"/>
      <c r="W520" s="243"/>
      <c r="X520" s="243"/>
      <c r="Y520" s="243"/>
      <c r="Z520" s="243"/>
      <c r="AA520" s="243"/>
      <c r="AB520" s="243"/>
      <c r="AC520" s="243"/>
      <c r="AD520" s="243"/>
      <c r="AE520" s="243"/>
      <c r="AF520" s="243"/>
      <c r="AG520" s="243"/>
      <c r="AH520" s="243"/>
      <c r="AI520" s="243"/>
      <c r="AJ520" s="243"/>
      <c r="AK520" s="243"/>
      <c r="AL520" s="243"/>
      <c r="AM520" s="355"/>
      <c r="AN520" s="355"/>
      <c r="AO520" s="355"/>
      <c r="AP520" s="355"/>
      <c r="AQ520" s="355"/>
      <c r="AR520" s="355"/>
      <c r="AS520" s="355"/>
      <c r="AT520" s="355"/>
      <c r="AU520" s="355"/>
      <c r="AV520" s="355"/>
      <c r="AW520" s="355"/>
      <c r="AX520" s="355"/>
      <c r="AY520" s="355"/>
      <c r="AZ520" s="355"/>
      <c r="BA520" s="258"/>
    </row>
    <row r="521" spans="1:53" ht="15" hidden="1" outlineLevel="1">
      <c r="A521" s="440">
        <v>29</v>
      </c>
      <c r="B521" s="275" t="s">
        <v>980</v>
      </c>
      <c r="C521" s="243" t="s">
        <v>22</v>
      </c>
      <c r="D521" s="247"/>
      <c r="E521" s="247"/>
      <c r="F521" s="247"/>
      <c r="G521" s="247"/>
      <c r="H521" s="247"/>
      <c r="I521" s="247"/>
      <c r="J521" s="247"/>
      <c r="K521" s="247"/>
      <c r="L521" s="247"/>
      <c r="M521" s="247"/>
      <c r="N521" s="247"/>
      <c r="O521" s="247"/>
      <c r="P521" s="247"/>
      <c r="Q521" s="247"/>
      <c r="R521" s="247"/>
      <c r="S521" s="247"/>
      <c r="T521" s="247"/>
      <c r="U521" s="247">
        <v>0</v>
      </c>
      <c r="V521" s="247"/>
      <c r="W521" s="247"/>
      <c r="X521" s="247"/>
      <c r="Y521" s="247"/>
      <c r="Z521" s="247"/>
      <c r="AA521" s="247"/>
      <c r="AB521" s="247"/>
      <c r="AC521" s="247"/>
      <c r="AD521" s="247"/>
      <c r="AE521" s="247"/>
      <c r="AF521" s="247"/>
      <c r="AG521" s="247"/>
      <c r="AH521" s="247"/>
      <c r="AI521" s="247"/>
      <c r="AJ521" s="247"/>
      <c r="AK521" s="247"/>
      <c r="AL521" s="247"/>
      <c r="AM521" s="369"/>
      <c r="AN521" s="358"/>
      <c r="AO521" s="358"/>
      <c r="AP521" s="358"/>
      <c r="AQ521" s="358"/>
      <c r="AR521" s="358"/>
      <c r="AS521" s="358"/>
      <c r="AT521" s="358"/>
      <c r="AU521" s="358"/>
      <c r="AV521" s="358"/>
      <c r="AW521" s="358"/>
      <c r="AX521" s="358"/>
      <c r="AY521" s="358"/>
      <c r="AZ521" s="358"/>
      <c r="BA521" s="248">
        <f>SUM(AM521:AZ521)</f>
        <v>0</v>
      </c>
    </row>
    <row r="522" spans="1:53" ht="15" hidden="1" outlineLevel="1">
      <c r="B522" s="275" t="s">
        <v>951</v>
      </c>
      <c r="C522" s="243" t="s">
        <v>145</v>
      </c>
      <c r="D522" s="247"/>
      <c r="E522" s="247"/>
      <c r="F522" s="247"/>
      <c r="G522" s="247"/>
      <c r="H522" s="247"/>
      <c r="I522" s="247"/>
      <c r="J522" s="247"/>
      <c r="K522" s="247"/>
      <c r="L522" s="247"/>
      <c r="M522" s="247"/>
      <c r="N522" s="247"/>
      <c r="O522" s="247"/>
      <c r="P522" s="247"/>
      <c r="Q522" s="247"/>
      <c r="R522" s="247"/>
      <c r="S522" s="247"/>
      <c r="T522" s="247"/>
      <c r="U522" s="247">
        <f>U521</f>
        <v>0</v>
      </c>
      <c r="V522" s="247"/>
      <c r="W522" s="247"/>
      <c r="X522" s="247"/>
      <c r="Y522" s="247"/>
      <c r="Z522" s="247"/>
      <c r="AA522" s="247"/>
      <c r="AB522" s="247"/>
      <c r="AC522" s="247"/>
      <c r="AD522" s="247"/>
      <c r="AE522" s="247"/>
      <c r="AF522" s="247"/>
      <c r="AG522" s="247"/>
      <c r="AH522" s="247"/>
      <c r="AI522" s="247"/>
      <c r="AJ522" s="247"/>
      <c r="AK522" s="247"/>
      <c r="AL522" s="247"/>
      <c r="AM522" s="354">
        <f>AM521</f>
        <v>0</v>
      </c>
      <c r="AN522" s="354">
        <f t="shared" ref="AN522:AZ522" si="179">AN521</f>
        <v>0</v>
      </c>
      <c r="AO522" s="354">
        <f t="shared" si="179"/>
        <v>0</v>
      </c>
      <c r="AP522" s="354">
        <f t="shared" si="179"/>
        <v>0</v>
      </c>
      <c r="AQ522" s="354">
        <f t="shared" si="179"/>
        <v>0</v>
      </c>
      <c r="AR522" s="354">
        <f t="shared" si="179"/>
        <v>0</v>
      </c>
      <c r="AS522" s="354">
        <f t="shared" si="179"/>
        <v>0</v>
      </c>
      <c r="AT522" s="354">
        <f t="shared" si="179"/>
        <v>0</v>
      </c>
      <c r="AU522" s="354">
        <f t="shared" si="179"/>
        <v>0</v>
      </c>
      <c r="AV522" s="354">
        <f t="shared" si="179"/>
        <v>0</v>
      </c>
      <c r="AW522" s="354">
        <f t="shared" si="179"/>
        <v>0</v>
      </c>
      <c r="AX522" s="354">
        <f t="shared" si="179"/>
        <v>0</v>
      </c>
      <c r="AY522" s="354">
        <f t="shared" si="179"/>
        <v>0</v>
      </c>
      <c r="AZ522" s="354">
        <f t="shared" si="179"/>
        <v>0</v>
      </c>
      <c r="BA522" s="249"/>
    </row>
    <row r="523" spans="1:53" ht="15" hidden="1" outlineLevel="1">
      <c r="B523" s="275"/>
      <c r="C523" s="243"/>
      <c r="D523" s="243"/>
      <c r="E523" s="243"/>
      <c r="F523" s="243"/>
      <c r="G523" s="243"/>
      <c r="H523" s="243"/>
      <c r="I523" s="243"/>
      <c r="J523" s="243"/>
      <c r="K523" s="243"/>
      <c r="L523" s="243"/>
      <c r="M523" s="243"/>
      <c r="N523" s="243"/>
      <c r="O523" s="243"/>
      <c r="P523" s="243"/>
      <c r="Q523" s="243"/>
      <c r="R523" s="243"/>
      <c r="S523" s="243"/>
      <c r="T523" s="243"/>
      <c r="U523" s="243"/>
      <c r="V523" s="243"/>
      <c r="W523" s="243"/>
      <c r="X523" s="243"/>
      <c r="Y523" s="243"/>
      <c r="Z523" s="243"/>
      <c r="AA523" s="243"/>
      <c r="AB523" s="243"/>
      <c r="AC523" s="243"/>
      <c r="AD523" s="243"/>
      <c r="AE523" s="243"/>
      <c r="AF523" s="243"/>
      <c r="AG523" s="243"/>
      <c r="AH523" s="243"/>
      <c r="AI523" s="243"/>
      <c r="AJ523" s="243"/>
      <c r="AK523" s="243"/>
      <c r="AL523" s="243"/>
      <c r="AM523" s="366"/>
      <c r="AN523" s="366"/>
      <c r="AO523" s="366"/>
      <c r="AP523" s="366"/>
      <c r="AQ523" s="366"/>
      <c r="AR523" s="366"/>
      <c r="AS523" s="366"/>
      <c r="AT523" s="366"/>
      <c r="AU523" s="366"/>
      <c r="AV523" s="366"/>
      <c r="AW523" s="366"/>
      <c r="AX523" s="366"/>
      <c r="AY523" s="366"/>
      <c r="AZ523" s="366"/>
      <c r="BA523" s="264"/>
    </row>
    <row r="524" spans="1:53" s="235" customFormat="1" ht="15" hidden="1" outlineLevel="1">
      <c r="A524" s="440">
        <v>30</v>
      </c>
      <c r="B524" s="265" t="s">
        <v>906</v>
      </c>
      <c r="C524" s="243" t="s">
        <v>22</v>
      </c>
      <c r="D524" s="247"/>
      <c r="E524" s="247"/>
      <c r="F524" s="247"/>
      <c r="G524" s="247"/>
      <c r="H524" s="247"/>
      <c r="I524" s="247"/>
      <c r="J524" s="247"/>
      <c r="K524" s="247"/>
      <c r="L524" s="247"/>
      <c r="M524" s="247"/>
      <c r="N524" s="247"/>
      <c r="O524" s="247"/>
      <c r="P524" s="247"/>
      <c r="Q524" s="247"/>
      <c r="R524" s="247"/>
      <c r="S524" s="247"/>
      <c r="T524" s="247"/>
      <c r="U524" s="247">
        <v>0</v>
      </c>
      <c r="V524" s="247"/>
      <c r="W524" s="247"/>
      <c r="X524" s="247"/>
      <c r="Y524" s="247"/>
      <c r="Z524" s="247"/>
      <c r="AA524" s="247"/>
      <c r="AB524" s="247"/>
      <c r="AC524" s="247"/>
      <c r="AD524" s="247"/>
      <c r="AE524" s="247"/>
      <c r="AF524" s="247"/>
      <c r="AG524" s="247"/>
      <c r="AH524" s="247"/>
      <c r="AI524" s="247"/>
      <c r="AJ524" s="247"/>
      <c r="AK524" s="247"/>
      <c r="AL524" s="247"/>
      <c r="AM524" s="353"/>
      <c r="AN524" s="353"/>
      <c r="AO524" s="353"/>
      <c r="AP524" s="353"/>
      <c r="AQ524" s="353"/>
      <c r="AR524" s="353"/>
      <c r="AS524" s="353"/>
      <c r="AT524" s="353"/>
      <c r="AU524" s="353"/>
      <c r="AV524" s="353"/>
      <c r="AW524" s="353"/>
      <c r="AX524" s="353"/>
      <c r="AY524" s="353"/>
      <c r="AZ524" s="353"/>
      <c r="BA524" s="248">
        <f>SUM(AM524:AZ524)</f>
        <v>0</v>
      </c>
    </row>
    <row r="525" spans="1:53" s="235" customFormat="1" ht="15" hidden="1" outlineLevel="1">
      <c r="A525" s="440"/>
      <c r="B525" s="275" t="s">
        <v>951</v>
      </c>
      <c r="C525" s="243" t="s">
        <v>145</v>
      </c>
      <c r="D525" s="247"/>
      <c r="E525" s="247"/>
      <c r="F525" s="247"/>
      <c r="G525" s="247"/>
      <c r="H525" s="247"/>
      <c r="I525" s="247"/>
      <c r="J525" s="247"/>
      <c r="K525" s="247"/>
      <c r="L525" s="247"/>
      <c r="M525" s="247"/>
      <c r="N525" s="247"/>
      <c r="O525" s="247"/>
      <c r="P525" s="247"/>
      <c r="Q525" s="247"/>
      <c r="R525" s="247"/>
      <c r="S525" s="247"/>
      <c r="T525" s="247"/>
      <c r="U525" s="247">
        <f>U524</f>
        <v>0</v>
      </c>
      <c r="V525" s="247"/>
      <c r="W525" s="247"/>
      <c r="X525" s="247"/>
      <c r="Y525" s="247"/>
      <c r="Z525" s="247"/>
      <c r="AA525" s="247"/>
      <c r="AB525" s="247"/>
      <c r="AC525" s="247"/>
      <c r="AD525" s="247"/>
      <c r="AE525" s="247"/>
      <c r="AF525" s="247"/>
      <c r="AG525" s="247"/>
      <c r="AH525" s="247"/>
      <c r="AI525" s="247"/>
      <c r="AJ525" s="247"/>
      <c r="AK525" s="247"/>
      <c r="AL525" s="247"/>
      <c r="AM525" s="354">
        <f>AM524</f>
        <v>0</v>
      </c>
      <c r="AN525" s="354">
        <f t="shared" ref="AN525:AZ525" si="180">AN524</f>
        <v>0</v>
      </c>
      <c r="AO525" s="354">
        <f t="shared" si="180"/>
        <v>0</v>
      </c>
      <c r="AP525" s="354">
        <f t="shared" si="180"/>
        <v>0</v>
      </c>
      <c r="AQ525" s="354">
        <f t="shared" si="180"/>
        <v>0</v>
      </c>
      <c r="AR525" s="354">
        <f t="shared" si="180"/>
        <v>0</v>
      </c>
      <c r="AS525" s="354">
        <f t="shared" si="180"/>
        <v>0</v>
      </c>
      <c r="AT525" s="354">
        <f t="shared" si="180"/>
        <v>0</v>
      </c>
      <c r="AU525" s="354">
        <f t="shared" si="180"/>
        <v>0</v>
      </c>
      <c r="AV525" s="354">
        <f t="shared" si="180"/>
        <v>0</v>
      </c>
      <c r="AW525" s="354">
        <f t="shared" si="180"/>
        <v>0</v>
      </c>
      <c r="AX525" s="354">
        <f t="shared" si="180"/>
        <v>0</v>
      </c>
      <c r="AY525" s="354">
        <f t="shared" si="180"/>
        <v>0</v>
      </c>
      <c r="AZ525" s="354">
        <f t="shared" si="180"/>
        <v>0</v>
      </c>
      <c r="BA525" s="249"/>
    </row>
    <row r="526" spans="1:53" s="235" customFormat="1" ht="15" hidden="1" outlineLevel="1">
      <c r="A526" s="440"/>
      <c r="B526" s="275"/>
      <c r="C526" s="243"/>
      <c r="D526" s="243"/>
      <c r="E526" s="243"/>
      <c r="F526" s="243"/>
      <c r="G526" s="243"/>
      <c r="H526" s="243"/>
      <c r="I526" s="243"/>
      <c r="J526" s="243"/>
      <c r="K526" s="243"/>
      <c r="L526" s="243"/>
      <c r="M526" s="243"/>
      <c r="N526" s="243"/>
      <c r="O526" s="243"/>
      <c r="P526" s="243"/>
      <c r="Q526" s="243"/>
      <c r="R526" s="243"/>
      <c r="S526" s="243"/>
      <c r="T526" s="243"/>
      <c r="U526" s="243"/>
      <c r="V526" s="243"/>
      <c r="W526" s="243"/>
      <c r="X526" s="243"/>
      <c r="Y526" s="243"/>
      <c r="Z526" s="243"/>
      <c r="AA526" s="243"/>
      <c r="AB526" s="243"/>
      <c r="AC526" s="243"/>
      <c r="AD526" s="243"/>
      <c r="AE526" s="243"/>
      <c r="AF526" s="243"/>
      <c r="AG526" s="243"/>
      <c r="AH526" s="243"/>
      <c r="AI526" s="243"/>
      <c r="AJ526" s="243"/>
      <c r="AK526" s="243"/>
      <c r="AL526" s="243"/>
      <c r="AM526" s="355"/>
      <c r="AN526" s="355"/>
      <c r="AO526" s="355"/>
      <c r="AP526" s="355"/>
      <c r="AQ526" s="355"/>
      <c r="AR526" s="355"/>
      <c r="AS526" s="355"/>
      <c r="AT526" s="355"/>
      <c r="AU526" s="355"/>
      <c r="AV526" s="355"/>
      <c r="AW526" s="355"/>
      <c r="AX526" s="355"/>
      <c r="AY526" s="355"/>
      <c r="AZ526" s="355"/>
      <c r="BA526" s="264"/>
    </row>
    <row r="527" spans="1:53" s="235" customFormat="1" ht="15.75" hidden="1" outlineLevel="1">
      <c r="A527" s="440"/>
      <c r="B527" s="240" t="s">
        <v>451</v>
      </c>
      <c r="C527" s="243"/>
      <c r="D527" s="243"/>
      <c r="E527" s="243"/>
      <c r="F527" s="243"/>
      <c r="G527" s="243"/>
      <c r="H527" s="243"/>
      <c r="I527" s="243"/>
      <c r="J527" s="243"/>
      <c r="K527" s="243"/>
      <c r="L527" s="243"/>
      <c r="M527" s="243"/>
      <c r="N527" s="243"/>
      <c r="O527" s="243"/>
      <c r="P527" s="243"/>
      <c r="Q527" s="243"/>
      <c r="R527" s="243"/>
      <c r="S527" s="243"/>
      <c r="T527" s="243"/>
      <c r="U527" s="243"/>
      <c r="V527" s="243"/>
      <c r="W527" s="243"/>
      <c r="X527" s="243"/>
      <c r="Y527" s="243"/>
      <c r="Z527" s="243"/>
      <c r="AA527" s="243"/>
      <c r="AB527" s="243"/>
      <c r="AC527" s="243"/>
      <c r="AD527" s="243"/>
      <c r="AE527" s="243"/>
      <c r="AF527" s="243"/>
      <c r="AG527" s="243"/>
      <c r="AH527" s="243"/>
      <c r="AI527" s="243"/>
      <c r="AJ527" s="243"/>
      <c r="AK527" s="243"/>
      <c r="AL527" s="243"/>
      <c r="AM527" s="355"/>
      <c r="AN527" s="355"/>
      <c r="AO527" s="355"/>
      <c r="AP527" s="355"/>
      <c r="AQ527" s="355"/>
      <c r="AR527" s="355"/>
      <c r="AS527" s="355"/>
      <c r="AT527" s="355"/>
      <c r="AU527" s="355"/>
      <c r="AV527" s="355"/>
      <c r="AW527" s="355"/>
      <c r="AX527" s="355"/>
      <c r="AY527" s="355"/>
      <c r="AZ527" s="355"/>
      <c r="BA527" s="264"/>
    </row>
    <row r="528" spans="1:53" s="235" customFormat="1" ht="15" hidden="1" outlineLevel="1">
      <c r="A528" s="440">
        <v>31</v>
      </c>
      <c r="B528" s="275" t="s">
        <v>452</v>
      </c>
      <c r="C528" s="243" t="s">
        <v>22</v>
      </c>
      <c r="D528" s="247"/>
      <c r="E528" s="247"/>
      <c r="F528" s="247"/>
      <c r="G528" s="247"/>
      <c r="H528" s="247"/>
      <c r="I528" s="247"/>
      <c r="J528" s="247"/>
      <c r="K528" s="247"/>
      <c r="L528" s="247"/>
      <c r="M528" s="247"/>
      <c r="N528" s="247"/>
      <c r="O528" s="247"/>
      <c r="P528" s="247"/>
      <c r="Q528" s="247"/>
      <c r="R528" s="247"/>
      <c r="S528" s="247"/>
      <c r="T528" s="247"/>
      <c r="U528" s="247">
        <v>0</v>
      </c>
      <c r="V528" s="247"/>
      <c r="W528" s="247"/>
      <c r="X528" s="247"/>
      <c r="Y528" s="247"/>
      <c r="Z528" s="247"/>
      <c r="AA528" s="247"/>
      <c r="AB528" s="247"/>
      <c r="AC528" s="247"/>
      <c r="AD528" s="247"/>
      <c r="AE528" s="247"/>
      <c r="AF528" s="247"/>
      <c r="AG528" s="247"/>
      <c r="AH528" s="247"/>
      <c r="AI528" s="247"/>
      <c r="AJ528" s="247"/>
      <c r="AK528" s="247"/>
      <c r="AL528" s="247"/>
      <c r="AM528" s="353"/>
      <c r="AN528" s="353"/>
      <c r="AO528" s="353"/>
      <c r="AP528" s="353"/>
      <c r="AQ528" s="353"/>
      <c r="AR528" s="353"/>
      <c r="AS528" s="353"/>
      <c r="AT528" s="353"/>
      <c r="AU528" s="353"/>
      <c r="AV528" s="353"/>
      <c r="AW528" s="353"/>
      <c r="AX528" s="353"/>
      <c r="AY528" s="353"/>
      <c r="AZ528" s="353"/>
      <c r="BA528" s="248">
        <f>SUM(AM528:AZ528)</f>
        <v>0</v>
      </c>
    </row>
    <row r="529" spans="1:55" s="235" customFormat="1" ht="15" hidden="1" outlineLevel="1">
      <c r="A529" s="440"/>
      <c r="B529" s="275" t="s">
        <v>951</v>
      </c>
      <c r="C529" s="243" t="s">
        <v>145</v>
      </c>
      <c r="D529" s="247"/>
      <c r="E529" s="247"/>
      <c r="F529" s="247"/>
      <c r="G529" s="247"/>
      <c r="H529" s="247"/>
      <c r="I529" s="247"/>
      <c r="J529" s="247"/>
      <c r="K529" s="247"/>
      <c r="L529" s="247"/>
      <c r="M529" s="247"/>
      <c r="N529" s="247"/>
      <c r="O529" s="247"/>
      <c r="P529" s="247"/>
      <c r="Q529" s="247"/>
      <c r="R529" s="247"/>
      <c r="S529" s="247"/>
      <c r="T529" s="247"/>
      <c r="U529" s="247">
        <f>U528</f>
        <v>0</v>
      </c>
      <c r="V529" s="247"/>
      <c r="W529" s="247"/>
      <c r="X529" s="247"/>
      <c r="Y529" s="247"/>
      <c r="Z529" s="247"/>
      <c r="AA529" s="247"/>
      <c r="AB529" s="247"/>
      <c r="AC529" s="247"/>
      <c r="AD529" s="247"/>
      <c r="AE529" s="247"/>
      <c r="AF529" s="247"/>
      <c r="AG529" s="247"/>
      <c r="AH529" s="247"/>
      <c r="AI529" s="247"/>
      <c r="AJ529" s="247"/>
      <c r="AK529" s="247"/>
      <c r="AL529" s="247"/>
      <c r="AM529" s="354">
        <f>AM528</f>
        <v>0</v>
      </c>
      <c r="AN529" s="354">
        <f t="shared" ref="AN529:AZ529" si="181">AN528</f>
        <v>0</v>
      </c>
      <c r="AO529" s="354">
        <f t="shared" si="181"/>
        <v>0</v>
      </c>
      <c r="AP529" s="354">
        <f t="shared" si="181"/>
        <v>0</v>
      </c>
      <c r="AQ529" s="354">
        <f t="shared" si="181"/>
        <v>0</v>
      </c>
      <c r="AR529" s="354">
        <f t="shared" si="181"/>
        <v>0</v>
      </c>
      <c r="AS529" s="354">
        <f t="shared" si="181"/>
        <v>0</v>
      </c>
      <c r="AT529" s="354">
        <f t="shared" si="181"/>
        <v>0</v>
      </c>
      <c r="AU529" s="354">
        <f t="shared" si="181"/>
        <v>0</v>
      </c>
      <c r="AV529" s="354">
        <f t="shared" si="181"/>
        <v>0</v>
      </c>
      <c r="AW529" s="354">
        <f t="shared" si="181"/>
        <v>0</v>
      </c>
      <c r="AX529" s="354">
        <f t="shared" si="181"/>
        <v>0</v>
      </c>
      <c r="AY529" s="354">
        <f t="shared" si="181"/>
        <v>0</v>
      </c>
      <c r="AZ529" s="354">
        <f t="shared" si="181"/>
        <v>0</v>
      </c>
      <c r="BA529" s="249"/>
    </row>
    <row r="530" spans="1:55" s="235" customFormat="1" ht="15" hidden="1" outlineLevel="1">
      <c r="A530" s="440"/>
      <c r="B530" s="275"/>
      <c r="C530" s="243"/>
      <c r="D530" s="243"/>
      <c r="E530" s="243"/>
      <c r="F530" s="243"/>
      <c r="G530" s="243"/>
      <c r="H530" s="243"/>
      <c r="I530" s="243"/>
      <c r="J530" s="243"/>
      <c r="K530" s="243"/>
      <c r="L530" s="243"/>
      <c r="M530" s="243"/>
      <c r="N530" s="243"/>
      <c r="O530" s="243"/>
      <c r="P530" s="243"/>
      <c r="Q530" s="243"/>
      <c r="R530" s="243"/>
      <c r="S530" s="243"/>
      <c r="T530" s="243"/>
      <c r="U530" s="243"/>
      <c r="V530" s="243"/>
      <c r="W530" s="243"/>
      <c r="X530" s="243"/>
      <c r="Y530" s="243"/>
      <c r="Z530" s="243"/>
      <c r="AA530" s="243"/>
      <c r="AB530" s="243"/>
      <c r="AC530" s="243"/>
      <c r="AD530" s="243"/>
      <c r="AE530" s="243"/>
      <c r="AF530" s="243"/>
      <c r="AG530" s="243"/>
      <c r="AH530" s="243"/>
      <c r="AI530" s="243"/>
      <c r="AJ530" s="243"/>
      <c r="AK530" s="243"/>
      <c r="AL530" s="243"/>
      <c r="AM530" s="355"/>
      <c r="AN530" s="355"/>
      <c r="AO530" s="355"/>
      <c r="AP530" s="355"/>
      <c r="AQ530" s="355"/>
      <c r="AR530" s="355"/>
      <c r="AS530" s="355"/>
      <c r="AT530" s="355"/>
      <c r="AU530" s="355"/>
      <c r="AV530" s="355"/>
      <c r="AW530" s="355"/>
      <c r="AX530" s="355"/>
      <c r="AY530" s="355"/>
      <c r="AZ530" s="355"/>
      <c r="BA530" s="264"/>
    </row>
    <row r="531" spans="1:55" s="235" customFormat="1" ht="15" hidden="1" outlineLevel="1">
      <c r="A531" s="440">
        <v>32</v>
      </c>
      <c r="B531" s="275" t="s">
        <v>453</v>
      </c>
      <c r="C531" s="243" t="s">
        <v>22</v>
      </c>
      <c r="D531" s="247"/>
      <c r="E531" s="247"/>
      <c r="F531" s="247"/>
      <c r="G531" s="247"/>
      <c r="H531" s="247"/>
      <c r="I531" s="247"/>
      <c r="J531" s="247"/>
      <c r="K531" s="247"/>
      <c r="L531" s="247"/>
      <c r="M531" s="247"/>
      <c r="N531" s="247"/>
      <c r="O531" s="247"/>
      <c r="P531" s="247"/>
      <c r="Q531" s="247"/>
      <c r="R531" s="247"/>
      <c r="S531" s="247"/>
      <c r="T531" s="247"/>
      <c r="U531" s="247">
        <v>0</v>
      </c>
      <c r="V531" s="247"/>
      <c r="W531" s="247"/>
      <c r="X531" s="247"/>
      <c r="Y531" s="247"/>
      <c r="Z531" s="247"/>
      <c r="AA531" s="247"/>
      <c r="AB531" s="247"/>
      <c r="AC531" s="247"/>
      <c r="AD531" s="247"/>
      <c r="AE531" s="247"/>
      <c r="AF531" s="247"/>
      <c r="AG531" s="247"/>
      <c r="AH531" s="247"/>
      <c r="AI531" s="247"/>
      <c r="AJ531" s="247"/>
      <c r="AK531" s="247"/>
      <c r="AL531" s="247"/>
      <c r="AM531" s="353"/>
      <c r="AN531" s="353"/>
      <c r="AO531" s="353"/>
      <c r="AP531" s="353"/>
      <c r="AQ531" s="353"/>
      <c r="AR531" s="353"/>
      <c r="AS531" s="353"/>
      <c r="AT531" s="353"/>
      <c r="AU531" s="353"/>
      <c r="AV531" s="353"/>
      <c r="AW531" s="353"/>
      <c r="AX531" s="353"/>
      <c r="AY531" s="353"/>
      <c r="AZ531" s="353"/>
      <c r="BA531" s="248">
        <f>SUM(AM531:AZ531)</f>
        <v>0</v>
      </c>
    </row>
    <row r="532" spans="1:55" s="235" customFormat="1" ht="15" hidden="1" outlineLevel="1">
      <c r="A532" s="440"/>
      <c r="B532" s="275" t="s">
        <v>951</v>
      </c>
      <c r="C532" s="243" t="s">
        <v>145</v>
      </c>
      <c r="D532" s="247"/>
      <c r="E532" s="247"/>
      <c r="F532" s="247"/>
      <c r="G532" s="247"/>
      <c r="H532" s="247"/>
      <c r="I532" s="247"/>
      <c r="J532" s="247"/>
      <c r="K532" s="247"/>
      <c r="L532" s="247"/>
      <c r="M532" s="247"/>
      <c r="N532" s="247"/>
      <c r="O532" s="247"/>
      <c r="P532" s="247"/>
      <c r="Q532" s="247"/>
      <c r="R532" s="247"/>
      <c r="S532" s="247"/>
      <c r="T532" s="247"/>
      <c r="U532" s="247">
        <f>U531</f>
        <v>0</v>
      </c>
      <c r="V532" s="247"/>
      <c r="W532" s="247"/>
      <c r="X532" s="247"/>
      <c r="Y532" s="247"/>
      <c r="Z532" s="247"/>
      <c r="AA532" s="247"/>
      <c r="AB532" s="247"/>
      <c r="AC532" s="247"/>
      <c r="AD532" s="247"/>
      <c r="AE532" s="247"/>
      <c r="AF532" s="247"/>
      <c r="AG532" s="247"/>
      <c r="AH532" s="247"/>
      <c r="AI532" s="247"/>
      <c r="AJ532" s="247"/>
      <c r="AK532" s="247"/>
      <c r="AL532" s="247"/>
      <c r="AM532" s="354">
        <f>AM531</f>
        <v>0</v>
      </c>
      <c r="AN532" s="354">
        <f t="shared" ref="AN532:AZ532" si="182">AN531</f>
        <v>0</v>
      </c>
      <c r="AO532" s="354">
        <f t="shared" si="182"/>
        <v>0</v>
      </c>
      <c r="AP532" s="354">
        <f t="shared" si="182"/>
        <v>0</v>
      </c>
      <c r="AQ532" s="354">
        <f t="shared" si="182"/>
        <v>0</v>
      </c>
      <c r="AR532" s="354">
        <f t="shared" si="182"/>
        <v>0</v>
      </c>
      <c r="AS532" s="354">
        <f t="shared" si="182"/>
        <v>0</v>
      </c>
      <c r="AT532" s="354">
        <f t="shared" si="182"/>
        <v>0</v>
      </c>
      <c r="AU532" s="354">
        <f t="shared" si="182"/>
        <v>0</v>
      </c>
      <c r="AV532" s="354">
        <f t="shared" si="182"/>
        <v>0</v>
      </c>
      <c r="AW532" s="354">
        <f t="shared" si="182"/>
        <v>0</v>
      </c>
      <c r="AX532" s="354">
        <f t="shared" si="182"/>
        <v>0</v>
      </c>
      <c r="AY532" s="354">
        <f t="shared" si="182"/>
        <v>0</v>
      </c>
      <c r="AZ532" s="354">
        <f t="shared" si="182"/>
        <v>0</v>
      </c>
      <c r="BA532" s="249"/>
    </row>
    <row r="533" spans="1:55" s="235" customFormat="1" ht="15" hidden="1" outlineLevel="1">
      <c r="A533" s="440"/>
      <c r="B533" s="275"/>
      <c r="C533" s="243"/>
      <c r="D533" s="243"/>
      <c r="E533" s="243"/>
      <c r="F533" s="243"/>
      <c r="G533" s="243"/>
      <c r="H533" s="243"/>
      <c r="I533" s="243"/>
      <c r="J533" s="243"/>
      <c r="K533" s="243"/>
      <c r="L533" s="243"/>
      <c r="M533" s="243"/>
      <c r="N533" s="243"/>
      <c r="O533" s="243"/>
      <c r="P533" s="243"/>
      <c r="Q533" s="243"/>
      <c r="R533" s="243"/>
      <c r="S533" s="243"/>
      <c r="T533" s="243"/>
      <c r="U533" s="243"/>
      <c r="V533" s="243"/>
      <c r="W533" s="243"/>
      <c r="X533" s="243"/>
      <c r="Y533" s="243"/>
      <c r="Z533" s="243"/>
      <c r="AA533" s="243"/>
      <c r="AB533" s="243"/>
      <c r="AC533" s="243"/>
      <c r="AD533" s="243"/>
      <c r="AE533" s="243"/>
      <c r="AF533" s="243"/>
      <c r="AG533" s="243"/>
      <c r="AH533" s="243"/>
      <c r="AI533" s="243"/>
      <c r="AJ533" s="243"/>
      <c r="AK533" s="243"/>
      <c r="AL533" s="243"/>
      <c r="AM533" s="355"/>
      <c r="AN533" s="355"/>
      <c r="AO533" s="355"/>
      <c r="AP533" s="355"/>
      <c r="AQ533" s="355"/>
      <c r="AR533" s="355"/>
      <c r="AS533" s="355"/>
      <c r="AT533" s="355"/>
      <c r="AU533" s="355"/>
      <c r="AV533" s="355"/>
      <c r="AW533" s="355"/>
      <c r="AX533" s="355"/>
      <c r="AY533" s="355"/>
      <c r="AZ533" s="355"/>
      <c r="BA533" s="264"/>
    </row>
    <row r="534" spans="1:55" s="235" customFormat="1" ht="15" hidden="1" outlineLevel="1">
      <c r="A534" s="440">
        <v>33</v>
      </c>
      <c r="B534" s="275" t="s">
        <v>454</v>
      </c>
      <c r="C534" s="243" t="s">
        <v>22</v>
      </c>
      <c r="D534" s="247"/>
      <c r="E534" s="247"/>
      <c r="F534" s="247"/>
      <c r="G534" s="247"/>
      <c r="H534" s="247"/>
      <c r="I534" s="247"/>
      <c r="J534" s="247"/>
      <c r="K534" s="247"/>
      <c r="L534" s="247"/>
      <c r="M534" s="247"/>
      <c r="N534" s="247"/>
      <c r="O534" s="247"/>
      <c r="P534" s="247"/>
      <c r="Q534" s="247"/>
      <c r="R534" s="247"/>
      <c r="S534" s="247"/>
      <c r="T534" s="247"/>
      <c r="U534" s="247">
        <v>12</v>
      </c>
      <c r="V534" s="247"/>
      <c r="W534" s="247"/>
      <c r="X534" s="247"/>
      <c r="Y534" s="247"/>
      <c r="Z534" s="247"/>
      <c r="AA534" s="247"/>
      <c r="AB534" s="247"/>
      <c r="AC534" s="247"/>
      <c r="AD534" s="247"/>
      <c r="AE534" s="247"/>
      <c r="AF534" s="247"/>
      <c r="AG534" s="247"/>
      <c r="AH534" s="247"/>
      <c r="AI534" s="247"/>
      <c r="AJ534" s="247"/>
      <c r="AK534" s="247"/>
      <c r="AL534" s="247"/>
      <c r="AM534" s="353"/>
      <c r="AN534" s="353"/>
      <c r="AO534" s="353"/>
      <c r="AP534" s="353"/>
      <c r="AQ534" s="353"/>
      <c r="AR534" s="353"/>
      <c r="AS534" s="353"/>
      <c r="AT534" s="353"/>
      <c r="AU534" s="353"/>
      <c r="AV534" s="353"/>
      <c r="AW534" s="353"/>
      <c r="AX534" s="353"/>
      <c r="AY534" s="353"/>
      <c r="AZ534" s="353"/>
      <c r="BA534" s="248">
        <f>SUM(AM534:AZ534)</f>
        <v>0</v>
      </c>
    </row>
    <row r="535" spans="1:55" s="235" customFormat="1" ht="15" hidden="1" outlineLevel="1">
      <c r="A535" s="440"/>
      <c r="B535" s="275" t="s">
        <v>951</v>
      </c>
      <c r="C535" s="243" t="s">
        <v>145</v>
      </c>
      <c r="D535" s="247"/>
      <c r="E535" s="247"/>
      <c r="F535" s="247"/>
      <c r="G535" s="247"/>
      <c r="H535" s="247"/>
      <c r="I535" s="247"/>
      <c r="J535" s="247"/>
      <c r="K535" s="247"/>
      <c r="L535" s="247"/>
      <c r="M535" s="247"/>
      <c r="N535" s="247"/>
      <c r="O535" s="247"/>
      <c r="P535" s="247"/>
      <c r="Q535" s="247"/>
      <c r="R535" s="247"/>
      <c r="S535" s="247"/>
      <c r="T535" s="247"/>
      <c r="U535" s="247">
        <f>U534</f>
        <v>12</v>
      </c>
      <c r="V535" s="247"/>
      <c r="W535" s="247"/>
      <c r="X535" s="247"/>
      <c r="Y535" s="247"/>
      <c r="Z535" s="247"/>
      <c r="AA535" s="247"/>
      <c r="AB535" s="247"/>
      <c r="AC535" s="247"/>
      <c r="AD535" s="247"/>
      <c r="AE535" s="247"/>
      <c r="AF535" s="247"/>
      <c r="AG535" s="247"/>
      <c r="AH535" s="247"/>
      <c r="AI535" s="247"/>
      <c r="AJ535" s="247"/>
      <c r="AK535" s="247"/>
      <c r="AL535" s="247"/>
      <c r="AM535" s="354">
        <f>AM534</f>
        <v>0</v>
      </c>
      <c r="AN535" s="354">
        <f t="shared" ref="AN535:AY535" si="183">AN534</f>
        <v>0</v>
      </c>
      <c r="AO535" s="354">
        <f t="shared" si="183"/>
        <v>0</v>
      </c>
      <c r="AP535" s="354">
        <f t="shared" si="183"/>
        <v>0</v>
      </c>
      <c r="AQ535" s="354">
        <f t="shared" si="183"/>
        <v>0</v>
      </c>
      <c r="AR535" s="354">
        <f t="shared" si="183"/>
        <v>0</v>
      </c>
      <c r="AS535" s="354">
        <f t="shared" si="183"/>
        <v>0</v>
      </c>
      <c r="AT535" s="354">
        <f t="shared" si="183"/>
        <v>0</v>
      </c>
      <c r="AU535" s="354">
        <f t="shared" si="183"/>
        <v>0</v>
      </c>
      <c r="AV535" s="354">
        <f t="shared" si="183"/>
        <v>0</v>
      </c>
      <c r="AW535" s="354">
        <f t="shared" si="183"/>
        <v>0</v>
      </c>
      <c r="AX535" s="354">
        <f t="shared" si="183"/>
        <v>0</v>
      </c>
      <c r="AY535" s="354">
        <f t="shared" si="183"/>
        <v>0</v>
      </c>
      <c r="AZ535" s="354">
        <f>AZ534</f>
        <v>0</v>
      </c>
      <c r="BA535" s="249"/>
    </row>
    <row r="536" spans="1:55" ht="15" hidden="1" outlineLevel="1">
      <c r="B536" s="266"/>
      <c r="C536" s="276"/>
      <c r="D536" s="243"/>
      <c r="E536" s="243"/>
      <c r="F536" s="243"/>
      <c r="G536" s="243"/>
      <c r="H536" s="243"/>
      <c r="I536" s="243"/>
      <c r="J536" s="243"/>
      <c r="K536" s="243"/>
      <c r="L536" s="243"/>
      <c r="M536" s="243"/>
      <c r="N536" s="243"/>
      <c r="O536" s="243"/>
      <c r="P536" s="243"/>
      <c r="Q536" s="243"/>
      <c r="R536" s="243"/>
      <c r="S536" s="243"/>
      <c r="T536" s="243"/>
      <c r="U536" s="252"/>
      <c r="V536" s="243"/>
      <c r="W536" s="277"/>
      <c r="X536" s="277"/>
      <c r="Y536" s="277"/>
      <c r="Z536" s="277"/>
      <c r="AA536" s="277"/>
      <c r="AB536" s="277"/>
      <c r="AC536" s="277"/>
      <c r="AD536" s="277"/>
      <c r="AE536" s="277"/>
      <c r="AF536" s="243"/>
      <c r="AG536" s="243"/>
      <c r="AH536" s="243"/>
      <c r="AI536" s="243"/>
      <c r="AJ536" s="243"/>
      <c r="AK536" s="243"/>
      <c r="AL536" s="243"/>
      <c r="AM536" s="253"/>
      <c r="AN536" s="253"/>
      <c r="AO536" s="253"/>
      <c r="AP536" s="253"/>
      <c r="AQ536" s="253"/>
      <c r="AR536" s="253"/>
      <c r="AS536" s="253"/>
      <c r="AT536" s="253"/>
      <c r="AU536" s="253"/>
      <c r="AV536" s="253"/>
      <c r="AW536" s="253"/>
      <c r="AX536" s="253"/>
      <c r="AY536" s="253"/>
      <c r="AZ536" s="253"/>
      <c r="BA536" s="258"/>
    </row>
    <row r="537" spans="1:55" ht="15.75" collapsed="1">
      <c r="B537" s="278" t="s">
        <v>235</v>
      </c>
      <c r="C537" s="280"/>
      <c r="D537" s="280">
        <f>SUM(D432:D535)</f>
        <v>0</v>
      </c>
      <c r="E537" s="280"/>
      <c r="F537" s="280"/>
      <c r="G537" s="280"/>
      <c r="H537" s="280"/>
      <c r="I537" s="280"/>
      <c r="J537" s="280"/>
      <c r="K537" s="280"/>
      <c r="L537" s="280"/>
      <c r="M537" s="280"/>
      <c r="N537" s="280"/>
      <c r="O537" s="280"/>
      <c r="P537" s="280"/>
      <c r="Q537" s="280"/>
      <c r="R537" s="280"/>
      <c r="S537" s="280"/>
      <c r="T537" s="280"/>
      <c r="U537" s="280"/>
      <c r="V537" s="280">
        <f>SUM(V432:V535)</f>
        <v>0</v>
      </c>
      <c r="W537" s="280"/>
      <c r="X537" s="280"/>
      <c r="Y537" s="280"/>
      <c r="Z537" s="280"/>
      <c r="AA537" s="280"/>
      <c r="AB537" s="280"/>
      <c r="AC537" s="280"/>
      <c r="AD537" s="280"/>
      <c r="AE537" s="280"/>
      <c r="AF537" s="280"/>
      <c r="AG537" s="280"/>
      <c r="AH537" s="280"/>
      <c r="AI537" s="280"/>
      <c r="AJ537" s="280"/>
      <c r="AK537" s="280"/>
      <c r="AL537" s="280"/>
      <c r="AM537" s="280">
        <f>IF(AM431="kWh",SUMPRODUCT(D432:D535,AM432:AM535))</f>
        <v>0</v>
      </c>
      <c r="AN537" s="280">
        <f>IF(AN431="kWh",SUMPRODUCT(D432:D535,AN432:AN535))</f>
        <v>0</v>
      </c>
      <c r="AO537" s="280">
        <f>IF(AO431="kW",SUMPRODUCT(U432:U535,V432:V535,AO432:AO535),SUMPRODUCT(D432:D535,AO432:AO535))</f>
        <v>0</v>
      </c>
      <c r="AP537" s="280">
        <f>IF(AP431="kW",SUMPRODUCT(U432:U535,V432:V535,AP432:AP535),SUMPRODUCT(D432:D535,AP432:AP535))</f>
        <v>0</v>
      </c>
      <c r="AQ537" s="280">
        <f>IF(AQ431="kW",SUMPRODUCT(U432:U535,V432:V535,AQ432:AQ535),SUMPRODUCT(D432:D535,AQ432:AQ535))</f>
        <v>0</v>
      </c>
      <c r="AR537" s="280">
        <f>IF(AR431="kW",SUMPRODUCT(U432:U535,V432:V535,AR432:AR535),SUMPRODUCT(D432:D535,AR432:AR535))</f>
        <v>0</v>
      </c>
      <c r="AS537" s="280">
        <f>IF(AS431="kW",SUMPRODUCT(U432:U535,V432:V535,AS432:AS535),SUMPRODUCT(D432:D535,AS432:AS535))</f>
        <v>0</v>
      </c>
      <c r="AT537" s="280">
        <f>IF(AT431="kW",SUMPRODUCT(U432:U535,V432:V535,AT432:AT535),SUMPRODUCT(D432:D535,AT432:AT535))</f>
        <v>0</v>
      </c>
      <c r="AU537" s="280">
        <f>IF(AU431="kW",SUMPRODUCT(U432:U535,V432:V535,AU432:AU535),SUMPRODUCT(D432:D535,AU432:AU535))</f>
        <v>0</v>
      </c>
      <c r="AV537" s="280">
        <f>IF(AV431="kW",SUMPRODUCT(U432:U535,V432:V535,AV432:AV535),SUMPRODUCT(D432:D535,AV432:AV535))</f>
        <v>0</v>
      </c>
      <c r="AW537" s="280">
        <f>IF(AW431="kW",SUMPRODUCT(U432:U535,V432:V535,AW432:AW535),SUMPRODUCT(D432:D535,AW432:AW535))</f>
        <v>0</v>
      </c>
      <c r="AX537" s="280">
        <f>IF(AX431="kW",SUMPRODUCT(U432:U535,V432:V535,AX432:AX535),SUMPRODUCT(D432:D535,AX432:AX535))</f>
        <v>0</v>
      </c>
      <c r="AY537" s="280">
        <f>IF(AY431="kW",SUMPRODUCT(U432:U535,V432:V535,AY432:AY535),SUMPRODUCT(D432:D535,AY432:AY535))</f>
        <v>0</v>
      </c>
      <c r="AZ537" s="280">
        <f>IF(AZ431="kW",SUMPRODUCT(U432:U535,V432:V535,AZ432:AZ535),SUMPRODUCT(D432:D535,AZ432:AZ535))</f>
        <v>0</v>
      </c>
      <c r="BA537" s="281"/>
    </row>
    <row r="538" spans="1:55" ht="15.75">
      <c r="B538" s="335" t="s">
        <v>236</v>
      </c>
      <c r="C538" s="336"/>
      <c r="D538" s="336"/>
      <c r="E538" s="336"/>
      <c r="F538" s="336"/>
      <c r="G538" s="336"/>
      <c r="H538" s="336"/>
      <c r="I538" s="336"/>
      <c r="J538" s="336"/>
      <c r="K538" s="336"/>
      <c r="L538" s="336"/>
      <c r="M538" s="336"/>
      <c r="N538" s="336"/>
      <c r="O538" s="336"/>
      <c r="P538" s="336"/>
      <c r="Q538" s="336"/>
      <c r="R538" s="336"/>
      <c r="S538" s="336"/>
      <c r="T538" s="336"/>
      <c r="U538" s="336"/>
      <c r="V538" s="336"/>
      <c r="W538" s="336"/>
      <c r="X538" s="336"/>
      <c r="Y538" s="336"/>
      <c r="Z538" s="336"/>
      <c r="AA538" s="336"/>
      <c r="AB538" s="336"/>
      <c r="AC538" s="336"/>
      <c r="AD538" s="336"/>
      <c r="AE538" s="336"/>
      <c r="AF538" s="336"/>
      <c r="AG538" s="336"/>
      <c r="AH538" s="336"/>
      <c r="AI538" s="336"/>
      <c r="AJ538" s="336"/>
      <c r="AK538" s="336"/>
      <c r="AL538" s="336"/>
      <c r="AM538" s="279">
        <f>HLOOKUP(AM430,'2. LRAMVA Threshold'!$B$42:$Q$53,6,FALSE)</f>
        <v>0</v>
      </c>
      <c r="AN538" s="279">
        <f>HLOOKUP(AN430,'2. LRAMVA Threshold'!$B$42:$Q$53,6,FALSE)</f>
        <v>0</v>
      </c>
      <c r="AO538" s="279">
        <f>HLOOKUP(AO430,'2. LRAMVA Threshold'!$B$42:$Q$53,6,FALSE)</f>
        <v>0</v>
      </c>
      <c r="AP538" s="279">
        <f>HLOOKUP(AP430,'2. LRAMVA Threshold'!$B$42:$Q$53,6,FALSE)</f>
        <v>0</v>
      </c>
      <c r="AQ538" s="279">
        <f>HLOOKUP(AQ430,'2. LRAMVA Threshold'!$B$42:$Q$53,6,FALSE)</f>
        <v>0</v>
      </c>
      <c r="AR538" s="279">
        <f>HLOOKUP(AR430,'2. LRAMVA Threshold'!$B$42:$Q$53,6,FALSE)</f>
        <v>0</v>
      </c>
      <c r="AS538" s="279">
        <f>HLOOKUP(AS430,'2. LRAMVA Threshold'!$B$42:$Q$53,6,FALSE)</f>
        <v>0</v>
      </c>
      <c r="AT538" s="279">
        <f>HLOOKUP(AT430,'2. LRAMVA Threshold'!$B$42:$Q$53,6,FALSE)</f>
        <v>0</v>
      </c>
      <c r="AU538" s="279">
        <f>HLOOKUP(AU430,'2. LRAMVA Threshold'!$B$42:$Q$53,6,FALSE)</f>
        <v>0</v>
      </c>
      <c r="AV538" s="279">
        <f>HLOOKUP(AV430,'2. LRAMVA Threshold'!$B$42:$Q$53,6,FALSE)</f>
        <v>0</v>
      </c>
      <c r="AW538" s="279">
        <f>HLOOKUP(AW430,'2. LRAMVA Threshold'!$B$42:$Q$53,6,FALSE)</f>
        <v>0</v>
      </c>
      <c r="AX538" s="279">
        <f>HLOOKUP(AX430,'2. LRAMVA Threshold'!$B$42:$Q$53,6,FALSE)</f>
        <v>0</v>
      </c>
      <c r="AY538" s="279">
        <f>HLOOKUP(AY430,'2. LRAMVA Threshold'!$B$42:$Q$53,6,FALSE)</f>
        <v>0</v>
      </c>
      <c r="AZ538" s="279">
        <f>HLOOKUP(AZ430,'2. LRAMVA Threshold'!$B$42:$Q$53,6,FALSE)</f>
        <v>0</v>
      </c>
      <c r="BA538" s="337"/>
    </row>
    <row r="539" spans="1:55" ht="15">
      <c r="B539" s="338"/>
      <c r="C539" s="339"/>
      <c r="D539" s="340"/>
      <c r="E539" s="340"/>
      <c r="F539" s="340"/>
      <c r="G539" s="340"/>
      <c r="H539" s="340"/>
      <c r="I539" s="340"/>
      <c r="J539" s="340"/>
      <c r="K539" s="340"/>
      <c r="L539" s="340"/>
      <c r="M539" s="340"/>
      <c r="N539" s="340"/>
      <c r="O539" s="340"/>
      <c r="P539" s="340"/>
      <c r="Q539" s="340"/>
      <c r="R539" s="340"/>
      <c r="S539" s="340"/>
      <c r="T539" s="340"/>
      <c r="U539" s="340"/>
      <c r="V539" s="341"/>
      <c r="W539" s="340"/>
      <c r="X539" s="340"/>
      <c r="Y539" s="340"/>
      <c r="Z539" s="342"/>
      <c r="AA539" s="342"/>
      <c r="AB539" s="342"/>
      <c r="AC539" s="342"/>
      <c r="AD539" s="340"/>
      <c r="AE539" s="340"/>
      <c r="AF539" s="340"/>
      <c r="AG539" s="340"/>
      <c r="AH539" s="340"/>
      <c r="AI539" s="340"/>
      <c r="AJ539" s="340"/>
      <c r="AK539" s="340"/>
      <c r="AL539" s="340"/>
      <c r="AM539" s="343"/>
      <c r="AN539" s="343"/>
      <c r="AO539" s="343"/>
      <c r="AP539" s="343"/>
      <c r="AQ539" s="343"/>
      <c r="AR539" s="343"/>
      <c r="AS539" s="343"/>
      <c r="AT539" s="343"/>
      <c r="AU539" s="343"/>
      <c r="AV539" s="343"/>
      <c r="AW539" s="343"/>
      <c r="AX539" s="343"/>
      <c r="AY539" s="343"/>
      <c r="AZ539" s="343"/>
      <c r="BA539" s="344"/>
    </row>
    <row r="540" spans="1:55" ht="15">
      <c r="B540" s="275" t="s">
        <v>149</v>
      </c>
      <c r="C540" s="288"/>
      <c r="D540" s="288"/>
      <c r="E540" s="321"/>
      <c r="F540" s="321"/>
      <c r="G540" s="321"/>
      <c r="H540" s="321"/>
      <c r="I540" s="321"/>
      <c r="J540" s="321"/>
      <c r="K540" s="321"/>
      <c r="L540" s="321"/>
      <c r="M540" s="321"/>
      <c r="N540" s="321"/>
      <c r="O540" s="321"/>
      <c r="P540" s="321"/>
      <c r="Q540" s="321"/>
      <c r="R540" s="321"/>
      <c r="S540" s="321"/>
      <c r="T540" s="321"/>
      <c r="U540" s="321"/>
      <c r="V540" s="243"/>
      <c r="W540" s="290"/>
      <c r="X540" s="290"/>
      <c r="Y540" s="290"/>
      <c r="Z540" s="289"/>
      <c r="AA540" s="289"/>
      <c r="AB540" s="289"/>
      <c r="AC540" s="289"/>
      <c r="AD540" s="290"/>
      <c r="AE540" s="290"/>
      <c r="AF540" s="290"/>
      <c r="AG540" s="290"/>
      <c r="AH540" s="290"/>
      <c r="AI540" s="290"/>
      <c r="AJ540" s="290"/>
      <c r="AK540" s="290"/>
      <c r="AL540" s="290"/>
      <c r="AM540" s="722">
        <f>HLOOKUP(AM$20,'3.  Distribution Rates'!$C$122:$P$133,6,FALSE)</f>
        <v>0</v>
      </c>
      <c r="AN540" s="722">
        <f>HLOOKUP(AN$20,'3.  Distribution Rates'!$C$122:$P$133,6,FALSE)</f>
        <v>0</v>
      </c>
      <c r="AO540" s="291">
        <f>HLOOKUP(AO$20,'3.  Distribution Rates'!$C$122:$P$133,6,FALSE)</f>
        <v>0</v>
      </c>
      <c r="AP540" s="291">
        <f>HLOOKUP(AP$20,'3.  Distribution Rates'!$C$122:$P$133,6,FALSE)</f>
        <v>0</v>
      </c>
      <c r="AQ540" s="291">
        <f>HLOOKUP(AQ$20,'3.  Distribution Rates'!$C$122:$P$133,6,FALSE)</f>
        <v>0</v>
      </c>
      <c r="AR540" s="291">
        <f>HLOOKUP(AR$20,'3.  Distribution Rates'!$C$122:$P$133,6,FALSE)</f>
        <v>0</v>
      </c>
      <c r="AS540" s="291">
        <f>HLOOKUP(AS$20,'3.  Distribution Rates'!$C$122:$P$133,6,FALSE)</f>
        <v>0</v>
      </c>
      <c r="AT540" s="291">
        <f>HLOOKUP(AT$20,'3.  Distribution Rates'!$C$122:$P$133,6,FALSE)</f>
        <v>0</v>
      </c>
      <c r="AU540" s="291">
        <f>HLOOKUP(AU$20,'3.  Distribution Rates'!$C$122:$P$133,6,FALSE)</f>
        <v>0</v>
      </c>
      <c r="AV540" s="291">
        <f>HLOOKUP(AV$20,'3.  Distribution Rates'!$C$122:$P$133,6,FALSE)</f>
        <v>0</v>
      </c>
      <c r="AW540" s="291">
        <f>HLOOKUP(AW$20,'3.  Distribution Rates'!$C$122:$P$133,6,FALSE)</f>
        <v>0</v>
      </c>
      <c r="AX540" s="291">
        <f>HLOOKUP(AX$20,'3.  Distribution Rates'!$C$122:$P$133,6,FALSE)</f>
        <v>0</v>
      </c>
      <c r="AY540" s="291">
        <f>HLOOKUP(AY$20,'3.  Distribution Rates'!$C$122:$P$133,6,FALSE)</f>
        <v>0</v>
      </c>
      <c r="AZ540" s="291">
        <f>HLOOKUP(AZ$20,'3.  Distribution Rates'!$C$122:$P$133,6,FALSE)</f>
        <v>0</v>
      </c>
      <c r="BA540" s="345"/>
    </row>
    <row r="541" spans="1:55" ht="15">
      <c r="B541" s="275" t="s">
        <v>141</v>
      </c>
      <c r="C541" s="293"/>
      <c r="D541" s="235"/>
      <c r="E541" s="232"/>
      <c r="F541" s="232"/>
      <c r="G541" s="232"/>
      <c r="H541" s="232"/>
      <c r="I541" s="232"/>
      <c r="J541" s="232"/>
      <c r="K541" s="232"/>
      <c r="L541" s="232"/>
      <c r="M541" s="232"/>
      <c r="N541" s="232"/>
      <c r="O541" s="232"/>
      <c r="P541" s="232"/>
      <c r="Q541" s="232"/>
      <c r="R541" s="232"/>
      <c r="S541" s="232"/>
      <c r="T541" s="232"/>
      <c r="U541" s="232"/>
      <c r="V541" s="243"/>
      <c r="W541" s="232"/>
      <c r="X541" s="232"/>
      <c r="Y541" s="232"/>
      <c r="Z541" s="235"/>
      <c r="AA541" s="235"/>
      <c r="AB541" s="235"/>
      <c r="AC541" s="235"/>
      <c r="AD541" s="232"/>
      <c r="AE541" s="232"/>
      <c r="AF541" s="232"/>
      <c r="AG541" s="232"/>
      <c r="AH541" s="232"/>
      <c r="AI541" s="232"/>
      <c r="AJ541" s="232"/>
      <c r="AK541" s="232"/>
      <c r="AL541" s="232"/>
      <c r="AM541" s="323">
        <f t="shared" ref="AM541:AZ541" si="184">AM137*AM540</f>
        <v>0</v>
      </c>
      <c r="AN541" s="323">
        <f t="shared" si="184"/>
        <v>0</v>
      </c>
      <c r="AO541" s="323">
        <f t="shared" si="184"/>
        <v>0</v>
      </c>
      <c r="AP541" s="323">
        <f t="shared" si="184"/>
        <v>0</v>
      </c>
      <c r="AQ541" s="323">
        <f t="shared" si="184"/>
        <v>0</v>
      </c>
      <c r="AR541" s="323">
        <f t="shared" si="184"/>
        <v>0</v>
      </c>
      <c r="AS541" s="323">
        <f t="shared" si="184"/>
        <v>0</v>
      </c>
      <c r="AT541" s="323">
        <f t="shared" si="184"/>
        <v>0</v>
      </c>
      <c r="AU541" s="323">
        <f t="shared" si="184"/>
        <v>0</v>
      </c>
      <c r="AV541" s="323">
        <f t="shared" si="184"/>
        <v>0</v>
      </c>
      <c r="AW541" s="323">
        <f t="shared" si="184"/>
        <v>0</v>
      </c>
      <c r="AX541" s="323">
        <f t="shared" si="184"/>
        <v>0</v>
      </c>
      <c r="AY541" s="323">
        <f t="shared" si="184"/>
        <v>0</v>
      </c>
      <c r="AZ541" s="323">
        <f t="shared" si="184"/>
        <v>0</v>
      </c>
      <c r="BA541" s="534">
        <f>SUM(AM541:AZ541)</f>
        <v>0</v>
      </c>
      <c r="BC541" s="235"/>
    </row>
    <row r="542" spans="1:55" ht="15">
      <c r="B542" s="275" t="s">
        <v>142</v>
      </c>
      <c r="C542" s="293"/>
      <c r="D542" s="235"/>
      <c r="E542" s="232"/>
      <c r="F542" s="232"/>
      <c r="G542" s="232"/>
      <c r="H542" s="232"/>
      <c r="I542" s="232"/>
      <c r="J542" s="232"/>
      <c r="K542" s="232"/>
      <c r="L542" s="232"/>
      <c r="M542" s="232"/>
      <c r="N542" s="232"/>
      <c r="O542" s="232"/>
      <c r="P542" s="232"/>
      <c r="Q542" s="232"/>
      <c r="R542" s="232"/>
      <c r="S542" s="232"/>
      <c r="T542" s="232"/>
      <c r="U542" s="232"/>
      <c r="V542" s="243"/>
      <c r="W542" s="232"/>
      <c r="X542" s="232"/>
      <c r="Y542" s="232"/>
      <c r="Z542" s="235"/>
      <c r="AA542" s="235"/>
      <c r="AB542" s="235"/>
      <c r="AC542" s="235"/>
      <c r="AD542" s="232"/>
      <c r="AE542" s="232"/>
      <c r="AF542" s="232"/>
      <c r="AG542" s="232"/>
      <c r="AH542" s="232"/>
      <c r="AI542" s="232"/>
      <c r="AJ542" s="232"/>
      <c r="AK542" s="232"/>
      <c r="AL542" s="232"/>
      <c r="AM542" s="323">
        <f t="shared" ref="AM542:AZ542" si="185">AM276*AM540</f>
        <v>0</v>
      </c>
      <c r="AN542" s="323">
        <f t="shared" si="185"/>
        <v>0</v>
      </c>
      <c r="AO542" s="323">
        <f t="shared" si="185"/>
        <v>0</v>
      </c>
      <c r="AP542" s="323">
        <f t="shared" si="185"/>
        <v>0</v>
      </c>
      <c r="AQ542" s="323">
        <f t="shared" si="185"/>
        <v>0</v>
      </c>
      <c r="AR542" s="323">
        <f t="shared" si="185"/>
        <v>0</v>
      </c>
      <c r="AS542" s="323">
        <f t="shared" si="185"/>
        <v>0</v>
      </c>
      <c r="AT542" s="323">
        <f t="shared" si="185"/>
        <v>0</v>
      </c>
      <c r="AU542" s="323">
        <f t="shared" si="185"/>
        <v>0</v>
      </c>
      <c r="AV542" s="323">
        <f t="shared" si="185"/>
        <v>0</v>
      </c>
      <c r="AW542" s="323">
        <f t="shared" si="185"/>
        <v>0</v>
      </c>
      <c r="AX542" s="323">
        <f t="shared" si="185"/>
        <v>0</v>
      </c>
      <c r="AY542" s="323">
        <f t="shared" si="185"/>
        <v>0</v>
      </c>
      <c r="AZ542" s="323">
        <f t="shared" si="185"/>
        <v>0</v>
      </c>
      <c r="BA542" s="534">
        <f>SUM(AM542:AZ542)</f>
        <v>0</v>
      </c>
    </row>
    <row r="543" spans="1:55" ht="15">
      <c r="B543" s="275" t="s">
        <v>143</v>
      </c>
      <c r="C543" s="293"/>
      <c r="D543" s="235"/>
      <c r="E543" s="232"/>
      <c r="F543" s="232"/>
      <c r="G543" s="232"/>
      <c r="H543" s="232"/>
      <c r="I543" s="232"/>
      <c r="J543" s="232"/>
      <c r="K543" s="232"/>
      <c r="L543" s="232"/>
      <c r="M543" s="232"/>
      <c r="N543" s="232"/>
      <c r="O543" s="232"/>
      <c r="P543" s="232"/>
      <c r="Q543" s="232"/>
      <c r="R543" s="232"/>
      <c r="S543" s="232"/>
      <c r="T543" s="232"/>
      <c r="U543" s="232"/>
      <c r="V543" s="243"/>
      <c r="W543" s="232"/>
      <c r="X543" s="232"/>
      <c r="Y543" s="232"/>
      <c r="Z543" s="235"/>
      <c r="AA543" s="235"/>
      <c r="AB543" s="235"/>
      <c r="AC543" s="235"/>
      <c r="AD543" s="232"/>
      <c r="AE543" s="232"/>
      <c r="AF543" s="232"/>
      <c r="AG543" s="232"/>
      <c r="AH543" s="232"/>
      <c r="AI543" s="232"/>
      <c r="AJ543" s="232"/>
      <c r="AK543" s="232"/>
      <c r="AL543" s="232"/>
      <c r="AM543" s="323">
        <f t="shared" ref="AM543:AZ543" si="186">AM412*AM540</f>
        <v>0</v>
      </c>
      <c r="AN543" s="323">
        <f t="shared" si="186"/>
        <v>0</v>
      </c>
      <c r="AO543" s="323">
        <f t="shared" si="186"/>
        <v>0</v>
      </c>
      <c r="AP543" s="323">
        <f t="shared" si="186"/>
        <v>0</v>
      </c>
      <c r="AQ543" s="323">
        <f t="shared" si="186"/>
        <v>0</v>
      </c>
      <c r="AR543" s="323">
        <f t="shared" si="186"/>
        <v>0</v>
      </c>
      <c r="AS543" s="323">
        <f t="shared" si="186"/>
        <v>0</v>
      </c>
      <c r="AT543" s="323">
        <f t="shared" si="186"/>
        <v>0</v>
      </c>
      <c r="AU543" s="323">
        <f t="shared" si="186"/>
        <v>0</v>
      </c>
      <c r="AV543" s="323">
        <f t="shared" si="186"/>
        <v>0</v>
      </c>
      <c r="AW543" s="323">
        <f t="shared" si="186"/>
        <v>0</v>
      </c>
      <c r="AX543" s="323">
        <f t="shared" si="186"/>
        <v>0</v>
      </c>
      <c r="AY543" s="323">
        <f t="shared" si="186"/>
        <v>0</v>
      </c>
      <c r="AZ543" s="323">
        <f t="shared" si="186"/>
        <v>0</v>
      </c>
      <c r="BA543" s="534">
        <f>SUM(AM543:AZ543)</f>
        <v>0</v>
      </c>
    </row>
    <row r="544" spans="1:55" ht="15">
      <c r="B544" s="275" t="s">
        <v>144</v>
      </c>
      <c r="C544" s="293"/>
      <c r="D544" s="235"/>
      <c r="E544" s="232"/>
      <c r="F544" s="232"/>
      <c r="G544" s="232"/>
      <c r="H544" s="232"/>
      <c r="I544" s="232"/>
      <c r="J544" s="232"/>
      <c r="K544" s="232"/>
      <c r="L544" s="232"/>
      <c r="M544" s="232"/>
      <c r="N544" s="232"/>
      <c r="O544" s="232"/>
      <c r="P544" s="232"/>
      <c r="Q544" s="232"/>
      <c r="R544" s="232"/>
      <c r="S544" s="232"/>
      <c r="T544" s="232"/>
      <c r="U544" s="232"/>
      <c r="V544" s="243"/>
      <c r="W544" s="232"/>
      <c r="X544" s="232"/>
      <c r="Y544" s="232"/>
      <c r="Z544" s="235"/>
      <c r="AA544" s="235"/>
      <c r="AB544" s="235"/>
      <c r="AC544" s="235"/>
      <c r="AD544" s="232"/>
      <c r="AE544" s="232"/>
      <c r="AF544" s="232"/>
      <c r="AG544" s="232"/>
      <c r="AH544" s="232"/>
      <c r="AI544" s="232"/>
      <c r="AJ544" s="232"/>
      <c r="AK544" s="232"/>
      <c r="AL544" s="232"/>
      <c r="AM544" s="323">
        <f>AM537*AM540</f>
        <v>0</v>
      </c>
      <c r="AN544" s="323">
        <f t="shared" ref="AN544:AZ544" si="187">AN537*AN540</f>
        <v>0</v>
      </c>
      <c r="AO544" s="323">
        <f t="shared" si="187"/>
        <v>0</v>
      </c>
      <c r="AP544" s="323">
        <f t="shared" si="187"/>
        <v>0</v>
      </c>
      <c r="AQ544" s="323">
        <f t="shared" si="187"/>
        <v>0</v>
      </c>
      <c r="AR544" s="323">
        <f t="shared" si="187"/>
        <v>0</v>
      </c>
      <c r="AS544" s="323">
        <f t="shared" si="187"/>
        <v>0</v>
      </c>
      <c r="AT544" s="323">
        <f t="shared" si="187"/>
        <v>0</v>
      </c>
      <c r="AU544" s="323">
        <f t="shared" si="187"/>
        <v>0</v>
      </c>
      <c r="AV544" s="323">
        <f t="shared" si="187"/>
        <v>0</v>
      </c>
      <c r="AW544" s="323">
        <f t="shared" si="187"/>
        <v>0</v>
      </c>
      <c r="AX544" s="323">
        <f t="shared" si="187"/>
        <v>0</v>
      </c>
      <c r="AY544" s="323">
        <f t="shared" si="187"/>
        <v>0</v>
      </c>
      <c r="AZ544" s="323">
        <f t="shared" si="187"/>
        <v>0</v>
      </c>
      <c r="BA544" s="534">
        <f>SUM(AM544:AZ544)</f>
        <v>0</v>
      </c>
    </row>
    <row r="545" spans="2:53" ht="15.75">
      <c r="B545" s="297" t="s">
        <v>237</v>
      </c>
      <c r="C545" s="293"/>
      <c r="D545" s="255"/>
      <c r="E545" s="285"/>
      <c r="F545" s="285"/>
      <c r="G545" s="285"/>
      <c r="H545" s="285"/>
      <c r="I545" s="285"/>
      <c r="J545" s="285"/>
      <c r="K545" s="285"/>
      <c r="L545" s="285"/>
      <c r="M545" s="285"/>
      <c r="N545" s="285"/>
      <c r="O545" s="285"/>
      <c r="P545" s="285"/>
      <c r="Q545" s="285"/>
      <c r="R545" s="285"/>
      <c r="S545" s="285"/>
      <c r="T545" s="285"/>
      <c r="U545" s="285"/>
      <c r="V545" s="252"/>
      <c r="W545" s="285"/>
      <c r="X545" s="285"/>
      <c r="Y545" s="285"/>
      <c r="Z545" s="255"/>
      <c r="AA545" s="255"/>
      <c r="AB545" s="255"/>
      <c r="AC545" s="255"/>
      <c r="AD545" s="285"/>
      <c r="AE545" s="285"/>
      <c r="AF545" s="285"/>
      <c r="AG545" s="285"/>
      <c r="AH545" s="285"/>
      <c r="AI545" s="285"/>
      <c r="AJ545" s="285"/>
      <c r="AK545" s="285"/>
      <c r="AL545" s="285"/>
      <c r="AM545" s="294">
        <f>SUM(AM541:AM544)</f>
        <v>0</v>
      </c>
      <c r="AN545" s="294">
        <f t="shared" ref="AN545:AY545" si="188">SUM(AN541:AN544)</f>
        <v>0</v>
      </c>
      <c r="AO545" s="294">
        <f t="shared" si="188"/>
        <v>0</v>
      </c>
      <c r="AP545" s="294">
        <f t="shared" si="188"/>
        <v>0</v>
      </c>
      <c r="AQ545" s="294">
        <f t="shared" si="188"/>
        <v>0</v>
      </c>
      <c r="AR545" s="294">
        <f t="shared" si="188"/>
        <v>0</v>
      </c>
      <c r="AS545" s="294">
        <f t="shared" si="188"/>
        <v>0</v>
      </c>
      <c r="AT545" s="294">
        <f t="shared" si="188"/>
        <v>0</v>
      </c>
      <c r="AU545" s="294">
        <f t="shared" si="188"/>
        <v>0</v>
      </c>
      <c r="AV545" s="294">
        <f t="shared" si="188"/>
        <v>0</v>
      </c>
      <c r="AW545" s="294">
        <f t="shared" si="188"/>
        <v>0</v>
      </c>
      <c r="AX545" s="294">
        <f t="shared" si="188"/>
        <v>0</v>
      </c>
      <c r="AY545" s="294">
        <f t="shared" si="188"/>
        <v>0</v>
      </c>
      <c r="AZ545" s="294">
        <f>SUM(AZ541:AZ544)</f>
        <v>0</v>
      </c>
      <c r="BA545" s="351">
        <f>SUM(BA541:BA544)</f>
        <v>0</v>
      </c>
    </row>
    <row r="546" spans="2:53" ht="15.75">
      <c r="B546" s="297" t="s">
        <v>238</v>
      </c>
      <c r="C546" s="293"/>
      <c r="D546" s="298"/>
      <c r="E546" s="285"/>
      <c r="F546" s="285"/>
      <c r="G546" s="285"/>
      <c r="H546" s="285"/>
      <c r="I546" s="285"/>
      <c r="J546" s="285"/>
      <c r="K546" s="285"/>
      <c r="L546" s="285"/>
      <c r="M546" s="285"/>
      <c r="N546" s="285"/>
      <c r="O546" s="285"/>
      <c r="P546" s="285"/>
      <c r="Q546" s="285"/>
      <c r="R546" s="285"/>
      <c r="S546" s="285"/>
      <c r="T546" s="285"/>
      <c r="U546" s="285"/>
      <c r="V546" s="252"/>
      <c r="W546" s="285"/>
      <c r="X546" s="285"/>
      <c r="Y546" s="285"/>
      <c r="Z546" s="255"/>
      <c r="AA546" s="255"/>
      <c r="AB546" s="255"/>
      <c r="AC546" s="255"/>
      <c r="AD546" s="285"/>
      <c r="AE546" s="285"/>
      <c r="AF546" s="285"/>
      <c r="AG546" s="285"/>
      <c r="AH546" s="285"/>
      <c r="AI546" s="285"/>
      <c r="AJ546" s="285"/>
      <c r="AK546" s="285"/>
      <c r="AL546" s="285"/>
      <c r="AM546" s="295">
        <f>AM538*AM540</f>
        <v>0</v>
      </c>
      <c r="AN546" s="295">
        <f t="shared" ref="AN546:AX546" si="189">AN538*AN540</f>
        <v>0</v>
      </c>
      <c r="AO546" s="295">
        <f>AO538*AO540</f>
        <v>0</v>
      </c>
      <c r="AP546" s="295">
        <f t="shared" si="189"/>
        <v>0</v>
      </c>
      <c r="AQ546" s="295">
        <f t="shared" si="189"/>
        <v>0</v>
      </c>
      <c r="AR546" s="295">
        <f>AR538*AR540</f>
        <v>0</v>
      </c>
      <c r="AS546" s="295">
        <f t="shared" si="189"/>
        <v>0</v>
      </c>
      <c r="AT546" s="295">
        <f t="shared" si="189"/>
        <v>0</v>
      </c>
      <c r="AU546" s="295">
        <f t="shared" si="189"/>
        <v>0</v>
      </c>
      <c r="AV546" s="295">
        <f t="shared" si="189"/>
        <v>0</v>
      </c>
      <c r="AW546" s="295">
        <f t="shared" si="189"/>
        <v>0</v>
      </c>
      <c r="AX546" s="295">
        <f t="shared" si="189"/>
        <v>0</v>
      </c>
      <c r="AY546" s="295">
        <f>AY538*AY540</f>
        <v>0</v>
      </c>
      <c r="AZ546" s="295">
        <f>AZ538*AZ540</f>
        <v>0</v>
      </c>
      <c r="BA546" s="351">
        <f>SUM(AM546:AZ546)</f>
        <v>0</v>
      </c>
    </row>
    <row r="547" spans="2:53" ht="15.75">
      <c r="B547" s="297" t="s">
        <v>240</v>
      </c>
      <c r="C547" s="293"/>
      <c r="D547" s="298"/>
      <c r="E547" s="285"/>
      <c r="F547" s="285"/>
      <c r="G547" s="285"/>
      <c r="H547" s="285"/>
      <c r="I547" s="285"/>
      <c r="J547" s="285"/>
      <c r="K547" s="285"/>
      <c r="L547" s="285"/>
      <c r="M547" s="285"/>
      <c r="N547" s="285"/>
      <c r="O547" s="285"/>
      <c r="P547" s="285"/>
      <c r="Q547" s="285"/>
      <c r="R547" s="285"/>
      <c r="S547" s="285"/>
      <c r="T547" s="285"/>
      <c r="U547" s="285"/>
      <c r="V547" s="252"/>
      <c r="W547" s="285"/>
      <c r="X547" s="285"/>
      <c r="Y547" s="285"/>
      <c r="Z547" s="298"/>
      <c r="AA547" s="298"/>
      <c r="AB547" s="298"/>
      <c r="AC547" s="298"/>
      <c r="AD547" s="285"/>
      <c r="AE547" s="285"/>
      <c r="AF547" s="285"/>
      <c r="AG547" s="285"/>
      <c r="AH547" s="285"/>
      <c r="AI547" s="285"/>
      <c r="AJ547" s="285"/>
      <c r="AK547" s="285"/>
      <c r="AL547" s="285"/>
      <c r="AM547" s="299"/>
      <c r="AN547" s="299"/>
      <c r="AO547" s="299"/>
      <c r="AP547" s="299"/>
      <c r="AQ547" s="299"/>
      <c r="AR547" s="299"/>
      <c r="AS547" s="299"/>
      <c r="AT547" s="299"/>
      <c r="AU547" s="299"/>
      <c r="AV547" s="299"/>
      <c r="AW547" s="299"/>
      <c r="AX547" s="299"/>
      <c r="AY547" s="299"/>
      <c r="AZ547" s="299"/>
      <c r="BA547" s="351">
        <f>BA545-BA546</f>
        <v>0</v>
      </c>
    </row>
    <row r="548" spans="2:53" ht="15.75">
      <c r="B548" s="297"/>
      <c r="C548" s="293"/>
      <c r="D548" s="298"/>
      <c r="E548" s="285"/>
      <c r="F548" s="285"/>
      <c r="G548" s="285"/>
      <c r="H548" s="285"/>
      <c r="I548" s="285"/>
      <c r="J548" s="285"/>
      <c r="K548" s="285"/>
      <c r="L548" s="285"/>
      <c r="M548" s="285"/>
      <c r="N548" s="285"/>
      <c r="O548" s="285"/>
      <c r="P548" s="285"/>
      <c r="Q548" s="285"/>
      <c r="R548" s="285"/>
      <c r="S548" s="285"/>
      <c r="T548" s="285"/>
      <c r="U548" s="285"/>
      <c r="V548" s="252"/>
      <c r="W548" s="285"/>
      <c r="X548" s="285"/>
      <c r="Y548" s="285"/>
      <c r="Z548" s="298"/>
      <c r="AA548" s="298"/>
      <c r="AB548" s="298"/>
      <c r="AC548" s="298"/>
      <c r="AD548" s="285"/>
      <c r="AE548" s="285"/>
      <c r="AF548" s="285"/>
      <c r="AG548" s="285"/>
      <c r="AH548" s="285"/>
      <c r="AI548" s="285"/>
      <c r="AJ548" s="285"/>
      <c r="AK548" s="285"/>
      <c r="AL548" s="285"/>
      <c r="AM548" s="299"/>
      <c r="AN548" s="299"/>
      <c r="AO548" s="299"/>
      <c r="AP548" s="299"/>
      <c r="AQ548" s="299"/>
      <c r="AR548" s="299"/>
      <c r="AS548" s="299"/>
      <c r="AT548" s="299"/>
      <c r="AU548" s="299"/>
      <c r="AV548" s="299"/>
      <c r="AW548" s="299"/>
      <c r="AX548" s="299"/>
      <c r="AY548" s="299"/>
      <c r="AZ548" s="299"/>
      <c r="BA548" s="351"/>
    </row>
    <row r="549" spans="2:53" ht="15.75">
      <c r="B549" s="297"/>
      <c r="C549" s="293"/>
      <c r="D549" s="298"/>
      <c r="E549" s="285"/>
      <c r="F549" s="285"/>
      <c r="G549" s="285"/>
      <c r="H549" s="285"/>
      <c r="I549" s="285"/>
      <c r="J549" s="285"/>
      <c r="K549" s="285"/>
      <c r="L549" s="285"/>
      <c r="M549" s="285"/>
      <c r="N549" s="285"/>
      <c r="O549" s="285"/>
      <c r="P549" s="285"/>
      <c r="Q549" s="285"/>
      <c r="R549" s="285"/>
      <c r="S549" s="285"/>
      <c r="T549" s="285"/>
      <c r="U549" s="285"/>
      <c r="V549" s="252"/>
      <c r="W549" s="285"/>
      <c r="X549" s="285"/>
      <c r="Y549" s="285"/>
      <c r="Z549" s="298"/>
      <c r="AA549" s="298"/>
      <c r="AB549" s="298"/>
      <c r="AC549" s="298"/>
      <c r="AD549" s="285"/>
      <c r="AE549" s="285"/>
      <c r="AF549" s="285"/>
      <c r="AG549" s="285"/>
      <c r="AH549" s="285"/>
      <c r="AI549" s="285"/>
      <c r="AJ549" s="285"/>
      <c r="AK549" s="285"/>
      <c r="AL549" s="285"/>
      <c r="AM549" s="299"/>
      <c r="AN549" s="299"/>
      <c r="AO549" s="299"/>
      <c r="AP549" s="299"/>
      <c r="AQ549" s="299"/>
      <c r="AR549" s="299"/>
      <c r="AS549" s="299"/>
      <c r="AT549" s="299"/>
      <c r="AU549" s="299"/>
      <c r="AV549" s="299"/>
      <c r="AW549" s="299"/>
      <c r="AX549" s="299"/>
      <c r="AY549" s="299"/>
      <c r="AZ549" s="299"/>
      <c r="BA549" s="352"/>
    </row>
    <row r="550" spans="2:53" ht="15">
      <c r="B550" s="275" t="s">
        <v>183</v>
      </c>
      <c r="C550" s="298"/>
      <c r="D550" s="298"/>
      <c r="E550" s="285"/>
      <c r="F550" s="285"/>
      <c r="G550" s="285"/>
      <c r="H550" s="285"/>
      <c r="I550" s="285"/>
      <c r="J550" s="285"/>
      <c r="K550" s="285"/>
      <c r="L550" s="285"/>
      <c r="M550" s="285"/>
      <c r="N550" s="285"/>
      <c r="O550" s="285"/>
      <c r="P550" s="285"/>
      <c r="Q550" s="285"/>
      <c r="R550" s="285"/>
      <c r="S550" s="285"/>
      <c r="T550" s="285"/>
      <c r="U550" s="285"/>
      <c r="V550" s="252"/>
      <c r="W550" s="285"/>
      <c r="X550" s="285"/>
      <c r="Y550" s="285"/>
      <c r="Z550" s="298"/>
      <c r="AA550" s="293"/>
      <c r="AB550" s="298"/>
      <c r="AC550" s="298"/>
      <c r="AD550" s="285"/>
      <c r="AE550" s="285"/>
      <c r="AF550" s="285"/>
      <c r="AG550" s="285"/>
      <c r="AH550" s="285"/>
      <c r="AI550" s="285"/>
      <c r="AJ550" s="285"/>
      <c r="AK550" s="285"/>
      <c r="AL550" s="285"/>
      <c r="AM550" s="243">
        <f>SUMPRODUCT($E$432:$E$535,AM432:AM535)</f>
        <v>0</v>
      </c>
      <c r="AN550" s="243">
        <f>SUMPRODUCT($E$432:$E$535,AN432:AN535)</f>
        <v>0</v>
      </c>
      <c r="AO550" s="243">
        <f>IF(AO431="kW",SUMPRODUCT(U432:U535,W432:W535,AO432:AO535),SUMPRODUCT(E432:E535,AO432:AO535))</f>
        <v>0</v>
      </c>
      <c r="AP550" s="243">
        <f>IF(AP431="kW",SUMPRODUCT(U432:U535,W432:W535,AP432:AP535),SUMPRODUCT(E432:E535,AP432:AP535))</f>
        <v>0</v>
      </c>
      <c r="AQ550" s="243">
        <f>IF(AQ431="kW",SUMPRODUCT(U432:U535,W432:W535,AQ432:AQ535),SUMPRODUCT(E432:E535,AQ432:AQ535))</f>
        <v>0</v>
      </c>
      <c r="AR550" s="243">
        <f>IF(AR431="kW",SUMPRODUCT(U432:U535,W432:W535,AR432:AR535),SUMPRODUCT(E432:E535, AR432:AR535))</f>
        <v>0</v>
      </c>
      <c r="AS550" s="243">
        <f>IF(AS431="kW",SUMPRODUCT(U432:U535,W432:W535,AS432:AS535),SUMPRODUCT(E432:E535,AS432:AS535))</f>
        <v>0</v>
      </c>
      <c r="AT550" s="243">
        <f>IF(AT431="kW",SUMPRODUCT(U432:U535,W432:W535,AT432:AT535),SUMPRODUCT(E432:E535,AT432:AT535))</f>
        <v>0</v>
      </c>
      <c r="AU550" s="243">
        <f>IF(AU431="kW",SUMPRODUCT(U432:U535,W432:W535,AU432:AU535),SUMPRODUCT(E432:E535,AU432:AU535))</f>
        <v>0</v>
      </c>
      <c r="AV550" s="243">
        <f>IF(AV431="kW",SUMPRODUCT(U432:U535,W432:W535,AV432:AV535),SUMPRODUCT(E432:E535,AV432:AV535))</f>
        <v>0</v>
      </c>
      <c r="AW550" s="243">
        <f>IF(AW431="kW",SUMPRODUCT(U432:U535,W432:W535,AW432:AW535),SUMPRODUCT(E432:E535,AW432:AW535))</f>
        <v>0</v>
      </c>
      <c r="AX550" s="243">
        <f>IF(AX431="kW",SUMPRODUCT(U432:U535,W432:W535,AX432:AX535),SUMPRODUCT(E432:E535,AX432:AX535))</f>
        <v>0</v>
      </c>
      <c r="AY550" s="243">
        <f>IF(AY431="kW",SUMPRODUCT(U432:U535,W432:W535,AY432:AY535),SUMPRODUCT(E432:E535,AY432:AY535))</f>
        <v>0</v>
      </c>
      <c r="AZ550" s="243">
        <f>IF(AZ431="kW",SUMPRODUCT(U432:U535,W432:W535,AZ432:AZ535),SUMPRODUCT(E432:E535,AZ432:AZ535))</f>
        <v>0</v>
      </c>
      <c r="BA550" s="301"/>
    </row>
    <row r="551" spans="2:53" ht="15">
      <c r="B551" s="275" t="s">
        <v>184</v>
      </c>
      <c r="C551" s="303"/>
      <c r="D551" s="232"/>
      <c r="E551" s="232"/>
      <c r="F551" s="232"/>
      <c r="G551" s="232"/>
      <c r="H551" s="232"/>
      <c r="I551" s="232"/>
      <c r="J551" s="232"/>
      <c r="K551" s="232"/>
      <c r="L551" s="232"/>
      <c r="M551" s="232"/>
      <c r="N551" s="232"/>
      <c r="O551" s="232"/>
      <c r="P551" s="232"/>
      <c r="Q551" s="232"/>
      <c r="R551" s="232"/>
      <c r="S551" s="232"/>
      <c r="T551" s="232"/>
      <c r="U551" s="232"/>
      <c r="V551" s="304"/>
      <c r="W551" s="232"/>
      <c r="X551" s="232"/>
      <c r="Y551" s="232"/>
      <c r="Z551" s="256"/>
      <c r="AA551" s="235"/>
      <c r="AB551" s="235"/>
      <c r="AC551" s="232"/>
      <c r="AD551" s="232"/>
      <c r="AE551" s="235"/>
      <c r="AF551" s="235"/>
      <c r="AG551" s="235"/>
      <c r="AH551" s="235"/>
      <c r="AI551" s="235"/>
      <c r="AJ551" s="235"/>
      <c r="AK551" s="235"/>
      <c r="AL551" s="235"/>
      <c r="AM551" s="243">
        <f>SUMPRODUCT($F$432:$F$535,AM432:AM535)</f>
        <v>0</v>
      </c>
      <c r="AN551" s="243">
        <f>SUMPRODUCT($F$432:$F$535,AN432:AN535)</f>
        <v>0</v>
      </c>
      <c r="AO551" s="243">
        <f>IF(AO431="kW",SUMPRODUCT(U432:U535,X432:X535,AO432:AO535),SUMPRODUCT(F432:F535,AO432:AO535))</f>
        <v>0</v>
      </c>
      <c r="AP551" s="243">
        <f>IF(AP431="kW",SUMPRODUCT(U432:U535,X432:X535,AP432:AP535),SUMPRODUCT(F432:F535,AP432:AP535))</f>
        <v>0</v>
      </c>
      <c r="AQ551" s="243">
        <f>IF(AQ431="kW",SUMPRODUCT(U432:U535,X432:X535,AQ432:AQ535),SUMPRODUCT(F432:F535, AQ432:AQ535))</f>
        <v>0</v>
      </c>
      <c r="AR551" s="243">
        <f>IF(AR431="kW",SUMPRODUCT(U432:U535,X432:X535,AR432:AR535),SUMPRODUCT(F432:F535, AR432:AR535))</f>
        <v>0</v>
      </c>
      <c r="AS551" s="243">
        <f>IF(AS431="kW",SUMPRODUCT(U432:U535,X432:X535,AS432:AS535),SUMPRODUCT(F432:F535,AS432:AS535))</f>
        <v>0</v>
      </c>
      <c r="AT551" s="243">
        <f>IF(AT431="kW",SUMPRODUCT(U432:U535,X432:X535,AT432:AT535),SUMPRODUCT(F432:F535,AT432:AT535))</f>
        <v>0</v>
      </c>
      <c r="AU551" s="243">
        <f>IF(AU431="kW",SUMPRODUCT(U432:U535,X432:X535,AU432:AU535),SUMPRODUCT(F432:F535,AU432:AU535))</f>
        <v>0</v>
      </c>
      <c r="AV551" s="243">
        <f>IF(AV431="kW",SUMPRODUCT(U432:U535,X432:X535,AV432:AV535),SUMPRODUCT(F432:F535,AV432:AV535))</f>
        <v>0</v>
      </c>
      <c r="AW551" s="243">
        <f>IF(AW431="kW",SUMPRODUCT(U432:U535,X432:X535,AW432:AW535),SUMPRODUCT(F432:F535,AW432:AW535))</f>
        <v>0</v>
      </c>
      <c r="AX551" s="243">
        <f>IF(AX431="kW",SUMPRODUCT(U432:U535,X432:X535,AX432:AX535),SUMPRODUCT(F432:F535,AX432:AX535))</f>
        <v>0</v>
      </c>
      <c r="AY551" s="243">
        <f>IF(AY431="kW",SUMPRODUCT(U432:U535,X432:X535,AY432:AY535),SUMPRODUCT(F432:F535,AY432:AY535))</f>
        <v>0</v>
      </c>
      <c r="AZ551" s="243">
        <f>IF(AZ431="kW",SUMPRODUCT(U432:U535,X432:X535,AZ432:AZ535),SUMPRODUCT(F432:F535,AZ432:AZ535))</f>
        <v>0</v>
      </c>
      <c r="BA551" s="287"/>
    </row>
    <row r="552" spans="2:53" ht="15">
      <c r="B552" s="275" t="s">
        <v>185</v>
      </c>
      <c r="C552" s="303"/>
      <c r="D552" s="232"/>
      <c r="E552" s="232"/>
      <c r="F552" s="232"/>
      <c r="G552" s="232"/>
      <c r="H552" s="232"/>
      <c r="I552" s="232"/>
      <c r="J552" s="232"/>
      <c r="K552" s="232"/>
      <c r="L552" s="232"/>
      <c r="M552" s="232"/>
      <c r="N552" s="232"/>
      <c r="O552" s="232"/>
      <c r="P552" s="232"/>
      <c r="Q552" s="232"/>
      <c r="R552" s="232"/>
      <c r="S552" s="232"/>
      <c r="T552" s="232"/>
      <c r="U552" s="232"/>
      <c r="V552" s="304"/>
      <c r="W552" s="232"/>
      <c r="X552" s="232"/>
      <c r="Y552" s="232"/>
      <c r="Z552" s="256"/>
      <c r="AA552" s="235"/>
      <c r="AB552" s="235"/>
      <c r="AC552" s="232"/>
      <c r="AD552" s="232"/>
      <c r="AE552" s="235"/>
      <c r="AF552" s="235"/>
      <c r="AG552" s="235"/>
      <c r="AH552" s="235"/>
      <c r="AI552" s="235"/>
      <c r="AJ552" s="235"/>
      <c r="AK552" s="235"/>
      <c r="AL552" s="235"/>
      <c r="AM552" s="243">
        <f>SUMPRODUCT($G$432:$G$535,AM432:AM535)</f>
        <v>0</v>
      </c>
      <c r="AN552" s="243">
        <f>SUMPRODUCT($G$432:$G$535,AN432:AN535)</f>
        <v>0</v>
      </c>
      <c r="AO552" s="243">
        <f>IF(AO431="kW",SUMPRODUCT(U432:U535,Y432:Y535,AO432:AO535),SUMPRODUCT(G432:G535,AO432:AO535))</f>
        <v>0</v>
      </c>
      <c r="AP552" s="243">
        <f>IF(AP431="kW",SUMPRODUCT(U432:U535,Y432:Y535,AP432:AP535),SUMPRODUCT(G432:G535,AP432:AP535))</f>
        <v>0</v>
      </c>
      <c r="AQ552" s="243">
        <f>IF(AQ431="kW",SUMPRODUCT(U432:U535,Y432:Y535,AQ432:AQ535),SUMPRODUCT(G432:G535, AQ432:AQ535))</f>
        <v>0</v>
      </c>
      <c r="AR552" s="243">
        <f>IF(AR431="kW",SUMPRODUCT(U432:U535,Y432:Y535,AR432:AR535),SUMPRODUCT(G432:G535, AR432:AR535))</f>
        <v>0</v>
      </c>
      <c r="AS552" s="243">
        <f>IF(AS431="kW",SUMPRODUCT(U432:U535,Y432:Y535,AS432:AS535),SUMPRODUCT(G432:G535,AS432:AS535))</f>
        <v>0</v>
      </c>
      <c r="AT552" s="243">
        <f>IF(AT431="kW",SUMPRODUCT(U432:U535,Y432:Y535,AT432:AT535),SUMPRODUCT(G432:G535,AT432:AT535))</f>
        <v>0</v>
      </c>
      <c r="AU552" s="243">
        <f>IF(AU431="kW",SUMPRODUCT(U432:U535,Y432:Y535,AU432:AU535),SUMPRODUCT(G432:G535,AU432:AU535))</f>
        <v>0</v>
      </c>
      <c r="AV552" s="243">
        <f>IF(AV431="kW",SUMPRODUCT(U432:U535,Y432:Y535,AV432:AV535),SUMPRODUCT(G432:G535,AV432:AV535))</f>
        <v>0</v>
      </c>
      <c r="AW552" s="243">
        <f>IF(AW431="kW",SUMPRODUCT(U432:U535,Y432:Y535,AW432:AW535),SUMPRODUCT(G432:G535,AW432:AW535))</f>
        <v>0</v>
      </c>
      <c r="AX552" s="243">
        <f>IF(AX431="kW",SUMPRODUCT(U432:U535,Y432:Y535,AX432:AX535),SUMPRODUCT(G432:G535,AX432:AX535))</f>
        <v>0</v>
      </c>
      <c r="AY552" s="243">
        <f>IF(AY431="kW",SUMPRODUCT(U432:U535,Y432:Y535,AY432:AY535),SUMPRODUCT(G432:G535,AY432:AY535))</f>
        <v>0</v>
      </c>
      <c r="AZ552" s="243">
        <f>IF(AZ431="kW",SUMPRODUCT(U432:U535,Y432:Y535,AZ432:AZ535),SUMPRODUCT(G432:G535,AZ432:AZ535))</f>
        <v>0</v>
      </c>
      <c r="BA552" s="287"/>
    </row>
    <row r="553" spans="2:53" ht="15">
      <c r="B553" s="275" t="s">
        <v>186</v>
      </c>
      <c r="C553" s="303"/>
      <c r="D553" s="232"/>
      <c r="E553" s="232"/>
      <c r="F553" s="232"/>
      <c r="G553" s="232"/>
      <c r="H553" s="232"/>
      <c r="I553" s="232"/>
      <c r="J553" s="232"/>
      <c r="K553" s="232"/>
      <c r="L553" s="232"/>
      <c r="M553" s="232"/>
      <c r="N553" s="232"/>
      <c r="O553" s="232"/>
      <c r="P553" s="232"/>
      <c r="Q553" s="232"/>
      <c r="R553" s="232"/>
      <c r="S553" s="232"/>
      <c r="T553" s="232"/>
      <c r="U553" s="232"/>
      <c r="V553" s="304"/>
      <c r="W553" s="232"/>
      <c r="X553" s="232"/>
      <c r="Y553" s="232"/>
      <c r="Z553" s="256"/>
      <c r="AA553" s="235"/>
      <c r="AB553" s="235"/>
      <c r="AC553" s="232"/>
      <c r="AD553" s="232"/>
      <c r="AE553" s="235"/>
      <c r="AF553" s="235"/>
      <c r="AG553" s="235"/>
      <c r="AH553" s="235"/>
      <c r="AI553" s="235"/>
      <c r="AJ553" s="235"/>
      <c r="AK553" s="235"/>
      <c r="AL553" s="235"/>
      <c r="AM553" s="243">
        <f>SUMPRODUCT($H$432:$H$535,AM432:AM535)</f>
        <v>0</v>
      </c>
      <c r="AN553" s="243">
        <f>SUMPRODUCT($H$432:$H$535,AN432:AN535)</f>
        <v>0</v>
      </c>
      <c r="AO553" s="243">
        <f>IF(AO431="kW",SUMPRODUCT(U432:U535,Z432:Z535,AO432:AO535),SUMPRODUCT(H432:H535,AO432:AO535))</f>
        <v>0</v>
      </c>
      <c r="AP553" s="243">
        <f>IF(AP431="kW",SUMPRODUCT(U432:U535,Z432:Z535,AP432:AP535),SUMPRODUCT(H432:H535,AP432:AP535))</f>
        <v>0</v>
      </c>
      <c r="AQ553" s="243">
        <f>IF(AQ431="kW",SUMPRODUCT(U432:U535,Z432:Z535,AQ432:AQ535),SUMPRODUCT(H432:H535, AQ432:AQ535))</f>
        <v>0</v>
      </c>
      <c r="AR553" s="243">
        <f>IF(AR431="kW",SUMPRODUCT(U432:U535,Z432:Z535,AR432:AR535),SUMPRODUCT(H432:H535, AR432:AR535))</f>
        <v>0</v>
      </c>
      <c r="AS553" s="243">
        <f>IF(AS431="kW",SUMPRODUCT(U432:U535,Z432:Z535,AS432:AS535),SUMPRODUCT(H432:H535,AS432:AS535))</f>
        <v>0</v>
      </c>
      <c r="AT553" s="243">
        <f>IF(AT431="kW",SUMPRODUCT(U432:U535,Z432:Z535,AT432:AT535),SUMPRODUCT(H432:H535,AT432:AT535))</f>
        <v>0</v>
      </c>
      <c r="AU553" s="243">
        <f>IF(AU431="kW",SUMPRODUCT(U432:U535,Z432:Z535,AU432:AU535),SUMPRODUCT(H432:H535,AU432:AU535))</f>
        <v>0</v>
      </c>
      <c r="AV553" s="243">
        <f>IF(AV431="kW",SUMPRODUCT(U432:U535,Z432:Z535,AV432:AV535),SUMPRODUCT(H432:H535,AV432:AV535))</f>
        <v>0</v>
      </c>
      <c r="AW553" s="243">
        <f>IF(AW431="kW",SUMPRODUCT(U432:U535,Z432:Z535,AW432:AW535),SUMPRODUCT(H432:H535,AW432:AW535))</f>
        <v>0</v>
      </c>
      <c r="AX553" s="243">
        <f>IF(AX431="kW",SUMPRODUCT(U432:U535,Z432:Z535,AX432:AX535),SUMPRODUCT(H432:H535,AX432:AX535))</f>
        <v>0</v>
      </c>
      <c r="AY553" s="243">
        <f>IF(AY431="kW",SUMPRODUCT(U432:U535,Z432:Z535,AY432:AY535),SUMPRODUCT(H432:H535,AY432:AY535))</f>
        <v>0</v>
      </c>
      <c r="AZ553" s="243">
        <f>IF(AZ431="kW",SUMPRODUCT(U432:U535,Z432:Z535,AZ432:AZ535),SUMPRODUCT(H432:H535,AZ432:AZ535))</f>
        <v>0</v>
      </c>
      <c r="BA553" s="287"/>
    </row>
    <row r="554" spans="2:53" ht="15">
      <c r="B554" s="275" t="s">
        <v>187</v>
      </c>
      <c r="C554" s="303"/>
      <c r="D554" s="232"/>
      <c r="E554" s="232"/>
      <c r="F554" s="232"/>
      <c r="G554" s="232"/>
      <c r="H554" s="232"/>
      <c r="I554" s="232"/>
      <c r="J554" s="232"/>
      <c r="K554" s="232"/>
      <c r="L554" s="232"/>
      <c r="M554" s="232"/>
      <c r="N554" s="232"/>
      <c r="O554" s="232"/>
      <c r="P554" s="232"/>
      <c r="Q554" s="232"/>
      <c r="R554" s="232"/>
      <c r="S554" s="232"/>
      <c r="T554" s="232"/>
      <c r="U554" s="232"/>
      <c r="V554" s="304"/>
      <c r="W554" s="232"/>
      <c r="X554" s="232"/>
      <c r="Y554" s="232"/>
      <c r="Z554" s="256"/>
      <c r="AA554" s="235"/>
      <c r="AB554" s="235"/>
      <c r="AC554" s="232"/>
      <c r="AD554" s="232"/>
      <c r="AE554" s="235"/>
      <c r="AF554" s="235"/>
      <c r="AG554" s="235"/>
      <c r="AH554" s="235"/>
      <c r="AI554" s="235"/>
      <c r="AJ554" s="235"/>
      <c r="AK554" s="235"/>
      <c r="AL554" s="235"/>
      <c r="AM554" s="243">
        <f>SUMPRODUCT($I$432:$I$535,AM432:AM535)</f>
        <v>0</v>
      </c>
      <c r="AN554" s="243">
        <f>SUMPRODUCT($I$432:$I$535,AN432:AN535)</f>
        <v>0</v>
      </c>
      <c r="AO554" s="243">
        <f>IF(AO431="kW",SUMPRODUCT(U432:U535,AA432:AA535,AO432:AO535),SUMPRODUCT(I432:I535,AO432:AO535))</f>
        <v>0</v>
      </c>
      <c r="AP554" s="243">
        <f>IF(AP431="kW",SUMPRODUCT(U432:U535,AA432:AA535,AP432:AP535),SUMPRODUCT(I432:I535,AP432:AP535))</f>
        <v>0</v>
      </c>
      <c r="AQ554" s="243">
        <f>IF(AQ431="kW",SUMPRODUCT(U432:U535,AA432:AA535,AQ432:AQ535),SUMPRODUCT(I432:I535, AQ432:AQ535))</f>
        <v>0</v>
      </c>
      <c r="AR554" s="243">
        <f>IF(AR431="kW",SUMPRODUCT(U432:U535,AA432:AA535,AR432:AR535),SUMPRODUCT(I432:I535, AR432:AR535))</f>
        <v>0</v>
      </c>
      <c r="AS554" s="243">
        <f>IF(AS431="kW",SUMPRODUCT(U432:U535,AA432:AA535,AS432:AS535),SUMPRODUCT(I432:I535,AS432:AS535))</f>
        <v>0</v>
      </c>
      <c r="AT554" s="243">
        <f>IF(AT431="kW",SUMPRODUCT(U432:U535,AA432:AA535,AT432:AT535),SUMPRODUCT(I432:I535,AT432:AT535))</f>
        <v>0</v>
      </c>
      <c r="AU554" s="243">
        <f>IF(AU431="kW",SUMPRODUCT(U432:U535,AA432:AA535,AU432:AU535),SUMPRODUCT(I432:I535,AU432:AU535))</f>
        <v>0</v>
      </c>
      <c r="AV554" s="243">
        <f>IF(AV431="kW",SUMPRODUCT(U432:U535,AA432:AA535,AV432:AV535),SUMPRODUCT(I432:I535,AV432:AV535))</f>
        <v>0</v>
      </c>
      <c r="AW554" s="243">
        <f>IF(AW431="kW",SUMPRODUCT(U432:U535,AA432:AA535,AW432:AW535),SUMPRODUCT(I432:I535,AW432:AW535))</f>
        <v>0</v>
      </c>
      <c r="AX554" s="243">
        <f>IF(AX431="kW",SUMPRODUCT(U432:U535,AA432:AA535,AX432:AX535),SUMPRODUCT(I432:I535,AX432:AX535))</f>
        <v>0</v>
      </c>
      <c r="AY554" s="243">
        <f>IF(AY431="kW",SUMPRODUCT(U432:U535,AA432:AA535,AY432:AY535),SUMPRODUCT(I432:I535,AY432:AY535))</f>
        <v>0</v>
      </c>
      <c r="AZ554" s="243">
        <f>IF(AZ431="kW",SUMPRODUCT(U432:U535,AA432:AA535,AZ432:AZ535),SUMPRODUCT(I432:I535,AZ432:AZ535))</f>
        <v>0</v>
      </c>
      <c r="BA554" s="287"/>
    </row>
    <row r="555" spans="2:53" ht="15">
      <c r="B555" s="275" t="s">
        <v>188</v>
      </c>
      <c r="C555" s="303"/>
      <c r="D555" s="232"/>
      <c r="E555" s="232"/>
      <c r="F555" s="232"/>
      <c r="G555" s="232"/>
      <c r="H555" s="232"/>
      <c r="I555" s="232"/>
      <c r="J555" s="232"/>
      <c r="K555" s="232"/>
      <c r="L555" s="232"/>
      <c r="M555" s="232"/>
      <c r="N555" s="232"/>
      <c r="O555" s="232"/>
      <c r="P555" s="232"/>
      <c r="Q555" s="232"/>
      <c r="R555" s="232"/>
      <c r="S555" s="232"/>
      <c r="T555" s="232"/>
      <c r="U555" s="232"/>
      <c r="V555" s="304"/>
      <c r="W555" s="232"/>
      <c r="X555" s="232"/>
      <c r="Y555" s="232"/>
      <c r="Z555" s="256"/>
      <c r="AA555" s="235"/>
      <c r="AB555" s="235"/>
      <c r="AC555" s="232"/>
      <c r="AD555" s="232"/>
      <c r="AE555" s="235"/>
      <c r="AF555" s="235"/>
      <c r="AG555" s="235"/>
      <c r="AH555" s="235"/>
      <c r="AI555" s="235"/>
      <c r="AJ555" s="235"/>
      <c r="AK555" s="235"/>
      <c r="AL555" s="235"/>
      <c r="AM555" s="243">
        <f>SUMPRODUCT($J$432:$J$535,AM432:AM535)</f>
        <v>0</v>
      </c>
      <c r="AN555" s="243">
        <f>SUMPRODUCT($J$432:$J$535,AN432:AN535)</f>
        <v>0</v>
      </c>
      <c r="AO555" s="243">
        <f>IF(AO431="kW",SUMPRODUCT($U$432:$U$535,$AB$432:$AB$535,AO432:AO535),SUMPRODUCT($J$432:$J$535,AO432:AO535))</f>
        <v>0</v>
      </c>
      <c r="AP555" s="243">
        <f t="shared" ref="AP555:AZ555" si="190">IF(AP431="kW",SUMPRODUCT($U$432:$U$535,$AB$432:$AB$535,AP432:AP535),SUMPRODUCT($J$432:$J$535,AP432:AP535))</f>
        <v>0</v>
      </c>
      <c r="AQ555" s="243">
        <f>IF(AQ$431="kW",SUMPRODUCT($U$432:$U$535,$AB$432:$AB$535,AQ$432:AQ$535),SUMPRODUCT($J$432:$J$535,AQ$432:AQ$535))</f>
        <v>0</v>
      </c>
      <c r="AR555" s="243">
        <f t="shared" si="190"/>
        <v>0</v>
      </c>
      <c r="AS555" s="243">
        <f t="shared" si="190"/>
        <v>0</v>
      </c>
      <c r="AT555" s="243">
        <f t="shared" si="190"/>
        <v>0</v>
      </c>
      <c r="AU555" s="243">
        <f t="shared" si="190"/>
        <v>0</v>
      </c>
      <c r="AV555" s="243">
        <f t="shared" si="190"/>
        <v>0</v>
      </c>
      <c r="AW555" s="243">
        <f t="shared" si="190"/>
        <v>0</v>
      </c>
      <c r="AX555" s="243">
        <f t="shared" si="190"/>
        <v>0</v>
      </c>
      <c r="AY555" s="243">
        <f t="shared" si="190"/>
        <v>0</v>
      </c>
      <c r="AZ555" s="243">
        <f t="shared" si="190"/>
        <v>0</v>
      </c>
      <c r="BA555" s="287"/>
    </row>
    <row r="556" spans="2:53" ht="15">
      <c r="B556" s="275" t="s">
        <v>835</v>
      </c>
      <c r="C556" s="303"/>
      <c r="D556" s="232"/>
      <c r="E556" s="232"/>
      <c r="F556" s="232"/>
      <c r="G556" s="232"/>
      <c r="H556" s="232"/>
      <c r="I556" s="232"/>
      <c r="J556" s="232"/>
      <c r="K556" s="232"/>
      <c r="L556" s="232"/>
      <c r="M556" s="232"/>
      <c r="N556" s="232"/>
      <c r="O556" s="232"/>
      <c r="P556" s="232"/>
      <c r="Q556" s="232"/>
      <c r="R556" s="232"/>
      <c r="S556" s="232"/>
      <c r="T556" s="232"/>
      <c r="U556" s="232"/>
      <c r="V556" s="304"/>
      <c r="W556" s="232"/>
      <c r="X556" s="232"/>
      <c r="Y556" s="232"/>
      <c r="Z556" s="256"/>
      <c r="AA556" s="235"/>
      <c r="AB556" s="235"/>
      <c r="AC556" s="232"/>
      <c r="AD556" s="232"/>
      <c r="AE556" s="235"/>
      <c r="AF556" s="235"/>
      <c r="AG556" s="235"/>
      <c r="AH556" s="235"/>
      <c r="AI556" s="235"/>
      <c r="AJ556" s="235"/>
      <c r="AK556" s="235"/>
      <c r="AL556" s="235"/>
      <c r="AM556" s="290">
        <f t="shared" ref="AM556:AP556" si="191">IF($AO$431="kW",SUMPRODUCT($U$432:$U$535,$AC$432:$AC$535,AM432:AM535),SUMPRODUCT($K$432:$K$535,AM432:AM535))</f>
        <v>0</v>
      </c>
      <c r="AN556" s="290">
        <f t="shared" si="191"/>
        <v>0</v>
      </c>
      <c r="AO556" s="290">
        <f t="shared" si="191"/>
        <v>0</v>
      </c>
      <c r="AP556" s="290">
        <f t="shared" si="191"/>
        <v>0</v>
      </c>
      <c r="AQ556" s="290">
        <f>IF($AO$431="kW",SUMPRODUCT($U$432:$U$535,$AC$432:$AC$535,AQ432:AQ535),SUMPRODUCT($K$432:$K$535,AQ432:AQ535))</f>
        <v>0</v>
      </c>
      <c r="AR556" s="290">
        <f t="shared" ref="AR556:AZ556" si="192">IF($AO$431="kW",SUMPRODUCT($U$432:$U$535,$AC$432:$AC$535,AR432:AR535),SUMPRODUCT($K$432:$K$535,AR432:AR535))</f>
        <v>0</v>
      </c>
      <c r="AS556" s="290">
        <f t="shared" si="192"/>
        <v>0</v>
      </c>
      <c r="AT556" s="290">
        <f t="shared" si="192"/>
        <v>0</v>
      </c>
      <c r="AU556" s="290">
        <f t="shared" si="192"/>
        <v>0</v>
      </c>
      <c r="AV556" s="290">
        <f t="shared" si="192"/>
        <v>0</v>
      </c>
      <c r="AW556" s="290">
        <f t="shared" si="192"/>
        <v>0</v>
      </c>
      <c r="AX556" s="290">
        <f t="shared" si="192"/>
        <v>0</v>
      </c>
      <c r="AY556" s="290">
        <f t="shared" si="192"/>
        <v>0</v>
      </c>
      <c r="AZ556" s="290">
        <f t="shared" si="192"/>
        <v>0</v>
      </c>
      <c r="BA556" s="287"/>
    </row>
    <row r="557" spans="2:53" ht="15">
      <c r="B557" s="275" t="s">
        <v>843</v>
      </c>
      <c r="C557" s="303"/>
      <c r="D557" s="232"/>
      <c r="E557" s="232"/>
      <c r="F557" s="232"/>
      <c r="G557" s="232"/>
      <c r="H557" s="232"/>
      <c r="I557" s="232"/>
      <c r="J557" s="232"/>
      <c r="K557" s="232"/>
      <c r="L557" s="232"/>
      <c r="M557" s="232"/>
      <c r="N557" s="232"/>
      <c r="O557" s="232"/>
      <c r="P557" s="232"/>
      <c r="Q557" s="232"/>
      <c r="R557" s="232"/>
      <c r="S557" s="232"/>
      <c r="T557" s="232"/>
      <c r="U557" s="232"/>
      <c r="V557" s="304"/>
      <c r="W557" s="232"/>
      <c r="X557" s="232"/>
      <c r="Y557" s="232"/>
      <c r="Z557" s="256"/>
      <c r="AA557" s="235"/>
      <c r="AB557" s="235"/>
      <c r="AC557" s="232"/>
      <c r="AD557" s="232"/>
      <c r="AE557" s="235"/>
      <c r="AF557" s="235"/>
      <c r="AG557" s="235"/>
      <c r="AH557" s="235"/>
      <c r="AI557" s="235"/>
      <c r="AJ557" s="235"/>
      <c r="AK557" s="235"/>
      <c r="AL557" s="235"/>
      <c r="AM557" s="243">
        <f t="shared" ref="AM557:AP557" si="193">IF($AO$431="kW",SUMPRODUCT($U$432:$U$535,$AD$432:$AD$535,AM433:AM536),SUMPRODUCT($L$432:$L$535,AM433:AM536))</f>
        <v>0</v>
      </c>
      <c r="AN557" s="243">
        <f t="shared" si="193"/>
        <v>0</v>
      </c>
      <c r="AO557" s="243">
        <f t="shared" si="193"/>
        <v>0</v>
      </c>
      <c r="AP557" s="243">
        <f t="shared" si="193"/>
        <v>0</v>
      </c>
      <c r="AQ557" s="243">
        <f>IF($AO$431="kW",SUMPRODUCT($U$432:$U$535,$AD$432:$AD$535,AQ433:AQ536),SUMPRODUCT($L$432:$L$535,AQ433:AQ536))</f>
        <v>0</v>
      </c>
      <c r="AR557" s="243">
        <f t="shared" ref="AR557:AZ557" si="194">IF($AO$431="kW",SUMPRODUCT($U$432:$U$535,$AD$432:$AD$535,AR433:AR536),SUMPRODUCT($L$432:$L$535,AR433:AR536))</f>
        <v>0</v>
      </c>
      <c r="AS557" s="243">
        <f t="shared" si="194"/>
        <v>0</v>
      </c>
      <c r="AT557" s="243">
        <f t="shared" si="194"/>
        <v>0</v>
      </c>
      <c r="AU557" s="243">
        <f t="shared" si="194"/>
        <v>0</v>
      </c>
      <c r="AV557" s="243">
        <f t="shared" si="194"/>
        <v>0</v>
      </c>
      <c r="AW557" s="243">
        <f t="shared" si="194"/>
        <v>0</v>
      </c>
      <c r="AX557" s="243">
        <f t="shared" si="194"/>
        <v>0</v>
      </c>
      <c r="AY557" s="243">
        <f t="shared" si="194"/>
        <v>0</v>
      </c>
      <c r="AZ557" s="243">
        <f t="shared" si="194"/>
        <v>0</v>
      </c>
      <c r="BA557" s="287"/>
    </row>
    <row r="558" spans="2:53" ht="15">
      <c r="B558" s="275" t="s">
        <v>844</v>
      </c>
      <c r="C558" s="303"/>
      <c r="D558" s="232"/>
      <c r="E558" s="232"/>
      <c r="F558" s="232"/>
      <c r="G558" s="232"/>
      <c r="H558" s="232"/>
      <c r="I558" s="232"/>
      <c r="J558" s="232"/>
      <c r="K558" s="232"/>
      <c r="L558" s="232"/>
      <c r="M558" s="232"/>
      <c r="N558" s="232"/>
      <c r="O558" s="232"/>
      <c r="P558" s="232"/>
      <c r="Q558" s="232"/>
      <c r="R558" s="232"/>
      <c r="S558" s="232"/>
      <c r="T558" s="232"/>
      <c r="U558" s="232"/>
      <c r="V558" s="304"/>
      <c r="W558" s="232"/>
      <c r="X558" s="232"/>
      <c r="Y558" s="232"/>
      <c r="Z558" s="256"/>
      <c r="AA558" s="235"/>
      <c r="AB558" s="235"/>
      <c r="AC558" s="232"/>
      <c r="AD558" s="232"/>
      <c r="AE558" s="235"/>
      <c r="AF558" s="235"/>
      <c r="AG558" s="235"/>
      <c r="AH558" s="235"/>
      <c r="AI558" s="235"/>
      <c r="AJ558" s="235"/>
      <c r="AK558" s="235"/>
      <c r="AL558" s="235"/>
      <c r="AM558" s="243">
        <f t="shared" ref="AM558:AP558" si="195">IF($AO$431="kW",SUMPRODUCT($U$432:$U$535,$AE$432:$AE$535,AM434:AM537),SUMPRODUCT($M$432:$M$535,AM434:AM537))</f>
        <v>0</v>
      </c>
      <c r="AN558" s="243">
        <f t="shared" si="195"/>
        <v>0</v>
      </c>
      <c r="AO558" s="243">
        <f t="shared" si="195"/>
        <v>0</v>
      </c>
      <c r="AP558" s="243">
        <f t="shared" si="195"/>
        <v>0</v>
      </c>
      <c r="AQ558" s="243">
        <f>IF($AO$431="kW",SUMPRODUCT($U$432:$U$535,$AE$432:$AE$535,AQ434:AQ537),SUMPRODUCT($M$432:$M$535,AQ434:AQ537))</f>
        <v>0</v>
      </c>
      <c r="AR558" s="243">
        <f t="shared" ref="AR558:AZ558" si="196">IF($AO$431="kW",SUMPRODUCT($U$432:$U$535,$AE$432:$AE$535,AR434:AR537),SUMPRODUCT($M$432:$M$535,AR434:AR537))</f>
        <v>0</v>
      </c>
      <c r="AS558" s="243">
        <f t="shared" si="196"/>
        <v>0</v>
      </c>
      <c r="AT558" s="243">
        <f t="shared" si="196"/>
        <v>0</v>
      </c>
      <c r="AU558" s="243">
        <f t="shared" si="196"/>
        <v>0</v>
      </c>
      <c r="AV558" s="243">
        <f t="shared" si="196"/>
        <v>0</v>
      </c>
      <c r="AW558" s="243">
        <f t="shared" si="196"/>
        <v>0</v>
      </c>
      <c r="AX558" s="243">
        <f t="shared" si="196"/>
        <v>0</v>
      </c>
      <c r="AY558" s="243">
        <f t="shared" si="196"/>
        <v>0</v>
      </c>
      <c r="AZ558" s="243">
        <f t="shared" si="196"/>
        <v>0</v>
      </c>
      <c r="BA558" s="287"/>
    </row>
    <row r="559" spans="2:53" ht="15">
      <c r="B559" s="275" t="s">
        <v>845</v>
      </c>
      <c r="C559" s="303"/>
      <c r="D559" s="232"/>
      <c r="E559" s="232"/>
      <c r="F559" s="232"/>
      <c r="G559" s="232"/>
      <c r="H559" s="232"/>
      <c r="I559" s="232"/>
      <c r="J559" s="232"/>
      <c r="K559" s="232"/>
      <c r="L559" s="232"/>
      <c r="M559" s="232"/>
      <c r="N559" s="232"/>
      <c r="O559" s="232"/>
      <c r="P559" s="232"/>
      <c r="Q559" s="232"/>
      <c r="R559" s="232"/>
      <c r="S559" s="232"/>
      <c r="T559" s="232"/>
      <c r="U559" s="232"/>
      <c r="V559" s="304"/>
      <c r="W559" s="232"/>
      <c r="X559" s="232"/>
      <c r="Y559" s="232"/>
      <c r="Z559" s="256"/>
      <c r="AA559" s="235"/>
      <c r="AB559" s="235"/>
      <c r="AC559" s="232"/>
      <c r="AD559" s="232"/>
      <c r="AE559" s="235"/>
      <c r="AF559" s="235"/>
      <c r="AG559" s="235"/>
      <c r="AH559" s="235"/>
      <c r="AI559" s="235"/>
      <c r="AJ559" s="235"/>
      <c r="AK559" s="235"/>
      <c r="AL559" s="235"/>
      <c r="AM559" s="243">
        <f t="shared" ref="AM559:AP559" si="197">IF($AO$431="kW",SUMPRODUCT($U$432:$U$535,$AF$432:$AF$535,AM435:AM538),SUMPRODUCT($N$432:$N$535,AM435:AM538))</f>
        <v>0</v>
      </c>
      <c r="AN559" s="243">
        <f t="shared" si="197"/>
        <v>0</v>
      </c>
      <c r="AO559" s="243">
        <f t="shared" si="197"/>
        <v>0</v>
      </c>
      <c r="AP559" s="243">
        <f t="shared" si="197"/>
        <v>0</v>
      </c>
      <c r="AQ559" s="243">
        <f>IF($AO$431="kW",SUMPRODUCT($U$432:$U$535,$AF$432:$AF$535,AQ435:AQ538),SUMPRODUCT($N$432:$N$535,AQ435:AQ538))</f>
        <v>0</v>
      </c>
      <c r="AR559" s="243">
        <f t="shared" ref="AR559:AZ559" si="198">IF($AO$431="kW",SUMPRODUCT($U$432:$U$535,$AF$432:$AF$535,AR435:AR538),SUMPRODUCT($N$432:$N$535,AR435:AR538))</f>
        <v>0</v>
      </c>
      <c r="AS559" s="243">
        <f t="shared" si="198"/>
        <v>0</v>
      </c>
      <c r="AT559" s="243">
        <f t="shared" si="198"/>
        <v>0</v>
      </c>
      <c r="AU559" s="243">
        <f t="shared" si="198"/>
        <v>0</v>
      </c>
      <c r="AV559" s="243">
        <f t="shared" si="198"/>
        <v>0</v>
      </c>
      <c r="AW559" s="243">
        <f t="shared" si="198"/>
        <v>0</v>
      </c>
      <c r="AX559" s="243">
        <f t="shared" si="198"/>
        <v>0</v>
      </c>
      <c r="AY559" s="243">
        <f t="shared" si="198"/>
        <v>0</v>
      </c>
      <c r="AZ559" s="243">
        <f t="shared" si="198"/>
        <v>0</v>
      </c>
      <c r="BA559" s="287"/>
    </row>
    <row r="560" spans="2:53" ht="15">
      <c r="B560" s="275" t="s">
        <v>846</v>
      </c>
      <c r="C560" s="303"/>
      <c r="D560" s="232"/>
      <c r="E560" s="232"/>
      <c r="F560" s="232"/>
      <c r="G560" s="232"/>
      <c r="H560" s="232"/>
      <c r="I560" s="232"/>
      <c r="J560" s="232"/>
      <c r="K560" s="232"/>
      <c r="L560" s="232"/>
      <c r="M560" s="232"/>
      <c r="N560" s="232"/>
      <c r="O560" s="232"/>
      <c r="P560" s="232"/>
      <c r="Q560" s="232"/>
      <c r="R560" s="232"/>
      <c r="S560" s="232"/>
      <c r="T560" s="232"/>
      <c r="U560" s="232"/>
      <c r="V560" s="304"/>
      <c r="W560" s="232"/>
      <c r="X560" s="232"/>
      <c r="Y560" s="232"/>
      <c r="Z560" s="256"/>
      <c r="AA560" s="235"/>
      <c r="AB560" s="235"/>
      <c r="AC560" s="232"/>
      <c r="AD560" s="232"/>
      <c r="AE560" s="235"/>
      <c r="AF560" s="235"/>
      <c r="AG560" s="235"/>
      <c r="AH560" s="235"/>
      <c r="AI560" s="235"/>
      <c r="AJ560" s="235"/>
      <c r="AK560" s="235"/>
      <c r="AL560" s="235"/>
      <c r="AM560" s="243">
        <f t="shared" ref="AM560:AP560" si="199">IF($AO$431="kW",SUMPRODUCT($U$432:$U$535,$AG$432:$AG$535,AM436:AM539),SUMPRODUCT($O$432:$O$535,AM436:AM539))</f>
        <v>0</v>
      </c>
      <c r="AN560" s="243">
        <f t="shared" si="199"/>
        <v>0</v>
      </c>
      <c r="AO560" s="243">
        <f t="shared" si="199"/>
        <v>0</v>
      </c>
      <c r="AP560" s="243">
        <f t="shared" si="199"/>
        <v>0</v>
      </c>
      <c r="AQ560" s="243">
        <f>IF($AO$431="kW",SUMPRODUCT($U$432:$U$535,$AG$432:$AG$535,AQ436:AQ539),SUMPRODUCT($O$432:$O$535,AQ436:AQ539))</f>
        <v>0</v>
      </c>
      <c r="AR560" s="243">
        <f t="shared" ref="AR560:AZ560" si="200">IF($AO$431="kW",SUMPRODUCT($U$432:$U$535,$AG$432:$AG$535,AR436:AR539),SUMPRODUCT($O$432:$O$535,AR436:AR539))</f>
        <v>0</v>
      </c>
      <c r="AS560" s="243">
        <f t="shared" si="200"/>
        <v>0</v>
      </c>
      <c r="AT560" s="243">
        <f t="shared" si="200"/>
        <v>0</v>
      </c>
      <c r="AU560" s="243">
        <f t="shared" si="200"/>
        <v>0</v>
      </c>
      <c r="AV560" s="243">
        <f t="shared" si="200"/>
        <v>0</v>
      </c>
      <c r="AW560" s="243">
        <f t="shared" si="200"/>
        <v>0</v>
      </c>
      <c r="AX560" s="243">
        <f t="shared" si="200"/>
        <v>0</v>
      </c>
      <c r="AY560" s="243">
        <f t="shared" si="200"/>
        <v>0</v>
      </c>
      <c r="AZ560" s="243">
        <f t="shared" si="200"/>
        <v>0</v>
      </c>
      <c r="BA560" s="287"/>
    </row>
    <row r="561" spans="2:53" ht="15">
      <c r="B561" s="275" t="s">
        <v>847</v>
      </c>
      <c r="C561" s="303"/>
      <c r="D561" s="232"/>
      <c r="E561" s="232"/>
      <c r="F561" s="232"/>
      <c r="G561" s="232"/>
      <c r="H561" s="232"/>
      <c r="I561" s="232"/>
      <c r="J561" s="232"/>
      <c r="K561" s="232"/>
      <c r="L561" s="232"/>
      <c r="M561" s="232"/>
      <c r="N561" s="232"/>
      <c r="O561" s="232"/>
      <c r="P561" s="232"/>
      <c r="Q561" s="232"/>
      <c r="R561" s="232"/>
      <c r="S561" s="232"/>
      <c r="T561" s="232"/>
      <c r="U561" s="232"/>
      <c r="V561" s="304"/>
      <c r="W561" s="232"/>
      <c r="X561" s="232"/>
      <c r="Y561" s="232"/>
      <c r="Z561" s="256"/>
      <c r="AA561" s="235"/>
      <c r="AB561" s="235"/>
      <c r="AC561" s="232"/>
      <c r="AD561" s="232"/>
      <c r="AE561" s="235"/>
      <c r="AF561" s="235"/>
      <c r="AG561" s="235"/>
      <c r="AH561" s="235"/>
      <c r="AI561" s="235"/>
      <c r="AJ561" s="235"/>
      <c r="AK561" s="235"/>
      <c r="AL561" s="235"/>
      <c r="AM561" s="243">
        <f t="shared" ref="AM561:AP561" si="201">IF($AO$431="kW",SUMPRODUCT($U$432:$U$535,$AH$432:$AH$535,AM437:AM540),SUMPRODUCT($P$432:$P$535,AM437:AM540))</f>
        <v>0</v>
      </c>
      <c r="AN561" s="243">
        <f t="shared" si="201"/>
        <v>0</v>
      </c>
      <c r="AO561" s="243">
        <f t="shared" si="201"/>
        <v>0</v>
      </c>
      <c r="AP561" s="243">
        <f t="shared" si="201"/>
        <v>0</v>
      </c>
      <c r="AQ561" s="243">
        <f>IF($AO$431="kW",SUMPRODUCT($U$432:$U$535,$AH$432:$AH$535,AQ437:AQ540),SUMPRODUCT($P$432:$P$535,AQ437:AQ540))</f>
        <v>0</v>
      </c>
      <c r="AR561" s="243">
        <f t="shared" ref="AR561:AZ561" si="202">IF($AO$431="kW",SUMPRODUCT($U$432:$U$535,$AH$432:$AH$535,AR437:AR540),SUMPRODUCT($P$432:$P$535,AR437:AR540))</f>
        <v>0</v>
      </c>
      <c r="AS561" s="243">
        <f t="shared" si="202"/>
        <v>0</v>
      </c>
      <c r="AT561" s="243">
        <f t="shared" si="202"/>
        <v>0</v>
      </c>
      <c r="AU561" s="243">
        <f t="shared" si="202"/>
        <v>0</v>
      </c>
      <c r="AV561" s="243">
        <f t="shared" si="202"/>
        <v>0</v>
      </c>
      <c r="AW561" s="243">
        <f t="shared" si="202"/>
        <v>0</v>
      </c>
      <c r="AX561" s="243">
        <f t="shared" si="202"/>
        <v>0</v>
      </c>
      <c r="AY561" s="243">
        <f t="shared" si="202"/>
        <v>0</v>
      </c>
      <c r="AZ561" s="243">
        <f t="shared" si="202"/>
        <v>0</v>
      </c>
      <c r="BA561" s="287"/>
    </row>
    <row r="562" spans="2:53" ht="15">
      <c r="B562" s="326" t="s">
        <v>842</v>
      </c>
      <c r="C562" s="306"/>
      <c r="D562" s="329"/>
      <c r="E562" s="329"/>
      <c r="F562" s="329"/>
      <c r="G562" s="329"/>
      <c r="H562" s="329"/>
      <c r="I562" s="329"/>
      <c r="J562" s="329"/>
      <c r="K562" s="329"/>
      <c r="L562" s="329"/>
      <c r="M562" s="329"/>
      <c r="N562" s="329"/>
      <c r="O562" s="329"/>
      <c r="P562" s="329"/>
      <c r="Q562" s="329"/>
      <c r="R562" s="329"/>
      <c r="S562" s="329"/>
      <c r="T562" s="329"/>
      <c r="U562" s="329"/>
      <c r="V562" s="328"/>
      <c r="W562" s="329"/>
      <c r="X562" s="329"/>
      <c r="Y562" s="329"/>
      <c r="Z562" s="311"/>
      <c r="AA562" s="330"/>
      <c r="AB562" s="330"/>
      <c r="AC562" s="329"/>
      <c r="AD562" s="329"/>
      <c r="AE562" s="330"/>
      <c r="AF562" s="330"/>
      <c r="AG562" s="330"/>
      <c r="AH562" s="330"/>
      <c r="AI562" s="330"/>
      <c r="AJ562" s="330"/>
      <c r="AK562" s="330"/>
      <c r="AL562" s="330"/>
      <c r="AM562" s="277">
        <f t="shared" ref="AM562:AP562" si="203">IF($AO$431="kW",SUMPRODUCT($U$432:$U$535,$AI$432:$AI$535,AM438:AM541),SUMPRODUCT($Q$432:$Q$535,AM438:AM541))</f>
        <v>0</v>
      </c>
      <c r="AN562" s="277">
        <f t="shared" si="203"/>
        <v>0</v>
      </c>
      <c r="AO562" s="277">
        <f t="shared" si="203"/>
        <v>0</v>
      </c>
      <c r="AP562" s="277">
        <f t="shared" si="203"/>
        <v>0</v>
      </c>
      <c r="AQ562" s="277">
        <f>IF($AO$431="kW",SUMPRODUCT($U$432:$U$535,$AI$432:$AI$535,AQ438:AQ541),SUMPRODUCT($Q$432:$Q$535,AQ438:AQ541))</f>
        <v>0</v>
      </c>
      <c r="AR562" s="277">
        <f t="shared" ref="AR562:AZ562" si="204">IF($AO$431="kW",SUMPRODUCT($U$432:$U$535,$AI$432:$AI$535,AR438:AR541),SUMPRODUCT($Q$432:$Q$535,AR438:AR541))</f>
        <v>0</v>
      </c>
      <c r="AS562" s="277">
        <f t="shared" si="204"/>
        <v>0</v>
      </c>
      <c r="AT562" s="277">
        <f t="shared" si="204"/>
        <v>0</v>
      </c>
      <c r="AU562" s="277">
        <f t="shared" si="204"/>
        <v>0</v>
      </c>
      <c r="AV562" s="277">
        <f t="shared" si="204"/>
        <v>0</v>
      </c>
      <c r="AW562" s="277">
        <f t="shared" si="204"/>
        <v>0</v>
      </c>
      <c r="AX562" s="277">
        <f t="shared" si="204"/>
        <v>0</v>
      </c>
      <c r="AY562" s="277">
        <f t="shared" si="204"/>
        <v>0</v>
      </c>
      <c r="AZ562" s="277">
        <f t="shared" si="204"/>
        <v>0</v>
      </c>
      <c r="BA562" s="331"/>
    </row>
    <row r="563" spans="2:53" ht="22.5" customHeight="1">
      <c r="B563" s="314" t="s">
        <v>539</v>
      </c>
      <c r="C563" s="332"/>
      <c r="D563" s="333"/>
      <c r="E563" s="333"/>
      <c r="F563" s="333"/>
      <c r="G563" s="333"/>
      <c r="H563" s="333"/>
      <c r="I563" s="333"/>
      <c r="J563" s="333"/>
      <c r="K563" s="333"/>
      <c r="L563" s="333"/>
      <c r="M563" s="333"/>
      <c r="N563" s="333"/>
      <c r="O563" s="333"/>
      <c r="P563" s="333"/>
      <c r="Q563" s="333"/>
      <c r="R563" s="333"/>
      <c r="S563" s="333"/>
      <c r="T563" s="333"/>
      <c r="U563" s="333"/>
      <c r="V563" s="333"/>
      <c r="W563" s="333"/>
      <c r="X563" s="333"/>
      <c r="Y563" s="333"/>
      <c r="Z563" s="317"/>
      <c r="AA563" s="318"/>
      <c r="AB563" s="333"/>
      <c r="AC563" s="333"/>
      <c r="AD563" s="333"/>
      <c r="AE563" s="333"/>
      <c r="AF563" s="333"/>
      <c r="AG563" s="333"/>
      <c r="AH563" s="333"/>
      <c r="AI563" s="333"/>
      <c r="AJ563" s="333"/>
      <c r="AK563" s="333"/>
      <c r="AL563" s="333"/>
      <c r="AM563" s="334"/>
      <c r="AN563" s="334"/>
      <c r="AO563" s="334"/>
      <c r="AP563" s="334"/>
      <c r="AQ563" s="334"/>
      <c r="AR563" s="334"/>
      <c r="AS563" s="334"/>
      <c r="AT563" s="334"/>
      <c r="AU563" s="334"/>
      <c r="AV563" s="334"/>
      <c r="AW563" s="334"/>
      <c r="AX563" s="334"/>
      <c r="AY563" s="334"/>
      <c r="AZ563" s="334"/>
      <c r="BA563" s="334"/>
    </row>
    <row r="565" spans="2:53" ht="15">
      <c r="B565" s="507" t="s">
        <v>484</v>
      </c>
    </row>
  </sheetData>
  <sheetProtection formatCells="0" formatColumns="0" formatRows="0" insertColumns="0" insertRows="0" insertHyperlinks="0" deleteColumns="0" deleteRows="0" sort="0" autoFilter="0" pivotTables="0"/>
  <mergeCells count="33">
    <mergeCell ref="AM293:BA293"/>
    <mergeCell ref="AM429:BA429"/>
    <mergeCell ref="B293:B294"/>
    <mergeCell ref="C293:C294"/>
    <mergeCell ref="U293:U294"/>
    <mergeCell ref="B429:B430"/>
    <mergeCell ref="C429:C430"/>
    <mergeCell ref="U429:U430"/>
    <mergeCell ref="E293:T293"/>
    <mergeCell ref="E429:T429"/>
    <mergeCell ref="W293:AL293"/>
    <mergeCell ref="W429:AL429"/>
    <mergeCell ref="AM19:BA19"/>
    <mergeCell ref="AM157:BA157"/>
    <mergeCell ref="U19:U20"/>
    <mergeCell ref="U157:U158"/>
    <mergeCell ref="E19:T19"/>
    <mergeCell ref="W19:AL19"/>
    <mergeCell ref="E157:T157"/>
    <mergeCell ref="W157:AL157"/>
    <mergeCell ref="B19:B20"/>
    <mergeCell ref="C19:C20"/>
    <mergeCell ref="B157:B158"/>
    <mergeCell ref="C157:C158"/>
    <mergeCell ref="B3:B4"/>
    <mergeCell ref="B7:B8"/>
    <mergeCell ref="B13:B14"/>
    <mergeCell ref="C5:D5"/>
    <mergeCell ref="C7:AL7"/>
    <mergeCell ref="C8:AL8"/>
    <mergeCell ref="C9:AL9"/>
    <mergeCell ref="C10:AL10"/>
    <mergeCell ref="C11:AL11"/>
  </mergeCells>
  <phoneticPr fontId="244" type="noConversion"/>
  <hyperlinks>
    <hyperlink ref="D428"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56" location="'4.  2011-2014 LRAM'!A1" display="Return to top" xr:uid="{00000000-0004-0000-0900-000005000000}"/>
    <hyperlink ref="D292" location="'4.  2011-2014 LRAM'!A1" display="Return to top" xr:uid="{00000000-0004-0000-0900-000006000000}"/>
    <hyperlink ref="B565"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3:AW1705"/>
  <sheetViews>
    <sheetView topLeftCell="A493" zoomScale="75" zoomScaleNormal="75" workbookViewId="0">
      <pane xSplit="2" topLeftCell="AE1" activePane="topRight" state="frozen"/>
      <selection pane="topRight" activeCell="AK1577" sqref="AK1577"/>
    </sheetView>
  </sheetViews>
  <sheetFormatPr defaultColWidth="9" defaultRowHeight="15" outlineLevelRow="1" outlineLevelCol="1"/>
  <cols>
    <col min="1" max="1" width="4.7109375" style="449" customWidth="1"/>
    <col min="2" max="2" width="55.7109375" style="370" customWidth="1"/>
    <col min="3" max="3" width="13.28515625" style="370" customWidth="1"/>
    <col min="4" max="4" width="17" style="370" customWidth="1"/>
    <col min="5" max="16" width="9" style="370" customWidth="1" outlineLevel="1"/>
    <col min="17" max="17" width="13.7109375" style="370" customWidth="1" outlineLevel="1"/>
    <col min="18" max="18" width="15.7109375" style="370" customWidth="1"/>
    <col min="19" max="30" width="9" style="370" customWidth="1" outlineLevel="1"/>
    <col min="31" max="31" width="16.7109375" style="370" customWidth="1"/>
    <col min="32" max="33" width="15" style="370" customWidth="1"/>
    <col min="34" max="34" width="17.7109375" style="370" customWidth="1"/>
    <col min="35" max="35" width="19.7109375" style="370" customWidth="1"/>
    <col min="36" max="36" width="18.7109375" style="370" customWidth="1"/>
    <col min="37" max="41" width="15" style="370" customWidth="1"/>
    <col min="42" max="44" width="17.28515625" style="370" customWidth="1"/>
    <col min="45" max="45" width="16.42578125" style="370" bestFit="1" customWidth="1"/>
    <col min="46" max="46" width="11.7109375" style="370" customWidth="1"/>
    <col min="47" max="16384" width="9" style="370"/>
  </cols>
  <sheetData>
    <row r="13" spans="2:45" ht="15.75" thickBot="1"/>
    <row r="14" spans="2:45" ht="26.25" customHeight="1" thickBot="1">
      <c r="B14" s="836" t="s">
        <v>153</v>
      </c>
      <c r="C14" s="212" t="s">
        <v>157</v>
      </c>
      <c r="D14" s="437"/>
      <c r="E14" s="219"/>
      <c r="F14" s="219"/>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row>
    <row r="15" spans="2:45" ht="26.25" customHeight="1" thickBot="1">
      <c r="B15" s="836"/>
      <c r="C15" s="215" t="s">
        <v>154</v>
      </c>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row>
    <row r="16" spans="2:45" ht="28.5" customHeight="1" thickBot="1">
      <c r="B16" s="836"/>
      <c r="C16" s="830" t="s">
        <v>507</v>
      </c>
      <c r="D16" s="831"/>
      <c r="E16" s="219"/>
      <c r="F16" s="219"/>
      <c r="G16" s="219"/>
      <c r="H16" s="219"/>
      <c r="I16" s="219"/>
      <c r="J16" s="219"/>
      <c r="K16" s="219"/>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row>
    <row r="17" spans="2:45" ht="15.75">
      <c r="C17" s="219"/>
      <c r="D17" s="219"/>
      <c r="E17" s="219"/>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row>
    <row r="18" spans="2:45" ht="166.5" customHeight="1">
      <c r="B18" s="836" t="s">
        <v>466</v>
      </c>
      <c r="C18" s="837" t="s">
        <v>952</v>
      </c>
      <c r="D18" s="837"/>
      <c r="E18" s="837"/>
      <c r="F18" s="837"/>
      <c r="G18" s="837"/>
      <c r="H18" s="837"/>
      <c r="I18" s="837"/>
      <c r="J18" s="837"/>
      <c r="K18" s="837"/>
      <c r="L18" s="837"/>
      <c r="M18" s="837"/>
      <c r="N18" s="837"/>
      <c r="O18" s="837"/>
      <c r="P18" s="837"/>
      <c r="Q18" s="837"/>
      <c r="R18" s="837"/>
      <c r="S18" s="837"/>
      <c r="T18" s="837"/>
      <c r="U18" s="837"/>
      <c r="V18" s="837"/>
      <c r="W18" s="837"/>
      <c r="X18" s="837"/>
      <c r="Y18" s="837"/>
      <c r="Z18" s="837"/>
      <c r="AA18" s="837"/>
      <c r="AB18" s="837"/>
      <c r="AC18" s="837"/>
      <c r="AD18" s="837"/>
      <c r="AE18" s="371"/>
      <c r="AF18" s="371"/>
      <c r="AG18" s="371"/>
      <c r="AH18" s="371"/>
      <c r="AI18" s="371"/>
      <c r="AJ18" s="371"/>
      <c r="AK18" s="371"/>
      <c r="AL18" s="371"/>
      <c r="AM18" s="371"/>
      <c r="AN18" s="371"/>
      <c r="AO18" s="371"/>
      <c r="AP18" s="371"/>
      <c r="AQ18" s="371"/>
      <c r="AR18" s="371"/>
      <c r="AS18" s="371"/>
    </row>
    <row r="19" spans="2:45" ht="54.4" customHeight="1">
      <c r="B19" s="836"/>
      <c r="C19" s="837" t="s">
        <v>953</v>
      </c>
      <c r="D19" s="837"/>
      <c r="E19" s="837"/>
      <c r="F19" s="837"/>
      <c r="G19" s="837"/>
      <c r="H19" s="837"/>
      <c r="I19" s="837"/>
      <c r="J19" s="837"/>
      <c r="K19" s="837"/>
      <c r="L19" s="837"/>
      <c r="M19" s="837"/>
      <c r="N19" s="837"/>
      <c r="O19" s="837"/>
      <c r="P19" s="837"/>
      <c r="Q19" s="837"/>
      <c r="R19" s="837"/>
      <c r="S19" s="837"/>
      <c r="T19" s="837"/>
      <c r="U19" s="837"/>
      <c r="V19" s="837"/>
      <c r="W19" s="837"/>
      <c r="X19" s="837"/>
      <c r="Y19" s="837"/>
      <c r="Z19" s="837"/>
      <c r="AA19" s="837"/>
      <c r="AB19" s="837"/>
      <c r="AC19" s="837"/>
      <c r="AD19" s="837"/>
      <c r="AE19" s="371"/>
      <c r="AF19" s="371"/>
      <c r="AG19" s="371"/>
      <c r="AH19" s="371"/>
      <c r="AI19" s="371"/>
      <c r="AJ19" s="371"/>
      <c r="AK19" s="371"/>
      <c r="AL19" s="371"/>
      <c r="AM19" s="371"/>
      <c r="AN19" s="371"/>
      <c r="AO19" s="371"/>
      <c r="AP19" s="371"/>
      <c r="AQ19" s="371"/>
      <c r="AR19" s="371"/>
      <c r="AS19" s="371"/>
    </row>
    <row r="20" spans="2:45" ht="62.25" customHeight="1">
      <c r="B20" s="226"/>
      <c r="C20" s="837" t="s">
        <v>975</v>
      </c>
      <c r="D20" s="837"/>
      <c r="E20" s="837"/>
      <c r="F20" s="837"/>
      <c r="G20" s="837"/>
      <c r="H20" s="837"/>
      <c r="I20" s="837"/>
      <c r="J20" s="837"/>
      <c r="K20" s="837"/>
      <c r="L20" s="837"/>
      <c r="M20" s="837"/>
      <c r="N20" s="837"/>
      <c r="O20" s="837"/>
      <c r="P20" s="837"/>
      <c r="Q20" s="837"/>
      <c r="R20" s="837"/>
      <c r="S20" s="837"/>
      <c r="T20" s="837"/>
      <c r="U20" s="837"/>
      <c r="V20" s="837"/>
      <c r="W20" s="837"/>
      <c r="X20" s="837"/>
      <c r="Y20" s="837"/>
      <c r="Z20" s="837"/>
      <c r="AA20" s="837"/>
      <c r="AB20" s="837"/>
      <c r="AC20" s="837"/>
      <c r="AD20" s="837"/>
      <c r="AE20" s="371"/>
      <c r="AF20" s="371"/>
      <c r="AG20" s="371"/>
      <c r="AH20" s="371"/>
      <c r="AI20" s="371"/>
      <c r="AJ20" s="371"/>
      <c r="AK20" s="371"/>
      <c r="AL20" s="371"/>
      <c r="AM20" s="371"/>
      <c r="AN20" s="371"/>
      <c r="AO20" s="371"/>
      <c r="AP20" s="371"/>
      <c r="AQ20" s="371"/>
      <c r="AR20" s="371"/>
      <c r="AS20" s="371"/>
    </row>
    <row r="21" spans="2:45" ht="43.5" customHeight="1">
      <c r="B21" s="226"/>
      <c r="C21" s="837" t="s">
        <v>946</v>
      </c>
      <c r="D21" s="837"/>
      <c r="E21" s="837"/>
      <c r="F21" s="837"/>
      <c r="G21" s="837"/>
      <c r="H21" s="837"/>
      <c r="I21" s="837"/>
      <c r="J21" s="837"/>
      <c r="K21" s="837"/>
      <c r="L21" s="837"/>
      <c r="M21" s="837"/>
      <c r="N21" s="837"/>
      <c r="O21" s="837"/>
      <c r="P21" s="837"/>
      <c r="Q21" s="837"/>
      <c r="R21" s="837"/>
      <c r="S21" s="837"/>
      <c r="T21" s="837"/>
      <c r="U21" s="837"/>
      <c r="V21" s="837"/>
      <c r="W21" s="837"/>
      <c r="X21" s="837"/>
      <c r="Y21" s="837"/>
      <c r="Z21" s="837"/>
      <c r="AA21" s="837"/>
      <c r="AB21" s="837"/>
      <c r="AC21" s="837"/>
      <c r="AD21" s="837"/>
      <c r="AE21" s="371"/>
      <c r="AF21" s="371"/>
      <c r="AG21" s="371"/>
      <c r="AH21" s="371"/>
      <c r="AI21" s="371"/>
      <c r="AJ21" s="371"/>
      <c r="AK21" s="371"/>
      <c r="AL21" s="371"/>
      <c r="AM21" s="371"/>
      <c r="AN21" s="371"/>
      <c r="AO21" s="371"/>
      <c r="AP21" s="371"/>
      <c r="AQ21" s="371"/>
      <c r="AR21" s="371"/>
      <c r="AS21" s="371"/>
    </row>
    <row r="22" spans="2:45" ht="70.5" customHeight="1">
      <c r="B22" s="226"/>
      <c r="C22" s="837" t="s">
        <v>954</v>
      </c>
      <c r="D22" s="837"/>
      <c r="E22" s="837"/>
      <c r="F22" s="837"/>
      <c r="G22" s="837"/>
      <c r="H22" s="837"/>
      <c r="I22" s="837"/>
      <c r="J22" s="837"/>
      <c r="K22" s="837"/>
      <c r="L22" s="837"/>
      <c r="M22" s="837"/>
      <c r="N22" s="837"/>
      <c r="O22" s="837"/>
      <c r="P22" s="837"/>
      <c r="Q22" s="837"/>
      <c r="R22" s="837"/>
      <c r="S22" s="837"/>
      <c r="T22" s="837"/>
      <c r="U22" s="837"/>
      <c r="V22" s="837"/>
      <c r="W22" s="837"/>
      <c r="X22" s="837"/>
      <c r="Y22" s="837"/>
      <c r="Z22" s="837"/>
      <c r="AA22" s="837"/>
      <c r="AB22" s="837"/>
      <c r="AC22" s="837"/>
      <c r="AD22" s="837"/>
      <c r="AE22" s="371"/>
      <c r="AF22" s="371"/>
      <c r="AG22" s="371"/>
      <c r="AH22" s="371"/>
      <c r="AI22" s="371"/>
      <c r="AJ22" s="371"/>
      <c r="AK22" s="371"/>
      <c r="AL22" s="371"/>
      <c r="AM22" s="371"/>
      <c r="AN22" s="371"/>
      <c r="AO22" s="371"/>
      <c r="AP22" s="371"/>
      <c r="AQ22" s="371"/>
      <c r="AR22" s="371"/>
      <c r="AS22" s="371"/>
    </row>
    <row r="23" spans="2:45" ht="15.75">
      <c r="B23" s="226"/>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19"/>
      <c r="AM23" s="219"/>
      <c r="AN23" s="219"/>
      <c r="AO23" s="219"/>
      <c r="AP23" s="219"/>
      <c r="AQ23" s="219"/>
      <c r="AR23" s="219"/>
      <c r="AS23" s="219"/>
    </row>
    <row r="24" spans="2:45" ht="15.75">
      <c r="B24" s="836" t="s">
        <v>485</v>
      </c>
      <c r="C24" s="508" t="s">
        <v>487</v>
      </c>
      <c r="D24" s="229"/>
      <c r="E24" s="229"/>
      <c r="F24" s="508" t="s">
        <v>636</v>
      </c>
      <c r="G24" s="229"/>
      <c r="H24" s="229"/>
      <c r="I24" s="229"/>
      <c r="J24" s="508" t="s">
        <v>642</v>
      </c>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19"/>
      <c r="AM24" s="219"/>
      <c r="AN24" s="219"/>
      <c r="AO24" s="219"/>
      <c r="AP24" s="219"/>
      <c r="AQ24" s="219"/>
      <c r="AR24" s="219"/>
      <c r="AS24" s="219"/>
    </row>
    <row r="25" spans="2:45" ht="15.75">
      <c r="B25" s="836"/>
      <c r="C25" s="508" t="s">
        <v>488</v>
      </c>
      <c r="D25" s="229"/>
      <c r="E25" s="229"/>
      <c r="F25" s="508" t="s">
        <v>637</v>
      </c>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19"/>
      <c r="AM25" s="219"/>
      <c r="AN25" s="219"/>
      <c r="AO25" s="219"/>
      <c r="AP25" s="219"/>
      <c r="AQ25" s="219"/>
      <c r="AR25" s="219"/>
      <c r="AS25" s="219"/>
    </row>
    <row r="26" spans="2:45" ht="15.75">
      <c r="B26" s="226"/>
      <c r="C26" s="508" t="s">
        <v>489</v>
      </c>
      <c r="D26" s="229"/>
      <c r="E26" s="229"/>
      <c r="F26" s="508" t="s">
        <v>638</v>
      </c>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19"/>
      <c r="AM26" s="219"/>
      <c r="AN26" s="219"/>
      <c r="AO26" s="219"/>
      <c r="AP26" s="219"/>
      <c r="AQ26" s="219"/>
      <c r="AR26" s="219"/>
      <c r="AS26" s="219"/>
    </row>
    <row r="27" spans="2:45" ht="15.75">
      <c r="B27" s="226"/>
      <c r="C27" s="508" t="s">
        <v>490</v>
      </c>
      <c r="D27" s="229"/>
      <c r="E27" s="229"/>
      <c r="F27" s="508" t="s">
        <v>639</v>
      </c>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19"/>
      <c r="AM27" s="219"/>
      <c r="AN27" s="219"/>
      <c r="AO27" s="219"/>
      <c r="AP27" s="219"/>
      <c r="AQ27" s="219"/>
      <c r="AR27" s="219"/>
      <c r="AS27" s="219"/>
    </row>
    <row r="28" spans="2:45" ht="15.75">
      <c r="B28" s="226"/>
      <c r="C28" s="508" t="s">
        <v>491</v>
      </c>
      <c r="D28" s="229"/>
      <c r="E28" s="229"/>
      <c r="F28" s="508" t="s">
        <v>640</v>
      </c>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19"/>
      <c r="AM28" s="219"/>
      <c r="AN28" s="219"/>
      <c r="AO28" s="219"/>
      <c r="AP28" s="219"/>
      <c r="AQ28" s="219"/>
      <c r="AR28" s="219"/>
      <c r="AS28" s="219"/>
    </row>
    <row r="29" spans="2:45" ht="15.75">
      <c r="B29" s="226"/>
      <c r="C29" s="508" t="s">
        <v>492</v>
      </c>
      <c r="D29" s="229"/>
      <c r="E29" s="229"/>
      <c r="F29" s="508" t="s">
        <v>641</v>
      </c>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19"/>
      <c r="AM29" s="219"/>
      <c r="AN29" s="219"/>
      <c r="AO29" s="219"/>
      <c r="AP29" s="219"/>
      <c r="AQ29" s="219"/>
      <c r="AR29" s="219"/>
      <c r="AS29" s="219"/>
    </row>
    <row r="30" spans="2:45" ht="15.75">
      <c r="B30" s="226"/>
      <c r="C30" s="229"/>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19"/>
      <c r="AM30" s="219"/>
      <c r="AN30" s="219"/>
      <c r="AO30" s="219"/>
      <c r="AP30" s="219"/>
      <c r="AQ30" s="219"/>
      <c r="AR30" s="219"/>
      <c r="AS30" s="219"/>
    </row>
    <row r="31" spans="2:45" ht="15.75">
      <c r="B31" s="226"/>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19"/>
      <c r="AM31" s="219"/>
      <c r="AN31" s="219"/>
      <c r="AO31" s="219"/>
      <c r="AP31" s="219"/>
      <c r="AQ31" s="219"/>
      <c r="AR31" s="219"/>
      <c r="AS31" s="219"/>
    </row>
    <row r="32" spans="2:45">
      <c r="C32" s="209"/>
      <c r="D32" s="209"/>
      <c r="E32" s="209"/>
      <c r="F32" s="209"/>
      <c r="G32" s="209"/>
      <c r="H32" s="209"/>
      <c r="I32" s="209"/>
      <c r="J32" s="209"/>
      <c r="K32" s="209"/>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row>
    <row r="33" spans="1:45" ht="15.75">
      <c r="B33" s="233" t="s">
        <v>241</v>
      </c>
      <c r="C33" s="234"/>
      <c r="D33" s="502"/>
      <c r="E33" s="209"/>
      <c r="F33" s="209"/>
      <c r="G33" s="209"/>
      <c r="H33" s="209"/>
      <c r="I33" s="209"/>
      <c r="J33" s="209"/>
      <c r="K33" s="209"/>
      <c r="L33" s="209"/>
      <c r="M33" s="209"/>
      <c r="N33" s="209"/>
      <c r="O33" s="209"/>
      <c r="P33" s="209"/>
      <c r="Q33" s="209"/>
      <c r="R33" s="234"/>
      <c r="S33" s="209"/>
      <c r="T33" s="209"/>
      <c r="U33" s="209"/>
      <c r="V33" s="209"/>
      <c r="W33" s="209"/>
      <c r="X33" s="209"/>
      <c r="Y33" s="209"/>
      <c r="Z33" s="209"/>
      <c r="AA33" s="209"/>
      <c r="AB33" s="209"/>
      <c r="AC33" s="209"/>
      <c r="AD33" s="209"/>
      <c r="AE33" s="223"/>
      <c r="AF33" s="221"/>
      <c r="AG33" s="221"/>
      <c r="AH33" s="221"/>
      <c r="AI33" s="221"/>
      <c r="AJ33" s="221"/>
      <c r="AK33" s="221"/>
      <c r="AL33" s="221"/>
      <c r="AM33" s="221"/>
      <c r="AN33" s="221"/>
      <c r="AO33" s="221"/>
      <c r="AP33" s="221"/>
      <c r="AQ33" s="221"/>
      <c r="AR33" s="221"/>
      <c r="AS33" s="221"/>
    </row>
    <row r="34" spans="1:45" ht="36.75" customHeight="1">
      <c r="B34" s="832" t="s">
        <v>192</v>
      </c>
      <c r="C34" s="834" t="s">
        <v>30</v>
      </c>
      <c r="D34" s="642" t="s">
        <v>976</v>
      </c>
      <c r="E34" s="848" t="s">
        <v>977</v>
      </c>
      <c r="F34" s="849"/>
      <c r="G34" s="849"/>
      <c r="H34" s="849"/>
      <c r="I34" s="849"/>
      <c r="J34" s="849"/>
      <c r="K34" s="849"/>
      <c r="L34" s="849"/>
      <c r="M34" s="849"/>
      <c r="N34" s="849"/>
      <c r="O34" s="849"/>
      <c r="P34" s="849"/>
      <c r="Q34" s="847" t="s">
        <v>194</v>
      </c>
      <c r="R34" s="641" t="s">
        <v>390</v>
      </c>
      <c r="S34" s="838" t="s">
        <v>193</v>
      </c>
      <c r="T34" s="839"/>
      <c r="U34" s="839"/>
      <c r="V34" s="839"/>
      <c r="W34" s="839"/>
      <c r="X34" s="839"/>
      <c r="Y34" s="839"/>
      <c r="Z34" s="839"/>
      <c r="AA34" s="839"/>
      <c r="AB34" s="839"/>
      <c r="AC34" s="839"/>
      <c r="AD34" s="846"/>
      <c r="AE34" s="838" t="s">
        <v>221</v>
      </c>
      <c r="AF34" s="839"/>
      <c r="AG34" s="839"/>
      <c r="AH34" s="839"/>
      <c r="AI34" s="839"/>
      <c r="AJ34" s="839"/>
      <c r="AK34" s="839"/>
      <c r="AL34" s="839"/>
      <c r="AM34" s="839"/>
      <c r="AN34" s="839"/>
      <c r="AO34" s="839"/>
      <c r="AP34" s="839"/>
      <c r="AQ34" s="839"/>
      <c r="AR34" s="839"/>
      <c r="AS34" s="840"/>
    </row>
    <row r="35" spans="1:45" ht="65.25" customHeight="1">
      <c r="B35" s="833"/>
      <c r="C35" s="838"/>
      <c r="D35" s="650">
        <v>2015</v>
      </c>
      <c r="E35" s="654">
        <v>2016</v>
      </c>
      <c r="F35" s="651">
        <v>2017</v>
      </c>
      <c r="G35" s="651">
        <v>2018</v>
      </c>
      <c r="H35" s="651">
        <v>2019</v>
      </c>
      <c r="I35" s="651">
        <v>2020</v>
      </c>
      <c r="J35" s="651">
        <v>2021</v>
      </c>
      <c r="K35" s="651">
        <v>2022</v>
      </c>
      <c r="L35" s="653">
        <v>2023</v>
      </c>
      <c r="M35" s="652">
        <v>2024</v>
      </c>
      <c r="N35" s="651">
        <v>2025</v>
      </c>
      <c r="O35" s="652">
        <v>2026</v>
      </c>
      <c r="P35" s="654">
        <v>2027</v>
      </c>
      <c r="Q35" s="847"/>
      <c r="R35" s="655">
        <v>2015</v>
      </c>
      <c r="S35" s="237">
        <v>2016</v>
      </c>
      <c r="T35" s="237">
        <v>2017</v>
      </c>
      <c r="U35" s="237">
        <v>2018</v>
      </c>
      <c r="V35" s="237">
        <v>2019</v>
      </c>
      <c r="W35" s="237">
        <v>2020</v>
      </c>
      <c r="X35" s="237">
        <v>2021</v>
      </c>
      <c r="Y35" s="237">
        <v>2022</v>
      </c>
      <c r="Z35" s="237">
        <v>2023</v>
      </c>
      <c r="AA35" s="372">
        <v>2024</v>
      </c>
      <c r="AB35" s="372">
        <v>2025</v>
      </c>
      <c r="AC35" s="372">
        <v>2026</v>
      </c>
      <c r="AD35" s="372">
        <v>2027</v>
      </c>
      <c r="AE35" s="237" t="str">
        <f>'1.  LRAMVA Summary'!$D$45</f>
        <v>Residential</v>
      </c>
      <c r="AF35" s="237" t="str">
        <f>'1.  LRAMVA Summary'!$E$45</f>
        <v>GS&lt;50 kW</v>
      </c>
      <c r="AG35" s="237" t="str">
        <f>'1.  LRAMVA Summary'!$F$45</f>
        <v>GS 50-4,999 kW</v>
      </c>
      <c r="AH35" s="237" t="str">
        <f>'1.  LRAMVA Summary'!$G$45</f>
        <v>Unmetered Scattered Load</v>
      </c>
      <c r="AI35" s="237" t="str">
        <f>'1.  LRAMVA Summary'!$H$45</f>
        <v>Sentinel Lighting</v>
      </c>
      <c r="AJ35" s="237" t="str">
        <f>'1.  LRAMVA Summary'!$I$45</f>
        <v>Street Lighting</v>
      </c>
      <c r="AK35" s="237">
        <f>'1.  LRAMVA Summary'!$J$45</f>
        <v>0</v>
      </c>
      <c r="AL35" s="237">
        <f>'1.  LRAMVA Summary'!$K$45</f>
        <v>0</v>
      </c>
      <c r="AM35" s="237">
        <f>'1.  LRAMVA Summary'!$L$45</f>
        <v>0</v>
      </c>
      <c r="AN35" s="237">
        <f>'1.  LRAMVA Summary'!$M$45</f>
        <v>0</v>
      </c>
      <c r="AO35" s="237">
        <f>'1.  LRAMVA Summary'!$N$45</f>
        <v>0</v>
      </c>
      <c r="AP35" s="237">
        <f>'1.  LRAMVA Summary'!$O$45</f>
        <v>0</v>
      </c>
      <c r="AQ35" s="237">
        <f>'1.  LRAMVA Summary'!$P$45</f>
        <v>0</v>
      </c>
      <c r="AR35" s="237">
        <f>'1.  LRAMVA Summary'!$Q$45</f>
        <v>0</v>
      </c>
      <c r="AS35" s="239" t="str">
        <f>'1.  LRAMVA Summary'!$R$45</f>
        <v>Total</v>
      </c>
    </row>
    <row r="36" spans="1:45" ht="16.5" customHeight="1">
      <c r="B36" s="446" t="s">
        <v>465</v>
      </c>
      <c r="C36" s="241"/>
      <c r="D36" s="241"/>
      <c r="E36" s="241"/>
      <c r="F36" s="241"/>
      <c r="G36" s="241"/>
      <c r="H36" s="241"/>
      <c r="I36" s="241"/>
      <c r="J36" s="241"/>
      <c r="K36" s="241"/>
      <c r="L36" s="241"/>
      <c r="M36" s="241"/>
      <c r="N36" s="241"/>
      <c r="O36" s="241"/>
      <c r="P36" s="241"/>
      <c r="Q36" s="242"/>
      <c r="R36" s="241"/>
      <c r="S36" s="241"/>
      <c r="T36" s="241"/>
      <c r="U36" s="241"/>
      <c r="V36" s="241"/>
      <c r="W36" s="241"/>
      <c r="X36" s="241"/>
      <c r="Y36" s="241"/>
      <c r="Z36" s="241"/>
      <c r="AA36" s="241"/>
      <c r="AB36" s="241"/>
      <c r="AC36" s="241"/>
      <c r="AD36" s="241"/>
      <c r="AE36" s="243" t="str">
        <f>'1.  LRAMVA Summary'!$D$46</f>
        <v>kWh</v>
      </c>
      <c r="AF36" s="243" t="str">
        <f>'1.  LRAMVA Summary'!$E$46</f>
        <v>kWh</v>
      </c>
      <c r="AG36" s="243" t="str">
        <f>'1.  LRAMVA Summary'!$F$46</f>
        <v>kW</v>
      </c>
      <c r="AH36" s="243" t="str">
        <f>'1.  LRAMVA Summary'!$G$46</f>
        <v>kWh</v>
      </c>
      <c r="AI36" s="243" t="str">
        <f>'1.  LRAMVA Summary'!$H$46</f>
        <v>kW</v>
      </c>
      <c r="AJ36" s="243" t="str">
        <f>'1.  LRAMVA Summary'!$I$46</f>
        <v>kW</v>
      </c>
      <c r="AK36" s="243">
        <f>'1.  LRAMVA Summary'!$J$46</f>
        <v>0</v>
      </c>
      <c r="AL36" s="243">
        <f>'1.  LRAMVA Summary'!$K$46</f>
        <v>0</v>
      </c>
      <c r="AM36" s="243">
        <f>'1.  LRAMVA Summary'!$L$46</f>
        <v>0</v>
      </c>
      <c r="AN36" s="243">
        <f>'1.  LRAMVA Summary'!$M$46</f>
        <v>0</v>
      </c>
      <c r="AO36" s="243">
        <f>'1.  LRAMVA Summary'!$N$46</f>
        <v>0</v>
      </c>
      <c r="AP36" s="243">
        <f>'1.  LRAMVA Summary'!$O$46</f>
        <v>0</v>
      </c>
      <c r="AQ36" s="243">
        <f>'1.  LRAMVA Summary'!$P$46</f>
        <v>0</v>
      </c>
      <c r="AR36" s="243">
        <f>'1.  LRAMVA Summary'!$Q$46</f>
        <v>0</v>
      </c>
      <c r="AS36" s="244"/>
    </row>
    <row r="37" spans="1:45" ht="16.5" hidden="1" customHeight="1" outlineLevel="1">
      <c r="B37" s="240" t="s">
        <v>458</v>
      </c>
      <c r="C37" s="241"/>
      <c r="D37" s="241"/>
      <c r="E37" s="241"/>
      <c r="F37" s="241"/>
      <c r="G37" s="241"/>
      <c r="H37" s="241"/>
      <c r="I37" s="241"/>
      <c r="J37" s="241"/>
      <c r="K37" s="241"/>
      <c r="L37" s="241"/>
      <c r="M37" s="241"/>
      <c r="N37" s="241"/>
      <c r="O37" s="241"/>
      <c r="P37" s="241"/>
      <c r="Q37" s="242"/>
      <c r="R37" s="241"/>
      <c r="S37" s="241"/>
      <c r="T37" s="241"/>
      <c r="U37" s="241"/>
      <c r="V37" s="241"/>
      <c r="W37" s="241"/>
      <c r="X37" s="241"/>
      <c r="Y37" s="241"/>
      <c r="Z37" s="241"/>
      <c r="AA37" s="241"/>
      <c r="AB37" s="241"/>
      <c r="AC37" s="241"/>
      <c r="AD37" s="241"/>
      <c r="AE37" s="243"/>
      <c r="AF37" s="243"/>
      <c r="AG37" s="243"/>
      <c r="AH37" s="243"/>
      <c r="AI37" s="243"/>
      <c r="AJ37" s="243"/>
      <c r="AK37" s="243"/>
      <c r="AL37" s="243"/>
      <c r="AM37" s="243"/>
      <c r="AN37" s="243"/>
      <c r="AO37" s="243"/>
      <c r="AP37" s="243"/>
      <c r="AQ37" s="243"/>
      <c r="AR37" s="243"/>
      <c r="AS37" s="244"/>
    </row>
    <row r="38" spans="1:45" hidden="1" outlineLevel="1">
      <c r="A38" s="449">
        <v>1</v>
      </c>
      <c r="B38" s="265" t="s">
        <v>92</v>
      </c>
      <c r="C38" s="243" t="s">
        <v>22</v>
      </c>
      <c r="D38" s="247"/>
      <c r="E38" s="247"/>
      <c r="F38" s="247"/>
      <c r="G38" s="247"/>
      <c r="H38" s="247"/>
      <c r="I38" s="247"/>
      <c r="J38" s="247"/>
      <c r="K38" s="247"/>
      <c r="L38" s="247"/>
      <c r="M38" s="247"/>
      <c r="N38" s="247"/>
      <c r="O38" s="247"/>
      <c r="P38" s="247"/>
      <c r="Q38" s="243"/>
      <c r="R38" s="247"/>
      <c r="S38" s="247"/>
      <c r="T38" s="247"/>
      <c r="U38" s="247"/>
      <c r="V38" s="247"/>
      <c r="W38" s="247"/>
      <c r="X38" s="247"/>
      <c r="Y38" s="247"/>
      <c r="Z38" s="247"/>
      <c r="AA38" s="247"/>
      <c r="AB38" s="247"/>
      <c r="AC38" s="247"/>
      <c r="AD38" s="247"/>
      <c r="AE38" s="353"/>
      <c r="AF38" s="353"/>
      <c r="AG38" s="353"/>
      <c r="AH38" s="353"/>
      <c r="AI38" s="353"/>
      <c r="AJ38" s="353"/>
      <c r="AK38" s="353"/>
      <c r="AL38" s="353"/>
      <c r="AM38" s="353"/>
      <c r="AN38" s="353"/>
      <c r="AO38" s="353"/>
      <c r="AP38" s="353"/>
      <c r="AQ38" s="353"/>
      <c r="AR38" s="353"/>
      <c r="AS38" s="248">
        <f>SUM(AE38:AR38)</f>
        <v>0</v>
      </c>
    </row>
    <row r="39" spans="1:45" hidden="1" outlineLevel="1">
      <c r="B39" s="246" t="s">
        <v>955</v>
      </c>
      <c r="C39" s="243" t="s">
        <v>145</v>
      </c>
      <c r="D39" s="247"/>
      <c r="E39" s="247"/>
      <c r="F39" s="247"/>
      <c r="G39" s="247"/>
      <c r="H39" s="247"/>
      <c r="I39" s="247"/>
      <c r="J39" s="247"/>
      <c r="K39" s="247"/>
      <c r="L39" s="247"/>
      <c r="M39" s="247"/>
      <c r="N39" s="247"/>
      <c r="O39" s="247"/>
      <c r="P39" s="247"/>
      <c r="Q39" s="406"/>
      <c r="R39" s="247"/>
      <c r="S39" s="247"/>
      <c r="T39" s="247"/>
      <c r="U39" s="247"/>
      <c r="V39" s="247"/>
      <c r="W39" s="247"/>
      <c r="X39" s="247"/>
      <c r="Y39" s="247"/>
      <c r="Z39" s="247"/>
      <c r="AA39" s="247"/>
      <c r="AB39" s="247"/>
      <c r="AC39" s="247"/>
      <c r="AD39" s="247"/>
      <c r="AE39" s="354">
        <f>AE38</f>
        <v>0</v>
      </c>
      <c r="AF39" s="354">
        <f t="shared" ref="AF39:AR39" si="0">AF38</f>
        <v>0</v>
      </c>
      <c r="AG39" s="354">
        <f t="shared" si="0"/>
        <v>0</v>
      </c>
      <c r="AH39" s="354">
        <f t="shared" si="0"/>
        <v>0</v>
      </c>
      <c r="AI39" s="354">
        <f t="shared" si="0"/>
        <v>0</v>
      </c>
      <c r="AJ39" s="354">
        <f t="shared" si="0"/>
        <v>0</v>
      </c>
      <c r="AK39" s="354">
        <f t="shared" si="0"/>
        <v>0</v>
      </c>
      <c r="AL39" s="354">
        <f t="shared" si="0"/>
        <v>0</v>
      </c>
      <c r="AM39" s="354">
        <f t="shared" si="0"/>
        <v>0</v>
      </c>
      <c r="AN39" s="354">
        <f t="shared" si="0"/>
        <v>0</v>
      </c>
      <c r="AO39" s="354">
        <f t="shared" si="0"/>
        <v>0</v>
      </c>
      <c r="AP39" s="354">
        <f t="shared" si="0"/>
        <v>0</v>
      </c>
      <c r="AQ39" s="354">
        <f t="shared" si="0"/>
        <v>0</v>
      </c>
      <c r="AR39" s="354">
        <f t="shared" si="0"/>
        <v>0</v>
      </c>
      <c r="AS39" s="249"/>
    </row>
    <row r="40" spans="1:45" ht="15.75" hidden="1" outlineLevel="1">
      <c r="B40" s="250"/>
      <c r="C40" s="251"/>
      <c r="D40" s="251"/>
      <c r="E40" s="251"/>
      <c r="F40" s="251"/>
      <c r="G40" s="251"/>
      <c r="H40" s="251"/>
      <c r="I40" s="251"/>
      <c r="J40" s="649"/>
      <c r="K40" s="251"/>
      <c r="L40" s="251"/>
      <c r="M40" s="251"/>
      <c r="N40" s="251"/>
      <c r="O40" s="251"/>
      <c r="P40" s="251"/>
      <c r="Q40" s="252"/>
      <c r="R40" s="251"/>
      <c r="S40" s="251"/>
      <c r="T40" s="251"/>
      <c r="U40" s="251"/>
      <c r="V40" s="251"/>
      <c r="W40" s="251"/>
      <c r="X40" s="251"/>
      <c r="Y40" s="251"/>
      <c r="Z40" s="251"/>
      <c r="AA40" s="251"/>
      <c r="AB40" s="251"/>
      <c r="AC40" s="251"/>
      <c r="AD40" s="251"/>
      <c r="AE40" s="355"/>
      <c r="AF40" s="356"/>
      <c r="AG40" s="356"/>
      <c r="AH40" s="356"/>
      <c r="AI40" s="356"/>
      <c r="AJ40" s="356"/>
      <c r="AK40" s="356"/>
      <c r="AL40" s="356"/>
      <c r="AM40" s="356"/>
      <c r="AN40" s="356"/>
      <c r="AO40" s="356"/>
      <c r="AP40" s="356"/>
      <c r="AQ40" s="356"/>
      <c r="AR40" s="356"/>
      <c r="AS40" s="254"/>
    </row>
    <row r="41" spans="1:45" hidden="1" outlineLevel="1">
      <c r="A41" s="449">
        <v>2</v>
      </c>
      <c r="B41" s="265" t="s">
        <v>93</v>
      </c>
      <c r="C41" s="243" t="s">
        <v>22</v>
      </c>
      <c r="D41" s="247"/>
      <c r="E41" s="247"/>
      <c r="F41" s="247"/>
      <c r="G41" s="247"/>
      <c r="H41" s="247"/>
      <c r="I41" s="247"/>
      <c r="J41" s="247"/>
      <c r="K41" s="247"/>
      <c r="L41" s="247"/>
      <c r="M41" s="247"/>
      <c r="N41" s="247"/>
      <c r="O41" s="247"/>
      <c r="P41" s="247"/>
      <c r="Q41" s="243"/>
      <c r="R41" s="247"/>
      <c r="S41" s="247"/>
      <c r="T41" s="247"/>
      <c r="U41" s="247"/>
      <c r="V41" s="247"/>
      <c r="W41" s="247"/>
      <c r="X41" s="247"/>
      <c r="Y41" s="247"/>
      <c r="Z41" s="247"/>
      <c r="AA41" s="247"/>
      <c r="AB41" s="247"/>
      <c r="AC41" s="247"/>
      <c r="AD41" s="247"/>
      <c r="AE41" s="353"/>
      <c r="AF41" s="353"/>
      <c r="AG41" s="353"/>
      <c r="AH41" s="353"/>
      <c r="AI41" s="353"/>
      <c r="AJ41" s="353"/>
      <c r="AK41" s="353"/>
      <c r="AL41" s="353"/>
      <c r="AM41" s="353"/>
      <c r="AN41" s="353"/>
      <c r="AO41" s="353"/>
      <c r="AP41" s="353"/>
      <c r="AQ41" s="353"/>
      <c r="AR41" s="353"/>
      <c r="AS41" s="248">
        <f>SUM(AE41:AR41)</f>
        <v>0</v>
      </c>
    </row>
    <row r="42" spans="1:45" hidden="1" outlineLevel="1">
      <c r="B42" s="246" t="s">
        <v>955</v>
      </c>
      <c r="C42" s="243" t="s">
        <v>145</v>
      </c>
      <c r="D42" s="247"/>
      <c r="E42" s="247"/>
      <c r="F42" s="247"/>
      <c r="G42" s="247"/>
      <c r="H42" s="247"/>
      <c r="I42" s="247"/>
      <c r="J42" s="247"/>
      <c r="K42" s="247"/>
      <c r="L42" s="247"/>
      <c r="M42" s="247"/>
      <c r="N42" s="247"/>
      <c r="O42" s="247"/>
      <c r="P42" s="247"/>
      <c r="Q42" s="406"/>
      <c r="R42" s="247"/>
      <c r="S42" s="247"/>
      <c r="T42" s="247"/>
      <c r="U42" s="247"/>
      <c r="V42" s="247"/>
      <c r="W42" s="247"/>
      <c r="X42" s="247"/>
      <c r="Y42" s="247"/>
      <c r="Z42" s="247"/>
      <c r="AA42" s="247"/>
      <c r="AB42" s="247"/>
      <c r="AC42" s="247"/>
      <c r="AD42" s="247"/>
      <c r="AE42" s="354">
        <f>AE41</f>
        <v>0</v>
      </c>
      <c r="AF42" s="354">
        <f t="shared" ref="AF42" si="1">AF41</f>
        <v>0</v>
      </c>
      <c r="AG42" s="354">
        <f t="shared" ref="AG42" si="2">AG41</f>
        <v>0</v>
      </c>
      <c r="AH42" s="354">
        <f t="shared" ref="AH42" si="3">AH41</f>
        <v>0</v>
      </c>
      <c r="AI42" s="354">
        <f t="shared" ref="AI42" si="4">AI41</f>
        <v>0</v>
      </c>
      <c r="AJ42" s="354">
        <f t="shared" ref="AJ42" si="5">AJ41</f>
        <v>0</v>
      </c>
      <c r="AK42" s="354">
        <f t="shared" ref="AK42" si="6">AK41</f>
        <v>0</v>
      </c>
      <c r="AL42" s="354">
        <f t="shared" ref="AL42" si="7">AL41</f>
        <v>0</v>
      </c>
      <c r="AM42" s="354">
        <f t="shared" ref="AM42" si="8">AM41</f>
        <v>0</v>
      </c>
      <c r="AN42" s="354">
        <f t="shared" ref="AN42" si="9">AN41</f>
        <v>0</v>
      </c>
      <c r="AO42" s="354">
        <f t="shared" ref="AO42" si="10">AO41</f>
        <v>0</v>
      </c>
      <c r="AP42" s="354">
        <f t="shared" ref="AP42" si="11">AP41</f>
        <v>0</v>
      </c>
      <c r="AQ42" s="354">
        <f t="shared" ref="AQ42" si="12">AQ41</f>
        <v>0</v>
      </c>
      <c r="AR42" s="354">
        <f t="shared" ref="AR42" si="13">AR41</f>
        <v>0</v>
      </c>
      <c r="AS42" s="249"/>
    </row>
    <row r="43" spans="1:45" ht="15.75" hidden="1" outlineLevel="1">
      <c r="B43" s="250"/>
      <c r="C43" s="251"/>
      <c r="D43" s="256"/>
      <c r="E43" s="256"/>
      <c r="F43" s="256"/>
      <c r="G43" s="256"/>
      <c r="H43" s="256"/>
      <c r="I43" s="256"/>
      <c r="J43" s="256"/>
      <c r="K43" s="256"/>
      <c r="L43" s="256"/>
      <c r="M43" s="256"/>
      <c r="N43" s="256"/>
      <c r="O43" s="256"/>
      <c r="P43" s="256"/>
      <c r="Q43" s="252"/>
      <c r="R43" s="256"/>
      <c r="S43" s="256"/>
      <c r="T43" s="256"/>
      <c r="U43" s="256"/>
      <c r="V43" s="256"/>
      <c r="W43" s="256"/>
      <c r="X43" s="256"/>
      <c r="Y43" s="256"/>
      <c r="Z43" s="256"/>
      <c r="AA43" s="256"/>
      <c r="AB43" s="256"/>
      <c r="AC43" s="256"/>
      <c r="AD43" s="256"/>
      <c r="AE43" s="355"/>
      <c r="AF43" s="356"/>
      <c r="AG43" s="356"/>
      <c r="AH43" s="356"/>
      <c r="AI43" s="356"/>
      <c r="AJ43" s="356"/>
      <c r="AK43" s="356"/>
      <c r="AL43" s="356"/>
      <c r="AM43" s="356"/>
      <c r="AN43" s="356"/>
      <c r="AO43" s="356"/>
      <c r="AP43" s="356"/>
      <c r="AQ43" s="356"/>
      <c r="AR43" s="356"/>
      <c r="AS43" s="254"/>
    </row>
    <row r="44" spans="1:45" hidden="1" outlineLevel="1">
      <c r="A44" s="449">
        <v>3</v>
      </c>
      <c r="B44" s="265" t="s">
        <v>94</v>
      </c>
      <c r="C44" s="243" t="s">
        <v>22</v>
      </c>
      <c r="D44" s="247"/>
      <c r="E44" s="247"/>
      <c r="F44" s="247"/>
      <c r="G44" s="247"/>
      <c r="H44" s="247"/>
      <c r="I44" s="247"/>
      <c r="J44" s="247"/>
      <c r="K44" s="247"/>
      <c r="L44" s="247"/>
      <c r="M44" s="247"/>
      <c r="N44" s="247"/>
      <c r="O44" s="247"/>
      <c r="P44" s="247"/>
      <c r="Q44" s="243"/>
      <c r="R44" s="247"/>
      <c r="S44" s="247"/>
      <c r="T44" s="247"/>
      <c r="U44" s="247"/>
      <c r="V44" s="247"/>
      <c r="W44" s="247"/>
      <c r="X44" s="247"/>
      <c r="Y44" s="247"/>
      <c r="Z44" s="247"/>
      <c r="AA44" s="247"/>
      <c r="AB44" s="247"/>
      <c r="AC44" s="247"/>
      <c r="AD44" s="247"/>
      <c r="AE44" s="353"/>
      <c r="AF44" s="353"/>
      <c r="AG44" s="353"/>
      <c r="AH44" s="353"/>
      <c r="AI44" s="353"/>
      <c r="AJ44" s="353"/>
      <c r="AK44" s="353"/>
      <c r="AL44" s="353"/>
      <c r="AM44" s="353"/>
      <c r="AN44" s="353"/>
      <c r="AO44" s="353"/>
      <c r="AP44" s="353"/>
      <c r="AQ44" s="353"/>
      <c r="AR44" s="353"/>
      <c r="AS44" s="248">
        <f>SUM(AE44:AR44)</f>
        <v>0</v>
      </c>
    </row>
    <row r="45" spans="1:45" hidden="1" outlineLevel="1">
      <c r="B45" s="246" t="s">
        <v>955</v>
      </c>
      <c r="C45" s="243" t="s">
        <v>145</v>
      </c>
      <c r="D45" s="247"/>
      <c r="E45" s="247"/>
      <c r="F45" s="247"/>
      <c r="G45" s="247"/>
      <c r="H45" s="247"/>
      <c r="I45" s="247"/>
      <c r="J45" s="247"/>
      <c r="K45" s="247"/>
      <c r="L45" s="247"/>
      <c r="M45" s="247"/>
      <c r="N45" s="247"/>
      <c r="O45" s="247"/>
      <c r="P45" s="247"/>
      <c r="Q45" s="406"/>
      <c r="R45" s="247"/>
      <c r="S45" s="247"/>
      <c r="T45" s="247"/>
      <c r="U45" s="247"/>
      <c r="V45" s="247"/>
      <c r="W45" s="247"/>
      <c r="X45" s="247"/>
      <c r="Y45" s="247"/>
      <c r="Z45" s="247"/>
      <c r="AA45" s="247"/>
      <c r="AB45" s="247"/>
      <c r="AC45" s="247"/>
      <c r="AD45" s="247"/>
      <c r="AE45" s="354">
        <f>AE44</f>
        <v>0</v>
      </c>
      <c r="AF45" s="354">
        <f t="shared" ref="AF45" si="14">AF44</f>
        <v>0</v>
      </c>
      <c r="AG45" s="354">
        <f t="shared" ref="AG45" si="15">AG44</f>
        <v>0</v>
      </c>
      <c r="AH45" s="354">
        <f t="shared" ref="AH45" si="16">AH44</f>
        <v>0</v>
      </c>
      <c r="AI45" s="354">
        <f t="shared" ref="AI45" si="17">AI44</f>
        <v>0</v>
      </c>
      <c r="AJ45" s="354">
        <f t="shared" ref="AJ45" si="18">AJ44</f>
        <v>0</v>
      </c>
      <c r="AK45" s="354">
        <f t="shared" ref="AK45" si="19">AK44</f>
        <v>0</v>
      </c>
      <c r="AL45" s="354">
        <f t="shared" ref="AL45" si="20">AL44</f>
        <v>0</v>
      </c>
      <c r="AM45" s="354">
        <f t="shared" ref="AM45" si="21">AM44</f>
        <v>0</v>
      </c>
      <c r="AN45" s="354">
        <f t="shared" ref="AN45" si="22">AN44</f>
        <v>0</v>
      </c>
      <c r="AO45" s="354">
        <f t="shared" ref="AO45" si="23">AO44</f>
        <v>0</v>
      </c>
      <c r="AP45" s="354">
        <f t="shared" ref="AP45" si="24">AP44</f>
        <v>0</v>
      </c>
      <c r="AQ45" s="354">
        <f t="shared" ref="AQ45" si="25">AQ44</f>
        <v>0</v>
      </c>
      <c r="AR45" s="354">
        <f t="shared" ref="AR45" si="26">AR44</f>
        <v>0</v>
      </c>
      <c r="AS45" s="249"/>
    </row>
    <row r="46" spans="1:45" hidden="1" outlineLevel="1">
      <c r="B46" s="246"/>
      <c r="C46" s="257"/>
      <c r="D46" s="243"/>
      <c r="E46" s="243"/>
      <c r="F46" s="243"/>
      <c r="G46" s="243"/>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355"/>
      <c r="AF46" s="355"/>
      <c r="AG46" s="355"/>
      <c r="AH46" s="355"/>
      <c r="AI46" s="355"/>
      <c r="AJ46" s="355"/>
      <c r="AK46" s="355"/>
      <c r="AL46" s="355"/>
      <c r="AM46" s="355"/>
      <c r="AN46" s="355"/>
      <c r="AO46" s="355"/>
      <c r="AP46" s="355"/>
      <c r="AQ46" s="355"/>
      <c r="AR46" s="355"/>
      <c r="AS46" s="258"/>
    </row>
    <row r="47" spans="1:45" hidden="1" outlineLevel="1">
      <c r="A47" s="449">
        <v>4</v>
      </c>
      <c r="B47" s="265" t="s">
        <v>578</v>
      </c>
      <c r="C47" s="243" t="s">
        <v>22</v>
      </c>
      <c r="D47" s="247"/>
      <c r="E47" s="247"/>
      <c r="F47" s="247"/>
      <c r="G47" s="247"/>
      <c r="H47" s="247"/>
      <c r="I47" s="247"/>
      <c r="J47" s="247"/>
      <c r="K47" s="247"/>
      <c r="L47" s="247"/>
      <c r="M47" s="247"/>
      <c r="N47" s="247"/>
      <c r="O47" s="247"/>
      <c r="P47" s="247"/>
      <c r="Q47" s="243"/>
      <c r="R47" s="247"/>
      <c r="S47" s="247"/>
      <c r="T47" s="247"/>
      <c r="U47" s="247"/>
      <c r="V47" s="247"/>
      <c r="W47" s="247"/>
      <c r="X47" s="247"/>
      <c r="Y47" s="247"/>
      <c r="Z47" s="247"/>
      <c r="AA47" s="247"/>
      <c r="AB47" s="247"/>
      <c r="AC47" s="247"/>
      <c r="AD47" s="247"/>
      <c r="AE47" s="353"/>
      <c r="AF47" s="353"/>
      <c r="AG47" s="353"/>
      <c r="AH47" s="353"/>
      <c r="AI47" s="353"/>
      <c r="AJ47" s="353"/>
      <c r="AK47" s="353"/>
      <c r="AL47" s="353"/>
      <c r="AM47" s="353"/>
      <c r="AN47" s="353"/>
      <c r="AO47" s="353"/>
      <c r="AP47" s="353"/>
      <c r="AQ47" s="353"/>
      <c r="AR47" s="353"/>
      <c r="AS47" s="248">
        <f>SUM(AE47:AR47)</f>
        <v>0</v>
      </c>
    </row>
    <row r="48" spans="1:45" hidden="1" outlineLevel="1">
      <c r="B48" s="246" t="s">
        <v>955</v>
      </c>
      <c r="C48" s="243" t="s">
        <v>145</v>
      </c>
      <c r="D48" s="247"/>
      <c r="E48" s="247"/>
      <c r="F48" s="247"/>
      <c r="G48" s="247"/>
      <c r="H48" s="247"/>
      <c r="I48" s="247"/>
      <c r="J48" s="247"/>
      <c r="K48" s="247"/>
      <c r="L48" s="247"/>
      <c r="M48" s="247"/>
      <c r="N48" s="247"/>
      <c r="O48" s="247"/>
      <c r="P48" s="247"/>
      <c r="Q48" s="406"/>
      <c r="R48" s="247"/>
      <c r="S48" s="247"/>
      <c r="T48" s="247"/>
      <c r="U48" s="247"/>
      <c r="V48" s="247"/>
      <c r="W48" s="247"/>
      <c r="X48" s="247"/>
      <c r="Y48" s="247"/>
      <c r="Z48" s="247"/>
      <c r="AA48" s="247"/>
      <c r="AB48" s="247"/>
      <c r="AC48" s="247"/>
      <c r="AD48" s="247"/>
      <c r="AE48" s="354">
        <f>AE47</f>
        <v>0</v>
      </c>
      <c r="AF48" s="354">
        <f t="shared" ref="AF48" si="27">AF47</f>
        <v>0</v>
      </c>
      <c r="AG48" s="354">
        <f t="shared" ref="AG48" si="28">AG47</f>
        <v>0</v>
      </c>
      <c r="AH48" s="354">
        <f t="shared" ref="AH48" si="29">AH47</f>
        <v>0</v>
      </c>
      <c r="AI48" s="354">
        <f t="shared" ref="AI48" si="30">AI47</f>
        <v>0</v>
      </c>
      <c r="AJ48" s="354">
        <f t="shared" ref="AJ48" si="31">AJ47</f>
        <v>0</v>
      </c>
      <c r="AK48" s="354">
        <f t="shared" ref="AK48" si="32">AK47</f>
        <v>0</v>
      </c>
      <c r="AL48" s="354">
        <f t="shared" ref="AL48" si="33">AL47</f>
        <v>0</v>
      </c>
      <c r="AM48" s="354">
        <f t="shared" ref="AM48" si="34">AM47</f>
        <v>0</v>
      </c>
      <c r="AN48" s="354">
        <f t="shared" ref="AN48" si="35">AN47</f>
        <v>0</v>
      </c>
      <c r="AO48" s="354">
        <f t="shared" ref="AO48" si="36">AO47</f>
        <v>0</v>
      </c>
      <c r="AP48" s="354">
        <f t="shared" ref="AP48" si="37">AP47</f>
        <v>0</v>
      </c>
      <c r="AQ48" s="354">
        <f t="shared" ref="AQ48" si="38">AQ47</f>
        <v>0</v>
      </c>
      <c r="AR48" s="354">
        <f t="shared" ref="AR48" si="39">AR47</f>
        <v>0</v>
      </c>
      <c r="AS48" s="249"/>
    </row>
    <row r="49" spans="1:45" hidden="1" outlineLevel="1">
      <c r="B49" s="246"/>
      <c r="C49" s="257"/>
      <c r="D49" s="256"/>
      <c r="E49" s="256"/>
      <c r="F49" s="256"/>
      <c r="G49" s="256"/>
      <c r="H49" s="256"/>
      <c r="I49" s="256"/>
      <c r="J49" s="256"/>
      <c r="K49" s="256"/>
      <c r="L49" s="256"/>
      <c r="M49" s="256"/>
      <c r="N49" s="256"/>
      <c r="O49" s="256"/>
      <c r="P49" s="256"/>
      <c r="Q49" s="243"/>
      <c r="R49" s="256"/>
      <c r="S49" s="256"/>
      <c r="T49" s="256"/>
      <c r="U49" s="256"/>
      <c r="V49" s="256"/>
      <c r="W49" s="256"/>
      <c r="X49" s="256"/>
      <c r="Y49" s="256"/>
      <c r="Z49" s="256"/>
      <c r="AA49" s="256"/>
      <c r="AB49" s="256"/>
      <c r="AC49" s="256"/>
      <c r="AD49" s="256"/>
      <c r="AE49" s="355"/>
      <c r="AF49" s="355"/>
      <c r="AG49" s="355"/>
      <c r="AH49" s="355"/>
      <c r="AI49" s="355"/>
      <c r="AJ49" s="355"/>
      <c r="AK49" s="355"/>
      <c r="AL49" s="355"/>
      <c r="AM49" s="355"/>
      <c r="AN49" s="355"/>
      <c r="AO49" s="355"/>
      <c r="AP49" s="355"/>
      <c r="AQ49" s="355"/>
      <c r="AR49" s="355"/>
      <c r="AS49" s="258"/>
    </row>
    <row r="50" spans="1:45" ht="18" hidden="1" customHeight="1" outlineLevel="1">
      <c r="A50" s="449">
        <v>5</v>
      </c>
      <c r="B50" s="265" t="s">
        <v>95</v>
      </c>
      <c r="C50" s="243" t="s">
        <v>22</v>
      </c>
      <c r="D50" s="247"/>
      <c r="E50" s="247"/>
      <c r="F50" s="247"/>
      <c r="G50" s="247"/>
      <c r="H50" s="247"/>
      <c r="I50" s="247"/>
      <c r="J50" s="247"/>
      <c r="K50" s="247"/>
      <c r="L50" s="247"/>
      <c r="M50" s="247"/>
      <c r="N50" s="247"/>
      <c r="O50" s="247"/>
      <c r="P50" s="247"/>
      <c r="Q50" s="243"/>
      <c r="R50" s="247"/>
      <c r="S50" s="247"/>
      <c r="T50" s="247"/>
      <c r="U50" s="247"/>
      <c r="V50" s="247"/>
      <c r="W50" s="247"/>
      <c r="X50" s="247"/>
      <c r="Y50" s="247"/>
      <c r="Z50" s="247"/>
      <c r="AA50" s="247"/>
      <c r="AB50" s="247"/>
      <c r="AC50" s="247"/>
      <c r="AD50" s="247"/>
      <c r="AE50" s="353"/>
      <c r="AF50" s="353"/>
      <c r="AG50" s="353"/>
      <c r="AH50" s="353"/>
      <c r="AI50" s="353"/>
      <c r="AJ50" s="353"/>
      <c r="AK50" s="353"/>
      <c r="AL50" s="353"/>
      <c r="AM50" s="353"/>
      <c r="AN50" s="353"/>
      <c r="AO50" s="353"/>
      <c r="AP50" s="353"/>
      <c r="AQ50" s="353"/>
      <c r="AR50" s="353"/>
      <c r="AS50" s="248">
        <f>SUM(AE50:AR50)</f>
        <v>0</v>
      </c>
    </row>
    <row r="51" spans="1:45" hidden="1" outlineLevel="1">
      <c r="B51" s="246" t="s">
        <v>955</v>
      </c>
      <c r="C51" s="243" t="s">
        <v>145</v>
      </c>
      <c r="D51" s="247"/>
      <c r="E51" s="247"/>
      <c r="F51" s="247"/>
      <c r="G51" s="247"/>
      <c r="H51" s="247"/>
      <c r="I51" s="247"/>
      <c r="J51" s="247"/>
      <c r="K51" s="247"/>
      <c r="L51" s="247"/>
      <c r="M51" s="247"/>
      <c r="N51" s="247"/>
      <c r="O51" s="247"/>
      <c r="P51" s="247"/>
      <c r="Q51" s="406"/>
      <c r="R51" s="247"/>
      <c r="S51" s="247"/>
      <c r="T51" s="247"/>
      <c r="U51" s="247"/>
      <c r="V51" s="247"/>
      <c r="W51" s="247"/>
      <c r="X51" s="247"/>
      <c r="Y51" s="247"/>
      <c r="Z51" s="247"/>
      <c r="AA51" s="247"/>
      <c r="AB51" s="247"/>
      <c r="AC51" s="247"/>
      <c r="AD51" s="247"/>
      <c r="AE51" s="354">
        <f>AE50</f>
        <v>0</v>
      </c>
      <c r="AF51" s="354">
        <f t="shared" ref="AF51" si="40">AF50</f>
        <v>0</v>
      </c>
      <c r="AG51" s="354">
        <f t="shared" ref="AG51" si="41">AG50</f>
        <v>0</v>
      </c>
      <c r="AH51" s="354">
        <f t="shared" ref="AH51" si="42">AH50</f>
        <v>0</v>
      </c>
      <c r="AI51" s="354">
        <f t="shared" ref="AI51" si="43">AI50</f>
        <v>0</v>
      </c>
      <c r="AJ51" s="354">
        <f t="shared" ref="AJ51" si="44">AJ50</f>
        <v>0</v>
      </c>
      <c r="AK51" s="354">
        <f t="shared" ref="AK51" si="45">AK50</f>
        <v>0</v>
      </c>
      <c r="AL51" s="354">
        <f t="shared" ref="AL51" si="46">AL50</f>
        <v>0</v>
      </c>
      <c r="AM51" s="354">
        <f t="shared" ref="AM51" si="47">AM50</f>
        <v>0</v>
      </c>
      <c r="AN51" s="354">
        <f t="shared" ref="AN51" si="48">AN50</f>
        <v>0</v>
      </c>
      <c r="AO51" s="354">
        <f t="shared" ref="AO51" si="49">AO50</f>
        <v>0</v>
      </c>
      <c r="AP51" s="354">
        <f t="shared" ref="AP51" si="50">AP50</f>
        <v>0</v>
      </c>
      <c r="AQ51" s="354">
        <f t="shared" ref="AQ51" si="51">AQ50</f>
        <v>0</v>
      </c>
      <c r="AR51" s="354">
        <f t="shared" ref="AR51" si="52">AR50</f>
        <v>0</v>
      </c>
      <c r="AS51" s="249"/>
    </row>
    <row r="52" spans="1:45" hidden="1" outlineLevel="1">
      <c r="B52" s="246"/>
      <c r="C52" s="243"/>
      <c r="D52" s="243"/>
      <c r="E52" s="243"/>
      <c r="F52" s="243"/>
      <c r="G52" s="243"/>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365"/>
      <c r="AF52" s="366"/>
      <c r="AG52" s="366"/>
      <c r="AH52" s="366"/>
      <c r="AI52" s="366"/>
      <c r="AJ52" s="366"/>
      <c r="AK52" s="366"/>
      <c r="AL52" s="366"/>
      <c r="AM52" s="366"/>
      <c r="AN52" s="366"/>
      <c r="AO52" s="366"/>
      <c r="AP52" s="366"/>
      <c r="AQ52" s="366"/>
      <c r="AR52" s="366"/>
      <c r="AS52" s="249"/>
    </row>
    <row r="53" spans="1:45" ht="16.5" hidden="1" customHeight="1" outlineLevel="1">
      <c r="B53" s="270" t="s">
        <v>459</v>
      </c>
      <c r="C53" s="241"/>
      <c r="D53" s="241"/>
      <c r="E53" s="241"/>
      <c r="F53" s="241"/>
      <c r="G53" s="241"/>
      <c r="H53" s="241"/>
      <c r="I53" s="241"/>
      <c r="J53" s="241"/>
      <c r="K53" s="241"/>
      <c r="L53" s="241"/>
      <c r="M53" s="241"/>
      <c r="N53" s="241"/>
      <c r="O53" s="241"/>
      <c r="P53" s="241"/>
      <c r="Q53" s="242"/>
      <c r="R53" s="241"/>
      <c r="S53" s="241"/>
      <c r="T53" s="241"/>
      <c r="U53" s="241"/>
      <c r="V53" s="241"/>
      <c r="W53" s="241"/>
      <c r="X53" s="241"/>
      <c r="Y53" s="241"/>
      <c r="Z53" s="241"/>
      <c r="AA53" s="241"/>
      <c r="AB53" s="241"/>
      <c r="AC53" s="241"/>
      <c r="AD53" s="241"/>
      <c r="AE53" s="357"/>
      <c r="AF53" s="357"/>
      <c r="AG53" s="357"/>
      <c r="AH53" s="357"/>
      <c r="AI53" s="357"/>
      <c r="AJ53" s="357"/>
      <c r="AK53" s="357"/>
      <c r="AL53" s="357"/>
      <c r="AM53" s="357"/>
      <c r="AN53" s="357"/>
      <c r="AO53" s="357"/>
      <c r="AP53" s="357"/>
      <c r="AQ53" s="357"/>
      <c r="AR53" s="357"/>
      <c r="AS53" s="244"/>
    </row>
    <row r="54" spans="1:45" hidden="1" outlineLevel="1">
      <c r="A54" s="449">
        <v>6</v>
      </c>
      <c r="B54" s="265" t="s">
        <v>981</v>
      </c>
      <c r="C54" s="243" t="s">
        <v>22</v>
      </c>
      <c r="D54" s="247"/>
      <c r="E54" s="247"/>
      <c r="F54" s="247"/>
      <c r="G54" s="247"/>
      <c r="H54" s="247"/>
      <c r="I54" s="247"/>
      <c r="J54" s="247"/>
      <c r="K54" s="247"/>
      <c r="L54" s="247"/>
      <c r="M54" s="247"/>
      <c r="N54" s="247"/>
      <c r="O54" s="247"/>
      <c r="P54" s="247"/>
      <c r="Q54" s="247">
        <v>12</v>
      </c>
      <c r="R54" s="247"/>
      <c r="S54" s="247"/>
      <c r="T54" s="247"/>
      <c r="U54" s="247"/>
      <c r="V54" s="247"/>
      <c r="W54" s="247"/>
      <c r="X54" s="247"/>
      <c r="Y54" s="247"/>
      <c r="Z54" s="247"/>
      <c r="AA54" s="247"/>
      <c r="AB54" s="247"/>
      <c r="AC54" s="247"/>
      <c r="AD54" s="247"/>
      <c r="AE54" s="358"/>
      <c r="AF54" s="353"/>
      <c r="AG54" s="353"/>
      <c r="AH54" s="353"/>
      <c r="AI54" s="353"/>
      <c r="AJ54" s="353"/>
      <c r="AK54" s="353"/>
      <c r="AL54" s="358"/>
      <c r="AM54" s="358"/>
      <c r="AN54" s="358"/>
      <c r="AO54" s="358"/>
      <c r="AP54" s="358"/>
      <c r="AQ54" s="358"/>
      <c r="AR54" s="358"/>
      <c r="AS54" s="248">
        <f>SUM(AE54:AR54)</f>
        <v>0</v>
      </c>
    </row>
    <row r="55" spans="1:45" hidden="1" outlineLevel="1">
      <c r="B55" s="246" t="s">
        <v>955</v>
      </c>
      <c r="C55" s="243" t="s">
        <v>145</v>
      </c>
      <c r="D55" s="247"/>
      <c r="E55" s="247"/>
      <c r="F55" s="247"/>
      <c r="G55" s="247"/>
      <c r="H55" s="247"/>
      <c r="I55" s="247"/>
      <c r="J55" s="247"/>
      <c r="K55" s="247"/>
      <c r="L55" s="247"/>
      <c r="M55" s="247"/>
      <c r="N55" s="247"/>
      <c r="O55" s="247"/>
      <c r="P55" s="247"/>
      <c r="Q55" s="247">
        <f>Q54</f>
        <v>12</v>
      </c>
      <c r="R55" s="247"/>
      <c r="S55" s="247"/>
      <c r="T55" s="247"/>
      <c r="U55" s="247"/>
      <c r="V55" s="247"/>
      <c r="W55" s="247"/>
      <c r="X55" s="247"/>
      <c r="Y55" s="247"/>
      <c r="Z55" s="247"/>
      <c r="AA55" s="247"/>
      <c r="AB55" s="247"/>
      <c r="AC55" s="247"/>
      <c r="AD55" s="247"/>
      <c r="AE55" s="354">
        <f>AE54</f>
        <v>0</v>
      </c>
      <c r="AF55" s="354">
        <f t="shared" ref="AF55" si="53">AF54</f>
        <v>0</v>
      </c>
      <c r="AG55" s="354">
        <f t="shared" ref="AG55" si="54">AG54</f>
        <v>0</v>
      </c>
      <c r="AH55" s="354">
        <f t="shared" ref="AH55" si="55">AH54</f>
        <v>0</v>
      </c>
      <c r="AI55" s="354">
        <f t="shared" ref="AI55" si="56">AI54</f>
        <v>0</v>
      </c>
      <c r="AJ55" s="354">
        <f t="shared" ref="AJ55" si="57">AJ54</f>
        <v>0</v>
      </c>
      <c r="AK55" s="354">
        <f t="shared" ref="AK55" si="58">AK54</f>
        <v>0</v>
      </c>
      <c r="AL55" s="354">
        <f t="shared" ref="AL55" si="59">AL54</f>
        <v>0</v>
      </c>
      <c r="AM55" s="354">
        <f t="shared" ref="AM55" si="60">AM54</f>
        <v>0</v>
      </c>
      <c r="AN55" s="354">
        <f t="shared" ref="AN55" si="61">AN54</f>
        <v>0</v>
      </c>
      <c r="AO55" s="354">
        <f t="shared" ref="AO55" si="62">AO54</f>
        <v>0</v>
      </c>
      <c r="AP55" s="354">
        <f t="shared" ref="AP55" si="63">AP54</f>
        <v>0</v>
      </c>
      <c r="AQ55" s="354">
        <f t="shared" ref="AQ55" si="64">AQ54</f>
        <v>0</v>
      </c>
      <c r="AR55" s="354">
        <f t="shared" ref="AR55" si="65">AR54</f>
        <v>0</v>
      </c>
      <c r="AS55" s="262"/>
    </row>
    <row r="56" spans="1:45" hidden="1" outlineLevel="1">
      <c r="B56" s="261"/>
      <c r="C56" s="263"/>
      <c r="D56" s="243"/>
      <c r="E56" s="243"/>
      <c r="F56" s="243"/>
      <c r="G56" s="243"/>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359"/>
      <c r="AF56" s="359"/>
      <c r="AG56" s="359"/>
      <c r="AH56" s="359"/>
      <c r="AI56" s="359"/>
      <c r="AJ56" s="359"/>
      <c r="AK56" s="359"/>
      <c r="AL56" s="359"/>
      <c r="AM56" s="359"/>
      <c r="AN56" s="359"/>
      <c r="AO56" s="359"/>
      <c r="AP56" s="359"/>
      <c r="AQ56" s="359"/>
      <c r="AR56" s="359"/>
      <c r="AS56" s="264"/>
    </row>
    <row r="57" spans="1:45" ht="28.5" hidden="1" customHeight="1" outlineLevel="1">
      <c r="A57" s="449">
        <v>7</v>
      </c>
      <c r="B57" s="265" t="s">
        <v>96</v>
      </c>
      <c r="C57" s="243" t="s">
        <v>22</v>
      </c>
      <c r="D57" s="247"/>
      <c r="E57" s="247"/>
      <c r="F57" s="247"/>
      <c r="G57" s="247"/>
      <c r="H57" s="247"/>
      <c r="I57" s="247"/>
      <c r="J57" s="247"/>
      <c r="K57" s="247"/>
      <c r="L57" s="247"/>
      <c r="M57" s="247"/>
      <c r="N57" s="247"/>
      <c r="O57" s="247"/>
      <c r="P57" s="247"/>
      <c r="Q57" s="247">
        <v>12</v>
      </c>
      <c r="R57" s="247"/>
      <c r="S57" s="247"/>
      <c r="T57" s="247"/>
      <c r="U57" s="247"/>
      <c r="V57" s="247"/>
      <c r="W57" s="247"/>
      <c r="X57" s="247"/>
      <c r="Y57" s="247"/>
      <c r="Z57" s="247"/>
      <c r="AA57" s="247"/>
      <c r="AB57" s="247"/>
      <c r="AC57" s="247"/>
      <c r="AD57" s="247"/>
      <c r="AE57" s="457"/>
      <c r="AF57" s="457"/>
      <c r="AG57" s="457"/>
      <c r="AH57" s="353"/>
      <c r="AI57" s="457"/>
      <c r="AJ57" s="353"/>
      <c r="AK57" s="353"/>
      <c r="AL57" s="358"/>
      <c r="AM57" s="358"/>
      <c r="AN57" s="358"/>
      <c r="AO57" s="358"/>
      <c r="AP57" s="358"/>
      <c r="AQ57" s="358"/>
      <c r="AR57" s="358"/>
      <c r="AS57" s="248">
        <f>SUM(AE57:AR57)</f>
        <v>0</v>
      </c>
    </row>
    <row r="58" spans="1:45" hidden="1" outlineLevel="1">
      <c r="B58" s="246" t="s">
        <v>955</v>
      </c>
      <c r="C58" s="243" t="s">
        <v>145</v>
      </c>
      <c r="D58" s="247"/>
      <c r="E58" s="247"/>
      <c r="F58" s="247"/>
      <c r="G58" s="247"/>
      <c r="H58" s="247"/>
      <c r="I58" s="247"/>
      <c r="J58" s="247"/>
      <c r="K58" s="247"/>
      <c r="L58" s="247"/>
      <c r="M58" s="247"/>
      <c r="N58" s="247"/>
      <c r="O58" s="247"/>
      <c r="P58" s="247"/>
      <c r="Q58" s="247">
        <f>Q57</f>
        <v>12</v>
      </c>
      <c r="R58" s="247"/>
      <c r="S58" s="247"/>
      <c r="T58" s="247"/>
      <c r="U58" s="247"/>
      <c r="V58" s="247"/>
      <c r="W58" s="247"/>
      <c r="X58" s="247"/>
      <c r="Y58" s="247"/>
      <c r="Z58" s="247"/>
      <c r="AA58" s="247"/>
      <c r="AB58" s="247"/>
      <c r="AC58" s="247"/>
      <c r="AD58" s="247"/>
      <c r="AE58" s="354">
        <f>AE57</f>
        <v>0</v>
      </c>
      <c r="AF58" s="354">
        <f>AF57</f>
        <v>0</v>
      </c>
      <c r="AG58" s="354">
        <f t="shared" ref="AG58" si="66">AG57</f>
        <v>0</v>
      </c>
      <c r="AH58" s="354">
        <f t="shared" ref="AH58" si="67">AH57</f>
        <v>0</v>
      </c>
      <c r="AI58" s="354">
        <f t="shared" ref="AI58" si="68">AI57</f>
        <v>0</v>
      </c>
      <c r="AJ58" s="354">
        <f t="shared" ref="AJ58" si="69">AJ57</f>
        <v>0</v>
      </c>
      <c r="AK58" s="354">
        <f t="shared" ref="AK58" si="70">AK57</f>
        <v>0</v>
      </c>
      <c r="AL58" s="354">
        <f t="shared" ref="AL58" si="71">AL57</f>
        <v>0</v>
      </c>
      <c r="AM58" s="354">
        <f t="shared" ref="AM58" si="72">AM57</f>
        <v>0</v>
      </c>
      <c r="AN58" s="354">
        <f t="shared" ref="AN58" si="73">AN57</f>
        <v>0</v>
      </c>
      <c r="AO58" s="354">
        <f t="shared" ref="AO58" si="74">AO57</f>
        <v>0</v>
      </c>
      <c r="AP58" s="354">
        <f t="shared" ref="AP58" si="75">AP57</f>
        <v>0</v>
      </c>
      <c r="AQ58" s="354">
        <f t="shared" ref="AQ58" si="76">AQ57</f>
        <v>0</v>
      </c>
      <c r="AR58" s="354">
        <f t="shared" ref="AR58" si="77">AR57</f>
        <v>0</v>
      </c>
      <c r="AS58" s="262"/>
    </row>
    <row r="59" spans="1:45" hidden="1" outlineLevel="1">
      <c r="B59" s="265"/>
      <c r="C59" s="263"/>
      <c r="D59" s="243"/>
      <c r="E59" s="243"/>
      <c r="F59" s="243"/>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359"/>
      <c r="AF59" s="360"/>
      <c r="AG59" s="359"/>
      <c r="AH59" s="359"/>
      <c r="AI59" s="359"/>
      <c r="AJ59" s="359"/>
      <c r="AK59" s="359"/>
      <c r="AL59" s="359"/>
      <c r="AM59" s="359"/>
      <c r="AN59" s="359"/>
      <c r="AO59" s="359"/>
      <c r="AP59" s="359"/>
      <c r="AQ59" s="359"/>
      <c r="AR59" s="359"/>
      <c r="AS59" s="264"/>
    </row>
    <row r="60" spans="1:45" hidden="1" outlineLevel="1">
      <c r="A60" s="449">
        <v>8</v>
      </c>
      <c r="B60" s="265" t="s">
        <v>97</v>
      </c>
      <c r="C60" s="243" t="s">
        <v>22</v>
      </c>
      <c r="D60" s="247"/>
      <c r="E60" s="247"/>
      <c r="F60" s="247"/>
      <c r="G60" s="247"/>
      <c r="H60" s="247"/>
      <c r="I60" s="247"/>
      <c r="J60" s="247"/>
      <c r="K60" s="247"/>
      <c r="L60" s="247"/>
      <c r="M60" s="247"/>
      <c r="N60" s="247"/>
      <c r="O60" s="247"/>
      <c r="P60" s="247"/>
      <c r="Q60" s="247">
        <v>12</v>
      </c>
      <c r="R60" s="247"/>
      <c r="S60" s="247"/>
      <c r="T60" s="247"/>
      <c r="U60" s="247"/>
      <c r="V60" s="247"/>
      <c r="W60" s="247"/>
      <c r="X60" s="247"/>
      <c r="Y60" s="247"/>
      <c r="Z60" s="247"/>
      <c r="AA60" s="247"/>
      <c r="AB60" s="247"/>
      <c r="AC60" s="247"/>
      <c r="AD60" s="247"/>
      <c r="AE60" s="358"/>
      <c r="AF60" s="457"/>
      <c r="AG60" s="353"/>
      <c r="AH60" s="353"/>
      <c r="AI60" s="353"/>
      <c r="AJ60" s="353"/>
      <c r="AK60" s="353"/>
      <c r="AL60" s="358"/>
      <c r="AM60" s="358"/>
      <c r="AN60" s="358"/>
      <c r="AO60" s="358"/>
      <c r="AP60" s="358"/>
      <c r="AQ60" s="358"/>
      <c r="AR60" s="358"/>
      <c r="AS60" s="248">
        <f>SUM(AE60:AR60)</f>
        <v>0</v>
      </c>
    </row>
    <row r="61" spans="1:45" hidden="1" outlineLevel="1">
      <c r="B61" s="246" t="s">
        <v>955</v>
      </c>
      <c r="C61" s="243" t="s">
        <v>145</v>
      </c>
      <c r="D61" s="247"/>
      <c r="E61" s="247"/>
      <c r="F61" s="247"/>
      <c r="G61" s="247"/>
      <c r="H61" s="247"/>
      <c r="I61" s="247"/>
      <c r="J61" s="247"/>
      <c r="K61" s="247"/>
      <c r="L61" s="247"/>
      <c r="M61" s="247"/>
      <c r="N61" s="247"/>
      <c r="O61" s="247"/>
      <c r="P61" s="247"/>
      <c r="Q61" s="247">
        <f>Q60</f>
        <v>12</v>
      </c>
      <c r="R61" s="247"/>
      <c r="S61" s="247"/>
      <c r="T61" s="247"/>
      <c r="U61" s="247"/>
      <c r="V61" s="247"/>
      <c r="W61" s="247"/>
      <c r="X61" s="247"/>
      <c r="Y61" s="247"/>
      <c r="Z61" s="247"/>
      <c r="AA61" s="247"/>
      <c r="AB61" s="247"/>
      <c r="AC61" s="247"/>
      <c r="AD61" s="247"/>
      <c r="AE61" s="354">
        <f>AE60</f>
        <v>0</v>
      </c>
      <c r="AF61" s="354">
        <f t="shared" ref="AF61" si="78">AF60</f>
        <v>0</v>
      </c>
      <c r="AG61" s="354">
        <f t="shared" ref="AG61" si="79">AG60</f>
        <v>0</v>
      </c>
      <c r="AH61" s="354">
        <f t="shared" ref="AH61" si="80">AH60</f>
        <v>0</v>
      </c>
      <c r="AI61" s="354">
        <f t="shared" ref="AI61" si="81">AI60</f>
        <v>0</v>
      </c>
      <c r="AJ61" s="354">
        <f t="shared" ref="AJ61" si="82">AJ60</f>
        <v>0</v>
      </c>
      <c r="AK61" s="354">
        <f t="shared" ref="AK61" si="83">AK60</f>
        <v>0</v>
      </c>
      <c r="AL61" s="354">
        <f t="shared" ref="AL61" si="84">AL60</f>
        <v>0</v>
      </c>
      <c r="AM61" s="354">
        <f t="shared" ref="AM61" si="85">AM60</f>
        <v>0</v>
      </c>
      <c r="AN61" s="354">
        <f t="shared" ref="AN61" si="86">AN60</f>
        <v>0</v>
      </c>
      <c r="AO61" s="354">
        <f t="shared" ref="AO61" si="87">AO60</f>
        <v>0</v>
      </c>
      <c r="AP61" s="354">
        <f t="shared" ref="AP61" si="88">AP60</f>
        <v>0</v>
      </c>
      <c r="AQ61" s="354">
        <f t="shared" ref="AQ61" si="89">AQ60</f>
        <v>0</v>
      </c>
      <c r="AR61" s="354">
        <f t="shared" ref="AR61" si="90">AR60</f>
        <v>0</v>
      </c>
      <c r="AS61" s="262"/>
    </row>
    <row r="62" spans="1:45" hidden="1" outlineLevel="1">
      <c r="B62" s="265"/>
      <c r="C62" s="263"/>
      <c r="D62" s="267"/>
      <c r="E62" s="267"/>
      <c r="F62" s="267"/>
      <c r="G62" s="267"/>
      <c r="H62" s="267"/>
      <c r="I62" s="267"/>
      <c r="J62" s="267"/>
      <c r="K62" s="267"/>
      <c r="L62" s="267"/>
      <c r="M62" s="267"/>
      <c r="N62" s="267"/>
      <c r="O62" s="267"/>
      <c r="P62" s="267"/>
      <c r="Q62" s="243"/>
      <c r="R62" s="267"/>
      <c r="S62" s="267"/>
      <c r="T62" s="267"/>
      <c r="U62" s="267"/>
      <c r="V62" s="267"/>
      <c r="W62" s="267"/>
      <c r="X62" s="267"/>
      <c r="Y62" s="267"/>
      <c r="Z62" s="267"/>
      <c r="AA62" s="267"/>
      <c r="AB62" s="267"/>
      <c r="AC62" s="267"/>
      <c r="AD62" s="267"/>
      <c r="AE62" s="359"/>
      <c r="AF62" s="360"/>
      <c r="AG62" s="359"/>
      <c r="AH62" s="359"/>
      <c r="AI62" s="359"/>
      <c r="AJ62" s="359"/>
      <c r="AK62" s="359"/>
      <c r="AL62" s="359"/>
      <c r="AM62" s="359"/>
      <c r="AN62" s="359"/>
      <c r="AO62" s="359"/>
      <c r="AP62" s="359"/>
      <c r="AQ62" s="359"/>
      <c r="AR62" s="359"/>
      <c r="AS62" s="264"/>
    </row>
    <row r="63" spans="1:45" hidden="1" outlineLevel="1">
      <c r="A63" s="449">
        <v>9</v>
      </c>
      <c r="B63" s="265" t="s">
        <v>98</v>
      </c>
      <c r="C63" s="243" t="s">
        <v>22</v>
      </c>
      <c r="D63" s="247"/>
      <c r="E63" s="247"/>
      <c r="F63" s="247"/>
      <c r="G63" s="247"/>
      <c r="H63" s="247"/>
      <c r="I63" s="247"/>
      <c r="J63" s="247"/>
      <c r="K63" s="247"/>
      <c r="L63" s="247"/>
      <c r="M63" s="247"/>
      <c r="N63" s="247"/>
      <c r="O63" s="247"/>
      <c r="P63" s="247"/>
      <c r="Q63" s="247">
        <v>12</v>
      </c>
      <c r="R63" s="247"/>
      <c r="S63" s="247"/>
      <c r="T63" s="247"/>
      <c r="U63" s="247"/>
      <c r="V63" s="247"/>
      <c r="W63" s="247"/>
      <c r="X63" s="247"/>
      <c r="Y63" s="247"/>
      <c r="Z63" s="247"/>
      <c r="AA63" s="247"/>
      <c r="AB63" s="247"/>
      <c r="AC63" s="247"/>
      <c r="AD63" s="247"/>
      <c r="AE63" s="358"/>
      <c r="AF63" s="353"/>
      <c r="AG63" s="353"/>
      <c r="AH63" s="353"/>
      <c r="AI63" s="353"/>
      <c r="AJ63" s="353"/>
      <c r="AK63" s="353"/>
      <c r="AL63" s="358"/>
      <c r="AM63" s="358"/>
      <c r="AN63" s="358"/>
      <c r="AO63" s="358"/>
      <c r="AP63" s="358"/>
      <c r="AQ63" s="358"/>
      <c r="AR63" s="358"/>
      <c r="AS63" s="248">
        <f>SUM(AE63:AR63)</f>
        <v>0</v>
      </c>
    </row>
    <row r="64" spans="1:45" hidden="1" outlineLevel="1">
      <c r="B64" s="246" t="s">
        <v>955</v>
      </c>
      <c r="C64" s="243" t="s">
        <v>145</v>
      </c>
      <c r="D64" s="247"/>
      <c r="E64" s="247"/>
      <c r="F64" s="247"/>
      <c r="G64" s="247"/>
      <c r="H64" s="247"/>
      <c r="I64" s="247"/>
      <c r="J64" s="247"/>
      <c r="K64" s="247"/>
      <c r="L64" s="247"/>
      <c r="M64" s="247"/>
      <c r="N64" s="247"/>
      <c r="O64" s="247"/>
      <c r="P64" s="247"/>
      <c r="Q64" s="247">
        <f>Q63</f>
        <v>12</v>
      </c>
      <c r="R64" s="247"/>
      <c r="S64" s="247"/>
      <c r="T64" s="247"/>
      <c r="U64" s="247"/>
      <c r="V64" s="247"/>
      <c r="W64" s="247"/>
      <c r="X64" s="247"/>
      <c r="Y64" s="247"/>
      <c r="Z64" s="247"/>
      <c r="AA64" s="247"/>
      <c r="AB64" s="247"/>
      <c r="AC64" s="247"/>
      <c r="AD64" s="247"/>
      <c r="AE64" s="354">
        <f>AE63</f>
        <v>0</v>
      </c>
      <c r="AF64" s="354">
        <f t="shared" ref="AF64" si="91">AF63</f>
        <v>0</v>
      </c>
      <c r="AG64" s="354">
        <f t="shared" ref="AG64" si="92">AG63</f>
        <v>0</v>
      </c>
      <c r="AH64" s="354">
        <f t="shared" ref="AH64" si="93">AH63</f>
        <v>0</v>
      </c>
      <c r="AI64" s="354">
        <f t="shared" ref="AI64" si="94">AI63</f>
        <v>0</v>
      </c>
      <c r="AJ64" s="354">
        <f t="shared" ref="AJ64" si="95">AJ63</f>
        <v>0</v>
      </c>
      <c r="AK64" s="354">
        <f t="shared" ref="AK64" si="96">AK63</f>
        <v>0</v>
      </c>
      <c r="AL64" s="354">
        <f t="shared" ref="AL64" si="97">AL63</f>
        <v>0</v>
      </c>
      <c r="AM64" s="354">
        <f t="shared" ref="AM64" si="98">AM63</f>
        <v>0</v>
      </c>
      <c r="AN64" s="354">
        <f t="shared" ref="AN64" si="99">AN63</f>
        <v>0</v>
      </c>
      <c r="AO64" s="354">
        <f t="shared" ref="AO64" si="100">AO63</f>
        <v>0</v>
      </c>
      <c r="AP64" s="354">
        <f t="shared" ref="AP64" si="101">AP63</f>
        <v>0</v>
      </c>
      <c r="AQ64" s="354">
        <f t="shared" ref="AQ64" si="102">AQ63</f>
        <v>0</v>
      </c>
      <c r="AR64" s="354">
        <f t="shared" ref="AR64" si="103">AR63</f>
        <v>0</v>
      </c>
      <c r="AS64" s="262"/>
    </row>
    <row r="65" spans="1:45" hidden="1" outlineLevel="1">
      <c r="B65" s="265"/>
      <c r="C65" s="263"/>
      <c r="D65" s="267"/>
      <c r="E65" s="267"/>
      <c r="F65" s="267"/>
      <c r="G65" s="267"/>
      <c r="H65" s="267"/>
      <c r="I65" s="267"/>
      <c r="J65" s="267"/>
      <c r="K65" s="267"/>
      <c r="L65" s="267"/>
      <c r="M65" s="267"/>
      <c r="N65" s="267"/>
      <c r="O65" s="267"/>
      <c r="P65" s="267"/>
      <c r="Q65" s="243"/>
      <c r="R65" s="267"/>
      <c r="S65" s="267"/>
      <c r="T65" s="267"/>
      <c r="U65" s="267"/>
      <c r="V65" s="267"/>
      <c r="W65" s="267"/>
      <c r="X65" s="267"/>
      <c r="Y65" s="267"/>
      <c r="Z65" s="267"/>
      <c r="AA65" s="267"/>
      <c r="AB65" s="267"/>
      <c r="AC65" s="267"/>
      <c r="AD65" s="267"/>
      <c r="AE65" s="359"/>
      <c r="AF65" s="359"/>
      <c r="AG65" s="359"/>
      <c r="AH65" s="359"/>
      <c r="AI65" s="359"/>
      <c r="AJ65" s="359"/>
      <c r="AK65" s="359"/>
      <c r="AL65" s="359"/>
      <c r="AM65" s="359"/>
      <c r="AN65" s="359"/>
      <c r="AO65" s="359"/>
      <c r="AP65" s="359"/>
      <c r="AQ65" s="359"/>
      <c r="AR65" s="359"/>
      <c r="AS65" s="264"/>
    </row>
    <row r="66" spans="1:45" hidden="1" outlineLevel="1">
      <c r="A66" s="449">
        <v>10</v>
      </c>
      <c r="B66" s="265" t="s">
        <v>99</v>
      </c>
      <c r="C66" s="243" t="s">
        <v>22</v>
      </c>
      <c r="D66" s="247"/>
      <c r="E66" s="247"/>
      <c r="F66" s="247"/>
      <c r="G66" s="247"/>
      <c r="H66" s="247"/>
      <c r="I66" s="247"/>
      <c r="J66" s="247"/>
      <c r="K66" s="247"/>
      <c r="L66" s="247"/>
      <c r="M66" s="247"/>
      <c r="N66" s="247"/>
      <c r="O66" s="247"/>
      <c r="P66" s="247"/>
      <c r="Q66" s="247">
        <v>3</v>
      </c>
      <c r="R66" s="247"/>
      <c r="S66" s="247"/>
      <c r="T66" s="247"/>
      <c r="U66" s="247"/>
      <c r="V66" s="247"/>
      <c r="W66" s="247"/>
      <c r="X66" s="247"/>
      <c r="Y66" s="247"/>
      <c r="Z66" s="247"/>
      <c r="AA66" s="247"/>
      <c r="AB66" s="247"/>
      <c r="AC66" s="247"/>
      <c r="AD66" s="247"/>
      <c r="AE66" s="358"/>
      <c r="AF66" s="353"/>
      <c r="AG66" s="353"/>
      <c r="AH66" s="353"/>
      <c r="AI66" s="353"/>
      <c r="AJ66" s="353"/>
      <c r="AK66" s="353"/>
      <c r="AL66" s="358"/>
      <c r="AM66" s="358"/>
      <c r="AN66" s="358"/>
      <c r="AO66" s="358"/>
      <c r="AP66" s="358"/>
      <c r="AQ66" s="358"/>
      <c r="AR66" s="358"/>
      <c r="AS66" s="248">
        <f>SUM(AE66:AR66)</f>
        <v>0</v>
      </c>
    </row>
    <row r="67" spans="1:45" hidden="1" outlineLevel="1">
      <c r="B67" s="246" t="s">
        <v>955</v>
      </c>
      <c r="C67" s="243" t="s">
        <v>145</v>
      </c>
      <c r="D67" s="247"/>
      <c r="E67" s="247"/>
      <c r="F67" s="247"/>
      <c r="G67" s="247"/>
      <c r="H67" s="247"/>
      <c r="I67" s="247"/>
      <c r="J67" s="247"/>
      <c r="K67" s="247"/>
      <c r="L67" s="247"/>
      <c r="M67" s="247"/>
      <c r="N67" s="247"/>
      <c r="O67" s="247"/>
      <c r="P67" s="247"/>
      <c r="Q67" s="247">
        <f>Q66</f>
        <v>3</v>
      </c>
      <c r="R67" s="247"/>
      <c r="S67" s="247"/>
      <c r="T67" s="247"/>
      <c r="U67" s="247"/>
      <c r="V67" s="247"/>
      <c r="W67" s="247"/>
      <c r="X67" s="247"/>
      <c r="Y67" s="247"/>
      <c r="Z67" s="247"/>
      <c r="AA67" s="247"/>
      <c r="AB67" s="247"/>
      <c r="AC67" s="247"/>
      <c r="AD67" s="247"/>
      <c r="AE67" s="354">
        <f>AE66</f>
        <v>0</v>
      </c>
      <c r="AF67" s="354">
        <f t="shared" ref="AF67" si="104">AF66</f>
        <v>0</v>
      </c>
      <c r="AG67" s="354">
        <f t="shared" ref="AG67" si="105">AG66</f>
        <v>0</v>
      </c>
      <c r="AH67" s="354">
        <f t="shared" ref="AH67" si="106">AH66</f>
        <v>0</v>
      </c>
      <c r="AI67" s="354">
        <f t="shared" ref="AI67" si="107">AI66</f>
        <v>0</v>
      </c>
      <c r="AJ67" s="354">
        <f t="shared" ref="AJ67" si="108">AJ66</f>
        <v>0</v>
      </c>
      <c r="AK67" s="354">
        <f t="shared" ref="AK67" si="109">AK66</f>
        <v>0</v>
      </c>
      <c r="AL67" s="354">
        <f t="shared" ref="AL67" si="110">AL66</f>
        <v>0</v>
      </c>
      <c r="AM67" s="354">
        <f t="shared" ref="AM67" si="111">AM66</f>
        <v>0</v>
      </c>
      <c r="AN67" s="354">
        <f t="shared" ref="AN67" si="112">AN66</f>
        <v>0</v>
      </c>
      <c r="AO67" s="354">
        <f t="shared" ref="AO67" si="113">AO66</f>
        <v>0</v>
      </c>
      <c r="AP67" s="354">
        <f t="shared" ref="AP67" si="114">AP66</f>
        <v>0</v>
      </c>
      <c r="AQ67" s="354">
        <f t="shared" ref="AQ67" si="115">AQ66</f>
        <v>0</v>
      </c>
      <c r="AR67" s="354">
        <f t="shared" ref="AR67" si="116">AR66</f>
        <v>0</v>
      </c>
      <c r="AS67" s="262"/>
    </row>
    <row r="68" spans="1:45" hidden="1" outlineLevel="1">
      <c r="B68" s="265"/>
      <c r="C68" s="263"/>
      <c r="D68" s="267"/>
      <c r="E68" s="267"/>
      <c r="F68" s="267"/>
      <c r="G68" s="267"/>
      <c r="H68" s="267"/>
      <c r="I68" s="267"/>
      <c r="J68" s="267"/>
      <c r="K68" s="267"/>
      <c r="L68" s="267"/>
      <c r="M68" s="267"/>
      <c r="N68" s="267"/>
      <c r="O68" s="267"/>
      <c r="P68" s="267"/>
      <c r="Q68" s="243"/>
      <c r="R68" s="267"/>
      <c r="S68" s="267"/>
      <c r="T68" s="267"/>
      <c r="U68" s="267"/>
      <c r="V68" s="267"/>
      <c r="W68" s="267"/>
      <c r="X68" s="267"/>
      <c r="Y68" s="267"/>
      <c r="Z68" s="267"/>
      <c r="AA68" s="267"/>
      <c r="AB68" s="267"/>
      <c r="AC68" s="267"/>
      <c r="AD68" s="267"/>
      <c r="AE68" s="359"/>
      <c r="AF68" s="360"/>
      <c r="AG68" s="359"/>
      <c r="AH68" s="359"/>
      <c r="AI68" s="359"/>
      <c r="AJ68" s="359"/>
      <c r="AK68" s="359"/>
      <c r="AL68" s="359"/>
      <c r="AM68" s="359"/>
      <c r="AN68" s="359"/>
      <c r="AO68" s="359"/>
      <c r="AP68" s="359"/>
      <c r="AQ68" s="359"/>
      <c r="AR68" s="359"/>
      <c r="AS68" s="264"/>
    </row>
    <row r="69" spans="1:45" ht="15.75" hidden="1" outlineLevel="1">
      <c r="B69" s="240" t="s">
        <v>10</v>
      </c>
      <c r="C69" s="241"/>
      <c r="D69" s="241"/>
      <c r="E69" s="241"/>
      <c r="F69" s="241"/>
      <c r="G69" s="241"/>
      <c r="H69" s="241"/>
      <c r="I69" s="241"/>
      <c r="J69" s="241"/>
      <c r="K69" s="241"/>
      <c r="L69" s="241"/>
      <c r="M69" s="241"/>
      <c r="N69" s="241"/>
      <c r="O69" s="241"/>
      <c r="P69" s="241"/>
      <c r="Q69" s="242"/>
      <c r="R69" s="241"/>
      <c r="S69" s="241"/>
      <c r="T69" s="241"/>
      <c r="U69" s="241"/>
      <c r="V69" s="241"/>
      <c r="W69" s="241"/>
      <c r="X69" s="241"/>
      <c r="Y69" s="241"/>
      <c r="Z69" s="241"/>
      <c r="AA69" s="241"/>
      <c r="AB69" s="241"/>
      <c r="AC69" s="241"/>
      <c r="AD69" s="241"/>
      <c r="AE69" s="357"/>
      <c r="AF69" s="357"/>
      <c r="AG69" s="357"/>
      <c r="AH69" s="357"/>
      <c r="AI69" s="357"/>
      <c r="AJ69" s="357"/>
      <c r="AK69" s="357"/>
      <c r="AL69" s="357"/>
      <c r="AM69" s="357"/>
      <c r="AN69" s="357"/>
      <c r="AO69" s="357"/>
      <c r="AP69" s="357"/>
      <c r="AQ69" s="357"/>
      <c r="AR69" s="357"/>
      <c r="AS69" s="244"/>
    </row>
    <row r="70" spans="1:45" ht="30" hidden="1" outlineLevel="1">
      <c r="A70" s="449">
        <v>11</v>
      </c>
      <c r="B70" s="265" t="s">
        <v>100</v>
      </c>
      <c r="C70" s="243" t="s">
        <v>22</v>
      </c>
      <c r="D70" s="247"/>
      <c r="E70" s="247"/>
      <c r="F70" s="247"/>
      <c r="G70" s="247"/>
      <c r="H70" s="247"/>
      <c r="I70" s="247"/>
      <c r="J70" s="247"/>
      <c r="K70" s="247"/>
      <c r="L70" s="247"/>
      <c r="M70" s="247"/>
      <c r="N70" s="247"/>
      <c r="O70" s="247"/>
      <c r="P70" s="247"/>
      <c r="Q70" s="247">
        <v>12</v>
      </c>
      <c r="R70" s="247"/>
      <c r="S70" s="247"/>
      <c r="T70" s="247"/>
      <c r="U70" s="247"/>
      <c r="V70" s="247"/>
      <c r="W70" s="247"/>
      <c r="X70" s="247"/>
      <c r="Y70" s="247"/>
      <c r="Z70" s="247"/>
      <c r="AA70" s="247"/>
      <c r="AB70" s="247"/>
      <c r="AC70" s="247"/>
      <c r="AD70" s="247"/>
      <c r="AE70" s="369"/>
      <c r="AF70" s="353"/>
      <c r="AG70" s="353"/>
      <c r="AH70" s="353"/>
      <c r="AI70" s="353"/>
      <c r="AJ70" s="353"/>
      <c r="AK70" s="353"/>
      <c r="AL70" s="358"/>
      <c r="AM70" s="358"/>
      <c r="AN70" s="358"/>
      <c r="AO70" s="358"/>
      <c r="AP70" s="358"/>
      <c r="AQ70" s="358"/>
      <c r="AR70" s="358"/>
      <c r="AS70" s="248">
        <f>SUM(AE70:AR70)</f>
        <v>0</v>
      </c>
    </row>
    <row r="71" spans="1:45" hidden="1" outlineLevel="1">
      <c r="B71" s="246" t="s">
        <v>955</v>
      </c>
      <c r="C71" s="243" t="s">
        <v>145</v>
      </c>
      <c r="D71" s="247"/>
      <c r="E71" s="247"/>
      <c r="F71" s="247"/>
      <c r="G71" s="247"/>
      <c r="H71" s="247"/>
      <c r="I71" s="247"/>
      <c r="J71" s="247"/>
      <c r="K71" s="247"/>
      <c r="L71" s="247"/>
      <c r="M71" s="247"/>
      <c r="N71" s="247"/>
      <c r="O71" s="247"/>
      <c r="P71" s="247"/>
      <c r="Q71" s="247">
        <f>Q70</f>
        <v>12</v>
      </c>
      <c r="R71" s="247"/>
      <c r="S71" s="247"/>
      <c r="T71" s="247"/>
      <c r="U71" s="247"/>
      <c r="V71" s="247"/>
      <c r="W71" s="247"/>
      <c r="X71" s="247"/>
      <c r="Y71" s="247"/>
      <c r="Z71" s="247"/>
      <c r="AA71" s="247"/>
      <c r="AB71" s="247"/>
      <c r="AC71" s="247"/>
      <c r="AD71" s="247"/>
      <c r="AE71" s="354">
        <f>AE70</f>
        <v>0</v>
      </c>
      <c r="AF71" s="354">
        <f t="shared" ref="AF71" si="117">AF70</f>
        <v>0</v>
      </c>
      <c r="AG71" s="354">
        <f t="shared" ref="AG71" si="118">AG70</f>
        <v>0</v>
      </c>
      <c r="AH71" s="354">
        <f t="shared" ref="AH71" si="119">AH70</f>
        <v>0</v>
      </c>
      <c r="AI71" s="354">
        <f t="shared" ref="AI71" si="120">AI70</f>
        <v>0</v>
      </c>
      <c r="AJ71" s="354">
        <f t="shared" ref="AJ71" si="121">AJ70</f>
        <v>0</v>
      </c>
      <c r="AK71" s="354">
        <f t="shared" ref="AK71" si="122">AK70</f>
        <v>0</v>
      </c>
      <c r="AL71" s="354">
        <f t="shared" ref="AL71" si="123">AL70</f>
        <v>0</v>
      </c>
      <c r="AM71" s="354">
        <f t="shared" ref="AM71" si="124">AM70</f>
        <v>0</v>
      </c>
      <c r="AN71" s="354">
        <f t="shared" ref="AN71" si="125">AN70</f>
        <v>0</v>
      </c>
      <c r="AO71" s="354">
        <f t="shared" ref="AO71" si="126">AO70</f>
        <v>0</v>
      </c>
      <c r="AP71" s="354">
        <f t="shared" ref="AP71" si="127">AP70</f>
        <v>0</v>
      </c>
      <c r="AQ71" s="354">
        <f t="shared" ref="AQ71" si="128">AQ70</f>
        <v>0</v>
      </c>
      <c r="AR71" s="354">
        <f t="shared" ref="AR71" si="129">AR70</f>
        <v>0</v>
      </c>
      <c r="AS71" s="249"/>
    </row>
    <row r="72" spans="1:45" hidden="1" outlineLevel="1">
      <c r="B72" s="266"/>
      <c r="C72" s="257"/>
      <c r="D72" s="243"/>
      <c r="E72" s="243"/>
      <c r="F72" s="243"/>
      <c r="G72" s="243"/>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355"/>
      <c r="AF72" s="364"/>
      <c r="AG72" s="364"/>
      <c r="AH72" s="364"/>
      <c r="AI72" s="364"/>
      <c r="AJ72" s="364"/>
      <c r="AK72" s="364"/>
      <c r="AL72" s="364"/>
      <c r="AM72" s="364"/>
      <c r="AN72" s="364"/>
      <c r="AO72" s="364"/>
      <c r="AP72" s="364"/>
      <c r="AQ72" s="364"/>
      <c r="AR72" s="364"/>
      <c r="AS72" s="258"/>
    </row>
    <row r="73" spans="1:45" ht="30" hidden="1" outlineLevel="1">
      <c r="A73" s="449">
        <v>12</v>
      </c>
      <c r="B73" s="265" t="s">
        <v>101</v>
      </c>
      <c r="C73" s="243" t="s">
        <v>22</v>
      </c>
      <c r="D73" s="247"/>
      <c r="E73" s="247"/>
      <c r="F73" s="247"/>
      <c r="G73" s="247"/>
      <c r="H73" s="247"/>
      <c r="I73" s="247"/>
      <c r="J73" s="247"/>
      <c r="K73" s="247"/>
      <c r="L73" s="247"/>
      <c r="M73" s="247"/>
      <c r="N73" s="247"/>
      <c r="O73" s="247"/>
      <c r="P73" s="247"/>
      <c r="Q73" s="247">
        <v>12</v>
      </c>
      <c r="R73" s="247"/>
      <c r="S73" s="247"/>
      <c r="T73" s="247"/>
      <c r="U73" s="247"/>
      <c r="V73" s="247"/>
      <c r="W73" s="247"/>
      <c r="X73" s="247"/>
      <c r="Y73" s="247"/>
      <c r="Z73" s="247"/>
      <c r="AA73" s="247"/>
      <c r="AB73" s="247"/>
      <c r="AC73" s="247"/>
      <c r="AD73" s="247"/>
      <c r="AE73" s="353"/>
      <c r="AF73" s="353"/>
      <c r="AG73" s="353"/>
      <c r="AH73" s="353"/>
      <c r="AI73" s="353"/>
      <c r="AJ73" s="353"/>
      <c r="AK73" s="353"/>
      <c r="AL73" s="358"/>
      <c r="AM73" s="358"/>
      <c r="AN73" s="358"/>
      <c r="AO73" s="358"/>
      <c r="AP73" s="358"/>
      <c r="AQ73" s="358"/>
      <c r="AR73" s="358"/>
      <c r="AS73" s="248">
        <f>SUM(AE73:AR73)</f>
        <v>0</v>
      </c>
    </row>
    <row r="74" spans="1:45" hidden="1" outlineLevel="1">
      <c r="B74" s="265" t="s">
        <v>955</v>
      </c>
      <c r="C74" s="243" t="s">
        <v>145</v>
      </c>
      <c r="D74" s="247"/>
      <c r="E74" s="247"/>
      <c r="F74" s="247"/>
      <c r="G74" s="247"/>
      <c r="H74" s="247"/>
      <c r="I74" s="247"/>
      <c r="J74" s="247"/>
      <c r="K74" s="247"/>
      <c r="L74" s="247"/>
      <c r="M74" s="247"/>
      <c r="N74" s="247"/>
      <c r="O74" s="247"/>
      <c r="P74" s="247"/>
      <c r="Q74" s="247">
        <f>Q73</f>
        <v>12</v>
      </c>
      <c r="R74" s="247"/>
      <c r="S74" s="247"/>
      <c r="T74" s="247"/>
      <c r="U74" s="247"/>
      <c r="V74" s="247"/>
      <c r="W74" s="247"/>
      <c r="X74" s="247"/>
      <c r="Y74" s="247"/>
      <c r="Z74" s="247"/>
      <c r="AA74" s="247"/>
      <c r="AB74" s="247"/>
      <c r="AC74" s="247"/>
      <c r="AD74" s="247"/>
      <c r="AE74" s="354">
        <f>AE73</f>
        <v>0</v>
      </c>
      <c r="AF74" s="354">
        <f t="shared" ref="AF74" si="130">AF73</f>
        <v>0</v>
      </c>
      <c r="AG74" s="354">
        <f t="shared" ref="AG74" si="131">AG73</f>
        <v>0</v>
      </c>
      <c r="AH74" s="354">
        <f t="shared" ref="AH74" si="132">AH73</f>
        <v>0</v>
      </c>
      <c r="AI74" s="354">
        <f t="shared" ref="AI74" si="133">AI73</f>
        <v>0</v>
      </c>
      <c r="AJ74" s="354">
        <f t="shared" ref="AJ74" si="134">AJ73</f>
        <v>0</v>
      </c>
      <c r="AK74" s="354">
        <f t="shared" ref="AK74" si="135">AK73</f>
        <v>0</v>
      </c>
      <c r="AL74" s="354">
        <f t="shared" ref="AL74" si="136">AL73</f>
        <v>0</v>
      </c>
      <c r="AM74" s="354">
        <f t="shared" ref="AM74" si="137">AM73</f>
        <v>0</v>
      </c>
      <c r="AN74" s="354">
        <f t="shared" ref="AN74" si="138">AN73</f>
        <v>0</v>
      </c>
      <c r="AO74" s="354">
        <f t="shared" ref="AO74" si="139">AO73</f>
        <v>0</v>
      </c>
      <c r="AP74" s="354">
        <f t="shared" ref="AP74" si="140">AP73</f>
        <v>0</v>
      </c>
      <c r="AQ74" s="354">
        <f t="shared" ref="AQ74" si="141">AQ73</f>
        <v>0</v>
      </c>
      <c r="AR74" s="354">
        <f t="shared" ref="AR74" si="142">AR73</f>
        <v>0</v>
      </c>
      <c r="AS74" s="249"/>
    </row>
    <row r="75" spans="1:45" hidden="1" outlineLevel="1">
      <c r="B75" s="265"/>
      <c r="C75" s="257"/>
      <c r="D75" s="243"/>
      <c r="E75" s="243"/>
      <c r="F75" s="243"/>
      <c r="G75" s="243"/>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365"/>
      <c r="AF75" s="365"/>
      <c r="AG75" s="355"/>
      <c r="AH75" s="355"/>
      <c r="AI75" s="355"/>
      <c r="AJ75" s="355"/>
      <c r="AK75" s="355"/>
      <c r="AL75" s="355"/>
      <c r="AM75" s="355"/>
      <c r="AN75" s="355"/>
      <c r="AO75" s="355"/>
      <c r="AP75" s="355"/>
      <c r="AQ75" s="355"/>
      <c r="AR75" s="355"/>
      <c r="AS75" s="258"/>
    </row>
    <row r="76" spans="1:45" ht="30" hidden="1" outlineLevel="1">
      <c r="A76" s="449">
        <v>13</v>
      </c>
      <c r="B76" s="265" t="s">
        <v>982</v>
      </c>
      <c r="C76" s="243" t="s">
        <v>22</v>
      </c>
      <c r="D76" s="247"/>
      <c r="E76" s="247"/>
      <c r="F76" s="247"/>
      <c r="G76" s="247"/>
      <c r="H76" s="247"/>
      <c r="I76" s="247"/>
      <c r="J76" s="247"/>
      <c r="K76" s="247"/>
      <c r="L76" s="247"/>
      <c r="M76" s="247"/>
      <c r="N76" s="247"/>
      <c r="O76" s="247"/>
      <c r="P76" s="247"/>
      <c r="Q76" s="247">
        <v>12</v>
      </c>
      <c r="R76" s="247"/>
      <c r="S76" s="247"/>
      <c r="T76" s="247"/>
      <c r="U76" s="247"/>
      <c r="V76" s="247"/>
      <c r="W76" s="247"/>
      <c r="X76" s="247"/>
      <c r="Y76" s="247"/>
      <c r="Z76" s="247"/>
      <c r="AA76" s="247"/>
      <c r="AB76" s="247"/>
      <c r="AC76" s="247"/>
      <c r="AD76" s="247"/>
      <c r="AE76" s="353"/>
      <c r="AF76" s="353"/>
      <c r="AG76" s="353"/>
      <c r="AH76" s="353"/>
      <c r="AI76" s="353"/>
      <c r="AJ76" s="353"/>
      <c r="AK76" s="353"/>
      <c r="AL76" s="358"/>
      <c r="AM76" s="358"/>
      <c r="AN76" s="358"/>
      <c r="AO76" s="358"/>
      <c r="AP76" s="358"/>
      <c r="AQ76" s="358"/>
      <c r="AR76" s="358"/>
      <c r="AS76" s="248">
        <f>SUM(AE76:AR76)</f>
        <v>0</v>
      </c>
    </row>
    <row r="77" spans="1:45" hidden="1" outlineLevel="1">
      <c r="B77" s="265" t="s">
        <v>955</v>
      </c>
      <c r="C77" s="243" t="s">
        <v>145</v>
      </c>
      <c r="D77" s="247"/>
      <c r="E77" s="247"/>
      <c r="F77" s="247"/>
      <c r="G77" s="247"/>
      <c r="H77" s="247"/>
      <c r="I77" s="247"/>
      <c r="J77" s="247"/>
      <c r="K77" s="247"/>
      <c r="L77" s="247"/>
      <c r="M77" s="247"/>
      <c r="N77" s="247"/>
      <c r="O77" s="247"/>
      <c r="P77" s="247"/>
      <c r="Q77" s="247">
        <f>Q76</f>
        <v>12</v>
      </c>
      <c r="R77" s="247"/>
      <c r="S77" s="247"/>
      <c r="T77" s="247"/>
      <c r="U77" s="247"/>
      <c r="V77" s="247"/>
      <c r="W77" s="247"/>
      <c r="X77" s="247"/>
      <c r="Y77" s="247"/>
      <c r="Z77" s="247"/>
      <c r="AA77" s="247"/>
      <c r="AB77" s="247"/>
      <c r="AC77" s="247"/>
      <c r="AD77" s="247"/>
      <c r="AE77" s="354">
        <f>AE76</f>
        <v>0</v>
      </c>
      <c r="AF77" s="354">
        <f t="shared" ref="AF77:AR77" si="143">AF76</f>
        <v>0</v>
      </c>
      <c r="AG77" s="354">
        <f t="shared" si="143"/>
        <v>0</v>
      </c>
      <c r="AH77" s="354">
        <f t="shared" si="143"/>
        <v>0</v>
      </c>
      <c r="AI77" s="354">
        <f t="shared" si="143"/>
        <v>0</v>
      </c>
      <c r="AJ77" s="354">
        <f t="shared" si="143"/>
        <v>0</v>
      </c>
      <c r="AK77" s="354">
        <f t="shared" si="143"/>
        <v>0</v>
      </c>
      <c r="AL77" s="354">
        <f t="shared" si="143"/>
        <v>0</v>
      </c>
      <c r="AM77" s="354">
        <f t="shared" si="143"/>
        <v>0</v>
      </c>
      <c r="AN77" s="354">
        <f t="shared" si="143"/>
        <v>0</v>
      </c>
      <c r="AO77" s="354">
        <f t="shared" si="143"/>
        <v>0</v>
      </c>
      <c r="AP77" s="354">
        <f t="shared" si="143"/>
        <v>0</v>
      </c>
      <c r="AQ77" s="354">
        <f t="shared" si="143"/>
        <v>0</v>
      </c>
      <c r="AR77" s="354">
        <f t="shared" si="143"/>
        <v>0</v>
      </c>
      <c r="AS77" s="258"/>
    </row>
    <row r="78" spans="1:45" hidden="1" outlineLevel="1">
      <c r="B78" s="265"/>
      <c r="C78" s="257"/>
      <c r="D78" s="243"/>
      <c r="E78" s="243"/>
      <c r="F78" s="243"/>
      <c r="G78" s="243"/>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355"/>
      <c r="AF78" s="355"/>
      <c r="AG78" s="355"/>
      <c r="AH78" s="355"/>
      <c r="AI78" s="355"/>
      <c r="AJ78" s="355"/>
      <c r="AK78" s="355"/>
      <c r="AL78" s="355"/>
      <c r="AM78" s="355"/>
      <c r="AN78" s="355"/>
      <c r="AO78" s="355"/>
      <c r="AP78" s="355"/>
      <c r="AQ78" s="355"/>
      <c r="AR78" s="355"/>
      <c r="AS78" s="258"/>
    </row>
    <row r="79" spans="1:45" ht="15.75" hidden="1" outlineLevel="1">
      <c r="B79" s="240" t="s">
        <v>102</v>
      </c>
      <c r="C79" s="241"/>
      <c r="D79" s="242"/>
      <c r="E79" s="242"/>
      <c r="F79" s="242"/>
      <c r="G79" s="242"/>
      <c r="H79" s="242"/>
      <c r="I79" s="242"/>
      <c r="J79" s="242"/>
      <c r="K79" s="242"/>
      <c r="L79" s="242"/>
      <c r="M79" s="242"/>
      <c r="N79" s="242"/>
      <c r="O79" s="242"/>
      <c r="P79" s="242"/>
      <c r="Q79" s="242"/>
      <c r="R79" s="242"/>
      <c r="S79" s="241"/>
      <c r="T79" s="241"/>
      <c r="U79" s="241"/>
      <c r="V79" s="241"/>
      <c r="W79" s="241"/>
      <c r="X79" s="241"/>
      <c r="Y79" s="241"/>
      <c r="Z79" s="241"/>
      <c r="AA79" s="241"/>
      <c r="AB79" s="241"/>
      <c r="AC79" s="241"/>
      <c r="AD79" s="241"/>
      <c r="AE79" s="357"/>
      <c r="AF79" s="357"/>
      <c r="AG79" s="357"/>
      <c r="AH79" s="357"/>
      <c r="AI79" s="357"/>
      <c r="AJ79" s="357"/>
      <c r="AK79" s="357"/>
      <c r="AL79" s="357"/>
      <c r="AM79" s="357"/>
      <c r="AN79" s="357"/>
      <c r="AO79" s="357"/>
      <c r="AP79" s="357"/>
      <c r="AQ79" s="357"/>
      <c r="AR79" s="357"/>
      <c r="AS79" s="244"/>
    </row>
    <row r="80" spans="1:45" hidden="1" outlineLevel="1">
      <c r="A80" s="449">
        <v>14</v>
      </c>
      <c r="B80" s="266" t="s">
        <v>103</v>
      </c>
      <c r="C80" s="243" t="s">
        <v>22</v>
      </c>
      <c r="D80" s="247"/>
      <c r="E80" s="247"/>
      <c r="F80" s="247"/>
      <c r="G80" s="247"/>
      <c r="H80" s="247"/>
      <c r="I80" s="247"/>
      <c r="J80" s="247"/>
      <c r="K80" s="247"/>
      <c r="L80" s="247"/>
      <c r="M80" s="247"/>
      <c r="N80" s="247"/>
      <c r="O80" s="247"/>
      <c r="P80" s="247"/>
      <c r="Q80" s="247">
        <v>12</v>
      </c>
      <c r="R80" s="247"/>
      <c r="S80" s="247"/>
      <c r="T80" s="247"/>
      <c r="U80" s="247"/>
      <c r="V80" s="247"/>
      <c r="W80" s="247"/>
      <c r="X80" s="247"/>
      <c r="Y80" s="247"/>
      <c r="Z80" s="247"/>
      <c r="AA80" s="247"/>
      <c r="AB80" s="247"/>
      <c r="AC80" s="247"/>
      <c r="AD80" s="247"/>
      <c r="AE80" s="457"/>
      <c r="AF80" s="353"/>
      <c r="AG80" s="353"/>
      <c r="AH80" s="353"/>
      <c r="AI80" s="353"/>
      <c r="AJ80" s="353"/>
      <c r="AK80" s="353"/>
      <c r="AL80" s="353"/>
      <c r="AM80" s="353"/>
      <c r="AN80" s="353"/>
      <c r="AO80" s="353"/>
      <c r="AP80" s="353"/>
      <c r="AQ80" s="353"/>
      <c r="AR80" s="353"/>
      <c r="AS80" s="248">
        <f>SUM(AE80:AR80)</f>
        <v>0</v>
      </c>
    </row>
    <row r="81" spans="1:46" hidden="1" outlineLevel="1">
      <c r="B81" s="246" t="s">
        <v>955</v>
      </c>
      <c r="C81" s="243" t="s">
        <v>145</v>
      </c>
      <c r="D81" s="247"/>
      <c r="E81" s="247"/>
      <c r="F81" s="247"/>
      <c r="G81" s="247"/>
      <c r="H81" s="247"/>
      <c r="I81" s="247"/>
      <c r="J81" s="247"/>
      <c r="K81" s="247"/>
      <c r="L81" s="247"/>
      <c r="M81" s="247"/>
      <c r="N81" s="247"/>
      <c r="O81" s="247"/>
      <c r="P81" s="247"/>
      <c r="Q81" s="247">
        <f>Q80</f>
        <v>12</v>
      </c>
      <c r="R81" s="247"/>
      <c r="S81" s="247"/>
      <c r="T81" s="247"/>
      <c r="U81" s="247"/>
      <c r="V81" s="247"/>
      <c r="W81" s="247"/>
      <c r="X81" s="247"/>
      <c r="Y81" s="247"/>
      <c r="Z81" s="247"/>
      <c r="AA81" s="247"/>
      <c r="AB81" s="247"/>
      <c r="AC81" s="247"/>
      <c r="AD81" s="247"/>
      <c r="AE81" s="354">
        <f>AE80</f>
        <v>0</v>
      </c>
      <c r="AF81" s="354">
        <f t="shared" ref="AF81" si="144">AF80</f>
        <v>0</v>
      </c>
      <c r="AG81" s="354">
        <f t="shared" ref="AG81" si="145">AG80</f>
        <v>0</v>
      </c>
      <c r="AH81" s="354">
        <f t="shared" ref="AH81" si="146">AH80</f>
        <v>0</v>
      </c>
      <c r="AI81" s="354">
        <f t="shared" ref="AI81" si="147">AI80</f>
        <v>0</v>
      </c>
      <c r="AJ81" s="354">
        <f>AJ80</f>
        <v>0</v>
      </c>
      <c r="AK81" s="354">
        <f t="shared" ref="AK81" si="148">AK80</f>
        <v>0</v>
      </c>
      <c r="AL81" s="354">
        <f t="shared" ref="AL81" si="149">AL80</f>
        <v>0</v>
      </c>
      <c r="AM81" s="354">
        <f t="shared" ref="AM81" si="150">AM80</f>
        <v>0</v>
      </c>
      <c r="AN81" s="354">
        <f t="shared" ref="AN81" si="151">AN80</f>
        <v>0</v>
      </c>
      <c r="AO81" s="354">
        <f t="shared" ref="AO81" si="152">AO80</f>
        <v>0</v>
      </c>
      <c r="AP81" s="354">
        <f t="shared" ref="AP81" si="153">AP80</f>
        <v>0</v>
      </c>
      <c r="AQ81" s="354">
        <f t="shared" ref="AQ81" si="154">AQ80</f>
        <v>0</v>
      </c>
      <c r="AR81" s="354">
        <f t="shared" ref="AR81" si="155">AR80</f>
        <v>0</v>
      </c>
      <c r="AS81" s="249"/>
    </row>
    <row r="82" spans="1:46" hidden="1" outlineLevel="1">
      <c r="B82" s="246"/>
      <c r="C82" s="243"/>
      <c r="D82" s="243"/>
      <c r="E82" s="243"/>
      <c r="F82" s="243"/>
      <c r="G82" s="243"/>
      <c r="H82" s="243"/>
      <c r="I82" s="243"/>
      <c r="J82" s="243"/>
      <c r="K82" s="243"/>
      <c r="L82" s="243"/>
      <c r="M82" s="243"/>
      <c r="N82" s="243"/>
      <c r="O82" s="243"/>
      <c r="P82" s="243"/>
      <c r="Q82" s="406"/>
      <c r="R82" s="243"/>
      <c r="S82" s="243"/>
      <c r="T82" s="243"/>
      <c r="U82" s="243"/>
      <c r="V82" s="243"/>
      <c r="W82" s="243"/>
      <c r="X82" s="243"/>
      <c r="Y82" s="243"/>
      <c r="Z82" s="243"/>
      <c r="AA82" s="243"/>
      <c r="AB82" s="243"/>
      <c r="AC82" s="243"/>
      <c r="AD82" s="243"/>
      <c r="AE82" s="354"/>
      <c r="AF82" s="354"/>
      <c r="AG82" s="354"/>
      <c r="AH82" s="354"/>
      <c r="AI82" s="354"/>
      <c r="AJ82" s="354"/>
      <c r="AK82" s="354"/>
      <c r="AL82" s="354"/>
      <c r="AM82" s="354"/>
      <c r="AN82" s="354"/>
      <c r="AO82" s="354"/>
      <c r="AP82" s="354"/>
      <c r="AQ82" s="354"/>
      <c r="AR82" s="354"/>
      <c r="AS82" s="444"/>
      <c r="AT82" s="535"/>
    </row>
    <row r="83" spans="1:46" s="235" customFormat="1" ht="15.75" hidden="1" outlineLevel="1">
      <c r="A83" s="449"/>
      <c r="B83" s="240" t="s">
        <v>451</v>
      </c>
      <c r="C83" s="243"/>
      <c r="D83" s="243"/>
      <c r="E83" s="243"/>
      <c r="F83" s="243"/>
      <c r="G83" s="243"/>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355"/>
      <c r="AF83" s="355"/>
      <c r="AG83" s="355"/>
      <c r="AH83" s="355"/>
      <c r="AI83" s="355"/>
      <c r="AJ83" s="355"/>
      <c r="AK83" s="359"/>
      <c r="AL83" s="359"/>
      <c r="AM83" s="359"/>
      <c r="AN83" s="359"/>
      <c r="AO83" s="359"/>
      <c r="AP83" s="359"/>
      <c r="AQ83" s="359"/>
      <c r="AR83" s="359"/>
      <c r="AS83" s="445"/>
      <c r="AT83" s="536"/>
    </row>
    <row r="84" spans="1:46" hidden="1" outlineLevel="1">
      <c r="A84" s="449">
        <v>15</v>
      </c>
      <c r="B84" s="246" t="s">
        <v>456</v>
      </c>
      <c r="C84" s="243" t="s">
        <v>22</v>
      </c>
      <c r="D84" s="247"/>
      <c r="E84" s="247"/>
      <c r="F84" s="247"/>
      <c r="G84" s="247"/>
      <c r="H84" s="247"/>
      <c r="I84" s="247"/>
      <c r="J84" s="247"/>
      <c r="K84" s="247"/>
      <c r="L84" s="247"/>
      <c r="M84" s="247"/>
      <c r="N84" s="247"/>
      <c r="O84" s="247"/>
      <c r="P84" s="247"/>
      <c r="Q84" s="247">
        <v>0</v>
      </c>
      <c r="R84" s="247"/>
      <c r="S84" s="247"/>
      <c r="T84" s="247"/>
      <c r="U84" s="247"/>
      <c r="V84" s="247"/>
      <c r="W84" s="247"/>
      <c r="X84" s="247"/>
      <c r="Y84" s="247"/>
      <c r="Z84" s="247"/>
      <c r="AA84" s="247"/>
      <c r="AB84" s="247"/>
      <c r="AC84" s="247"/>
      <c r="AD84" s="247"/>
      <c r="AE84" s="353"/>
      <c r="AF84" s="353"/>
      <c r="AG84" s="353"/>
      <c r="AH84" s="353"/>
      <c r="AI84" s="353"/>
      <c r="AJ84" s="353"/>
      <c r="AK84" s="353"/>
      <c r="AL84" s="353"/>
      <c r="AM84" s="353"/>
      <c r="AN84" s="353"/>
      <c r="AO84" s="353"/>
      <c r="AP84" s="353"/>
      <c r="AQ84" s="353"/>
      <c r="AR84" s="353"/>
      <c r="AS84" s="248">
        <f>SUM(AE84:AR84)</f>
        <v>0</v>
      </c>
    </row>
    <row r="85" spans="1:46" hidden="1" outlineLevel="1">
      <c r="B85" s="246" t="s">
        <v>955</v>
      </c>
      <c r="C85" s="243" t="s">
        <v>145</v>
      </c>
      <c r="D85" s="247"/>
      <c r="E85" s="247"/>
      <c r="F85" s="247"/>
      <c r="G85" s="247"/>
      <c r="H85" s="247"/>
      <c r="I85" s="247"/>
      <c r="J85" s="247"/>
      <c r="K85" s="247"/>
      <c r="L85" s="247"/>
      <c r="M85" s="247"/>
      <c r="N85" s="247"/>
      <c r="O85" s="247"/>
      <c r="P85" s="247"/>
      <c r="Q85" s="247">
        <f>Q84</f>
        <v>0</v>
      </c>
      <c r="R85" s="247"/>
      <c r="S85" s="247"/>
      <c r="T85" s="247"/>
      <c r="U85" s="247"/>
      <c r="V85" s="247"/>
      <c r="W85" s="247"/>
      <c r="X85" s="247"/>
      <c r="Y85" s="247"/>
      <c r="Z85" s="247"/>
      <c r="AA85" s="247"/>
      <c r="AB85" s="247"/>
      <c r="AC85" s="247"/>
      <c r="AD85" s="247"/>
      <c r="AE85" s="354">
        <f>AE84</f>
        <v>0</v>
      </c>
      <c r="AF85" s="354">
        <f t="shared" ref="AF85:AI85" si="156">AF84</f>
        <v>0</v>
      </c>
      <c r="AG85" s="354">
        <f t="shared" si="156"/>
        <v>0</v>
      </c>
      <c r="AH85" s="354">
        <f t="shared" si="156"/>
        <v>0</v>
      </c>
      <c r="AI85" s="354">
        <f t="shared" si="156"/>
        <v>0</v>
      </c>
      <c r="AJ85" s="354">
        <f>AJ84</f>
        <v>0</v>
      </c>
      <c r="AK85" s="354">
        <f t="shared" ref="AK85:AR85" si="157">AK84</f>
        <v>0</v>
      </c>
      <c r="AL85" s="354">
        <f t="shared" si="157"/>
        <v>0</v>
      </c>
      <c r="AM85" s="354">
        <f t="shared" si="157"/>
        <v>0</v>
      </c>
      <c r="AN85" s="354">
        <f t="shared" si="157"/>
        <v>0</v>
      </c>
      <c r="AO85" s="354">
        <f t="shared" si="157"/>
        <v>0</v>
      </c>
      <c r="AP85" s="354">
        <f t="shared" si="157"/>
        <v>0</v>
      </c>
      <c r="AQ85" s="354">
        <f t="shared" si="157"/>
        <v>0</v>
      </c>
      <c r="AR85" s="354">
        <f t="shared" si="157"/>
        <v>0</v>
      </c>
      <c r="AS85" s="249"/>
    </row>
    <row r="86" spans="1:46" hidden="1" outlineLevel="1">
      <c r="B86" s="266"/>
      <c r="C86" s="257"/>
      <c r="D86" s="243"/>
      <c r="E86" s="243"/>
      <c r="F86" s="243"/>
      <c r="G86" s="243"/>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355"/>
      <c r="AF86" s="355"/>
      <c r="AG86" s="355"/>
      <c r="AH86" s="355"/>
      <c r="AI86" s="355"/>
      <c r="AJ86" s="355"/>
      <c r="AK86" s="355"/>
      <c r="AL86" s="355"/>
      <c r="AM86" s="355"/>
      <c r="AN86" s="355"/>
      <c r="AO86" s="355"/>
      <c r="AP86" s="355"/>
      <c r="AQ86" s="355"/>
      <c r="AR86" s="355"/>
      <c r="AS86" s="258"/>
    </row>
    <row r="87" spans="1:46" s="235" customFormat="1" hidden="1" outlineLevel="1">
      <c r="A87" s="449">
        <v>16</v>
      </c>
      <c r="B87" s="275" t="s">
        <v>452</v>
      </c>
      <c r="C87" s="243" t="s">
        <v>22</v>
      </c>
      <c r="D87" s="247"/>
      <c r="E87" s="247"/>
      <c r="F87" s="247"/>
      <c r="G87" s="247"/>
      <c r="H87" s="247"/>
      <c r="I87" s="247"/>
      <c r="J87" s="247"/>
      <c r="K87" s="247"/>
      <c r="L87" s="247"/>
      <c r="M87" s="247"/>
      <c r="N87" s="247"/>
      <c r="O87" s="247"/>
      <c r="P87" s="247"/>
      <c r="Q87" s="247">
        <v>0</v>
      </c>
      <c r="R87" s="247"/>
      <c r="S87" s="247"/>
      <c r="T87" s="247"/>
      <c r="U87" s="247"/>
      <c r="V87" s="247"/>
      <c r="W87" s="247"/>
      <c r="X87" s="247"/>
      <c r="Y87" s="247"/>
      <c r="Z87" s="247"/>
      <c r="AA87" s="247"/>
      <c r="AB87" s="247"/>
      <c r="AC87" s="247"/>
      <c r="AD87" s="247"/>
      <c r="AE87" s="353"/>
      <c r="AF87" s="353"/>
      <c r="AG87" s="353"/>
      <c r="AH87" s="353"/>
      <c r="AI87" s="353"/>
      <c r="AJ87" s="353"/>
      <c r="AK87" s="353"/>
      <c r="AL87" s="353"/>
      <c r="AM87" s="353"/>
      <c r="AN87" s="353"/>
      <c r="AO87" s="353"/>
      <c r="AP87" s="353"/>
      <c r="AQ87" s="353"/>
      <c r="AR87" s="353"/>
      <c r="AS87" s="248">
        <f>SUM(AE87:AR87)</f>
        <v>0</v>
      </c>
    </row>
    <row r="88" spans="1:46" s="235" customFormat="1" hidden="1" outlineLevel="1">
      <c r="A88" s="449"/>
      <c r="B88" s="275" t="s">
        <v>955</v>
      </c>
      <c r="C88" s="243" t="s">
        <v>145</v>
      </c>
      <c r="D88" s="247"/>
      <c r="E88" s="247"/>
      <c r="F88" s="247"/>
      <c r="G88" s="247"/>
      <c r="H88" s="247"/>
      <c r="I88" s="247"/>
      <c r="J88" s="247"/>
      <c r="K88" s="247"/>
      <c r="L88" s="247"/>
      <c r="M88" s="247"/>
      <c r="N88" s="247"/>
      <c r="O88" s="247"/>
      <c r="P88" s="247"/>
      <c r="Q88" s="247">
        <f>Q87</f>
        <v>0</v>
      </c>
      <c r="R88" s="247"/>
      <c r="S88" s="247"/>
      <c r="T88" s="247"/>
      <c r="U88" s="247"/>
      <c r="V88" s="247"/>
      <c r="W88" s="247"/>
      <c r="X88" s="247"/>
      <c r="Y88" s="247"/>
      <c r="Z88" s="247"/>
      <c r="AA88" s="247"/>
      <c r="AB88" s="247"/>
      <c r="AC88" s="247"/>
      <c r="AD88" s="247"/>
      <c r="AE88" s="354">
        <f>AE87</f>
        <v>0</v>
      </c>
      <c r="AF88" s="354">
        <f t="shared" ref="AF88:AI88" si="158">AF87</f>
        <v>0</v>
      </c>
      <c r="AG88" s="354">
        <f t="shared" si="158"/>
        <v>0</v>
      </c>
      <c r="AH88" s="354">
        <f t="shared" si="158"/>
        <v>0</v>
      </c>
      <c r="AI88" s="354">
        <f t="shared" si="158"/>
        <v>0</v>
      </c>
      <c r="AJ88" s="354">
        <f>AJ87</f>
        <v>0</v>
      </c>
      <c r="AK88" s="354">
        <f t="shared" ref="AK88:AR88" si="159">AK87</f>
        <v>0</v>
      </c>
      <c r="AL88" s="354">
        <f t="shared" si="159"/>
        <v>0</v>
      </c>
      <c r="AM88" s="354">
        <f t="shared" si="159"/>
        <v>0</v>
      </c>
      <c r="AN88" s="354">
        <f t="shared" si="159"/>
        <v>0</v>
      </c>
      <c r="AO88" s="354">
        <f t="shared" si="159"/>
        <v>0</v>
      </c>
      <c r="AP88" s="354">
        <f t="shared" si="159"/>
        <v>0</v>
      </c>
      <c r="AQ88" s="354">
        <f t="shared" si="159"/>
        <v>0</v>
      </c>
      <c r="AR88" s="354">
        <f t="shared" si="159"/>
        <v>0</v>
      </c>
      <c r="AS88" s="249"/>
    </row>
    <row r="89" spans="1:46" s="235" customFormat="1" hidden="1" outlineLevel="1">
      <c r="A89" s="449"/>
      <c r="B89" s="275"/>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355"/>
      <c r="AF89" s="355"/>
      <c r="AG89" s="355"/>
      <c r="AH89" s="355"/>
      <c r="AI89" s="355"/>
      <c r="AJ89" s="355"/>
      <c r="AK89" s="359"/>
      <c r="AL89" s="359"/>
      <c r="AM89" s="359"/>
      <c r="AN89" s="359"/>
      <c r="AO89" s="359"/>
      <c r="AP89" s="359"/>
      <c r="AQ89" s="359"/>
      <c r="AR89" s="359"/>
      <c r="AS89" s="264"/>
    </row>
    <row r="90" spans="1:46" ht="15.75" hidden="1" outlineLevel="1">
      <c r="B90" s="447" t="s">
        <v>457</v>
      </c>
      <c r="C90" s="271"/>
      <c r="D90" s="242"/>
      <c r="E90" s="241"/>
      <c r="F90" s="241"/>
      <c r="G90" s="241"/>
      <c r="H90" s="241"/>
      <c r="I90" s="241"/>
      <c r="J90" s="241"/>
      <c r="K90" s="241"/>
      <c r="L90" s="241"/>
      <c r="M90" s="241"/>
      <c r="N90" s="241"/>
      <c r="O90" s="241"/>
      <c r="P90" s="241"/>
      <c r="Q90" s="242"/>
      <c r="R90" s="241"/>
      <c r="S90" s="241"/>
      <c r="T90" s="241"/>
      <c r="U90" s="241"/>
      <c r="V90" s="241"/>
      <c r="W90" s="241"/>
      <c r="X90" s="241"/>
      <c r="Y90" s="241"/>
      <c r="Z90" s="241"/>
      <c r="AA90" s="241"/>
      <c r="AB90" s="241"/>
      <c r="AC90" s="241"/>
      <c r="AD90" s="241"/>
      <c r="AE90" s="357"/>
      <c r="AF90" s="357"/>
      <c r="AG90" s="357"/>
      <c r="AH90" s="357"/>
      <c r="AI90" s="357"/>
      <c r="AJ90" s="357"/>
      <c r="AK90" s="357"/>
      <c r="AL90" s="357"/>
      <c r="AM90" s="357"/>
      <c r="AN90" s="357"/>
      <c r="AO90" s="357"/>
      <c r="AP90" s="357"/>
      <c r="AQ90" s="357"/>
      <c r="AR90" s="357"/>
      <c r="AS90" s="244"/>
    </row>
    <row r="91" spans="1:46" hidden="1" outlineLevel="1">
      <c r="A91" s="449">
        <v>17</v>
      </c>
      <c r="B91" s="265" t="s">
        <v>107</v>
      </c>
      <c r="C91" s="243" t="s">
        <v>22</v>
      </c>
      <c r="D91" s="247"/>
      <c r="E91" s="247"/>
      <c r="F91" s="247"/>
      <c r="G91" s="247"/>
      <c r="H91" s="247"/>
      <c r="I91" s="247"/>
      <c r="J91" s="247"/>
      <c r="K91" s="247"/>
      <c r="L91" s="247"/>
      <c r="M91" s="247"/>
      <c r="N91" s="247"/>
      <c r="O91" s="247"/>
      <c r="P91" s="247"/>
      <c r="Q91" s="247">
        <v>12</v>
      </c>
      <c r="R91" s="247"/>
      <c r="S91" s="247"/>
      <c r="T91" s="247"/>
      <c r="U91" s="247"/>
      <c r="V91" s="247"/>
      <c r="W91" s="247"/>
      <c r="X91" s="247"/>
      <c r="Y91" s="247"/>
      <c r="Z91" s="247"/>
      <c r="AA91" s="247"/>
      <c r="AB91" s="247"/>
      <c r="AC91" s="247"/>
      <c r="AD91" s="247"/>
      <c r="AE91" s="369"/>
      <c r="AF91" s="353"/>
      <c r="AG91" s="353"/>
      <c r="AH91" s="353"/>
      <c r="AI91" s="353"/>
      <c r="AJ91" s="353"/>
      <c r="AK91" s="353"/>
      <c r="AL91" s="358"/>
      <c r="AM91" s="358"/>
      <c r="AN91" s="358"/>
      <c r="AO91" s="358"/>
      <c r="AP91" s="358"/>
      <c r="AQ91" s="358"/>
      <c r="AR91" s="358"/>
      <c r="AS91" s="248">
        <f>SUM(AE91:AR91)</f>
        <v>0</v>
      </c>
    </row>
    <row r="92" spans="1:46" hidden="1" outlineLevel="1">
      <c r="B92" s="246" t="s">
        <v>955</v>
      </c>
      <c r="C92" s="243" t="s">
        <v>145</v>
      </c>
      <c r="D92" s="247"/>
      <c r="E92" s="247"/>
      <c r="F92" s="247"/>
      <c r="G92" s="247"/>
      <c r="H92" s="247"/>
      <c r="I92" s="247"/>
      <c r="J92" s="247"/>
      <c r="K92" s="247"/>
      <c r="L92" s="247"/>
      <c r="M92" s="247"/>
      <c r="N92" s="247"/>
      <c r="O92" s="247"/>
      <c r="P92" s="247"/>
      <c r="Q92" s="247">
        <f>Q91</f>
        <v>12</v>
      </c>
      <c r="R92" s="247"/>
      <c r="S92" s="247"/>
      <c r="T92" s="247"/>
      <c r="U92" s="247"/>
      <c r="V92" s="247"/>
      <c r="W92" s="247"/>
      <c r="X92" s="247"/>
      <c r="Y92" s="247"/>
      <c r="Z92" s="247"/>
      <c r="AA92" s="247"/>
      <c r="AB92" s="247"/>
      <c r="AC92" s="247"/>
      <c r="AD92" s="247"/>
      <c r="AE92" s="354">
        <f>AE91</f>
        <v>0</v>
      </c>
      <c r="AF92" s="354">
        <f t="shared" ref="AF92:AR92" si="160">AF91</f>
        <v>0</v>
      </c>
      <c r="AG92" s="354">
        <f t="shared" si="160"/>
        <v>0</v>
      </c>
      <c r="AH92" s="354">
        <f t="shared" si="160"/>
        <v>0</v>
      </c>
      <c r="AI92" s="354">
        <f t="shared" si="160"/>
        <v>0</v>
      </c>
      <c r="AJ92" s="354">
        <f t="shared" si="160"/>
        <v>0</v>
      </c>
      <c r="AK92" s="354">
        <f t="shared" si="160"/>
        <v>0</v>
      </c>
      <c r="AL92" s="354">
        <f t="shared" si="160"/>
        <v>0</v>
      </c>
      <c r="AM92" s="354">
        <f t="shared" si="160"/>
        <v>0</v>
      </c>
      <c r="AN92" s="354">
        <f t="shared" si="160"/>
        <v>0</v>
      </c>
      <c r="AO92" s="354">
        <f t="shared" si="160"/>
        <v>0</v>
      </c>
      <c r="AP92" s="354">
        <f t="shared" si="160"/>
        <v>0</v>
      </c>
      <c r="AQ92" s="354">
        <f t="shared" si="160"/>
        <v>0</v>
      </c>
      <c r="AR92" s="354">
        <f t="shared" si="160"/>
        <v>0</v>
      </c>
      <c r="AS92" s="258"/>
    </row>
    <row r="93" spans="1:46" hidden="1" outlineLevel="1">
      <c r="B93" s="246"/>
      <c r="C93" s="243"/>
      <c r="D93" s="243"/>
      <c r="E93" s="243"/>
      <c r="F93" s="243"/>
      <c r="G93" s="243"/>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365"/>
      <c r="AF93" s="368"/>
      <c r="AG93" s="368"/>
      <c r="AH93" s="368"/>
      <c r="AI93" s="368"/>
      <c r="AJ93" s="368"/>
      <c r="AK93" s="368"/>
      <c r="AL93" s="368"/>
      <c r="AM93" s="368"/>
      <c r="AN93" s="368"/>
      <c r="AO93" s="368"/>
      <c r="AP93" s="368"/>
      <c r="AQ93" s="368"/>
      <c r="AR93" s="368"/>
      <c r="AS93" s="258"/>
    </row>
    <row r="94" spans="1:46" hidden="1" outlineLevel="1">
      <c r="A94" s="449">
        <v>18</v>
      </c>
      <c r="B94" s="265" t="s">
        <v>104</v>
      </c>
      <c r="C94" s="243" t="s">
        <v>22</v>
      </c>
      <c r="D94" s="247"/>
      <c r="E94" s="247"/>
      <c r="F94" s="247"/>
      <c r="G94" s="247"/>
      <c r="H94" s="247"/>
      <c r="I94" s="247"/>
      <c r="J94" s="247"/>
      <c r="K94" s="247"/>
      <c r="L94" s="247"/>
      <c r="M94" s="247"/>
      <c r="N94" s="247"/>
      <c r="O94" s="247"/>
      <c r="P94" s="247"/>
      <c r="Q94" s="247">
        <v>12</v>
      </c>
      <c r="R94" s="247"/>
      <c r="S94" s="247"/>
      <c r="T94" s="247"/>
      <c r="U94" s="247"/>
      <c r="V94" s="247"/>
      <c r="W94" s="247"/>
      <c r="X94" s="247"/>
      <c r="Y94" s="247"/>
      <c r="Z94" s="247"/>
      <c r="AA94" s="247"/>
      <c r="AB94" s="247"/>
      <c r="AC94" s="247"/>
      <c r="AD94" s="247"/>
      <c r="AE94" s="369"/>
      <c r="AF94" s="353"/>
      <c r="AG94" s="353"/>
      <c r="AH94" s="353"/>
      <c r="AI94" s="353"/>
      <c r="AJ94" s="353"/>
      <c r="AK94" s="353"/>
      <c r="AL94" s="358"/>
      <c r="AM94" s="358"/>
      <c r="AN94" s="358"/>
      <c r="AO94" s="358"/>
      <c r="AP94" s="358"/>
      <c r="AQ94" s="358"/>
      <c r="AR94" s="358"/>
      <c r="AS94" s="248">
        <f>SUM(AE94:AR94)</f>
        <v>0</v>
      </c>
    </row>
    <row r="95" spans="1:46" hidden="1" outlineLevel="1">
      <c r="B95" s="246" t="s">
        <v>955</v>
      </c>
      <c r="C95" s="243" t="s">
        <v>145</v>
      </c>
      <c r="D95" s="247"/>
      <c r="E95" s="247"/>
      <c r="F95" s="247"/>
      <c r="G95" s="247"/>
      <c r="H95" s="247"/>
      <c r="I95" s="247"/>
      <c r="J95" s="247"/>
      <c r="K95" s="247"/>
      <c r="L95" s="247"/>
      <c r="M95" s="247"/>
      <c r="N95" s="247"/>
      <c r="O95" s="247"/>
      <c r="P95" s="247"/>
      <c r="Q95" s="247">
        <f>Q94</f>
        <v>12</v>
      </c>
      <c r="R95" s="247"/>
      <c r="S95" s="247"/>
      <c r="T95" s="247"/>
      <c r="U95" s="247"/>
      <c r="V95" s="247"/>
      <c r="W95" s="247"/>
      <c r="X95" s="247"/>
      <c r="Y95" s="247"/>
      <c r="Z95" s="247"/>
      <c r="AA95" s="247"/>
      <c r="AB95" s="247"/>
      <c r="AC95" s="247"/>
      <c r="AD95" s="247"/>
      <c r="AE95" s="354">
        <f>AE94</f>
        <v>0</v>
      </c>
      <c r="AF95" s="354">
        <f t="shared" ref="AF95" si="161">AF94</f>
        <v>0</v>
      </c>
      <c r="AG95" s="354">
        <f t="shared" ref="AG95" si="162">AG94</f>
        <v>0</v>
      </c>
      <c r="AH95" s="354">
        <f t="shared" ref="AH95" si="163">AH94</f>
        <v>0</v>
      </c>
      <c r="AI95" s="354">
        <f t="shared" ref="AI95" si="164">AI94</f>
        <v>0</v>
      </c>
      <c r="AJ95" s="354">
        <f t="shared" ref="AJ95" si="165">AJ94</f>
        <v>0</v>
      </c>
      <c r="AK95" s="354">
        <f t="shared" ref="AK95" si="166">AK94</f>
        <v>0</v>
      </c>
      <c r="AL95" s="354">
        <f t="shared" ref="AL95" si="167">AL94</f>
        <v>0</v>
      </c>
      <c r="AM95" s="354">
        <f t="shared" ref="AM95" si="168">AM94</f>
        <v>0</v>
      </c>
      <c r="AN95" s="354">
        <f t="shared" ref="AN95" si="169">AN94</f>
        <v>0</v>
      </c>
      <c r="AO95" s="354">
        <f t="shared" ref="AO95" si="170">AO94</f>
        <v>0</v>
      </c>
      <c r="AP95" s="354">
        <f t="shared" ref="AP95" si="171">AP94</f>
        <v>0</v>
      </c>
      <c r="AQ95" s="354">
        <f t="shared" ref="AQ95" si="172">AQ94</f>
        <v>0</v>
      </c>
      <c r="AR95" s="354">
        <f t="shared" ref="AR95" si="173">AR94</f>
        <v>0</v>
      </c>
      <c r="AS95" s="258"/>
    </row>
    <row r="96" spans="1:46" hidden="1" outlineLevel="1">
      <c r="B96" s="273"/>
      <c r="C96" s="243"/>
      <c r="D96" s="243"/>
      <c r="E96" s="243"/>
      <c r="F96" s="243"/>
      <c r="G96" s="243"/>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366"/>
      <c r="AF96" s="367"/>
      <c r="AG96" s="367"/>
      <c r="AH96" s="367"/>
      <c r="AI96" s="367"/>
      <c r="AJ96" s="367"/>
      <c r="AK96" s="367"/>
      <c r="AL96" s="367"/>
      <c r="AM96" s="367"/>
      <c r="AN96" s="367"/>
      <c r="AO96" s="367"/>
      <c r="AP96" s="367"/>
      <c r="AQ96" s="367"/>
      <c r="AR96" s="367"/>
      <c r="AS96" s="249"/>
    </row>
    <row r="97" spans="1:45" hidden="1" outlineLevel="1">
      <c r="A97" s="449">
        <v>19</v>
      </c>
      <c r="B97" s="265" t="s">
        <v>106</v>
      </c>
      <c r="C97" s="243" t="s">
        <v>22</v>
      </c>
      <c r="D97" s="247"/>
      <c r="E97" s="247"/>
      <c r="F97" s="247"/>
      <c r="G97" s="247"/>
      <c r="H97" s="247"/>
      <c r="I97" s="247"/>
      <c r="J97" s="247"/>
      <c r="K97" s="247"/>
      <c r="L97" s="247"/>
      <c r="M97" s="247"/>
      <c r="N97" s="247"/>
      <c r="O97" s="247"/>
      <c r="P97" s="247"/>
      <c r="Q97" s="247">
        <v>12</v>
      </c>
      <c r="R97" s="247"/>
      <c r="S97" s="247"/>
      <c r="T97" s="247"/>
      <c r="U97" s="247"/>
      <c r="V97" s="247"/>
      <c r="W97" s="247"/>
      <c r="X97" s="247"/>
      <c r="Y97" s="247"/>
      <c r="Z97" s="247"/>
      <c r="AA97" s="247"/>
      <c r="AB97" s="247"/>
      <c r="AC97" s="247"/>
      <c r="AD97" s="247"/>
      <c r="AE97" s="369"/>
      <c r="AF97" s="353"/>
      <c r="AG97" s="353"/>
      <c r="AH97" s="353"/>
      <c r="AI97" s="353"/>
      <c r="AJ97" s="353"/>
      <c r="AK97" s="353"/>
      <c r="AL97" s="358"/>
      <c r="AM97" s="358"/>
      <c r="AN97" s="358"/>
      <c r="AO97" s="358"/>
      <c r="AP97" s="358"/>
      <c r="AQ97" s="358"/>
      <c r="AR97" s="358"/>
      <c r="AS97" s="248">
        <f>SUM(AE97:AR97)</f>
        <v>0</v>
      </c>
    </row>
    <row r="98" spans="1:45" hidden="1" outlineLevel="1">
      <c r="B98" s="246" t="s">
        <v>955</v>
      </c>
      <c r="C98" s="243" t="s">
        <v>145</v>
      </c>
      <c r="D98" s="247"/>
      <c r="E98" s="247"/>
      <c r="F98" s="247"/>
      <c r="G98" s="247"/>
      <c r="H98" s="247"/>
      <c r="I98" s="247"/>
      <c r="J98" s="247"/>
      <c r="K98" s="247"/>
      <c r="L98" s="247"/>
      <c r="M98" s="247"/>
      <c r="N98" s="247"/>
      <c r="O98" s="247"/>
      <c r="P98" s="247"/>
      <c r="Q98" s="247">
        <f>Q97</f>
        <v>12</v>
      </c>
      <c r="R98" s="247"/>
      <c r="S98" s="247"/>
      <c r="T98" s="247"/>
      <c r="U98" s="247"/>
      <c r="V98" s="247"/>
      <c r="W98" s="247"/>
      <c r="X98" s="247"/>
      <c r="Y98" s="247"/>
      <c r="Z98" s="247"/>
      <c r="AA98" s="247"/>
      <c r="AB98" s="247"/>
      <c r="AC98" s="247"/>
      <c r="AD98" s="247"/>
      <c r="AE98" s="354">
        <f>AE97</f>
        <v>0</v>
      </c>
      <c r="AF98" s="354">
        <f t="shared" ref="AF98:AR98" si="174">AF97</f>
        <v>0</v>
      </c>
      <c r="AG98" s="354">
        <f t="shared" si="174"/>
        <v>0</v>
      </c>
      <c r="AH98" s="354">
        <f t="shared" si="174"/>
        <v>0</v>
      </c>
      <c r="AI98" s="354">
        <f t="shared" si="174"/>
        <v>0</v>
      </c>
      <c r="AJ98" s="354">
        <f t="shared" si="174"/>
        <v>0</v>
      </c>
      <c r="AK98" s="354">
        <f t="shared" si="174"/>
        <v>0</v>
      </c>
      <c r="AL98" s="354">
        <f t="shared" si="174"/>
        <v>0</v>
      </c>
      <c r="AM98" s="354">
        <f t="shared" si="174"/>
        <v>0</v>
      </c>
      <c r="AN98" s="354">
        <f t="shared" si="174"/>
        <v>0</v>
      </c>
      <c r="AO98" s="354">
        <f t="shared" si="174"/>
        <v>0</v>
      </c>
      <c r="AP98" s="354">
        <f t="shared" si="174"/>
        <v>0</v>
      </c>
      <c r="AQ98" s="354">
        <f t="shared" si="174"/>
        <v>0</v>
      </c>
      <c r="AR98" s="354">
        <f t="shared" si="174"/>
        <v>0</v>
      </c>
      <c r="AS98" s="249"/>
    </row>
    <row r="99" spans="1:45" hidden="1" outlineLevel="1">
      <c r="B99" s="273"/>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355"/>
      <c r="AF99" s="355"/>
      <c r="AG99" s="355"/>
      <c r="AH99" s="355"/>
      <c r="AI99" s="355"/>
      <c r="AJ99" s="355"/>
      <c r="AK99" s="355"/>
      <c r="AL99" s="355"/>
      <c r="AM99" s="355"/>
      <c r="AN99" s="355"/>
      <c r="AO99" s="355"/>
      <c r="AP99" s="355"/>
      <c r="AQ99" s="355"/>
      <c r="AR99" s="355"/>
      <c r="AS99" s="258"/>
    </row>
    <row r="100" spans="1:45" hidden="1" outlineLevel="1">
      <c r="A100" s="449">
        <v>20</v>
      </c>
      <c r="B100" s="265" t="s">
        <v>105</v>
      </c>
      <c r="C100" s="243" t="s">
        <v>22</v>
      </c>
      <c r="D100" s="247"/>
      <c r="E100" s="247"/>
      <c r="F100" s="247"/>
      <c r="G100" s="247"/>
      <c r="H100" s="247"/>
      <c r="I100" s="247"/>
      <c r="J100" s="247"/>
      <c r="K100" s="247"/>
      <c r="L100" s="247"/>
      <c r="M100" s="247"/>
      <c r="N100" s="247"/>
      <c r="O100" s="247"/>
      <c r="P100" s="247"/>
      <c r="Q100" s="247">
        <v>12</v>
      </c>
      <c r="R100" s="247"/>
      <c r="S100" s="247"/>
      <c r="T100" s="247"/>
      <c r="U100" s="247"/>
      <c r="V100" s="247"/>
      <c r="W100" s="247"/>
      <c r="X100" s="247"/>
      <c r="Y100" s="247"/>
      <c r="Z100" s="247"/>
      <c r="AA100" s="247"/>
      <c r="AB100" s="247"/>
      <c r="AC100" s="247"/>
      <c r="AD100" s="247"/>
      <c r="AE100" s="369"/>
      <c r="AF100" s="353"/>
      <c r="AG100" s="353"/>
      <c r="AH100" s="353"/>
      <c r="AI100" s="353"/>
      <c r="AJ100" s="353"/>
      <c r="AK100" s="353"/>
      <c r="AL100" s="358"/>
      <c r="AM100" s="358"/>
      <c r="AN100" s="358"/>
      <c r="AO100" s="358"/>
      <c r="AP100" s="358"/>
      <c r="AQ100" s="358"/>
      <c r="AR100" s="358"/>
      <c r="AS100" s="248">
        <f>SUM(AE100:AR100)</f>
        <v>0</v>
      </c>
    </row>
    <row r="101" spans="1:45" hidden="1" outlineLevel="1">
      <c r="B101" s="246" t="s">
        <v>955</v>
      </c>
      <c r="C101" s="243" t="s">
        <v>145</v>
      </c>
      <c r="D101" s="247"/>
      <c r="E101" s="247"/>
      <c r="F101" s="247"/>
      <c r="G101" s="247"/>
      <c r="H101" s="247"/>
      <c r="I101" s="247"/>
      <c r="J101" s="247"/>
      <c r="K101" s="247"/>
      <c r="L101" s="247"/>
      <c r="M101" s="247"/>
      <c r="N101" s="247"/>
      <c r="O101" s="247"/>
      <c r="P101" s="247"/>
      <c r="Q101" s="247">
        <f>Q100</f>
        <v>12</v>
      </c>
      <c r="R101" s="247"/>
      <c r="S101" s="247"/>
      <c r="T101" s="247"/>
      <c r="U101" s="247"/>
      <c r="V101" s="247"/>
      <c r="W101" s="247"/>
      <c r="X101" s="247"/>
      <c r="Y101" s="247"/>
      <c r="Z101" s="247"/>
      <c r="AA101" s="247"/>
      <c r="AB101" s="247"/>
      <c r="AC101" s="247"/>
      <c r="AD101" s="247"/>
      <c r="AE101" s="354">
        <f t="shared" ref="AE101:AR101" si="175">AE100</f>
        <v>0</v>
      </c>
      <c r="AF101" s="354">
        <f t="shared" si="175"/>
        <v>0</v>
      </c>
      <c r="AG101" s="354">
        <f t="shared" si="175"/>
        <v>0</v>
      </c>
      <c r="AH101" s="354">
        <f t="shared" si="175"/>
        <v>0</v>
      </c>
      <c r="AI101" s="354">
        <f t="shared" si="175"/>
        <v>0</v>
      </c>
      <c r="AJ101" s="354">
        <f t="shared" si="175"/>
        <v>0</v>
      </c>
      <c r="AK101" s="354">
        <f t="shared" si="175"/>
        <v>0</v>
      </c>
      <c r="AL101" s="354">
        <f t="shared" si="175"/>
        <v>0</v>
      </c>
      <c r="AM101" s="354">
        <f t="shared" si="175"/>
        <v>0</v>
      </c>
      <c r="AN101" s="354">
        <f t="shared" si="175"/>
        <v>0</v>
      </c>
      <c r="AO101" s="354">
        <f t="shared" si="175"/>
        <v>0</v>
      </c>
      <c r="AP101" s="354">
        <f t="shared" si="175"/>
        <v>0</v>
      </c>
      <c r="AQ101" s="354">
        <f t="shared" si="175"/>
        <v>0</v>
      </c>
      <c r="AR101" s="354">
        <f t="shared" si="175"/>
        <v>0</v>
      </c>
      <c r="AS101" s="258"/>
    </row>
    <row r="102" spans="1:45" ht="15.75" hidden="1" outlineLevel="1">
      <c r="B102" s="274"/>
      <c r="C102" s="252"/>
      <c r="D102" s="243"/>
      <c r="E102" s="243"/>
      <c r="F102" s="243"/>
      <c r="G102" s="243"/>
      <c r="H102" s="243"/>
      <c r="I102" s="243"/>
      <c r="J102" s="243"/>
      <c r="K102" s="243"/>
      <c r="L102" s="243"/>
      <c r="M102" s="243"/>
      <c r="N102" s="243"/>
      <c r="O102" s="243"/>
      <c r="P102" s="243"/>
      <c r="Q102" s="252"/>
      <c r="R102" s="243"/>
      <c r="S102" s="243"/>
      <c r="T102" s="243"/>
      <c r="U102" s="243"/>
      <c r="V102" s="243"/>
      <c r="W102" s="243"/>
      <c r="X102" s="243"/>
      <c r="Y102" s="243"/>
      <c r="Z102" s="243"/>
      <c r="AA102" s="243"/>
      <c r="AB102" s="243"/>
      <c r="AC102" s="243"/>
      <c r="AD102" s="243"/>
      <c r="AE102" s="355"/>
      <c r="AF102" s="355"/>
      <c r="AG102" s="355"/>
      <c r="AH102" s="355"/>
      <c r="AI102" s="355"/>
      <c r="AJ102" s="355"/>
      <c r="AK102" s="355"/>
      <c r="AL102" s="355"/>
      <c r="AM102" s="355"/>
      <c r="AN102" s="355"/>
      <c r="AO102" s="355"/>
      <c r="AP102" s="355"/>
      <c r="AQ102" s="355"/>
      <c r="AR102" s="355"/>
      <c r="AS102" s="258"/>
    </row>
    <row r="103" spans="1:45" ht="15.75" hidden="1" outlineLevel="1">
      <c r="B103" s="446" t="s">
        <v>464</v>
      </c>
      <c r="C103" s="243"/>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365"/>
      <c r="AF103" s="368"/>
      <c r="AG103" s="368"/>
      <c r="AH103" s="368"/>
      <c r="AI103" s="368"/>
      <c r="AJ103" s="368"/>
      <c r="AK103" s="368"/>
      <c r="AL103" s="368"/>
      <c r="AM103" s="368"/>
      <c r="AN103" s="368"/>
      <c r="AO103" s="368"/>
      <c r="AP103" s="368"/>
      <c r="AQ103" s="368"/>
      <c r="AR103" s="368"/>
      <c r="AS103" s="258"/>
    </row>
    <row r="104" spans="1:45" ht="15.75" hidden="1" outlineLevel="1">
      <c r="B104" s="240" t="s">
        <v>460</v>
      </c>
      <c r="C104" s="243"/>
      <c r="D104" s="243"/>
      <c r="E104" s="243"/>
      <c r="F104" s="243"/>
      <c r="G104" s="243"/>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365"/>
      <c r="AF104" s="368"/>
      <c r="AG104" s="368"/>
      <c r="AH104" s="368"/>
      <c r="AI104" s="368"/>
      <c r="AJ104" s="368"/>
      <c r="AK104" s="368"/>
      <c r="AL104" s="368"/>
      <c r="AM104" s="368"/>
      <c r="AN104" s="368"/>
      <c r="AO104" s="368"/>
      <c r="AP104" s="368"/>
      <c r="AQ104" s="368"/>
      <c r="AR104" s="368"/>
      <c r="AS104" s="258"/>
    </row>
    <row r="105" spans="1:45" hidden="1" outlineLevel="1">
      <c r="A105" s="449">
        <v>21</v>
      </c>
      <c r="B105" s="265" t="s">
        <v>996</v>
      </c>
      <c r="C105" s="243" t="s">
        <v>22</v>
      </c>
      <c r="D105" s="247"/>
      <c r="E105" s="247"/>
      <c r="F105" s="247"/>
      <c r="G105" s="247"/>
      <c r="H105" s="247"/>
      <c r="I105" s="247"/>
      <c r="J105" s="247"/>
      <c r="K105" s="247"/>
      <c r="L105" s="247"/>
      <c r="M105" s="247"/>
      <c r="N105" s="247"/>
      <c r="O105" s="247"/>
      <c r="P105" s="247"/>
      <c r="Q105" s="243"/>
      <c r="R105" s="247"/>
      <c r="S105" s="247"/>
      <c r="T105" s="247"/>
      <c r="U105" s="247"/>
      <c r="V105" s="247"/>
      <c r="W105" s="247"/>
      <c r="X105" s="247"/>
      <c r="Y105" s="247"/>
      <c r="Z105" s="247"/>
      <c r="AA105" s="247"/>
      <c r="AB105" s="247"/>
      <c r="AC105" s="247"/>
      <c r="AD105" s="247"/>
      <c r="AE105" s="457"/>
      <c r="AF105" s="353"/>
      <c r="AG105" s="353"/>
      <c r="AH105" s="353"/>
      <c r="AI105" s="353"/>
      <c r="AJ105" s="353"/>
      <c r="AK105" s="353"/>
      <c r="AL105" s="353"/>
      <c r="AM105" s="353"/>
      <c r="AN105" s="353"/>
      <c r="AO105" s="353"/>
      <c r="AP105" s="353"/>
      <c r="AQ105" s="353"/>
      <c r="AR105" s="353"/>
      <c r="AS105" s="248">
        <f>SUM(AE105:AR105)</f>
        <v>0</v>
      </c>
    </row>
    <row r="106" spans="1:45" hidden="1" outlineLevel="1">
      <c r="B106" s="246" t="s">
        <v>955</v>
      </c>
      <c r="C106" s="243" t="s">
        <v>145</v>
      </c>
      <c r="D106" s="247"/>
      <c r="E106" s="247"/>
      <c r="F106" s="247"/>
      <c r="G106" s="247"/>
      <c r="H106" s="247"/>
      <c r="I106" s="247"/>
      <c r="J106" s="247"/>
      <c r="K106" s="247"/>
      <c r="L106" s="247"/>
      <c r="M106" s="247"/>
      <c r="N106" s="247"/>
      <c r="O106" s="247"/>
      <c r="P106" s="247"/>
      <c r="Q106" s="243"/>
      <c r="R106" s="247"/>
      <c r="S106" s="247"/>
      <c r="T106" s="247"/>
      <c r="U106" s="247"/>
      <c r="V106" s="247"/>
      <c r="W106" s="247"/>
      <c r="X106" s="247"/>
      <c r="Y106" s="247"/>
      <c r="Z106" s="247"/>
      <c r="AA106" s="247"/>
      <c r="AB106" s="247"/>
      <c r="AC106" s="247"/>
      <c r="AD106" s="247"/>
      <c r="AE106" s="354">
        <f>AE105</f>
        <v>0</v>
      </c>
      <c r="AF106" s="354">
        <f t="shared" ref="AF106" si="176">AF105</f>
        <v>0</v>
      </c>
      <c r="AG106" s="354">
        <f t="shared" ref="AG106" si="177">AG105</f>
        <v>0</v>
      </c>
      <c r="AH106" s="354">
        <f t="shared" ref="AH106" si="178">AH105</f>
        <v>0</v>
      </c>
      <c r="AI106" s="354">
        <f t="shared" ref="AI106" si="179">AI105</f>
        <v>0</v>
      </c>
      <c r="AJ106" s="354">
        <f t="shared" ref="AJ106" si="180">AJ105</f>
        <v>0</v>
      </c>
      <c r="AK106" s="354">
        <f t="shared" ref="AK106" si="181">AK105</f>
        <v>0</v>
      </c>
      <c r="AL106" s="354">
        <f t="shared" ref="AL106" si="182">AL105</f>
        <v>0</v>
      </c>
      <c r="AM106" s="354">
        <f t="shared" ref="AM106" si="183">AM105</f>
        <v>0</v>
      </c>
      <c r="AN106" s="354">
        <f t="shared" ref="AN106" si="184">AN105</f>
        <v>0</v>
      </c>
      <c r="AO106" s="354">
        <f t="shared" ref="AO106" si="185">AO105</f>
        <v>0</v>
      </c>
      <c r="AP106" s="354">
        <f t="shared" ref="AP106" si="186">AP105</f>
        <v>0</v>
      </c>
      <c r="AQ106" s="354">
        <f t="shared" ref="AQ106" si="187">AQ105</f>
        <v>0</v>
      </c>
      <c r="AR106" s="354">
        <f t="shared" ref="AR106" si="188">AR105</f>
        <v>0</v>
      </c>
      <c r="AS106" s="258"/>
    </row>
    <row r="107" spans="1:45" hidden="1" outlineLevel="1">
      <c r="B107" s="246"/>
      <c r="C107" s="243"/>
      <c r="D107" s="243"/>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365"/>
      <c r="AF107" s="368"/>
      <c r="AG107" s="368"/>
      <c r="AH107" s="368"/>
      <c r="AI107" s="368"/>
      <c r="AJ107" s="368"/>
      <c r="AK107" s="368"/>
      <c r="AL107" s="368"/>
      <c r="AM107" s="368"/>
      <c r="AN107" s="368"/>
      <c r="AO107" s="368"/>
      <c r="AP107" s="368"/>
      <c r="AQ107" s="368"/>
      <c r="AR107" s="368"/>
      <c r="AS107" s="258"/>
    </row>
    <row r="108" spans="1:45" hidden="1" outlineLevel="1">
      <c r="A108" s="449">
        <v>22</v>
      </c>
      <c r="B108" s="265" t="s">
        <v>997</v>
      </c>
      <c r="C108" s="243" t="s">
        <v>22</v>
      </c>
      <c r="D108" s="247"/>
      <c r="E108" s="247"/>
      <c r="F108" s="247"/>
      <c r="G108" s="247"/>
      <c r="H108" s="247"/>
      <c r="I108" s="247"/>
      <c r="J108" s="247"/>
      <c r="K108" s="247"/>
      <c r="L108" s="247"/>
      <c r="M108" s="247"/>
      <c r="N108" s="247"/>
      <c r="O108" s="247"/>
      <c r="P108" s="247"/>
      <c r="Q108" s="243"/>
      <c r="R108" s="247"/>
      <c r="S108" s="247"/>
      <c r="T108" s="247"/>
      <c r="U108" s="247"/>
      <c r="V108" s="247"/>
      <c r="W108" s="247"/>
      <c r="X108" s="247"/>
      <c r="Y108" s="247"/>
      <c r="Z108" s="247"/>
      <c r="AA108" s="247"/>
      <c r="AB108" s="247"/>
      <c r="AC108" s="247"/>
      <c r="AD108" s="247"/>
      <c r="AE108" s="457"/>
      <c r="AF108" s="353"/>
      <c r="AG108" s="353"/>
      <c r="AH108" s="353"/>
      <c r="AI108" s="353"/>
      <c r="AJ108" s="353"/>
      <c r="AK108" s="353"/>
      <c r="AL108" s="353"/>
      <c r="AM108" s="353"/>
      <c r="AN108" s="353"/>
      <c r="AO108" s="353"/>
      <c r="AP108" s="353"/>
      <c r="AQ108" s="353"/>
      <c r="AR108" s="353"/>
      <c r="AS108" s="248">
        <f>SUM(AE108:AR108)</f>
        <v>0</v>
      </c>
    </row>
    <row r="109" spans="1:45" hidden="1" outlineLevel="1">
      <c r="B109" s="246" t="s">
        <v>955</v>
      </c>
      <c r="C109" s="243" t="s">
        <v>145</v>
      </c>
      <c r="D109" s="247"/>
      <c r="E109" s="247"/>
      <c r="F109" s="247"/>
      <c r="G109" s="247"/>
      <c r="H109" s="247"/>
      <c r="I109" s="247"/>
      <c r="J109" s="247"/>
      <c r="K109" s="247"/>
      <c r="L109" s="247"/>
      <c r="M109" s="247"/>
      <c r="N109" s="247"/>
      <c r="O109" s="247"/>
      <c r="P109" s="247"/>
      <c r="Q109" s="243"/>
      <c r="R109" s="247"/>
      <c r="S109" s="247"/>
      <c r="T109" s="247"/>
      <c r="U109" s="247"/>
      <c r="V109" s="247"/>
      <c r="W109" s="247"/>
      <c r="X109" s="247"/>
      <c r="Y109" s="247"/>
      <c r="Z109" s="247"/>
      <c r="AA109" s="247"/>
      <c r="AB109" s="247"/>
      <c r="AC109" s="247"/>
      <c r="AD109" s="247"/>
      <c r="AE109" s="354">
        <f>AE108</f>
        <v>0</v>
      </c>
      <c r="AF109" s="354">
        <f t="shared" ref="AF109" si="189">AF108</f>
        <v>0</v>
      </c>
      <c r="AG109" s="354">
        <f t="shared" ref="AG109" si="190">AG108</f>
        <v>0</v>
      </c>
      <c r="AH109" s="354">
        <f t="shared" ref="AH109" si="191">AH108</f>
        <v>0</v>
      </c>
      <c r="AI109" s="354">
        <f t="shared" ref="AI109" si="192">AI108</f>
        <v>0</v>
      </c>
      <c r="AJ109" s="354">
        <f t="shared" ref="AJ109" si="193">AJ108</f>
        <v>0</v>
      </c>
      <c r="AK109" s="354">
        <f t="shared" ref="AK109" si="194">AK108</f>
        <v>0</v>
      </c>
      <c r="AL109" s="354">
        <f t="shared" ref="AL109" si="195">AL108</f>
        <v>0</v>
      </c>
      <c r="AM109" s="354">
        <f t="shared" ref="AM109" si="196">AM108</f>
        <v>0</v>
      </c>
      <c r="AN109" s="354">
        <f t="shared" ref="AN109" si="197">AN108</f>
        <v>0</v>
      </c>
      <c r="AO109" s="354">
        <f t="shared" ref="AO109" si="198">AO108</f>
        <v>0</v>
      </c>
      <c r="AP109" s="354">
        <f t="shared" ref="AP109" si="199">AP108</f>
        <v>0</v>
      </c>
      <c r="AQ109" s="354">
        <f t="shared" ref="AQ109" si="200">AQ108</f>
        <v>0</v>
      </c>
      <c r="AR109" s="354">
        <f t="shared" ref="AR109" si="201">AR108</f>
        <v>0</v>
      </c>
      <c r="AS109" s="258"/>
    </row>
    <row r="110" spans="1:45" hidden="1" outlineLevel="1">
      <c r="B110" s="246"/>
      <c r="C110" s="243"/>
      <c r="D110" s="243"/>
      <c r="E110" s="243"/>
      <c r="F110" s="243"/>
      <c r="G110" s="243"/>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365"/>
      <c r="AF110" s="368"/>
      <c r="AG110" s="368"/>
      <c r="AH110" s="368"/>
      <c r="AI110" s="368"/>
      <c r="AJ110" s="368"/>
      <c r="AK110" s="368"/>
      <c r="AL110" s="368"/>
      <c r="AM110" s="368"/>
      <c r="AN110" s="368"/>
      <c r="AO110" s="368"/>
      <c r="AP110" s="368"/>
      <c r="AQ110" s="368"/>
      <c r="AR110" s="368"/>
      <c r="AS110" s="258"/>
    </row>
    <row r="111" spans="1:45" hidden="1" outlineLevel="1">
      <c r="A111" s="449">
        <v>23</v>
      </c>
      <c r="B111" s="265" t="s">
        <v>998</v>
      </c>
      <c r="C111" s="243" t="s">
        <v>22</v>
      </c>
      <c r="D111" s="247"/>
      <c r="E111" s="247"/>
      <c r="F111" s="247"/>
      <c r="G111" s="247"/>
      <c r="H111" s="247"/>
      <c r="I111" s="247"/>
      <c r="J111" s="247"/>
      <c r="K111" s="247"/>
      <c r="L111" s="247"/>
      <c r="M111" s="247"/>
      <c r="N111" s="247"/>
      <c r="O111" s="247"/>
      <c r="P111" s="247"/>
      <c r="Q111" s="243"/>
      <c r="R111" s="247"/>
      <c r="S111" s="247"/>
      <c r="T111" s="247"/>
      <c r="U111" s="247"/>
      <c r="V111" s="247"/>
      <c r="W111" s="247"/>
      <c r="X111" s="247"/>
      <c r="Y111" s="247"/>
      <c r="Z111" s="247"/>
      <c r="AA111" s="247"/>
      <c r="AB111" s="247"/>
      <c r="AC111" s="247"/>
      <c r="AD111" s="247"/>
      <c r="AE111" s="353"/>
      <c r="AF111" s="353"/>
      <c r="AG111" s="353"/>
      <c r="AH111" s="353"/>
      <c r="AI111" s="353"/>
      <c r="AJ111" s="353"/>
      <c r="AK111" s="353"/>
      <c r="AL111" s="353"/>
      <c r="AM111" s="353"/>
      <c r="AN111" s="353"/>
      <c r="AO111" s="353"/>
      <c r="AP111" s="353"/>
      <c r="AQ111" s="353"/>
      <c r="AR111" s="353"/>
      <c r="AS111" s="248">
        <f>SUM(AE111:AR111)</f>
        <v>0</v>
      </c>
    </row>
    <row r="112" spans="1:45" hidden="1" outlineLevel="1">
      <c r="B112" s="246" t="s">
        <v>955</v>
      </c>
      <c r="C112" s="243" t="s">
        <v>145</v>
      </c>
      <c r="D112" s="247"/>
      <c r="E112" s="247"/>
      <c r="F112" s="247"/>
      <c r="G112" s="247"/>
      <c r="H112" s="247"/>
      <c r="I112" s="247"/>
      <c r="J112" s="247"/>
      <c r="K112" s="247"/>
      <c r="L112" s="247"/>
      <c r="M112" s="247"/>
      <c r="N112" s="247"/>
      <c r="O112" s="247"/>
      <c r="P112" s="247"/>
      <c r="Q112" s="243"/>
      <c r="R112" s="247"/>
      <c r="S112" s="247"/>
      <c r="T112" s="247"/>
      <c r="U112" s="247"/>
      <c r="V112" s="247"/>
      <c r="W112" s="247"/>
      <c r="X112" s="247"/>
      <c r="Y112" s="247"/>
      <c r="Z112" s="247"/>
      <c r="AA112" s="247"/>
      <c r="AB112" s="247"/>
      <c r="AC112" s="247"/>
      <c r="AD112" s="247"/>
      <c r="AE112" s="354">
        <f>AE111</f>
        <v>0</v>
      </c>
      <c r="AF112" s="354">
        <f t="shared" ref="AF112" si="202">AF111</f>
        <v>0</v>
      </c>
      <c r="AG112" s="354">
        <f t="shared" ref="AG112" si="203">AG111</f>
        <v>0</v>
      </c>
      <c r="AH112" s="354">
        <f t="shared" ref="AH112" si="204">AH111</f>
        <v>0</v>
      </c>
      <c r="AI112" s="354">
        <f t="shared" ref="AI112" si="205">AI111</f>
        <v>0</v>
      </c>
      <c r="AJ112" s="354">
        <f t="shared" ref="AJ112" si="206">AJ111</f>
        <v>0</v>
      </c>
      <c r="AK112" s="354">
        <f t="shared" ref="AK112" si="207">AK111</f>
        <v>0</v>
      </c>
      <c r="AL112" s="354">
        <f t="shared" ref="AL112" si="208">AL111</f>
        <v>0</v>
      </c>
      <c r="AM112" s="354">
        <f t="shared" ref="AM112" si="209">AM111</f>
        <v>0</v>
      </c>
      <c r="AN112" s="354">
        <f t="shared" ref="AN112" si="210">AN111</f>
        <v>0</v>
      </c>
      <c r="AO112" s="354">
        <f t="shared" ref="AO112" si="211">AO111</f>
        <v>0</v>
      </c>
      <c r="AP112" s="354">
        <f t="shared" ref="AP112" si="212">AP111</f>
        <v>0</v>
      </c>
      <c r="AQ112" s="354">
        <f t="shared" ref="AQ112" si="213">AQ111</f>
        <v>0</v>
      </c>
      <c r="AR112" s="354">
        <f t="shared" ref="AR112" si="214">AR111</f>
        <v>0</v>
      </c>
      <c r="AS112" s="258"/>
    </row>
    <row r="113" spans="1:45" hidden="1" outlineLevel="1">
      <c r="B113" s="273"/>
      <c r="C113" s="243"/>
      <c r="D113" s="243"/>
      <c r="E113" s="243"/>
      <c r="F113" s="243"/>
      <c r="G113" s="243"/>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365"/>
      <c r="AF113" s="368"/>
      <c r="AG113" s="368"/>
      <c r="AH113" s="368"/>
      <c r="AI113" s="368"/>
      <c r="AJ113" s="368"/>
      <c r="AK113" s="368"/>
      <c r="AL113" s="368"/>
      <c r="AM113" s="368"/>
      <c r="AN113" s="368"/>
      <c r="AO113" s="368"/>
      <c r="AP113" s="368"/>
      <c r="AQ113" s="368"/>
      <c r="AR113" s="368"/>
      <c r="AS113" s="258"/>
    </row>
    <row r="114" spans="1:45" hidden="1" outlineLevel="1">
      <c r="A114" s="449">
        <v>24</v>
      </c>
      <c r="B114" s="265" t="s">
        <v>999</v>
      </c>
      <c r="C114" s="243" t="s">
        <v>22</v>
      </c>
      <c r="D114" s="247"/>
      <c r="E114" s="247"/>
      <c r="F114" s="247"/>
      <c r="G114" s="247"/>
      <c r="H114" s="247"/>
      <c r="I114" s="247"/>
      <c r="J114" s="247"/>
      <c r="K114" s="247"/>
      <c r="L114" s="247"/>
      <c r="M114" s="247"/>
      <c r="N114" s="247"/>
      <c r="O114" s="247"/>
      <c r="P114" s="247"/>
      <c r="Q114" s="243"/>
      <c r="R114" s="247"/>
      <c r="S114" s="247"/>
      <c r="T114" s="247"/>
      <c r="U114" s="247"/>
      <c r="V114" s="247"/>
      <c r="W114" s="247"/>
      <c r="X114" s="247"/>
      <c r="Y114" s="247"/>
      <c r="Z114" s="247"/>
      <c r="AA114" s="247"/>
      <c r="AB114" s="247"/>
      <c r="AC114" s="247"/>
      <c r="AD114" s="247"/>
      <c r="AE114" s="353"/>
      <c r="AF114" s="353"/>
      <c r="AG114" s="353"/>
      <c r="AH114" s="353"/>
      <c r="AI114" s="353"/>
      <c r="AJ114" s="353"/>
      <c r="AK114" s="353"/>
      <c r="AL114" s="353"/>
      <c r="AM114" s="353"/>
      <c r="AN114" s="353"/>
      <c r="AO114" s="353"/>
      <c r="AP114" s="353"/>
      <c r="AQ114" s="353"/>
      <c r="AR114" s="353"/>
      <c r="AS114" s="248">
        <f>SUM(AE114:AR114)</f>
        <v>0</v>
      </c>
    </row>
    <row r="115" spans="1:45" hidden="1" outlineLevel="1">
      <c r="B115" s="246" t="s">
        <v>955</v>
      </c>
      <c r="C115" s="243" t="s">
        <v>145</v>
      </c>
      <c r="D115" s="247"/>
      <c r="E115" s="247"/>
      <c r="F115" s="247"/>
      <c r="G115" s="247"/>
      <c r="H115" s="247"/>
      <c r="I115" s="247"/>
      <c r="J115" s="247"/>
      <c r="K115" s="247"/>
      <c r="L115" s="247"/>
      <c r="M115" s="247"/>
      <c r="N115" s="247"/>
      <c r="O115" s="247"/>
      <c r="P115" s="247"/>
      <c r="Q115" s="243"/>
      <c r="R115" s="247"/>
      <c r="S115" s="247"/>
      <c r="T115" s="247"/>
      <c r="U115" s="247"/>
      <c r="V115" s="247"/>
      <c r="W115" s="247"/>
      <c r="X115" s="247"/>
      <c r="Y115" s="247"/>
      <c r="Z115" s="247"/>
      <c r="AA115" s="247"/>
      <c r="AB115" s="247"/>
      <c r="AC115" s="247"/>
      <c r="AD115" s="247"/>
      <c r="AE115" s="354">
        <f>AE114</f>
        <v>0</v>
      </c>
      <c r="AF115" s="354">
        <f t="shared" ref="AF115" si="215">AF114</f>
        <v>0</v>
      </c>
      <c r="AG115" s="354">
        <f t="shared" ref="AG115" si="216">AG114</f>
        <v>0</v>
      </c>
      <c r="AH115" s="354">
        <f t="shared" ref="AH115" si="217">AH114</f>
        <v>0</v>
      </c>
      <c r="AI115" s="354">
        <f t="shared" ref="AI115" si="218">AI114</f>
        <v>0</v>
      </c>
      <c r="AJ115" s="354">
        <f t="shared" ref="AJ115" si="219">AJ114</f>
        <v>0</v>
      </c>
      <c r="AK115" s="354">
        <f t="shared" ref="AK115" si="220">AK114</f>
        <v>0</v>
      </c>
      <c r="AL115" s="354">
        <f t="shared" ref="AL115" si="221">AL114</f>
        <v>0</v>
      </c>
      <c r="AM115" s="354">
        <f t="shared" ref="AM115" si="222">AM114</f>
        <v>0</v>
      </c>
      <c r="AN115" s="354">
        <f t="shared" ref="AN115" si="223">AN114</f>
        <v>0</v>
      </c>
      <c r="AO115" s="354">
        <f t="shared" ref="AO115" si="224">AO114</f>
        <v>0</v>
      </c>
      <c r="AP115" s="354">
        <f t="shared" ref="AP115" si="225">AP114</f>
        <v>0</v>
      </c>
      <c r="AQ115" s="354">
        <f t="shared" ref="AQ115" si="226">AQ114</f>
        <v>0</v>
      </c>
      <c r="AR115" s="354">
        <f t="shared" ref="AR115" si="227">AR114</f>
        <v>0</v>
      </c>
      <c r="AS115" s="258"/>
    </row>
    <row r="116" spans="1:45" hidden="1" outlineLevel="1">
      <c r="B116" s="246"/>
      <c r="C116" s="243"/>
      <c r="D116" s="243"/>
      <c r="E116" s="243"/>
      <c r="F116" s="243"/>
      <c r="G116" s="243"/>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355"/>
      <c r="AF116" s="368"/>
      <c r="AG116" s="368"/>
      <c r="AH116" s="368"/>
      <c r="AI116" s="368"/>
      <c r="AJ116" s="368"/>
      <c r="AK116" s="368"/>
      <c r="AL116" s="368"/>
      <c r="AM116" s="368"/>
      <c r="AN116" s="368"/>
      <c r="AO116" s="368"/>
      <c r="AP116" s="368"/>
      <c r="AQ116" s="368"/>
      <c r="AR116" s="368"/>
      <c r="AS116" s="258"/>
    </row>
    <row r="117" spans="1:45" ht="15.75" hidden="1" outlineLevel="1">
      <c r="B117" s="240" t="s">
        <v>461</v>
      </c>
      <c r="C117" s="243"/>
      <c r="D117" s="243"/>
      <c r="E117" s="243"/>
      <c r="F117" s="243"/>
      <c r="G117" s="243"/>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355"/>
      <c r="AF117" s="368"/>
      <c r="AG117" s="368"/>
      <c r="AH117" s="368"/>
      <c r="AI117" s="368"/>
      <c r="AJ117" s="368"/>
      <c r="AK117" s="368"/>
      <c r="AL117" s="368"/>
      <c r="AM117" s="368"/>
      <c r="AN117" s="368"/>
      <c r="AO117" s="368"/>
      <c r="AP117" s="368"/>
      <c r="AQ117" s="368"/>
      <c r="AR117" s="368"/>
      <c r="AS117" s="258"/>
    </row>
    <row r="118" spans="1:45" hidden="1" outlineLevel="1">
      <c r="A118" s="449">
        <v>25</v>
      </c>
      <c r="B118" s="265" t="s">
        <v>1000</v>
      </c>
      <c r="C118" s="243" t="s">
        <v>22</v>
      </c>
      <c r="D118" s="247"/>
      <c r="E118" s="247"/>
      <c r="F118" s="247"/>
      <c r="G118" s="247"/>
      <c r="H118" s="247"/>
      <c r="I118" s="247"/>
      <c r="J118" s="247"/>
      <c r="K118" s="247"/>
      <c r="L118" s="247"/>
      <c r="M118" s="247"/>
      <c r="N118" s="247"/>
      <c r="O118" s="247"/>
      <c r="P118" s="247"/>
      <c r="Q118" s="247">
        <v>12</v>
      </c>
      <c r="R118" s="247"/>
      <c r="S118" s="247"/>
      <c r="T118" s="247"/>
      <c r="U118" s="247"/>
      <c r="V118" s="247"/>
      <c r="W118" s="247"/>
      <c r="X118" s="247"/>
      <c r="Y118" s="247"/>
      <c r="Z118" s="247"/>
      <c r="AA118" s="247"/>
      <c r="AB118" s="247"/>
      <c r="AC118" s="247"/>
      <c r="AD118" s="247"/>
      <c r="AE118" s="369"/>
      <c r="AF118" s="353"/>
      <c r="AG118" s="353"/>
      <c r="AH118" s="353"/>
      <c r="AI118" s="353"/>
      <c r="AJ118" s="353"/>
      <c r="AK118" s="353"/>
      <c r="AL118" s="358"/>
      <c r="AM118" s="358"/>
      <c r="AN118" s="358"/>
      <c r="AO118" s="358"/>
      <c r="AP118" s="358"/>
      <c r="AQ118" s="358"/>
      <c r="AR118" s="358"/>
      <c r="AS118" s="248">
        <f>SUM(AE118:AR118)</f>
        <v>0</v>
      </c>
    </row>
    <row r="119" spans="1:45" hidden="1" outlineLevel="1">
      <c r="B119" s="246" t="s">
        <v>955</v>
      </c>
      <c r="C119" s="243" t="s">
        <v>145</v>
      </c>
      <c r="D119" s="247"/>
      <c r="E119" s="247"/>
      <c r="F119" s="247"/>
      <c r="G119" s="247"/>
      <c r="H119" s="247"/>
      <c r="I119" s="247"/>
      <c r="J119" s="247"/>
      <c r="K119" s="247"/>
      <c r="L119" s="247"/>
      <c r="M119" s="247"/>
      <c r="N119" s="247"/>
      <c r="O119" s="247"/>
      <c r="P119" s="247"/>
      <c r="Q119" s="247">
        <f>Q118</f>
        <v>12</v>
      </c>
      <c r="R119" s="247"/>
      <c r="S119" s="247"/>
      <c r="T119" s="247"/>
      <c r="U119" s="247"/>
      <c r="V119" s="247"/>
      <c r="W119" s="247"/>
      <c r="X119" s="247"/>
      <c r="Y119" s="247"/>
      <c r="Z119" s="247"/>
      <c r="AA119" s="247"/>
      <c r="AB119" s="247"/>
      <c r="AC119" s="247"/>
      <c r="AD119" s="247"/>
      <c r="AE119" s="354">
        <f>AE118</f>
        <v>0</v>
      </c>
      <c r="AF119" s="354">
        <f t="shared" ref="AF119" si="228">AF118</f>
        <v>0</v>
      </c>
      <c r="AG119" s="354">
        <f t="shared" ref="AG119" si="229">AG118</f>
        <v>0</v>
      </c>
      <c r="AH119" s="354">
        <f t="shared" ref="AH119" si="230">AH118</f>
        <v>0</v>
      </c>
      <c r="AI119" s="354">
        <f t="shared" ref="AI119" si="231">AI118</f>
        <v>0</v>
      </c>
      <c r="AJ119" s="354">
        <f t="shared" ref="AJ119" si="232">AJ118</f>
        <v>0</v>
      </c>
      <c r="AK119" s="354">
        <f t="shared" ref="AK119" si="233">AK118</f>
        <v>0</v>
      </c>
      <c r="AL119" s="354">
        <f t="shared" ref="AL119" si="234">AL118</f>
        <v>0</v>
      </c>
      <c r="AM119" s="354">
        <f t="shared" ref="AM119" si="235">AM118</f>
        <v>0</v>
      </c>
      <c r="AN119" s="354">
        <f t="shared" ref="AN119" si="236">AN118</f>
        <v>0</v>
      </c>
      <c r="AO119" s="354">
        <f t="shared" ref="AO119" si="237">AO118</f>
        <v>0</v>
      </c>
      <c r="AP119" s="354">
        <f t="shared" ref="AP119" si="238">AP118</f>
        <v>0</v>
      </c>
      <c r="AQ119" s="354">
        <f t="shared" ref="AQ119" si="239">AQ118</f>
        <v>0</v>
      </c>
      <c r="AR119" s="354">
        <f t="shared" ref="AR119" si="240">AR118</f>
        <v>0</v>
      </c>
      <c r="AS119" s="258"/>
    </row>
    <row r="120" spans="1:45" hidden="1" outlineLevel="1">
      <c r="B120" s="246"/>
      <c r="C120" s="243"/>
      <c r="D120" s="243"/>
      <c r="E120" s="243"/>
      <c r="F120" s="243"/>
      <c r="G120" s="243"/>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355"/>
      <c r="AF120" s="368"/>
      <c r="AG120" s="368"/>
      <c r="AH120" s="368"/>
      <c r="AI120" s="368"/>
      <c r="AJ120" s="368"/>
      <c r="AK120" s="368"/>
      <c r="AL120" s="368"/>
      <c r="AM120" s="368"/>
      <c r="AN120" s="368"/>
      <c r="AO120" s="368"/>
      <c r="AP120" s="368"/>
      <c r="AQ120" s="368"/>
      <c r="AR120" s="368"/>
      <c r="AS120" s="258"/>
    </row>
    <row r="121" spans="1:45" hidden="1" outlineLevel="1">
      <c r="A121" s="449">
        <v>26</v>
      </c>
      <c r="B121" s="265" t="s">
        <v>1001</v>
      </c>
      <c r="C121" s="243" t="s">
        <v>22</v>
      </c>
      <c r="D121" s="247"/>
      <c r="E121" s="247"/>
      <c r="F121" s="247"/>
      <c r="G121" s="247"/>
      <c r="H121" s="247"/>
      <c r="I121" s="247"/>
      <c r="J121" s="247"/>
      <c r="K121" s="247"/>
      <c r="L121" s="247"/>
      <c r="M121" s="247"/>
      <c r="N121" s="247"/>
      <c r="O121" s="247"/>
      <c r="P121" s="247"/>
      <c r="Q121" s="247">
        <v>12</v>
      </c>
      <c r="R121" s="247"/>
      <c r="S121" s="247"/>
      <c r="T121" s="247"/>
      <c r="U121" s="247"/>
      <c r="V121" s="247"/>
      <c r="W121" s="247"/>
      <c r="X121" s="247"/>
      <c r="Y121" s="247"/>
      <c r="Z121" s="247"/>
      <c r="AA121" s="247"/>
      <c r="AB121" s="247"/>
      <c r="AC121" s="247"/>
      <c r="AD121" s="247"/>
      <c r="AE121" s="369"/>
      <c r="AF121" s="457"/>
      <c r="AG121" s="457"/>
      <c r="AH121" s="353"/>
      <c r="AI121" s="457"/>
      <c r="AJ121" s="353"/>
      <c r="AK121" s="353"/>
      <c r="AL121" s="358"/>
      <c r="AM121" s="358"/>
      <c r="AN121" s="358"/>
      <c r="AO121" s="358"/>
      <c r="AP121" s="358"/>
      <c r="AQ121" s="358"/>
      <c r="AR121" s="358"/>
      <c r="AS121" s="248">
        <f>SUM(AE121:AR121)</f>
        <v>0</v>
      </c>
    </row>
    <row r="122" spans="1:45" hidden="1" outlineLevel="1">
      <c r="B122" s="246" t="s">
        <v>955</v>
      </c>
      <c r="C122" s="243" t="s">
        <v>145</v>
      </c>
      <c r="D122" s="247"/>
      <c r="E122" s="247"/>
      <c r="F122" s="247"/>
      <c r="G122" s="247"/>
      <c r="H122" s="247"/>
      <c r="I122" s="247"/>
      <c r="J122" s="247"/>
      <c r="K122" s="247"/>
      <c r="L122" s="247"/>
      <c r="M122" s="247"/>
      <c r="N122" s="247"/>
      <c r="O122" s="247"/>
      <c r="P122" s="247"/>
      <c r="Q122" s="247">
        <f>Q121</f>
        <v>12</v>
      </c>
      <c r="R122" s="247"/>
      <c r="S122" s="247"/>
      <c r="T122" s="247"/>
      <c r="U122" s="247"/>
      <c r="V122" s="247"/>
      <c r="W122" s="247"/>
      <c r="X122" s="247"/>
      <c r="Y122" s="247"/>
      <c r="Z122" s="247"/>
      <c r="AA122" s="247"/>
      <c r="AB122" s="247"/>
      <c r="AC122" s="247"/>
      <c r="AD122" s="247"/>
      <c r="AE122" s="354">
        <f>AE121</f>
        <v>0</v>
      </c>
      <c r="AF122" s="354">
        <f t="shared" ref="AF122" si="241">AF121</f>
        <v>0</v>
      </c>
      <c r="AG122" s="354">
        <f t="shared" ref="AG122" si="242">AG121</f>
        <v>0</v>
      </c>
      <c r="AH122" s="354">
        <f t="shared" ref="AH122" si="243">AH121</f>
        <v>0</v>
      </c>
      <c r="AI122" s="354">
        <f t="shared" ref="AI122" si="244">AI121</f>
        <v>0</v>
      </c>
      <c r="AJ122" s="354">
        <f t="shared" ref="AJ122" si="245">AJ121</f>
        <v>0</v>
      </c>
      <c r="AK122" s="354">
        <f t="shared" ref="AK122" si="246">AK121</f>
        <v>0</v>
      </c>
      <c r="AL122" s="354">
        <f t="shared" ref="AL122" si="247">AL121</f>
        <v>0</v>
      </c>
      <c r="AM122" s="354">
        <f t="shared" ref="AM122" si="248">AM121</f>
        <v>0</v>
      </c>
      <c r="AN122" s="354">
        <f t="shared" ref="AN122" si="249">AN121</f>
        <v>0</v>
      </c>
      <c r="AO122" s="354">
        <f t="shared" ref="AO122" si="250">AO121</f>
        <v>0</v>
      </c>
      <c r="AP122" s="354">
        <f t="shared" ref="AP122" si="251">AP121</f>
        <v>0</v>
      </c>
      <c r="AQ122" s="354">
        <f t="shared" ref="AQ122" si="252">AQ121</f>
        <v>0</v>
      </c>
      <c r="AR122" s="354">
        <f t="shared" ref="AR122" si="253">AR121</f>
        <v>0</v>
      </c>
      <c r="AS122" s="258"/>
    </row>
    <row r="123" spans="1:45" hidden="1" outlineLevel="1">
      <c r="B123" s="246"/>
      <c r="C123" s="243"/>
      <c r="D123" s="243"/>
      <c r="E123" s="243"/>
      <c r="F123" s="243"/>
      <c r="G123" s="243"/>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355"/>
      <c r="AF123" s="368"/>
      <c r="AG123" s="368"/>
      <c r="AH123" s="368"/>
      <c r="AI123" s="368"/>
      <c r="AJ123" s="368"/>
      <c r="AK123" s="368"/>
      <c r="AL123" s="368"/>
      <c r="AM123" s="368"/>
      <c r="AN123" s="368"/>
      <c r="AO123" s="368"/>
      <c r="AP123" s="368"/>
      <c r="AQ123" s="368"/>
      <c r="AR123" s="368"/>
      <c r="AS123" s="258"/>
    </row>
    <row r="124" spans="1:45" hidden="1" outlineLevel="1">
      <c r="A124" s="449">
        <v>27</v>
      </c>
      <c r="B124" s="265" t="s">
        <v>1002</v>
      </c>
      <c r="C124" s="243" t="s">
        <v>22</v>
      </c>
      <c r="D124" s="247"/>
      <c r="E124" s="247"/>
      <c r="F124" s="247"/>
      <c r="G124" s="247"/>
      <c r="H124" s="247"/>
      <c r="I124" s="247"/>
      <c r="J124" s="247"/>
      <c r="K124" s="247"/>
      <c r="L124" s="247"/>
      <c r="M124" s="247"/>
      <c r="N124" s="247"/>
      <c r="O124" s="247"/>
      <c r="P124" s="247"/>
      <c r="Q124" s="247">
        <v>12</v>
      </c>
      <c r="R124" s="247"/>
      <c r="S124" s="247"/>
      <c r="T124" s="247"/>
      <c r="U124" s="247"/>
      <c r="V124" s="247"/>
      <c r="W124" s="247"/>
      <c r="X124" s="247"/>
      <c r="Y124" s="247"/>
      <c r="Z124" s="247"/>
      <c r="AA124" s="247"/>
      <c r="AB124" s="247"/>
      <c r="AC124" s="247"/>
      <c r="AD124" s="247"/>
      <c r="AE124" s="369"/>
      <c r="AF124" s="353"/>
      <c r="AG124" s="353"/>
      <c r="AH124" s="353"/>
      <c r="AI124" s="353"/>
      <c r="AJ124" s="353"/>
      <c r="AK124" s="353"/>
      <c r="AL124" s="358"/>
      <c r="AM124" s="358"/>
      <c r="AN124" s="358"/>
      <c r="AO124" s="358"/>
      <c r="AP124" s="358"/>
      <c r="AQ124" s="358"/>
      <c r="AR124" s="358"/>
      <c r="AS124" s="248">
        <f>SUM(AE124:AR124)</f>
        <v>0</v>
      </c>
    </row>
    <row r="125" spans="1:45" hidden="1" outlineLevel="1">
      <c r="B125" s="246" t="s">
        <v>955</v>
      </c>
      <c r="C125" s="243" t="s">
        <v>145</v>
      </c>
      <c r="D125" s="247"/>
      <c r="E125" s="247"/>
      <c r="F125" s="247"/>
      <c r="G125" s="247"/>
      <c r="H125" s="247"/>
      <c r="I125" s="247"/>
      <c r="J125" s="247"/>
      <c r="K125" s="247"/>
      <c r="L125" s="247"/>
      <c r="M125" s="247"/>
      <c r="N125" s="247"/>
      <c r="O125" s="247"/>
      <c r="P125" s="247"/>
      <c r="Q125" s="247">
        <f>Q124</f>
        <v>12</v>
      </c>
      <c r="R125" s="247"/>
      <c r="S125" s="247"/>
      <c r="T125" s="247"/>
      <c r="U125" s="247"/>
      <c r="V125" s="247"/>
      <c r="W125" s="247"/>
      <c r="X125" s="247"/>
      <c r="Y125" s="247"/>
      <c r="Z125" s="247"/>
      <c r="AA125" s="247"/>
      <c r="AB125" s="247"/>
      <c r="AC125" s="247"/>
      <c r="AD125" s="247"/>
      <c r="AE125" s="354">
        <f>AE124</f>
        <v>0</v>
      </c>
      <c r="AF125" s="354">
        <f t="shared" ref="AF125" si="254">AF124</f>
        <v>0</v>
      </c>
      <c r="AG125" s="354">
        <f t="shared" ref="AG125" si="255">AG124</f>
        <v>0</v>
      </c>
      <c r="AH125" s="354">
        <f t="shared" ref="AH125" si="256">AH124</f>
        <v>0</v>
      </c>
      <c r="AI125" s="354">
        <f t="shared" ref="AI125" si="257">AI124</f>
        <v>0</v>
      </c>
      <c r="AJ125" s="354">
        <f t="shared" ref="AJ125" si="258">AJ124</f>
        <v>0</v>
      </c>
      <c r="AK125" s="354">
        <f t="shared" ref="AK125" si="259">AK124</f>
        <v>0</v>
      </c>
      <c r="AL125" s="354">
        <f t="shared" ref="AL125" si="260">AL124</f>
        <v>0</v>
      </c>
      <c r="AM125" s="354">
        <f t="shared" ref="AM125" si="261">AM124</f>
        <v>0</v>
      </c>
      <c r="AN125" s="354">
        <f t="shared" ref="AN125" si="262">AN124</f>
        <v>0</v>
      </c>
      <c r="AO125" s="354">
        <f t="shared" ref="AO125" si="263">AO124</f>
        <v>0</v>
      </c>
      <c r="AP125" s="354">
        <f t="shared" ref="AP125" si="264">AP124</f>
        <v>0</v>
      </c>
      <c r="AQ125" s="354">
        <f t="shared" ref="AQ125" si="265">AQ124</f>
        <v>0</v>
      </c>
      <c r="AR125" s="354">
        <f t="shared" ref="AR125" si="266">AR124</f>
        <v>0</v>
      </c>
      <c r="AS125" s="258"/>
    </row>
    <row r="126" spans="1:45" hidden="1" outlineLevel="1">
      <c r="B126" s="246"/>
      <c r="C126" s="243"/>
      <c r="D126" s="243"/>
      <c r="E126" s="243"/>
      <c r="F126" s="243"/>
      <c r="G126" s="243"/>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c r="AD126" s="243"/>
      <c r="AE126" s="355"/>
      <c r="AF126" s="368"/>
      <c r="AG126" s="368"/>
      <c r="AH126" s="368"/>
      <c r="AI126" s="368"/>
      <c r="AJ126" s="368"/>
      <c r="AK126" s="368"/>
      <c r="AL126" s="368"/>
      <c r="AM126" s="368"/>
      <c r="AN126" s="368"/>
      <c r="AO126" s="368"/>
      <c r="AP126" s="368"/>
      <c r="AQ126" s="368"/>
      <c r="AR126" s="368"/>
      <c r="AS126" s="258"/>
    </row>
    <row r="127" spans="1:45" ht="30" hidden="1" outlineLevel="1">
      <c r="A127" s="449">
        <v>28</v>
      </c>
      <c r="B127" s="265" t="s">
        <v>1003</v>
      </c>
      <c r="C127" s="243" t="s">
        <v>22</v>
      </c>
      <c r="D127" s="247"/>
      <c r="E127" s="247"/>
      <c r="F127" s="247"/>
      <c r="G127" s="247"/>
      <c r="H127" s="247"/>
      <c r="I127" s="247"/>
      <c r="J127" s="247"/>
      <c r="K127" s="247"/>
      <c r="L127" s="247"/>
      <c r="M127" s="247"/>
      <c r="N127" s="247"/>
      <c r="O127" s="247"/>
      <c r="P127" s="247"/>
      <c r="Q127" s="247">
        <v>12</v>
      </c>
      <c r="R127" s="247"/>
      <c r="S127" s="247"/>
      <c r="T127" s="247"/>
      <c r="U127" s="247"/>
      <c r="V127" s="247"/>
      <c r="W127" s="247"/>
      <c r="X127" s="247"/>
      <c r="Y127" s="247"/>
      <c r="Z127" s="247"/>
      <c r="AA127" s="247"/>
      <c r="AB127" s="247"/>
      <c r="AC127" s="247"/>
      <c r="AD127" s="247"/>
      <c r="AE127" s="369"/>
      <c r="AF127" s="353"/>
      <c r="AG127" s="353"/>
      <c r="AH127" s="353"/>
      <c r="AI127" s="353"/>
      <c r="AJ127" s="353"/>
      <c r="AK127" s="353"/>
      <c r="AL127" s="358"/>
      <c r="AM127" s="358"/>
      <c r="AN127" s="358"/>
      <c r="AO127" s="358"/>
      <c r="AP127" s="358"/>
      <c r="AQ127" s="358"/>
      <c r="AR127" s="358"/>
      <c r="AS127" s="248">
        <f>SUM(AE127:AR127)</f>
        <v>0</v>
      </c>
    </row>
    <row r="128" spans="1:45" hidden="1" outlineLevel="1">
      <c r="B128" s="246" t="s">
        <v>955</v>
      </c>
      <c r="C128" s="243" t="s">
        <v>145</v>
      </c>
      <c r="D128" s="247"/>
      <c r="E128" s="247"/>
      <c r="F128" s="247"/>
      <c r="G128" s="247"/>
      <c r="H128" s="247"/>
      <c r="I128" s="247"/>
      <c r="J128" s="247"/>
      <c r="K128" s="247"/>
      <c r="L128" s="247"/>
      <c r="M128" s="247"/>
      <c r="N128" s="247"/>
      <c r="O128" s="247"/>
      <c r="P128" s="247"/>
      <c r="Q128" s="247">
        <f>Q127</f>
        <v>12</v>
      </c>
      <c r="R128" s="247"/>
      <c r="S128" s="247"/>
      <c r="T128" s="247"/>
      <c r="U128" s="247"/>
      <c r="V128" s="247"/>
      <c r="W128" s="247"/>
      <c r="X128" s="247"/>
      <c r="Y128" s="247"/>
      <c r="Z128" s="247"/>
      <c r="AA128" s="247"/>
      <c r="AB128" s="247"/>
      <c r="AC128" s="247"/>
      <c r="AD128" s="247"/>
      <c r="AE128" s="354">
        <f>AE127</f>
        <v>0</v>
      </c>
      <c r="AF128" s="354">
        <f t="shared" ref="AF128" si="267">AF127</f>
        <v>0</v>
      </c>
      <c r="AG128" s="354">
        <f t="shared" ref="AG128" si="268">AG127</f>
        <v>0</v>
      </c>
      <c r="AH128" s="354">
        <f t="shared" ref="AH128" si="269">AH127</f>
        <v>0</v>
      </c>
      <c r="AI128" s="354">
        <f t="shared" ref="AI128" si="270">AI127</f>
        <v>0</v>
      </c>
      <c r="AJ128" s="354">
        <f t="shared" ref="AJ128" si="271">AJ127</f>
        <v>0</v>
      </c>
      <c r="AK128" s="354">
        <f t="shared" ref="AK128" si="272">AK127</f>
        <v>0</v>
      </c>
      <c r="AL128" s="354">
        <f t="shared" ref="AL128" si="273">AL127</f>
        <v>0</v>
      </c>
      <c r="AM128" s="354">
        <f t="shared" ref="AM128" si="274">AM127</f>
        <v>0</v>
      </c>
      <c r="AN128" s="354">
        <f t="shared" ref="AN128" si="275">AN127</f>
        <v>0</v>
      </c>
      <c r="AO128" s="354">
        <f t="shared" ref="AO128" si="276">AO127</f>
        <v>0</v>
      </c>
      <c r="AP128" s="354">
        <f t="shared" ref="AP128" si="277">AP127</f>
        <v>0</v>
      </c>
      <c r="AQ128" s="354">
        <f t="shared" ref="AQ128" si="278">AQ127</f>
        <v>0</v>
      </c>
      <c r="AR128" s="354">
        <f t="shared" ref="AR128" si="279">AR127</f>
        <v>0</v>
      </c>
      <c r="AS128" s="258"/>
    </row>
    <row r="129" spans="1:45" hidden="1" outlineLevel="1">
      <c r="B129" s="246"/>
      <c r="C129" s="243"/>
      <c r="D129" s="243"/>
      <c r="E129" s="243"/>
      <c r="F129" s="243"/>
      <c r="G129" s="243"/>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355"/>
      <c r="AF129" s="368"/>
      <c r="AG129" s="368"/>
      <c r="AH129" s="368"/>
      <c r="AI129" s="368"/>
      <c r="AJ129" s="368"/>
      <c r="AK129" s="368"/>
      <c r="AL129" s="368"/>
      <c r="AM129" s="368"/>
      <c r="AN129" s="368"/>
      <c r="AO129" s="368"/>
      <c r="AP129" s="368"/>
      <c r="AQ129" s="368"/>
      <c r="AR129" s="368"/>
      <c r="AS129" s="258"/>
    </row>
    <row r="130" spans="1:45" ht="30" hidden="1" outlineLevel="1">
      <c r="A130" s="449">
        <v>29</v>
      </c>
      <c r="B130" s="265" t="s">
        <v>1004</v>
      </c>
      <c r="C130" s="243" t="s">
        <v>22</v>
      </c>
      <c r="D130" s="247"/>
      <c r="E130" s="247"/>
      <c r="F130" s="247"/>
      <c r="G130" s="247"/>
      <c r="H130" s="247"/>
      <c r="I130" s="247"/>
      <c r="J130" s="247"/>
      <c r="K130" s="247"/>
      <c r="L130" s="247"/>
      <c r="M130" s="247"/>
      <c r="N130" s="247"/>
      <c r="O130" s="247"/>
      <c r="P130" s="247"/>
      <c r="Q130" s="247">
        <v>3</v>
      </c>
      <c r="R130" s="247"/>
      <c r="S130" s="247"/>
      <c r="T130" s="247"/>
      <c r="U130" s="247"/>
      <c r="V130" s="247"/>
      <c r="W130" s="247"/>
      <c r="X130" s="247"/>
      <c r="Y130" s="247"/>
      <c r="Z130" s="247"/>
      <c r="AA130" s="247"/>
      <c r="AB130" s="247"/>
      <c r="AC130" s="247"/>
      <c r="AD130" s="247"/>
      <c r="AE130" s="369"/>
      <c r="AF130" s="353"/>
      <c r="AG130" s="353"/>
      <c r="AH130" s="353"/>
      <c r="AI130" s="353"/>
      <c r="AJ130" s="353"/>
      <c r="AK130" s="353"/>
      <c r="AL130" s="358"/>
      <c r="AM130" s="358"/>
      <c r="AN130" s="358"/>
      <c r="AO130" s="358"/>
      <c r="AP130" s="358"/>
      <c r="AQ130" s="358"/>
      <c r="AR130" s="358"/>
      <c r="AS130" s="248">
        <f>SUM(AE130:AR130)</f>
        <v>0</v>
      </c>
    </row>
    <row r="131" spans="1:45" hidden="1" outlineLevel="1">
      <c r="B131" s="246" t="s">
        <v>955</v>
      </c>
      <c r="C131" s="243" t="s">
        <v>145</v>
      </c>
      <c r="D131" s="247"/>
      <c r="E131" s="247"/>
      <c r="F131" s="247"/>
      <c r="G131" s="247"/>
      <c r="H131" s="247"/>
      <c r="I131" s="247"/>
      <c r="J131" s="247"/>
      <c r="K131" s="247"/>
      <c r="L131" s="247"/>
      <c r="M131" s="247"/>
      <c r="N131" s="247"/>
      <c r="O131" s="247"/>
      <c r="P131" s="247"/>
      <c r="Q131" s="247">
        <f>Q130</f>
        <v>3</v>
      </c>
      <c r="R131" s="247"/>
      <c r="S131" s="247"/>
      <c r="T131" s="247"/>
      <c r="U131" s="247"/>
      <c r="V131" s="247"/>
      <c r="W131" s="247"/>
      <c r="X131" s="247"/>
      <c r="Y131" s="247"/>
      <c r="Z131" s="247"/>
      <c r="AA131" s="247"/>
      <c r="AB131" s="247"/>
      <c r="AC131" s="247"/>
      <c r="AD131" s="247"/>
      <c r="AE131" s="354">
        <f>AE130</f>
        <v>0</v>
      </c>
      <c r="AF131" s="354">
        <f t="shared" ref="AF131" si="280">AF130</f>
        <v>0</v>
      </c>
      <c r="AG131" s="354">
        <f t="shared" ref="AG131" si="281">AG130</f>
        <v>0</v>
      </c>
      <c r="AH131" s="354">
        <f t="shared" ref="AH131" si="282">AH130</f>
        <v>0</v>
      </c>
      <c r="AI131" s="354">
        <f t="shared" ref="AI131" si="283">AI130</f>
        <v>0</v>
      </c>
      <c r="AJ131" s="354">
        <f t="shared" ref="AJ131" si="284">AJ130</f>
        <v>0</v>
      </c>
      <c r="AK131" s="354">
        <f t="shared" ref="AK131" si="285">AK130</f>
        <v>0</v>
      </c>
      <c r="AL131" s="354">
        <f t="shared" ref="AL131" si="286">AL130</f>
        <v>0</v>
      </c>
      <c r="AM131" s="354">
        <f t="shared" ref="AM131" si="287">AM130</f>
        <v>0</v>
      </c>
      <c r="AN131" s="354">
        <f t="shared" ref="AN131" si="288">AN130</f>
        <v>0</v>
      </c>
      <c r="AO131" s="354">
        <f t="shared" ref="AO131" si="289">AO130</f>
        <v>0</v>
      </c>
      <c r="AP131" s="354">
        <f t="shared" ref="AP131" si="290">AP130</f>
        <v>0</v>
      </c>
      <c r="AQ131" s="354">
        <f t="shared" ref="AQ131" si="291">AQ130</f>
        <v>0</v>
      </c>
      <c r="AR131" s="354">
        <f t="shared" ref="AR131" si="292">AR130</f>
        <v>0</v>
      </c>
      <c r="AS131" s="258"/>
    </row>
    <row r="132" spans="1:45" hidden="1" outlineLevel="1">
      <c r="B132" s="246"/>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355"/>
      <c r="AF132" s="368"/>
      <c r="AG132" s="368"/>
      <c r="AH132" s="368"/>
      <c r="AI132" s="368"/>
      <c r="AJ132" s="368"/>
      <c r="AK132" s="368"/>
      <c r="AL132" s="368"/>
      <c r="AM132" s="368"/>
      <c r="AN132" s="368"/>
      <c r="AO132" s="368"/>
      <c r="AP132" s="368"/>
      <c r="AQ132" s="368"/>
      <c r="AR132" s="368"/>
      <c r="AS132" s="258"/>
    </row>
    <row r="133" spans="1:45" ht="30" hidden="1" outlineLevel="1">
      <c r="A133" s="449">
        <v>30</v>
      </c>
      <c r="B133" s="265" t="s">
        <v>1005</v>
      </c>
      <c r="C133" s="243" t="s">
        <v>22</v>
      </c>
      <c r="D133" s="247"/>
      <c r="E133" s="247"/>
      <c r="F133" s="247"/>
      <c r="G133" s="247"/>
      <c r="H133" s="247"/>
      <c r="I133" s="247"/>
      <c r="J133" s="247"/>
      <c r="K133" s="247"/>
      <c r="L133" s="247"/>
      <c r="M133" s="247"/>
      <c r="N133" s="247"/>
      <c r="O133" s="247"/>
      <c r="P133" s="247"/>
      <c r="Q133" s="247">
        <v>12</v>
      </c>
      <c r="R133" s="247"/>
      <c r="S133" s="247"/>
      <c r="T133" s="247"/>
      <c r="U133" s="247"/>
      <c r="V133" s="247"/>
      <c r="W133" s="247"/>
      <c r="X133" s="247"/>
      <c r="Y133" s="247"/>
      <c r="Z133" s="247"/>
      <c r="AA133" s="247"/>
      <c r="AB133" s="247"/>
      <c r="AC133" s="247"/>
      <c r="AD133" s="247"/>
      <c r="AE133" s="369"/>
      <c r="AF133" s="353"/>
      <c r="AG133" s="353"/>
      <c r="AH133" s="353"/>
      <c r="AI133" s="353"/>
      <c r="AJ133" s="353"/>
      <c r="AK133" s="353"/>
      <c r="AL133" s="358"/>
      <c r="AM133" s="358"/>
      <c r="AN133" s="358"/>
      <c r="AO133" s="358"/>
      <c r="AP133" s="358"/>
      <c r="AQ133" s="358"/>
      <c r="AR133" s="358"/>
      <c r="AS133" s="248">
        <f>SUM(AE133:AR133)</f>
        <v>0</v>
      </c>
    </row>
    <row r="134" spans="1:45" hidden="1" outlineLevel="1">
      <c r="B134" s="246" t="s">
        <v>955</v>
      </c>
      <c r="C134" s="243" t="s">
        <v>145</v>
      </c>
      <c r="D134" s="247"/>
      <c r="E134" s="247"/>
      <c r="F134" s="247"/>
      <c r="G134" s="247"/>
      <c r="H134" s="247"/>
      <c r="I134" s="247"/>
      <c r="J134" s="247"/>
      <c r="K134" s="247"/>
      <c r="L134" s="247"/>
      <c r="M134" s="247"/>
      <c r="N134" s="247"/>
      <c r="O134" s="247"/>
      <c r="P134" s="247"/>
      <c r="Q134" s="247">
        <f>Q133</f>
        <v>12</v>
      </c>
      <c r="R134" s="247"/>
      <c r="S134" s="247"/>
      <c r="T134" s="247"/>
      <c r="U134" s="247"/>
      <c r="V134" s="247"/>
      <c r="W134" s="247"/>
      <c r="X134" s="247"/>
      <c r="Y134" s="247"/>
      <c r="Z134" s="247"/>
      <c r="AA134" s="247"/>
      <c r="AB134" s="247"/>
      <c r="AC134" s="247"/>
      <c r="AD134" s="247"/>
      <c r="AE134" s="354">
        <f>AE133</f>
        <v>0</v>
      </c>
      <c r="AF134" s="354">
        <f t="shared" ref="AF134" si="293">AF133</f>
        <v>0</v>
      </c>
      <c r="AG134" s="354">
        <f t="shared" ref="AG134" si="294">AG133</f>
        <v>0</v>
      </c>
      <c r="AH134" s="354">
        <f t="shared" ref="AH134" si="295">AH133</f>
        <v>0</v>
      </c>
      <c r="AI134" s="354">
        <f t="shared" ref="AI134" si="296">AI133</f>
        <v>0</v>
      </c>
      <c r="AJ134" s="354">
        <f t="shared" ref="AJ134" si="297">AJ133</f>
        <v>0</v>
      </c>
      <c r="AK134" s="354">
        <f t="shared" ref="AK134" si="298">AK133</f>
        <v>0</v>
      </c>
      <c r="AL134" s="354">
        <f t="shared" ref="AL134" si="299">AL133</f>
        <v>0</v>
      </c>
      <c r="AM134" s="354">
        <f t="shared" ref="AM134" si="300">AM133</f>
        <v>0</v>
      </c>
      <c r="AN134" s="354">
        <f t="shared" ref="AN134" si="301">AN133</f>
        <v>0</v>
      </c>
      <c r="AO134" s="354">
        <f t="shared" ref="AO134" si="302">AO133</f>
        <v>0</v>
      </c>
      <c r="AP134" s="354">
        <f t="shared" ref="AP134" si="303">AP133</f>
        <v>0</v>
      </c>
      <c r="AQ134" s="354">
        <f t="shared" ref="AQ134" si="304">AQ133</f>
        <v>0</v>
      </c>
      <c r="AR134" s="354">
        <f t="shared" ref="AR134" si="305">AR133</f>
        <v>0</v>
      </c>
      <c r="AS134" s="258"/>
    </row>
    <row r="135" spans="1:45" hidden="1" outlineLevel="1">
      <c r="B135" s="246"/>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355"/>
      <c r="AF135" s="368"/>
      <c r="AG135" s="368"/>
      <c r="AH135" s="368"/>
      <c r="AI135" s="368"/>
      <c r="AJ135" s="368"/>
      <c r="AK135" s="368"/>
      <c r="AL135" s="368"/>
      <c r="AM135" s="368"/>
      <c r="AN135" s="368"/>
      <c r="AO135" s="368"/>
      <c r="AP135" s="368"/>
      <c r="AQ135" s="368"/>
      <c r="AR135" s="368"/>
      <c r="AS135" s="258"/>
    </row>
    <row r="136" spans="1:45" hidden="1" outlineLevel="1">
      <c r="A136" s="449">
        <v>31</v>
      </c>
      <c r="B136" s="265" t="s">
        <v>1006</v>
      </c>
      <c r="C136" s="243" t="s">
        <v>22</v>
      </c>
      <c r="D136" s="247"/>
      <c r="E136" s="247"/>
      <c r="F136" s="247"/>
      <c r="G136" s="247"/>
      <c r="H136" s="247"/>
      <c r="I136" s="247"/>
      <c r="J136" s="247"/>
      <c r="K136" s="247"/>
      <c r="L136" s="247"/>
      <c r="M136" s="247"/>
      <c r="N136" s="247"/>
      <c r="O136" s="247"/>
      <c r="P136" s="247"/>
      <c r="Q136" s="247">
        <v>12</v>
      </c>
      <c r="R136" s="247"/>
      <c r="S136" s="247"/>
      <c r="T136" s="247"/>
      <c r="U136" s="247"/>
      <c r="V136" s="247"/>
      <c r="W136" s="247"/>
      <c r="X136" s="247"/>
      <c r="Y136" s="247"/>
      <c r="Z136" s="247"/>
      <c r="AA136" s="247"/>
      <c r="AB136" s="247"/>
      <c r="AC136" s="247"/>
      <c r="AD136" s="247"/>
      <c r="AE136" s="369"/>
      <c r="AF136" s="353"/>
      <c r="AG136" s="353"/>
      <c r="AH136" s="353"/>
      <c r="AI136" s="353"/>
      <c r="AJ136" s="353"/>
      <c r="AK136" s="353"/>
      <c r="AL136" s="358"/>
      <c r="AM136" s="358"/>
      <c r="AN136" s="358"/>
      <c r="AO136" s="358"/>
      <c r="AP136" s="358"/>
      <c r="AQ136" s="358"/>
      <c r="AR136" s="358"/>
      <c r="AS136" s="248">
        <f>SUM(AE136:AR136)</f>
        <v>0</v>
      </c>
    </row>
    <row r="137" spans="1:45" hidden="1" outlineLevel="1">
      <c r="B137" s="246" t="s">
        <v>955</v>
      </c>
      <c r="C137" s="243" t="s">
        <v>145</v>
      </c>
      <c r="D137" s="247"/>
      <c r="E137" s="247"/>
      <c r="F137" s="247"/>
      <c r="G137" s="247"/>
      <c r="H137" s="247"/>
      <c r="I137" s="247"/>
      <c r="J137" s="247"/>
      <c r="K137" s="247"/>
      <c r="L137" s="247"/>
      <c r="M137" s="247"/>
      <c r="N137" s="247"/>
      <c r="O137" s="247"/>
      <c r="P137" s="247"/>
      <c r="Q137" s="247">
        <f>Q136</f>
        <v>12</v>
      </c>
      <c r="R137" s="247"/>
      <c r="S137" s="247"/>
      <c r="T137" s="247"/>
      <c r="U137" s="247"/>
      <c r="V137" s="247"/>
      <c r="W137" s="247"/>
      <c r="X137" s="247"/>
      <c r="Y137" s="247"/>
      <c r="Z137" s="247"/>
      <c r="AA137" s="247"/>
      <c r="AB137" s="247"/>
      <c r="AC137" s="247"/>
      <c r="AD137" s="247"/>
      <c r="AE137" s="354">
        <f>AE136</f>
        <v>0</v>
      </c>
      <c r="AF137" s="354">
        <f t="shared" ref="AF137" si="306">AF136</f>
        <v>0</v>
      </c>
      <c r="AG137" s="354">
        <f t="shared" ref="AG137" si="307">AG136</f>
        <v>0</v>
      </c>
      <c r="AH137" s="354">
        <f t="shared" ref="AH137" si="308">AH136</f>
        <v>0</v>
      </c>
      <c r="AI137" s="354">
        <f t="shared" ref="AI137" si="309">AI136</f>
        <v>0</v>
      </c>
      <c r="AJ137" s="354">
        <f t="shared" ref="AJ137" si="310">AJ136</f>
        <v>0</v>
      </c>
      <c r="AK137" s="354">
        <f t="shared" ref="AK137" si="311">AK136</f>
        <v>0</v>
      </c>
      <c r="AL137" s="354">
        <f t="shared" ref="AL137" si="312">AL136</f>
        <v>0</v>
      </c>
      <c r="AM137" s="354">
        <f t="shared" ref="AM137" si="313">AM136</f>
        <v>0</v>
      </c>
      <c r="AN137" s="354">
        <f t="shared" ref="AN137" si="314">AN136</f>
        <v>0</v>
      </c>
      <c r="AO137" s="354">
        <f t="shared" ref="AO137" si="315">AO136</f>
        <v>0</v>
      </c>
      <c r="AP137" s="354">
        <f t="shared" ref="AP137" si="316">AP136</f>
        <v>0</v>
      </c>
      <c r="AQ137" s="354">
        <f t="shared" ref="AQ137" si="317">AQ136</f>
        <v>0</v>
      </c>
      <c r="AR137" s="354">
        <f t="shared" ref="AR137" si="318">AR136</f>
        <v>0</v>
      </c>
      <c r="AS137" s="258"/>
    </row>
    <row r="138" spans="1:45" hidden="1" outlineLevel="1">
      <c r="B138" s="26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355"/>
      <c r="AF138" s="368"/>
      <c r="AG138" s="368"/>
      <c r="AH138" s="368"/>
      <c r="AI138" s="368"/>
      <c r="AJ138" s="368"/>
      <c r="AK138" s="368"/>
      <c r="AL138" s="368"/>
      <c r="AM138" s="368"/>
      <c r="AN138" s="368"/>
      <c r="AO138" s="368"/>
      <c r="AP138" s="368"/>
      <c r="AQ138" s="368"/>
      <c r="AR138" s="368"/>
      <c r="AS138" s="258"/>
    </row>
    <row r="139" spans="1:45" ht="15.75" hidden="1" customHeight="1" outlineLevel="1">
      <c r="A139" s="449">
        <v>32</v>
      </c>
      <c r="B139" s="265" t="s">
        <v>1007</v>
      </c>
      <c r="C139" s="243" t="s">
        <v>22</v>
      </c>
      <c r="D139" s="247"/>
      <c r="E139" s="247"/>
      <c r="F139" s="247"/>
      <c r="G139" s="247"/>
      <c r="H139" s="247"/>
      <c r="I139" s="247"/>
      <c r="J139" s="247"/>
      <c r="K139" s="247"/>
      <c r="L139" s="247"/>
      <c r="M139" s="247"/>
      <c r="N139" s="247"/>
      <c r="O139" s="247"/>
      <c r="P139" s="247"/>
      <c r="Q139" s="247">
        <v>12</v>
      </c>
      <c r="R139" s="247"/>
      <c r="S139" s="247"/>
      <c r="T139" s="247"/>
      <c r="U139" s="247"/>
      <c r="V139" s="247"/>
      <c r="W139" s="247"/>
      <c r="X139" s="247"/>
      <c r="Y139" s="247"/>
      <c r="Z139" s="247"/>
      <c r="AA139" s="247"/>
      <c r="AB139" s="247"/>
      <c r="AC139" s="247"/>
      <c r="AD139" s="247"/>
      <c r="AE139" s="369"/>
      <c r="AF139" s="353"/>
      <c r="AG139" s="353"/>
      <c r="AH139" s="353"/>
      <c r="AI139" s="353"/>
      <c r="AJ139" s="353"/>
      <c r="AK139" s="353"/>
      <c r="AL139" s="358"/>
      <c r="AM139" s="358"/>
      <c r="AN139" s="358"/>
      <c r="AO139" s="358"/>
      <c r="AP139" s="358"/>
      <c r="AQ139" s="358"/>
      <c r="AR139" s="358"/>
      <c r="AS139" s="248">
        <f>SUM(AE139:AR139)</f>
        <v>0</v>
      </c>
    </row>
    <row r="140" spans="1:45" hidden="1" outlineLevel="1">
      <c r="B140" s="246" t="s">
        <v>955</v>
      </c>
      <c r="C140" s="243" t="s">
        <v>145</v>
      </c>
      <c r="D140" s="247"/>
      <c r="E140" s="247"/>
      <c r="F140" s="247"/>
      <c r="G140" s="247"/>
      <c r="H140" s="247"/>
      <c r="I140" s="247"/>
      <c r="J140" s="247"/>
      <c r="K140" s="247"/>
      <c r="L140" s="247"/>
      <c r="M140" s="247"/>
      <c r="N140" s="247"/>
      <c r="O140" s="247"/>
      <c r="P140" s="247"/>
      <c r="Q140" s="247">
        <f>Q139</f>
        <v>12</v>
      </c>
      <c r="R140" s="247"/>
      <c r="S140" s="247"/>
      <c r="T140" s="247"/>
      <c r="U140" s="247"/>
      <c r="V140" s="247"/>
      <c r="W140" s="247"/>
      <c r="X140" s="247"/>
      <c r="Y140" s="247"/>
      <c r="Z140" s="247"/>
      <c r="AA140" s="247"/>
      <c r="AB140" s="247"/>
      <c r="AC140" s="247"/>
      <c r="AD140" s="247"/>
      <c r="AE140" s="354">
        <f>AE139</f>
        <v>0</v>
      </c>
      <c r="AF140" s="354">
        <f t="shared" ref="AF140" si="319">AF139</f>
        <v>0</v>
      </c>
      <c r="AG140" s="354">
        <f t="shared" ref="AG140" si="320">AG139</f>
        <v>0</v>
      </c>
      <c r="AH140" s="354">
        <f t="shared" ref="AH140" si="321">AH139</f>
        <v>0</v>
      </c>
      <c r="AI140" s="354">
        <f t="shared" ref="AI140" si="322">AI139</f>
        <v>0</v>
      </c>
      <c r="AJ140" s="354">
        <f t="shared" ref="AJ140" si="323">AJ139</f>
        <v>0</v>
      </c>
      <c r="AK140" s="354">
        <f t="shared" ref="AK140" si="324">AK139</f>
        <v>0</v>
      </c>
      <c r="AL140" s="354">
        <f t="shared" ref="AL140" si="325">AL139</f>
        <v>0</v>
      </c>
      <c r="AM140" s="354">
        <f t="shared" ref="AM140" si="326">AM139</f>
        <v>0</v>
      </c>
      <c r="AN140" s="354">
        <f t="shared" ref="AN140" si="327">AN139</f>
        <v>0</v>
      </c>
      <c r="AO140" s="354">
        <f t="shared" ref="AO140" si="328">AO139</f>
        <v>0</v>
      </c>
      <c r="AP140" s="354">
        <f t="shared" ref="AP140" si="329">AP139</f>
        <v>0</v>
      </c>
      <c r="AQ140" s="354">
        <f t="shared" ref="AQ140" si="330">AQ139</f>
        <v>0</v>
      </c>
      <c r="AR140" s="354">
        <f t="shared" ref="AR140" si="331">AR139</f>
        <v>0</v>
      </c>
      <c r="AS140" s="258"/>
    </row>
    <row r="141" spans="1:45" hidden="1" outlineLevel="1">
      <c r="B141" s="26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355"/>
      <c r="AF141" s="368"/>
      <c r="AG141" s="368"/>
      <c r="AH141" s="368"/>
      <c r="AI141" s="368"/>
      <c r="AJ141" s="368"/>
      <c r="AK141" s="368"/>
      <c r="AL141" s="368"/>
      <c r="AM141" s="368"/>
      <c r="AN141" s="368"/>
      <c r="AO141" s="368"/>
      <c r="AP141" s="368"/>
      <c r="AQ141" s="368"/>
      <c r="AR141" s="368"/>
      <c r="AS141" s="258"/>
    </row>
    <row r="142" spans="1:45" ht="15.75" hidden="1" outlineLevel="1">
      <c r="B142" s="240" t="s">
        <v>462</v>
      </c>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355"/>
      <c r="AF142" s="368"/>
      <c r="AG142" s="368"/>
      <c r="AH142" s="368"/>
      <c r="AI142" s="368"/>
      <c r="AJ142" s="368"/>
      <c r="AK142" s="368"/>
      <c r="AL142" s="368"/>
      <c r="AM142" s="368"/>
      <c r="AN142" s="368"/>
      <c r="AO142" s="368"/>
      <c r="AP142" s="368"/>
      <c r="AQ142" s="368"/>
      <c r="AR142" s="368"/>
      <c r="AS142" s="258"/>
    </row>
    <row r="143" spans="1:45" hidden="1" outlineLevel="1">
      <c r="A143" s="449">
        <v>33</v>
      </c>
      <c r="B143" s="265" t="s">
        <v>108</v>
      </c>
      <c r="C143" s="243" t="s">
        <v>22</v>
      </c>
      <c r="D143" s="247"/>
      <c r="E143" s="247"/>
      <c r="F143" s="247"/>
      <c r="G143" s="247"/>
      <c r="H143" s="247"/>
      <c r="I143" s="247"/>
      <c r="J143" s="247"/>
      <c r="K143" s="247"/>
      <c r="L143" s="247"/>
      <c r="M143" s="247"/>
      <c r="N143" s="247"/>
      <c r="O143" s="247"/>
      <c r="P143" s="247"/>
      <c r="Q143" s="247">
        <v>0</v>
      </c>
      <c r="R143" s="247"/>
      <c r="S143" s="247"/>
      <c r="T143" s="247"/>
      <c r="U143" s="247"/>
      <c r="V143" s="247"/>
      <c r="W143" s="247"/>
      <c r="X143" s="247"/>
      <c r="Y143" s="247"/>
      <c r="Z143" s="247"/>
      <c r="AA143" s="247"/>
      <c r="AB143" s="247"/>
      <c r="AC143" s="247"/>
      <c r="AD143" s="247"/>
      <c r="AE143" s="369"/>
      <c r="AF143" s="353"/>
      <c r="AG143" s="353"/>
      <c r="AH143" s="353"/>
      <c r="AI143" s="353"/>
      <c r="AJ143" s="353"/>
      <c r="AK143" s="353"/>
      <c r="AL143" s="358"/>
      <c r="AM143" s="358"/>
      <c r="AN143" s="358"/>
      <c r="AO143" s="358"/>
      <c r="AP143" s="358"/>
      <c r="AQ143" s="358"/>
      <c r="AR143" s="358"/>
      <c r="AS143" s="248">
        <f>SUM(AE143:AR143)</f>
        <v>0</v>
      </c>
    </row>
    <row r="144" spans="1:45" hidden="1" outlineLevel="1">
      <c r="B144" s="246" t="s">
        <v>955</v>
      </c>
      <c r="C144" s="243" t="s">
        <v>145</v>
      </c>
      <c r="D144" s="247"/>
      <c r="E144" s="247"/>
      <c r="F144" s="247"/>
      <c r="G144" s="247"/>
      <c r="H144" s="247"/>
      <c r="I144" s="247"/>
      <c r="J144" s="247"/>
      <c r="K144" s="247"/>
      <c r="L144" s="247"/>
      <c r="M144" s="247"/>
      <c r="N144" s="247"/>
      <c r="O144" s="247"/>
      <c r="P144" s="247"/>
      <c r="Q144" s="247">
        <f>Q143</f>
        <v>0</v>
      </c>
      <c r="R144" s="247"/>
      <c r="S144" s="247"/>
      <c r="T144" s="247"/>
      <c r="U144" s="247"/>
      <c r="V144" s="247"/>
      <c r="W144" s="247"/>
      <c r="X144" s="247"/>
      <c r="Y144" s="247"/>
      <c r="Z144" s="247"/>
      <c r="AA144" s="247"/>
      <c r="AB144" s="247"/>
      <c r="AC144" s="247"/>
      <c r="AD144" s="247"/>
      <c r="AE144" s="354">
        <f>AE143</f>
        <v>0</v>
      </c>
      <c r="AF144" s="354">
        <f t="shared" ref="AF144" si="332">AF143</f>
        <v>0</v>
      </c>
      <c r="AG144" s="354">
        <f t="shared" ref="AG144" si="333">AG143</f>
        <v>0</v>
      </c>
      <c r="AH144" s="354">
        <f t="shared" ref="AH144" si="334">AH143</f>
        <v>0</v>
      </c>
      <c r="AI144" s="354">
        <f t="shared" ref="AI144" si="335">AI143</f>
        <v>0</v>
      </c>
      <c r="AJ144" s="354">
        <f t="shared" ref="AJ144" si="336">AJ143</f>
        <v>0</v>
      </c>
      <c r="AK144" s="354">
        <f t="shared" ref="AK144" si="337">AK143</f>
        <v>0</v>
      </c>
      <c r="AL144" s="354">
        <f t="shared" ref="AL144" si="338">AL143</f>
        <v>0</v>
      </c>
      <c r="AM144" s="354">
        <f t="shared" ref="AM144" si="339">AM143</f>
        <v>0</v>
      </c>
      <c r="AN144" s="354">
        <f t="shared" ref="AN144" si="340">AN143</f>
        <v>0</v>
      </c>
      <c r="AO144" s="354">
        <f t="shared" ref="AO144" si="341">AO143</f>
        <v>0</v>
      </c>
      <c r="AP144" s="354">
        <f t="shared" ref="AP144" si="342">AP143</f>
        <v>0</v>
      </c>
      <c r="AQ144" s="354">
        <f t="shared" ref="AQ144" si="343">AQ143</f>
        <v>0</v>
      </c>
      <c r="AR144" s="354">
        <f t="shared" ref="AR144" si="344">AR143</f>
        <v>0</v>
      </c>
      <c r="AS144" s="258"/>
    </row>
    <row r="145" spans="1:45" hidden="1" outlineLevel="1">
      <c r="B145" s="26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355"/>
      <c r="AF145" s="368"/>
      <c r="AG145" s="368"/>
      <c r="AH145" s="368"/>
      <c r="AI145" s="368"/>
      <c r="AJ145" s="368"/>
      <c r="AK145" s="368"/>
      <c r="AL145" s="368"/>
      <c r="AM145" s="368"/>
      <c r="AN145" s="368"/>
      <c r="AO145" s="368"/>
      <c r="AP145" s="368"/>
      <c r="AQ145" s="368"/>
      <c r="AR145" s="368"/>
      <c r="AS145" s="258"/>
    </row>
    <row r="146" spans="1:45" hidden="1" outlineLevel="1">
      <c r="A146" s="449">
        <v>34</v>
      </c>
      <c r="B146" s="265" t="s">
        <v>109</v>
      </c>
      <c r="C146" s="243" t="s">
        <v>22</v>
      </c>
      <c r="D146" s="247"/>
      <c r="E146" s="247"/>
      <c r="F146" s="247"/>
      <c r="G146" s="247"/>
      <c r="H146" s="247"/>
      <c r="I146" s="247"/>
      <c r="J146" s="247"/>
      <c r="K146" s="247"/>
      <c r="L146" s="247"/>
      <c r="M146" s="247"/>
      <c r="N146" s="247"/>
      <c r="O146" s="247"/>
      <c r="P146" s="247"/>
      <c r="Q146" s="247">
        <v>0</v>
      </c>
      <c r="R146" s="247"/>
      <c r="S146" s="247"/>
      <c r="T146" s="247"/>
      <c r="U146" s="247"/>
      <c r="V146" s="247"/>
      <c r="W146" s="247"/>
      <c r="X146" s="247"/>
      <c r="Y146" s="247"/>
      <c r="Z146" s="247"/>
      <c r="AA146" s="247"/>
      <c r="AB146" s="247"/>
      <c r="AC146" s="247"/>
      <c r="AD146" s="247"/>
      <c r="AE146" s="369"/>
      <c r="AF146" s="353"/>
      <c r="AG146" s="353"/>
      <c r="AH146" s="353"/>
      <c r="AI146" s="353"/>
      <c r="AJ146" s="353"/>
      <c r="AK146" s="353"/>
      <c r="AL146" s="358"/>
      <c r="AM146" s="358"/>
      <c r="AN146" s="358"/>
      <c r="AO146" s="358"/>
      <c r="AP146" s="358"/>
      <c r="AQ146" s="358"/>
      <c r="AR146" s="358"/>
      <c r="AS146" s="248">
        <f>SUM(AE146:AR146)</f>
        <v>0</v>
      </c>
    </row>
    <row r="147" spans="1:45" hidden="1" outlineLevel="1">
      <c r="B147" s="246" t="s">
        <v>955</v>
      </c>
      <c r="C147" s="243" t="s">
        <v>145</v>
      </c>
      <c r="D147" s="247"/>
      <c r="E147" s="247"/>
      <c r="F147" s="247"/>
      <c r="G147" s="247"/>
      <c r="H147" s="247"/>
      <c r="I147" s="247"/>
      <c r="J147" s="247"/>
      <c r="K147" s="247"/>
      <c r="L147" s="247"/>
      <c r="M147" s="247"/>
      <c r="N147" s="247"/>
      <c r="O147" s="247"/>
      <c r="P147" s="247"/>
      <c r="Q147" s="247">
        <f>Q146</f>
        <v>0</v>
      </c>
      <c r="R147" s="247"/>
      <c r="S147" s="247"/>
      <c r="T147" s="247"/>
      <c r="U147" s="247"/>
      <c r="V147" s="247"/>
      <c r="W147" s="247"/>
      <c r="X147" s="247"/>
      <c r="Y147" s="247"/>
      <c r="Z147" s="247"/>
      <c r="AA147" s="247"/>
      <c r="AB147" s="247"/>
      <c r="AC147" s="247"/>
      <c r="AD147" s="247"/>
      <c r="AE147" s="354">
        <f>AE146</f>
        <v>0</v>
      </c>
      <c r="AF147" s="354">
        <f t="shared" ref="AF147" si="345">AF146</f>
        <v>0</v>
      </c>
      <c r="AG147" s="354">
        <f t="shared" ref="AG147" si="346">AG146</f>
        <v>0</v>
      </c>
      <c r="AH147" s="354">
        <f t="shared" ref="AH147" si="347">AH146</f>
        <v>0</v>
      </c>
      <c r="AI147" s="354">
        <f t="shared" ref="AI147" si="348">AI146</f>
        <v>0</v>
      </c>
      <c r="AJ147" s="354">
        <f t="shared" ref="AJ147" si="349">AJ146</f>
        <v>0</v>
      </c>
      <c r="AK147" s="354">
        <f t="shared" ref="AK147" si="350">AK146</f>
        <v>0</v>
      </c>
      <c r="AL147" s="354">
        <f t="shared" ref="AL147" si="351">AL146</f>
        <v>0</v>
      </c>
      <c r="AM147" s="354">
        <f t="shared" ref="AM147" si="352">AM146</f>
        <v>0</v>
      </c>
      <c r="AN147" s="354">
        <f t="shared" ref="AN147" si="353">AN146</f>
        <v>0</v>
      </c>
      <c r="AO147" s="354">
        <f t="shared" ref="AO147" si="354">AO146</f>
        <v>0</v>
      </c>
      <c r="AP147" s="354">
        <f t="shared" ref="AP147" si="355">AP146</f>
        <v>0</v>
      </c>
      <c r="AQ147" s="354">
        <f t="shared" ref="AQ147" si="356">AQ146</f>
        <v>0</v>
      </c>
      <c r="AR147" s="354">
        <f t="shared" ref="AR147" si="357">AR146</f>
        <v>0</v>
      </c>
      <c r="AS147" s="258"/>
    </row>
    <row r="148" spans="1:45" hidden="1" outlineLevel="1">
      <c r="B148" s="26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355"/>
      <c r="AF148" s="368"/>
      <c r="AG148" s="368"/>
      <c r="AH148" s="368"/>
      <c r="AI148" s="368"/>
      <c r="AJ148" s="368"/>
      <c r="AK148" s="368"/>
      <c r="AL148" s="368"/>
      <c r="AM148" s="368"/>
      <c r="AN148" s="368"/>
      <c r="AO148" s="368"/>
      <c r="AP148" s="368"/>
      <c r="AQ148" s="368"/>
      <c r="AR148" s="368"/>
      <c r="AS148" s="258"/>
    </row>
    <row r="149" spans="1:45" hidden="1" outlineLevel="1">
      <c r="A149" s="449">
        <v>35</v>
      </c>
      <c r="B149" s="265" t="s">
        <v>110</v>
      </c>
      <c r="C149" s="243" t="s">
        <v>22</v>
      </c>
      <c r="D149" s="247"/>
      <c r="E149" s="247"/>
      <c r="F149" s="247"/>
      <c r="G149" s="247"/>
      <c r="H149" s="247"/>
      <c r="I149" s="247"/>
      <c r="J149" s="247"/>
      <c r="K149" s="247"/>
      <c r="L149" s="247"/>
      <c r="M149" s="247"/>
      <c r="N149" s="247"/>
      <c r="O149" s="247"/>
      <c r="P149" s="247"/>
      <c r="Q149" s="247">
        <v>0</v>
      </c>
      <c r="R149" s="247"/>
      <c r="S149" s="247"/>
      <c r="T149" s="247"/>
      <c r="U149" s="247"/>
      <c r="V149" s="247"/>
      <c r="W149" s="247"/>
      <c r="X149" s="247"/>
      <c r="Y149" s="247"/>
      <c r="Z149" s="247"/>
      <c r="AA149" s="247"/>
      <c r="AB149" s="247"/>
      <c r="AC149" s="247"/>
      <c r="AD149" s="247"/>
      <c r="AE149" s="369"/>
      <c r="AF149" s="353"/>
      <c r="AG149" s="353"/>
      <c r="AH149" s="353"/>
      <c r="AI149" s="353"/>
      <c r="AJ149" s="353"/>
      <c r="AK149" s="353"/>
      <c r="AL149" s="358"/>
      <c r="AM149" s="358"/>
      <c r="AN149" s="358"/>
      <c r="AO149" s="358"/>
      <c r="AP149" s="358"/>
      <c r="AQ149" s="358"/>
      <c r="AR149" s="358"/>
      <c r="AS149" s="248">
        <f>SUM(AE149:AR149)</f>
        <v>0</v>
      </c>
    </row>
    <row r="150" spans="1:45" hidden="1" outlineLevel="1">
      <c r="B150" s="246" t="s">
        <v>955</v>
      </c>
      <c r="C150" s="243" t="s">
        <v>145</v>
      </c>
      <c r="D150" s="247"/>
      <c r="E150" s="247"/>
      <c r="F150" s="247"/>
      <c r="G150" s="247"/>
      <c r="H150" s="247"/>
      <c r="I150" s="247"/>
      <c r="J150" s="247"/>
      <c r="K150" s="247"/>
      <c r="L150" s="247"/>
      <c r="M150" s="247"/>
      <c r="N150" s="247"/>
      <c r="O150" s="247"/>
      <c r="P150" s="247"/>
      <c r="Q150" s="247">
        <f>Q149</f>
        <v>0</v>
      </c>
      <c r="R150" s="247"/>
      <c r="S150" s="247"/>
      <c r="T150" s="247"/>
      <c r="U150" s="247"/>
      <c r="V150" s="247"/>
      <c r="W150" s="247"/>
      <c r="X150" s="247"/>
      <c r="Y150" s="247"/>
      <c r="Z150" s="247"/>
      <c r="AA150" s="247"/>
      <c r="AB150" s="247"/>
      <c r="AC150" s="247"/>
      <c r="AD150" s="247"/>
      <c r="AE150" s="354">
        <f>AE149</f>
        <v>0</v>
      </c>
      <c r="AF150" s="354">
        <f t="shared" ref="AF150" si="358">AF149</f>
        <v>0</v>
      </c>
      <c r="AG150" s="354">
        <f t="shared" ref="AG150" si="359">AG149</f>
        <v>0</v>
      </c>
      <c r="AH150" s="354">
        <f t="shared" ref="AH150" si="360">AH149</f>
        <v>0</v>
      </c>
      <c r="AI150" s="354">
        <f t="shared" ref="AI150" si="361">AI149</f>
        <v>0</v>
      </c>
      <c r="AJ150" s="354">
        <f t="shared" ref="AJ150" si="362">AJ149</f>
        <v>0</v>
      </c>
      <c r="AK150" s="354">
        <f t="shared" ref="AK150" si="363">AK149</f>
        <v>0</v>
      </c>
      <c r="AL150" s="354">
        <f t="shared" ref="AL150" si="364">AL149</f>
        <v>0</v>
      </c>
      <c r="AM150" s="354">
        <f t="shared" ref="AM150" si="365">AM149</f>
        <v>0</v>
      </c>
      <c r="AN150" s="354">
        <f t="shared" ref="AN150" si="366">AN149</f>
        <v>0</v>
      </c>
      <c r="AO150" s="354">
        <f t="shared" ref="AO150" si="367">AO149</f>
        <v>0</v>
      </c>
      <c r="AP150" s="354">
        <f t="shared" ref="AP150" si="368">AP149</f>
        <v>0</v>
      </c>
      <c r="AQ150" s="354">
        <f t="shared" ref="AQ150" si="369">AQ149</f>
        <v>0</v>
      </c>
      <c r="AR150" s="354">
        <f t="shared" ref="AR150" si="370">AR149</f>
        <v>0</v>
      </c>
      <c r="AS150" s="258"/>
    </row>
    <row r="151" spans="1:45" hidden="1" outlineLevel="1">
      <c r="B151" s="246"/>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355"/>
      <c r="AF151" s="368"/>
      <c r="AG151" s="368"/>
      <c r="AH151" s="368"/>
      <c r="AI151" s="368"/>
      <c r="AJ151" s="368"/>
      <c r="AK151" s="368"/>
      <c r="AL151" s="368"/>
      <c r="AM151" s="368"/>
      <c r="AN151" s="368"/>
      <c r="AO151" s="368"/>
      <c r="AP151" s="368"/>
      <c r="AQ151" s="368"/>
      <c r="AR151" s="368"/>
      <c r="AS151" s="258"/>
    </row>
    <row r="152" spans="1:45" ht="15.75" hidden="1" outlineLevel="1">
      <c r="B152" s="240" t="s">
        <v>463</v>
      </c>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355"/>
      <c r="AF152" s="368"/>
      <c r="AG152" s="368"/>
      <c r="AH152" s="368"/>
      <c r="AI152" s="368"/>
      <c r="AJ152" s="368"/>
      <c r="AK152" s="368"/>
      <c r="AL152" s="368"/>
      <c r="AM152" s="368"/>
      <c r="AN152" s="368"/>
      <c r="AO152" s="368"/>
      <c r="AP152" s="368"/>
      <c r="AQ152" s="368"/>
      <c r="AR152" s="368"/>
      <c r="AS152" s="258"/>
    </row>
    <row r="153" spans="1:45" ht="45" hidden="1" outlineLevel="1">
      <c r="A153" s="449">
        <v>36</v>
      </c>
      <c r="B153" s="265" t="s">
        <v>111</v>
      </c>
      <c r="C153" s="243" t="s">
        <v>22</v>
      </c>
      <c r="D153" s="247"/>
      <c r="E153" s="247"/>
      <c r="F153" s="247"/>
      <c r="G153" s="247"/>
      <c r="H153" s="247"/>
      <c r="I153" s="247"/>
      <c r="J153" s="247"/>
      <c r="K153" s="247"/>
      <c r="L153" s="247"/>
      <c r="M153" s="247"/>
      <c r="N153" s="247"/>
      <c r="O153" s="247"/>
      <c r="P153" s="247"/>
      <c r="Q153" s="247">
        <v>12</v>
      </c>
      <c r="R153" s="247"/>
      <c r="S153" s="247"/>
      <c r="T153" s="247"/>
      <c r="U153" s="247"/>
      <c r="V153" s="247"/>
      <c r="W153" s="247"/>
      <c r="X153" s="247"/>
      <c r="Y153" s="247"/>
      <c r="Z153" s="247"/>
      <c r="AA153" s="247"/>
      <c r="AB153" s="247"/>
      <c r="AC153" s="247"/>
      <c r="AD153" s="247"/>
      <c r="AE153" s="369"/>
      <c r="AF153" s="353"/>
      <c r="AG153" s="353"/>
      <c r="AH153" s="353"/>
      <c r="AI153" s="353"/>
      <c r="AJ153" s="353"/>
      <c r="AK153" s="353"/>
      <c r="AL153" s="358"/>
      <c r="AM153" s="358"/>
      <c r="AN153" s="358"/>
      <c r="AO153" s="358"/>
      <c r="AP153" s="358"/>
      <c r="AQ153" s="358"/>
      <c r="AR153" s="358"/>
      <c r="AS153" s="248">
        <f>SUM(AE153:AR153)</f>
        <v>0</v>
      </c>
    </row>
    <row r="154" spans="1:45" hidden="1" outlineLevel="1">
      <c r="B154" s="246" t="s">
        <v>955</v>
      </c>
      <c r="C154" s="243" t="s">
        <v>145</v>
      </c>
      <c r="D154" s="247"/>
      <c r="E154" s="247"/>
      <c r="F154" s="247"/>
      <c r="G154" s="247"/>
      <c r="H154" s="247"/>
      <c r="I154" s="247"/>
      <c r="J154" s="247"/>
      <c r="K154" s="247"/>
      <c r="L154" s="247"/>
      <c r="M154" s="247"/>
      <c r="N154" s="247"/>
      <c r="O154" s="247"/>
      <c r="P154" s="247"/>
      <c r="Q154" s="247">
        <f>Q153</f>
        <v>12</v>
      </c>
      <c r="R154" s="247"/>
      <c r="S154" s="247"/>
      <c r="T154" s="247"/>
      <c r="U154" s="247"/>
      <c r="V154" s="247"/>
      <c r="W154" s="247"/>
      <c r="X154" s="247"/>
      <c r="Y154" s="247"/>
      <c r="Z154" s="247"/>
      <c r="AA154" s="247"/>
      <c r="AB154" s="247"/>
      <c r="AC154" s="247"/>
      <c r="AD154" s="247"/>
      <c r="AE154" s="354">
        <f>AE153</f>
        <v>0</v>
      </c>
      <c r="AF154" s="354">
        <f t="shared" ref="AF154" si="371">AF153</f>
        <v>0</v>
      </c>
      <c r="AG154" s="354">
        <f t="shared" ref="AG154" si="372">AG153</f>
        <v>0</v>
      </c>
      <c r="AH154" s="354">
        <f t="shared" ref="AH154" si="373">AH153</f>
        <v>0</v>
      </c>
      <c r="AI154" s="354">
        <f t="shared" ref="AI154" si="374">AI153</f>
        <v>0</v>
      </c>
      <c r="AJ154" s="354">
        <f t="shared" ref="AJ154" si="375">AJ153</f>
        <v>0</v>
      </c>
      <c r="AK154" s="354">
        <f t="shared" ref="AK154" si="376">AK153</f>
        <v>0</v>
      </c>
      <c r="AL154" s="354">
        <f t="shared" ref="AL154" si="377">AL153</f>
        <v>0</v>
      </c>
      <c r="AM154" s="354">
        <f t="shared" ref="AM154" si="378">AM153</f>
        <v>0</v>
      </c>
      <c r="AN154" s="354">
        <f t="shared" ref="AN154" si="379">AN153</f>
        <v>0</v>
      </c>
      <c r="AO154" s="354">
        <f t="shared" ref="AO154" si="380">AO153</f>
        <v>0</v>
      </c>
      <c r="AP154" s="354">
        <f t="shared" ref="AP154" si="381">AP153</f>
        <v>0</v>
      </c>
      <c r="AQ154" s="354">
        <f t="shared" ref="AQ154" si="382">AQ153</f>
        <v>0</v>
      </c>
      <c r="AR154" s="354">
        <f t="shared" ref="AR154" si="383">AR153</f>
        <v>0</v>
      </c>
      <c r="AS154" s="258"/>
    </row>
    <row r="155" spans="1:45" hidden="1" outlineLevel="1">
      <c r="B155" s="26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355"/>
      <c r="AF155" s="368"/>
      <c r="AG155" s="368"/>
      <c r="AH155" s="368"/>
      <c r="AI155" s="368"/>
      <c r="AJ155" s="368"/>
      <c r="AK155" s="368"/>
      <c r="AL155" s="368"/>
      <c r="AM155" s="368"/>
      <c r="AN155" s="368"/>
      <c r="AO155" s="368"/>
      <c r="AP155" s="368"/>
      <c r="AQ155" s="368"/>
      <c r="AR155" s="368"/>
      <c r="AS155" s="258"/>
    </row>
    <row r="156" spans="1:45" hidden="1" outlineLevel="1">
      <c r="A156" s="449">
        <v>37</v>
      </c>
      <c r="B156" s="265" t="s">
        <v>112</v>
      </c>
      <c r="C156" s="243" t="s">
        <v>22</v>
      </c>
      <c r="D156" s="247"/>
      <c r="E156" s="247"/>
      <c r="F156" s="247"/>
      <c r="G156" s="247"/>
      <c r="H156" s="247"/>
      <c r="I156" s="247"/>
      <c r="J156" s="247"/>
      <c r="K156" s="247"/>
      <c r="L156" s="247"/>
      <c r="M156" s="247"/>
      <c r="N156" s="247"/>
      <c r="O156" s="247"/>
      <c r="P156" s="247"/>
      <c r="Q156" s="247">
        <v>12</v>
      </c>
      <c r="R156" s="247"/>
      <c r="S156" s="247"/>
      <c r="T156" s="247"/>
      <c r="U156" s="247"/>
      <c r="V156" s="247"/>
      <c r="W156" s="247"/>
      <c r="X156" s="247"/>
      <c r="Y156" s="247"/>
      <c r="Z156" s="247"/>
      <c r="AA156" s="247"/>
      <c r="AB156" s="247"/>
      <c r="AC156" s="247"/>
      <c r="AD156" s="247"/>
      <c r="AE156" s="369"/>
      <c r="AF156" s="353"/>
      <c r="AG156" s="353"/>
      <c r="AH156" s="353"/>
      <c r="AI156" s="353"/>
      <c r="AJ156" s="353"/>
      <c r="AK156" s="353"/>
      <c r="AL156" s="358"/>
      <c r="AM156" s="358"/>
      <c r="AN156" s="358"/>
      <c r="AO156" s="358"/>
      <c r="AP156" s="358"/>
      <c r="AQ156" s="358"/>
      <c r="AR156" s="358"/>
      <c r="AS156" s="248">
        <f>SUM(AE156:AR156)</f>
        <v>0</v>
      </c>
    </row>
    <row r="157" spans="1:45" hidden="1" outlineLevel="1">
      <c r="B157" s="246" t="s">
        <v>955</v>
      </c>
      <c r="C157" s="243" t="s">
        <v>145</v>
      </c>
      <c r="D157" s="247"/>
      <c r="E157" s="247"/>
      <c r="F157" s="247"/>
      <c r="G157" s="247"/>
      <c r="H157" s="247"/>
      <c r="I157" s="247"/>
      <c r="J157" s="247"/>
      <c r="K157" s="247"/>
      <c r="L157" s="247"/>
      <c r="M157" s="247"/>
      <c r="N157" s="247"/>
      <c r="O157" s="247"/>
      <c r="P157" s="247"/>
      <c r="Q157" s="247">
        <f>Q156</f>
        <v>12</v>
      </c>
      <c r="R157" s="247"/>
      <c r="S157" s="247"/>
      <c r="T157" s="247"/>
      <c r="U157" s="247"/>
      <c r="V157" s="247"/>
      <c r="W157" s="247"/>
      <c r="X157" s="247"/>
      <c r="Y157" s="247"/>
      <c r="Z157" s="247"/>
      <c r="AA157" s="247"/>
      <c r="AB157" s="247"/>
      <c r="AC157" s="247"/>
      <c r="AD157" s="247"/>
      <c r="AE157" s="354">
        <f>AE156</f>
        <v>0</v>
      </c>
      <c r="AF157" s="354">
        <f t="shared" ref="AF157" si="384">AF156</f>
        <v>0</v>
      </c>
      <c r="AG157" s="354">
        <f t="shared" ref="AG157" si="385">AG156</f>
        <v>0</v>
      </c>
      <c r="AH157" s="354">
        <f t="shared" ref="AH157" si="386">AH156</f>
        <v>0</v>
      </c>
      <c r="AI157" s="354">
        <f t="shared" ref="AI157" si="387">AI156</f>
        <v>0</v>
      </c>
      <c r="AJ157" s="354">
        <f t="shared" ref="AJ157" si="388">AJ156</f>
        <v>0</v>
      </c>
      <c r="AK157" s="354">
        <f t="shared" ref="AK157" si="389">AK156</f>
        <v>0</v>
      </c>
      <c r="AL157" s="354">
        <f t="shared" ref="AL157" si="390">AL156</f>
        <v>0</v>
      </c>
      <c r="AM157" s="354">
        <f t="shared" ref="AM157" si="391">AM156</f>
        <v>0</v>
      </c>
      <c r="AN157" s="354">
        <f t="shared" ref="AN157" si="392">AN156</f>
        <v>0</v>
      </c>
      <c r="AO157" s="354">
        <f t="shared" ref="AO157" si="393">AO156</f>
        <v>0</v>
      </c>
      <c r="AP157" s="354">
        <f t="shared" ref="AP157" si="394">AP156</f>
        <v>0</v>
      </c>
      <c r="AQ157" s="354">
        <f t="shared" ref="AQ157" si="395">AQ156</f>
        <v>0</v>
      </c>
      <c r="AR157" s="354">
        <f t="shared" ref="AR157" si="396">AR156</f>
        <v>0</v>
      </c>
      <c r="AS157" s="258"/>
    </row>
    <row r="158" spans="1:45" hidden="1" outlineLevel="1">
      <c r="B158" s="26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355"/>
      <c r="AF158" s="368"/>
      <c r="AG158" s="368"/>
      <c r="AH158" s="368"/>
      <c r="AI158" s="368"/>
      <c r="AJ158" s="368"/>
      <c r="AK158" s="368"/>
      <c r="AL158" s="368"/>
      <c r="AM158" s="368"/>
      <c r="AN158" s="368"/>
      <c r="AO158" s="368"/>
      <c r="AP158" s="368"/>
      <c r="AQ158" s="368"/>
      <c r="AR158" s="368"/>
      <c r="AS158" s="258"/>
    </row>
    <row r="159" spans="1:45" hidden="1" outlineLevel="1">
      <c r="A159" s="449">
        <v>38</v>
      </c>
      <c r="B159" s="265" t="s">
        <v>113</v>
      </c>
      <c r="C159" s="243" t="s">
        <v>22</v>
      </c>
      <c r="D159" s="247"/>
      <c r="E159" s="247"/>
      <c r="F159" s="247"/>
      <c r="G159" s="247"/>
      <c r="H159" s="247"/>
      <c r="I159" s="247"/>
      <c r="J159" s="247"/>
      <c r="K159" s="247"/>
      <c r="L159" s="247"/>
      <c r="M159" s="247"/>
      <c r="N159" s="247"/>
      <c r="O159" s="247"/>
      <c r="P159" s="247"/>
      <c r="Q159" s="247">
        <v>12</v>
      </c>
      <c r="R159" s="247"/>
      <c r="S159" s="247"/>
      <c r="T159" s="247"/>
      <c r="U159" s="247"/>
      <c r="V159" s="247"/>
      <c r="W159" s="247"/>
      <c r="X159" s="247"/>
      <c r="Y159" s="247"/>
      <c r="Z159" s="247"/>
      <c r="AA159" s="247"/>
      <c r="AB159" s="247"/>
      <c r="AC159" s="247"/>
      <c r="AD159" s="247"/>
      <c r="AE159" s="369"/>
      <c r="AF159" s="353"/>
      <c r="AG159" s="353"/>
      <c r="AH159" s="353"/>
      <c r="AI159" s="353"/>
      <c r="AJ159" s="353"/>
      <c r="AK159" s="353"/>
      <c r="AL159" s="358"/>
      <c r="AM159" s="358"/>
      <c r="AN159" s="358"/>
      <c r="AO159" s="358"/>
      <c r="AP159" s="358"/>
      <c r="AQ159" s="358"/>
      <c r="AR159" s="358"/>
      <c r="AS159" s="248">
        <f>SUM(AE159:AR159)</f>
        <v>0</v>
      </c>
    </row>
    <row r="160" spans="1:45" hidden="1" outlineLevel="1">
      <c r="B160" s="246" t="s">
        <v>955</v>
      </c>
      <c r="C160" s="243" t="s">
        <v>145</v>
      </c>
      <c r="D160" s="247"/>
      <c r="E160" s="247"/>
      <c r="F160" s="247"/>
      <c r="G160" s="247"/>
      <c r="H160" s="247"/>
      <c r="I160" s="247"/>
      <c r="J160" s="247"/>
      <c r="K160" s="247"/>
      <c r="L160" s="247"/>
      <c r="M160" s="247"/>
      <c r="N160" s="247"/>
      <c r="O160" s="247"/>
      <c r="P160" s="247"/>
      <c r="Q160" s="247">
        <f>Q159</f>
        <v>12</v>
      </c>
      <c r="R160" s="247"/>
      <c r="S160" s="247"/>
      <c r="T160" s="247"/>
      <c r="U160" s="247"/>
      <c r="V160" s="247"/>
      <c r="W160" s="247"/>
      <c r="X160" s="247"/>
      <c r="Y160" s="247"/>
      <c r="Z160" s="247"/>
      <c r="AA160" s="247"/>
      <c r="AB160" s="247"/>
      <c r="AC160" s="247"/>
      <c r="AD160" s="247"/>
      <c r="AE160" s="354">
        <f>AE159</f>
        <v>0</v>
      </c>
      <c r="AF160" s="354">
        <f t="shared" ref="AF160" si="397">AF159</f>
        <v>0</v>
      </c>
      <c r="AG160" s="354">
        <f t="shared" ref="AG160" si="398">AG159</f>
        <v>0</v>
      </c>
      <c r="AH160" s="354">
        <f t="shared" ref="AH160" si="399">AH159</f>
        <v>0</v>
      </c>
      <c r="AI160" s="354">
        <f t="shared" ref="AI160" si="400">AI159</f>
        <v>0</v>
      </c>
      <c r="AJ160" s="354">
        <f t="shared" ref="AJ160" si="401">AJ159</f>
        <v>0</v>
      </c>
      <c r="AK160" s="354">
        <f t="shared" ref="AK160" si="402">AK159</f>
        <v>0</v>
      </c>
      <c r="AL160" s="354">
        <f t="shared" ref="AL160" si="403">AL159</f>
        <v>0</v>
      </c>
      <c r="AM160" s="354">
        <f t="shared" ref="AM160" si="404">AM159</f>
        <v>0</v>
      </c>
      <c r="AN160" s="354">
        <f t="shared" ref="AN160" si="405">AN159</f>
        <v>0</v>
      </c>
      <c r="AO160" s="354">
        <f t="shared" ref="AO160" si="406">AO159</f>
        <v>0</v>
      </c>
      <c r="AP160" s="354">
        <f t="shared" ref="AP160" si="407">AP159</f>
        <v>0</v>
      </c>
      <c r="AQ160" s="354">
        <f t="shared" ref="AQ160" si="408">AQ159</f>
        <v>0</v>
      </c>
      <c r="AR160" s="354">
        <f t="shared" ref="AR160" si="409">AR159</f>
        <v>0</v>
      </c>
      <c r="AS160" s="258"/>
    </row>
    <row r="161" spans="1:45" hidden="1" outlineLevel="1">
      <c r="B161" s="26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355"/>
      <c r="AF161" s="368"/>
      <c r="AG161" s="368"/>
      <c r="AH161" s="368"/>
      <c r="AI161" s="368"/>
      <c r="AJ161" s="368"/>
      <c r="AK161" s="368"/>
      <c r="AL161" s="368"/>
      <c r="AM161" s="368"/>
      <c r="AN161" s="368"/>
      <c r="AO161" s="368"/>
      <c r="AP161" s="368"/>
      <c r="AQ161" s="368"/>
      <c r="AR161" s="368"/>
      <c r="AS161" s="258"/>
    </row>
    <row r="162" spans="1:45" ht="30" hidden="1" outlineLevel="1">
      <c r="A162" s="449">
        <v>39</v>
      </c>
      <c r="B162" s="265" t="s">
        <v>114</v>
      </c>
      <c r="C162" s="243" t="s">
        <v>22</v>
      </c>
      <c r="D162" s="247"/>
      <c r="E162" s="247"/>
      <c r="F162" s="247"/>
      <c r="G162" s="247"/>
      <c r="H162" s="247"/>
      <c r="I162" s="247"/>
      <c r="J162" s="247"/>
      <c r="K162" s="247"/>
      <c r="L162" s="247"/>
      <c r="M162" s="247"/>
      <c r="N162" s="247"/>
      <c r="O162" s="247"/>
      <c r="P162" s="247"/>
      <c r="Q162" s="247">
        <v>12</v>
      </c>
      <c r="R162" s="247"/>
      <c r="S162" s="247"/>
      <c r="T162" s="247"/>
      <c r="U162" s="247"/>
      <c r="V162" s="247"/>
      <c r="W162" s="247"/>
      <c r="X162" s="247"/>
      <c r="Y162" s="247"/>
      <c r="Z162" s="247"/>
      <c r="AA162" s="247"/>
      <c r="AB162" s="247"/>
      <c r="AC162" s="247"/>
      <c r="AD162" s="247"/>
      <c r="AE162" s="369"/>
      <c r="AF162" s="353"/>
      <c r="AG162" s="353"/>
      <c r="AH162" s="353"/>
      <c r="AI162" s="353"/>
      <c r="AJ162" s="353"/>
      <c r="AK162" s="353"/>
      <c r="AL162" s="358"/>
      <c r="AM162" s="358"/>
      <c r="AN162" s="358"/>
      <c r="AO162" s="358"/>
      <c r="AP162" s="358"/>
      <c r="AQ162" s="358"/>
      <c r="AR162" s="358"/>
      <c r="AS162" s="248">
        <f>SUM(AE162:AR162)</f>
        <v>0</v>
      </c>
    </row>
    <row r="163" spans="1:45" hidden="1" outlineLevel="1">
      <c r="B163" s="246" t="s">
        <v>955</v>
      </c>
      <c r="C163" s="243" t="s">
        <v>145</v>
      </c>
      <c r="D163" s="247"/>
      <c r="E163" s="247"/>
      <c r="F163" s="247"/>
      <c r="G163" s="247"/>
      <c r="H163" s="247"/>
      <c r="I163" s="247"/>
      <c r="J163" s="247"/>
      <c r="K163" s="247"/>
      <c r="L163" s="247"/>
      <c r="M163" s="247"/>
      <c r="N163" s="247"/>
      <c r="O163" s="247"/>
      <c r="P163" s="247"/>
      <c r="Q163" s="247">
        <f>Q162</f>
        <v>12</v>
      </c>
      <c r="R163" s="247"/>
      <c r="S163" s="247"/>
      <c r="T163" s="247"/>
      <c r="U163" s="247"/>
      <c r="V163" s="247"/>
      <c r="W163" s="247"/>
      <c r="X163" s="247"/>
      <c r="Y163" s="247"/>
      <c r="Z163" s="247"/>
      <c r="AA163" s="247"/>
      <c r="AB163" s="247"/>
      <c r="AC163" s="247"/>
      <c r="AD163" s="247"/>
      <c r="AE163" s="354">
        <f>AE162</f>
        <v>0</v>
      </c>
      <c r="AF163" s="354">
        <f t="shared" ref="AF163" si="410">AF162</f>
        <v>0</v>
      </c>
      <c r="AG163" s="354">
        <f t="shared" ref="AG163" si="411">AG162</f>
        <v>0</v>
      </c>
      <c r="AH163" s="354">
        <f t="shared" ref="AH163" si="412">AH162</f>
        <v>0</v>
      </c>
      <c r="AI163" s="354">
        <f t="shared" ref="AI163" si="413">AI162</f>
        <v>0</v>
      </c>
      <c r="AJ163" s="354">
        <f t="shared" ref="AJ163" si="414">AJ162</f>
        <v>0</v>
      </c>
      <c r="AK163" s="354">
        <f t="shared" ref="AK163" si="415">AK162</f>
        <v>0</v>
      </c>
      <c r="AL163" s="354">
        <f t="shared" ref="AL163" si="416">AL162</f>
        <v>0</v>
      </c>
      <c r="AM163" s="354">
        <f t="shared" ref="AM163" si="417">AM162</f>
        <v>0</v>
      </c>
      <c r="AN163" s="354">
        <f t="shared" ref="AN163" si="418">AN162</f>
        <v>0</v>
      </c>
      <c r="AO163" s="354">
        <f t="shared" ref="AO163" si="419">AO162</f>
        <v>0</v>
      </c>
      <c r="AP163" s="354">
        <f t="shared" ref="AP163" si="420">AP162</f>
        <v>0</v>
      </c>
      <c r="AQ163" s="354">
        <f t="shared" ref="AQ163" si="421">AQ162</f>
        <v>0</v>
      </c>
      <c r="AR163" s="354">
        <f t="shared" ref="AR163" si="422">AR162</f>
        <v>0</v>
      </c>
      <c r="AS163" s="258"/>
    </row>
    <row r="164" spans="1:45" hidden="1" outlineLevel="1">
      <c r="B164" s="26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355"/>
      <c r="AF164" s="368"/>
      <c r="AG164" s="368"/>
      <c r="AH164" s="368"/>
      <c r="AI164" s="368"/>
      <c r="AJ164" s="368"/>
      <c r="AK164" s="368"/>
      <c r="AL164" s="368"/>
      <c r="AM164" s="368"/>
      <c r="AN164" s="368"/>
      <c r="AO164" s="368"/>
      <c r="AP164" s="368"/>
      <c r="AQ164" s="368"/>
      <c r="AR164" s="368"/>
      <c r="AS164" s="258"/>
    </row>
    <row r="165" spans="1:45" ht="30" hidden="1" outlineLevel="1">
      <c r="A165" s="449">
        <v>40</v>
      </c>
      <c r="B165" s="265" t="s">
        <v>115</v>
      </c>
      <c r="C165" s="243" t="s">
        <v>22</v>
      </c>
      <c r="D165" s="247"/>
      <c r="E165" s="247"/>
      <c r="F165" s="247"/>
      <c r="G165" s="247"/>
      <c r="H165" s="247"/>
      <c r="I165" s="247"/>
      <c r="J165" s="247"/>
      <c r="K165" s="247"/>
      <c r="L165" s="247"/>
      <c r="M165" s="247"/>
      <c r="N165" s="247"/>
      <c r="O165" s="247"/>
      <c r="P165" s="247"/>
      <c r="Q165" s="247">
        <v>12</v>
      </c>
      <c r="R165" s="247"/>
      <c r="S165" s="247"/>
      <c r="T165" s="247"/>
      <c r="U165" s="247"/>
      <c r="V165" s="247"/>
      <c r="W165" s="247"/>
      <c r="X165" s="247"/>
      <c r="Y165" s="247"/>
      <c r="Z165" s="247"/>
      <c r="AA165" s="247"/>
      <c r="AB165" s="247"/>
      <c r="AC165" s="247"/>
      <c r="AD165" s="247"/>
      <c r="AE165" s="369"/>
      <c r="AF165" s="353"/>
      <c r="AG165" s="353"/>
      <c r="AH165" s="353"/>
      <c r="AI165" s="353"/>
      <c r="AJ165" s="353"/>
      <c r="AK165" s="353"/>
      <c r="AL165" s="358"/>
      <c r="AM165" s="358"/>
      <c r="AN165" s="358"/>
      <c r="AO165" s="358"/>
      <c r="AP165" s="358"/>
      <c r="AQ165" s="358"/>
      <c r="AR165" s="358"/>
      <c r="AS165" s="248">
        <f>SUM(AE165:AR165)</f>
        <v>0</v>
      </c>
    </row>
    <row r="166" spans="1:45" hidden="1" outlineLevel="1">
      <c r="B166" s="246" t="s">
        <v>955</v>
      </c>
      <c r="C166" s="243" t="s">
        <v>145</v>
      </c>
      <c r="D166" s="247"/>
      <c r="E166" s="247"/>
      <c r="F166" s="247"/>
      <c r="G166" s="247"/>
      <c r="H166" s="247"/>
      <c r="I166" s="247"/>
      <c r="J166" s="247"/>
      <c r="K166" s="247"/>
      <c r="L166" s="247"/>
      <c r="M166" s="247"/>
      <c r="N166" s="247"/>
      <c r="O166" s="247"/>
      <c r="P166" s="247"/>
      <c r="Q166" s="247">
        <f>Q165</f>
        <v>12</v>
      </c>
      <c r="R166" s="247"/>
      <c r="S166" s="247"/>
      <c r="T166" s="247"/>
      <c r="U166" s="247"/>
      <c r="V166" s="247"/>
      <c r="W166" s="247"/>
      <c r="X166" s="247"/>
      <c r="Y166" s="247"/>
      <c r="Z166" s="247"/>
      <c r="AA166" s="247"/>
      <c r="AB166" s="247"/>
      <c r="AC166" s="247"/>
      <c r="AD166" s="247"/>
      <c r="AE166" s="354">
        <f>AE165</f>
        <v>0</v>
      </c>
      <c r="AF166" s="354">
        <f t="shared" ref="AF166" si="423">AF165</f>
        <v>0</v>
      </c>
      <c r="AG166" s="354">
        <f t="shared" ref="AG166" si="424">AG165</f>
        <v>0</v>
      </c>
      <c r="AH166" s="354">
        <f t="shared" ref="AH166" si="425">AH165</f>
        <v>0</v>
      </c>
      <c r="AI166" s="354">
        <f t="shared" ref="AI166" si="426">AI165</f>
        <v>0</v>
      </c>
      <c r="AJ166" s="354">
        <f t="shared" ref="AJ166" si="427">AJ165</f>
        <v>0</v>
      </c>
      <c r="AK166" s="354">
        <f t="shared" ref="AK166" si="428">AK165</f>
        <v>0</v>
      </c>
      <c r="AL166" s="354">
        <f t="shared" ref="AL166" si="429">AL165</f>
        <v>0</v>
      </c>
      <c r="AM166" s="354">
        <f t="shared" ref="AM166" si="430">AM165</f>
        <v>0</v>
      </c>
      <c r="AN166" s="354">
        <f t="shared" ref="AN166" si="431">AN165</f>
        <v>0</v>
      </c>
      <c r="AO166" s="354">
        <f t="shared" ref="AO166" si="432">AO165</f>
        <v>0</v>
      </c>
      <c r="AP166" s="354">
        <f t="shared" ref="AP166" si="433">AP165</f>
        <v>0</v>
      </c>
      <c r="AQ166" s="354">
        <f t="shared" ref="AQ166" si="434">AQ165</f>
        <v>0</v>
      </c>
      <c r="AR166" s="354">
        <f t="shared" ref="AR166" si="435">AR165</f>
        <v>0</v>
      </c>
      <c r="AS166" s="258"/>
    </row>
    <row r="167" spans="1:45" hidden="1" outlineLevel="1">
      <c r="B167" s="26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355"/>
      <c r="AF167" s="368"/>
      <c r="AG167" s="368"/>
      <c r="AH167" s="368"/>
      <c r="AI167" s="368"/>
      <c r="AJ167" s="368"/>
      <c r="AK167" s="368"/>
      <c r="AL167" s="368"/>
      <c r="AM167" s="368"/>
      <c r="AN167" s="368"/>
      <c r="AO167" s="368"/>
      <c r="AP167" s="368"/>
      <c r="AQ167" s="368"/>
      <c r="AR167" s="368"/>
      <c r="AS167" s="258"/>
    </row>
    <row r="168" spans="1:45" ht="30" hidden="1" outlineLevel="1">
      <c r="A168" s="449">
        <v>41</v>
      </c>
      <c r="B168" s="265" t="s">
        <v>116</v>
      </c>
      <c r="C168" s="243" t="s">
        <v>22</v>
      </c>
      <c r="D168" s="247"/>
      <c r="E168" s="247"/>
      <c r="F168" s="247"/>
      <c r="G168" s="247"/>
      <c r="H168" s="247"/>
      <c r="I168" s="247"/>
      <c r="J168" s="247"/>
      <c r="K168" s="247"/>
      <c r="L168" s="247"/>
      <c r="M168" s="247"/>
      <c r="N168" s="247"/>
      <c r="O168" s="247"/>
      <c r="P168" s="247"/>
      <c r="Q168" s="247">
        <v>12</v>
      </c>
      <c r="R168" s="247"/>
      <c r="S168" s="247"/>
      <c r="T168" s="247"/>
      <c r="U168" s="247"/>
      <c r="V168" s="247"/>
      <c r="W168" s="247"/>
      <c r="X168" s="247"/>
      <c r="Y168" s="247"/>
      <c r="Z168" s="247"/>
      <c r="AA168" s="247"/>
      <c r="AB168" s="247"/>
      <c r="AC168" s="247"/>
      <c r="AD168" s="247"/>
      <c r="AE168" s="369"/>
      <c r="AF168" s="353"/>
      <c r="AG168" s="353"/>
      <c r="AH168" s="353"/>
      <c r="AI168" s="353"/>
      <c r="AJ168" s="353"/>
      <c r="AK168" s="353"/>
      <c r="AL168" s="358"/>
      <c r="AM168" s="358"/>
      <c r="AN168" s="358"/>
      <c r="AO168" s="358"/>
      <c r="AP168" s="358"/>
      <c r="AQ168" s="358"/>
      <c r="AR168" s="358"/>
      <c r="AS168" s="248">
        <f>SUM(AE168:AR168)</f>
        <v>0</v>
      </c>
    </row>
    <row r="169" spans="1:45" hidden="1" outlineLevel="1">
      <c r="B169" s="246" t="s">
        <v>955</v>
      </c>
      <c r="C169" s="243" t="s">
        <v>145</v>
      </c>
      <c r="D169" s="247"/>
      <c r="E169" s="247"/>
      <c r="F169" s="247"/>
      <c r="G169" s="247"/>
      <c r="H169" s="247"/>
      <c r="I169" s="247"/>
      <c r="J169" s="247"/>
      <c r="K169" s="247"/>
      <c r="L169" s="247"/>
      <c r="M169" s="247"/>
      <c r="N169" s="247"/>
      <c r="O169" s="247"/>
      <c r="P169" s="247"/>
      <c r="Q169" s="247">
        <f>Q168</f>
        <v>12</v>
      </c>
      <c r="R169" s="247"/>
      <c r="S169" s="247"/>
      <c r="T169" s="247"/>
      <c r="U169" s="247"/>
      <c r="V169" s="247"/>
      <c r="W169" s="247"/>
      <c r="X169" s="247"/>
      <c r="Y169" s="247"/>
      <c r="Z169" s="247"/>
      <c r="AA169" s="247"/>
      <c r="AB169" s="247"/>
      <c r="AC169" s="247"/>
      <c r="AD169" s="247"/>
      <c r="AE169" s="354">
        <f>AE168</f>
        <v>0</v>
      </c>
      <c r="AF169" s="354">
        <f t="shared" ref="AF169" si="436">AF168</f>
        <v>0</v>
      </c>
      <c r="AG169" s="354">
        <f t="shared" ref="AG169" si="437">AG168</f>
        <v>0</v>
      </c>
      <c r="AH169" s="354">
        <f t="shared" ref="AH169" si="438">AH168</f>
        <v>0</v>
      </c>
      <c r="AI169" s="354">
        <f t="shared" ref="AI169" si="439">AI168</f>
        <v>0</v>
      </c>
      <c r="AJ169" s="354">
        <f t="shared" ref="AJ169" si="440">AJ168</f>
        <v>0</v>
      </c>
      <c r="AK169" s="354">
        <f t="shared" ref="AK169" si="441">AK168</f>
        <v>0</v>
      </c>
      <c r="AL169" s="354">
        <f t="shared" ref="AL169" si="442">AL168</f>
        <v>0</v>
      </c>
      <c r="AM169" s="354">
        <f t="shared" ref="AM169" si="443">AM168</f>
        <v>0</v>
      </c>
      <c r="AN169" s="354">
        <f t="shared" ref="AN169" si="444">AN168</f>
        <v>0</v>
      </c>
      <c r="AO169" s="354">
        <f t="shared" ref="AO169" si="445">AO168</f>
        <v>0</v>
      </c>
      <c r="AP169" s="354">
        <f t="shared" ref="AP169" si="446">AP168</f>
        <v>0</v>
      </c>
      <c r="AQ169" s="354">
        <f t="shared" ref="AQ169" si="447">AQ168</f>
        <v>0</v>
      </c>
      <c r="AR169" s="354">
        <f t="shared" ref="AR169" si="448">AR168</f>
        <v>0</v>
      </c>
      <c r="AS169" s="258"/>
    </row>
    <row r="170" spans="1:45" hidden="1" outlineLevel="1">
      <c r="B170" s="26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355"/>
      <c r="AF170" s="368"/>
      <c r="AG170" s="368"/>
      <c r="AH170" s="368"/>
      <c r="AI170" s="368"/>
      <c r="AJ170" s="368"/>
      <c r="AK170" s="368"/>
      <c r="AL170" s="368"/>
      <c r="AM170" s="368"/>
      <c r="AN170" s="368"/>
      <c r="AO170" s="368"/>
      <c r="AP170" s="368"/>
      <c r="AQ170" s="368"/>
      <c r="AR170" s="368"/>
      <c r="AS170" s="258"/>
    </row>
    <row r="171" spans="1:45" ht="30" hidden="1" outlineLevel="1">
      <c r="A171" s="449">
        <v>42</v>
      </c>
      <c r="B171" s="265" t="s">
        <v>117</v>
      </c>
      <c r="C171" s="243" t="s">
        <v>22</v>
      </c>
      <c r="D171" s="247"/>
      <c r="E171" s="247"/>
      <c r="F171" s="247"/>
      <c r="G171" s="247"/>
      <c r="H171" s="247"/>
      <c r="I171" s="247"/>
      <c r="J171" s="247"/>
      <c r="K171" s="247"/>
      <c r="L171" s="247"/>
      <c r="M171" s="247"/>
      <c r="N171" s="247"/>
      <c r="O171" s="247"/>
      <c r="P171" s="247"/>
      <c r="Q171" s="243"/>
      <c r="R171" s="247"/>
      <c r="S171" s="247"/>
      <c r="T171" s="247"/>
      <c r="U171" s="247"/>
      <c r="V171" s="247"/>
      <c r="W171" s="247"/>
      <c r="X171" s="247"/>
      <c r="Y171" s="247"/>
      <c r="Z171" s="247"/>
      <c r="AA171" s="247"/>
      <c r="AB171" s="247"/>
      <c r="AC171" s="247"/>
      <c r="AD171" s="247"/>
      <c r="AE171" s="369"/>
      <c r="AF171" s="353"/>
      <c r="AG171" s="353"/>
      <c r="AH171" s="353"/>
      <c r="AI171" s="353"/>
      <c r="AJ171" s="353"/>
      <c r="AK171" s="353"/>
      <c r="AL171" s="358"/>
      <c r="AM171" s="358"/>
      <c r="AN171" s="358"/>
      <c r="AO171" s="358"/>
      <c r="AP171" s="358"/>
      <c r="AQ171" s="358"/>
      <c r="AR171" s="358"/>
      <c r="AS171" s="248">
        <f>SUM(AE171:AR171)</f>
        <v>0</v>
      </c>
    </row>
    <row r="172" spans="1:45" hidden="1" outlineLevel="1">
      <c r="B172" s="246" t="s">
        <v>955</v>
      </c>
      <c r="C172" s="243" t="s">
        <v>145</v>
      </c>
      <c r="D172" s="247"/>
      <c r="E172" s="247"/>
      <c r="F172" s="247"/>
      <c r="G172" s="247"/>
      <c r="H172" s="247"/>
      <c r="I172" s="247"/>
      <c r="J172" s="247"/>
      <c r="K172" s="247"/>
      <c r="L172" s="247"/>
      <c r="M172" s="247"/>
      <c r="N172" s="247"/>
      <c r="O172" s="247"/>
      <c r="P172" s="247"/>
      <c r="Q172" s="406"/>
      <c r="R172" s="247"/>
      <c r="S172" s="247"/>
      <c r="T172" s="247"/>
      <c r="U172" s="247"/>
      <c r="V172" s="247"/>
      <c r="W172" s="247"/>
      <c r="X172" s="247"/>
      <c r="Y172" s="247"/>
      <c r="Z172" s="247"/>
      <c r="AA172" s="247"/>
      <c r="AB172" s="247"/>
      <c r="AC172" s="247"/>
      <c r="AD172" s="247"/>
      <c r="AE172" s="354">
        <f>AE171</f>
        <v>0</v>
      </c>
      <c r="AF172" s="354">
        <f t="shared" ref="AF172" si="449">AF171</f>
        <v>0</v>
      </c>
      <c r="AG172" s="354">
        <f t="shared" ref="AG172" si="450">AG171</f>
        <v>0</v>
      </c>
      <c r="AH172" s="354">
        <f t="shared" ref="AH172" si="451">AH171</f>
        <v>0</v>
      </c>
      <c r="AI172" s="354">
        <f t="shared" ref="AI172" si="452">AI171</f>
        <v>0</v>
      </c>
      <c r="AJ172" s="354">
        <f t="shared" ref="AJ172" si="453">AJ171</f>
        <v>0</v>
      </c>
      <c r="AK172" s="354">
        <f t="shared" ref="AK172" si="454">AK171</f>
        <v>0</v>
      </c>
      <c r="AL172" s="354">
        <f t="shared" ref="AL172" si="455">AL171</f>
        <v>0</v>
      </c>
      <c r="AM172" s="354">
        <f t="shared" ref="AM172" si="456">AM171</f>
        <v>0</v>
      </c>
      <c r="AN172" s="354">
        <f t="shared" ref="AN172" si="457">AN171</f>
        <v>0</v>
      </c>
      <c r="AO172" s="354">
        <f t="shared" ref="AO172" si="458">AO171</f>
        <v>0</v>
      </c>
      <c r="AP172" s="354">
        <f t="shared" ref="AP172" si="459">AP171</f>
        <v>0</v>
      </c>
      <c r="AQ172" s="354">
        <f t="shared" ref="AQ172" si="460">AQ171</f>
        <v>0</v>
      </c>
      <c r="AR172" s="354">
        <f t="shared" ref="AR172" si="461">AR171</f>
        <v>0</v>
      </c>
      <c r="AS172" s="258"/>
    </row>
    <row r="173" spans="1:45" hidden="1" outlineLevel="1">
      <c r="B173" s="26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355"/>
      <c r="AF173" s="368"/>
      <c r="AG173" s="368"/>
      <c r="AH173" s="368"/>
      <c r="AI173" s="368"/>
      <c r="AJ173" s="368"/>
      <c r="AK173" s="368"/>
      <c r="AL173" s="368"/>
      <c r="AM173" s="368"/>
      <c r="AN173" s="368"/>
      <c r="AO173" s="368"/>
      <c r="AP173" s="368"/>
      <c r="AQ173" s="368"/>
      <c r="AR173" s="368"/>
      <c r="AS173" s="258"/>
    </row>
    <row r="174" spans="1:45" hidden="1" outlineLevel="1">
      <c r="A174" s="449">
        <v>43</v>
      </c>
      <c r="B174" s="265" t="s">
        <v>118</v>
      </c>
      <c r="C174" s="243" t="s">
        <v>22</v>
      </c>
      <c r="D174" s="247"/>
      <c r="E174" s="247"/>
      <c r="F174" s="247"/>
      <c r="G174" s="247"/>
      <c r="H174" s="247"/>
      <c r="I174" s="247"/>
      <c r="J174" s="247"/>
      <c r="K174" s="247"/>
      <c r="L174" s="247"/>
      <c r="M174" s="247"/>
      <c r="N174" s="247"/>
      <c r="O174" s="247"/>
      <c r="P174" s="247"/>
      <c r="Q174" s="247">
        <v>12</v>
      </c>
      <c r="R174" s="247"/>
      <c r="S174" s="247"/>
      <c r="T174" s="247"/>
      <c r="U174" s="247"/>
      <c r="V174" s="247"/>
      <c r="W174" s="247"/>
      <c r="X174" s="247"/>
      <c r="Y174" s="247"/>
      <c r="Z174" s="247"/>
      <c r="AA174" s="247"/>
      <c r="AB174" s="247"/>
      <c r="AC174" s="247"/>
      <c r="AD174" s="247"/>
      <c r="AE174" s="369"/>
      <c r="AF174" s="353"/>
      <c r="AG174" s="353"/>
      <c r="AH174" s="353"/>
      <c r="AI174" s="353"/>
      <c r="AJ174" s="353"/>
      <c r="AK174" s="353"/>
      <c r="AL174" s="358"/>
      <c r="AM174" s="358"/>
      <c r="AN174" s="358"/>
      <c r="AO174" s="358"/>
      <c r="AP174" s="358"/>
      <c r="AQ174" s="358"/>
      <c r="AR174" s="358"/>
      <c r="AS174" s="248">
        <f>SUM(AE174:AR174)</f>
        <v>0</v>
      </c>
    </row>
    <row r="175" spans="1:45" hidden="1" outlineLevel="1">
      <c r="B175" s="246" t="s">
        <v>955</v>
      </c>
      <c r="C175" s="243" t="s">
        <v>145</v>
      </c>
      <c r="D175" s="247"/>
      <c r="E175" s="247"/>
      <c r="F175" s="247"/>
      <c r="G175" s="247"/>
      <c r="H175" s="247"/>
      <c r="I175" s="247"/>
      <c r="J175" s="247"/>
      <c r="K175" s="247"/>
      <c r="L175" s="247"/>
      <c r="M175" s="247"/>
      <c r="N175" s="247"/>
      <c r="O175" s="247"/>
      <c r="P175" s="247"/>
      <c r="Q175" s="247">
        <f>Q174</f>
        <v>12</v>
      </c>
      <c r="R175" s="247"/>
      <c r="S175" s="247"/>
      <c r="T175" s="247"/>
      <c r="U175" s="247"/>
      <c r="V175" s="247"/>
      <c r="W175" s="247"/>
      <c r="X175" s="247"/>
      <c r="Y175" s="247"/>
      <c r="Z175" s="247"/>
      <c r="AA175" s="247"/>
      <c r="AB175" s="247"/>
      <c r="AC175" s="247"/>
      <c r="AD175" s="247"/>
      <c r="AE175" s="354">
        <f>AE174</f>
        <v>0</v>
      </c>
      <c r="AF175" s="354">
        <f t="shared" ref="AF175" si="462">AF174</f>
        <v>0</v>
      </c>
      <c r="AG175" s="354">
        <f t="shared" ref="AG175" si="463">AG174</f>
        <v>0</v>
      </c>
      <c r="AH175" s="354">
        <f t="shared" ref="AH175" si="464">AH174</f>
        <v>0</v>
      </c>
      <c r="AI175" s="354">
        <f t="shared" ref="AI175" si="465">AI174</f>
        <v>0</v>
      </c>
      <c r="AJ175" s="354">
        <f t="shared" ref="AJ175" si="466">AJ174</f>
        <v>0</v>
      </c>
      <c r="AK175" s="354">
        <f t="shared" ref="AK175" si="467">AK174</f>
        <v>0</v>
      </c>
      <c r="AL175" s="354">
        <f t="shared" ref="AL175" si="468">AL174</f>
        <v>0</v>
      </c>
      <c r="AM175" s="354">
        <f t="shared" ref="AM175" si="469">AM174</f>
        <v>0</v>
      </c>
      <c r="AN175" s="354">
        <f t="shared" ref="AN175" si="470">AN174</f>
        <v>0</v>
      </c>
      <c r="AO175" s="354">
        <f t="shared" ref="AO175" si="471">AO174</f>
        <v>0</v>
      </c>
      <c r="AP175" s="354">
        <f t="shared" ref="AP175" si="472">AP174</f>
        <v>0</v>
      </c>
      <c r="AQ175" s="354">
        <f t="shared" ref="AQ175" si="473">AQ174</f>
        <v>0</v>
      </c>
      <c r="AR175" s="354">
        <f t="shared" ref="AR175" si="474">AR174</f>
        <v>0</v>
      </c>
      <c r="AS175" s="258"/>
    </row>
    <row r="176" spans="1:45" hidden="1" outlineLevel="1">
      <c r="B176" s="26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355"/>
      <c r="AF176" s="368"/>
      <c r="AG176" s="368"/>
      <c r="AH176" s="368"/>
      <c r="AI176" s="368"/>
      <c r="AJ176" s="368"/>
      <c r="AK176" s="368"/>
      <c r="AL176" s="368"/>
      <c r="AM176" s="368"/>
      <c r="AN176" s="368"/>
      <c r="AO176" s="368"/>
      <c r="AP176" s="368"/>
      <c r="AQ176" s="368"/>
      <c r="AR176" s="368"/>
      <c r="AS176" s="258"/>
    </row>
    <row r="177" spans="1:45" ht="30" hidden="1" outlineLevel="1">
      <c r="A177" s="449">
        <v>44</v>
      </c>
      <c r="B177" s="265" t="s">
        <v>983</v>
      </c>
      <c r="C177" s="243" t="s">
        <v>22</v>
      </c>
      <c r="D177" s="247"/>
      <c r="E177" s="247"/>
      <c r="F177" s="247"/>
      <c r="G177" s="247"/>
      <c r="H177" s="247"/>
      <c r="I177" s="247"/>
      <c r="J177" s="247"/>
      <c r="K177" s="247"/>
      <c r="L177" s="247"/>
      <c r="M177" s="247"/>
      <c r="N177" s="247"/>
      <c r="O177" s="247"/>
      <c r="P177" s="247"/>
      <c r="Q177" s="247">
        <v>12</v>
      </c>
      <c r="R177" s="247"/>
      <c r="S177" s="247"/>
      <c r="T177" s="247"/>
      <c r="U177" s="247"/>
      <c r="V177" s="247"/>
      <c r="W177" s="247"/>
      <c r="X177" s="247"/>
      <c r="Y177" s="247"/>
      <c r="Z177" s="247"/>
      <c r="AA177" s="247"/>
      <c r="AB177" s="247"/>
      <c r="AC177" s="247"/>
      <c r="AD177" s="247"/>
      <c r="AE177" s="369"/>
      <c r="AF177" s="353"/>
      <c r="AG177" s="353"/>
      <c r="AH177" s="353"/>
      <c r="AI177" s="353"/>
      <c r="AJ177" s="353"/>
      <c r="AK177" s="353"/>
      <c r="AL177" s="358"/>
      <c r="AM177" s="358"/>
      <c r="AN177" s="358"/>
      <c r="AO177" s="358"/>
      <c r="AP177" s="358"/>
      <c r="AQ177" s="358"/>
      <c r="AR177" s="358"/>
      <c r="AS177" s="248">
        <f>SUM(AE177:AR177)</f>
        <v>0</v>
      </c>
    </row>
    <row r="178" spans="1:45" hidden="1" outlineLevel="1">
      <c r="B178" s="246" t="s">
        <v>955</v>
      </c>
      <c r="C178" s="243" t="s">
        <v>145</v>
      </c>
      <c r="D178" s="247"/>
      <c r="E178" s="247"/>
      <c r="F178" s="247"/>
      <c r="G178" s="247"/>
      <c r="H178" s="247"/>
      <c r="I178" s="247"/>
      <c r="J178" s="247"/>
      <c r="K178" s="247"/>
      <c r="L178" s="247"/>
      <c r="M178" s="247"/>
      <c r="N178" s="247"/>
      <c r="O178" s="247"/>
      <c r="P178" s="247"/>
      <c r="Q178" s="247">
        <f>Q177</f>
        <v>12</v>
      </c>
      <c r="R178" s="247"/>
      <c r="S178" s="247"/>
      <c r="T178" s="247"/>
      <c r="U178" s="247"/>
      <c r="V178" s="247"/>
      <c r="W178" s="247"/>
      <c r="X178" s="247"/>
      <c r="Y178" s="247"/>
      <c r="Z178" s="247"/>
      <c r="AA178" s="247"/>
      <c r="AB178" s="247"/>
      <c r="AC178" s="247"/>
      <c r="AD178" s="247"/>
      <c r="AE178" s="354">
        <f>AE177</f>
        <v>0</v>
      </c>
      <c r="AF178" s="354">
        <f t="shared" ref="AF178" si="475">AF177</f>
        <v>0</v>
      </c>
      <c r="AG178" s="354">
        <f t="shared" ref="AG178" si="476">AG177</f>
        <v>0</v>
      </c>
      <c r="AH178" s="354">
        <f t="shared" ref="AH178" si="477">AH177</f>
        <v>0</v>
      </c>
      <c r="AI178" s="354">
        <f t="shared" ref="AI178" si="478">AI177</f>
        <v>0</v>
      </c>
      <c r="AJ178" s="354">
        <f t="shared" ref="AJ178" si="479">AJ177</f>
        <v>0</v>
      </c>
      <c r="AK178" s="354">
        <f t="shared" ref="AK178" si="480">AK177</f>
        <v>0</v>
      </c>
      <c r="AL178" s="354">
        <f t="shared" ref="AL178" si="481">AL177</f>
        <v>0</v>
      </c>
      <c r="AM178" s="354">
        <f t="shared" ref="AM178" si="482">AM177</f>
        <v>0</v>
      </c>
      <c r="AN178" s="354">
        <f t="shared" ref="AN178" si="483">AN177</f>
        <v>0</v>
      </c>
      <c r="AO178" s="354">
        <f t="shared" ref="AO178" si="484">AO177</f>
        <v>0</v>
      </c>
      <c r="AP178" s="354">
        <f t="shared" ref="AP178" si="485">AP177</f>
        <v>0</v>
      </c>
      <c r="AQ178" s="354">
        <f t="shared" ref="AQ178" si="486">AQ177</f>
        <v>0</v>
      </c>
      <c r="AR178" s="354">
        <f t="shared" ref="AR178" si="487">AR177</f>
        <v>0</v>
      </c>
      <c r="AS178" s="258"/>
    </row>
    <row r="179" spans="1:45" hidden="1" outlineLevel="1">
      <c r="B179" s="26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355"/>
      <c r="AF179" s="368"/>
      <c r="AG179" s="368"/>
      <c r="AH179" s="368"/>
      <c r="AI179" s="368"/>
      <c r="AJ179" s="368"/>
      <c r="AK179" s="368"/>
      <c r="AL179" s="368"/>
      <c r="AM179" s="368"/>
      <c r="AN179" s="368"/>
      <c r="AO179" s="368"/>
      <c r="AP179" s="368"/>
      <c r="AQ179" s="368"/>
      <c r="AR179" s="368"/>
      <c r="AS179" s="258"/>
    </row>
    <row r="180" spans="1:45" ht="30" hidden="1" outlineLevel="1">
      <c r="A180" s="449">
        <v>45</v>
      </c>
      <c r="B180" s="265" t="s">
        <v>119</v>
      </c>
      <c r="C180" s="243" t="s">
        <v>22</v>
      </c>
      <c r="D180" s="247"/>
      <c r="E180" s="247"/>
      <c r="F180" s="247"/>
      <c r="G180" s="247"/>
      <c r="H180" s="247"/>
      <c r="I180" s="247"/>
      <c r="J180" s="247"/>
      <c r="K180" s="247"/>
      <c r="L180" s="247"/>
      <c r="M180" s="247"/>
      <c r="N180" s="247"/>
      <c r="O180" s="247"/>
      <c r="P180" s="247"/>
      <c r="Q180" s="247">
        <v>12</v>
      </c>
      <c r="R180" s="247"/>
      <c r="S180" s="247"/>
      <c r="T180" s="247"/>
      <c r="U180" s="247"/>
      <c r="V180" s="247"/>
      <c r="W180" s="247"/>
      <c r="X180" s="247"/>
      <c r="Y180" s="247"/>
      <c r="Z180" s="247"/>
      <c r="AA180" s="247"/>
      <c r="AB180" s="247"/>
      <c r="AC180" s="247"/>
      <c r="AD180" s="247"/>
      <c r="AE180" s="369"/>
      <c r="AF180" s="353"/>
      <c r="AG180" s="353"/>
      <c r="AH180" s="353"/>
      <c r="AI180" s="353"/>
      <c r="AJ180" s="353"/>
      <c r="AK180" s="353"/>
      <c r="AL180" s="358"/>
      <c r="AM180" s="358"/>
      <c r="AN180" s="358"/>
      <c r="AO180" s="358"/>
      <c r="AP180" s="358"/>
      <c r="AQ180" s="358"/>
      <c r="AR180" s="358"/>
      <c r="AS180" s="248">
        <f>SUM(AE180:AR180)</f>
        <v>0</v>
      </c>
    </row>
    <row r="181" spans="1:45" hidden="1" outlineLevel="1">
      <c r="B181" s="246" t="s">
        <v>955</v>
      </c>
      <c r="C181" s="243" t="s">
        <v>145</v>
      </c>
      <c r="D181" s="247"/>
      <c r="E181" s="247"/>
      <c r="F181" s="247"/>
      <c r="G181" s="247"/>
      <c r="H181" s="247"/>
      <c r="I181" s="247"/>
      <c r="J181" s="247"/>
      <c r="K181" s="247"/>
      <c r="L181" s="247"/>
      <c r="M181" s="247"/>
      <c r="N181" s="247"/>
      <c r="O181" s="247"/>
      <c r="P181" s="247"/>
      <c r="Q181" s="247">
        <f>Q180</f>
        <v>12</v>
      </c>
      <c r="R181" s="247"/>
      <c r="S181" s="247"/>
      <c r="T181" s="247"/>
      <c r="U181" s="247"/>
      <c r="V181" s="247"/>
      <c r="W181" s="247"/>
      <c r="X181" s="247"/>
      <c r="Y181" s="247"/>
      <c r="Z181" s="247"/>
      <c r="AA181" s="247"/>
      <c r="AB181" s="247"/>
      <c r="AC181" s="247"/>
      <c r="AD181" s="247"/>
      <c r="AE181" s="354">
        <f>AE180</f>
        <v>0</v>
      </c>
      <c r="AF181" s="354">
        <f t="shared" ref="AF181" si="488">AF180</f>
        <v>0</v>
      </c>
      <c r="AG181" s="354">
        <f t="shared" ref="AG181" si="489">AG180</f>
        <v>0</v>
      </c>
      <c r="AH181" s="354">
        <f t="shared" ref="AH181" si="490">AH180</f>
        <v>0</v>
      </c>
      <c r="AI181" s="354">
        <f t="shared" ref="AI181" si="491">AI180</f>
        <v>0</v>
      </c>
      <c r="AJ181" s="354">
        <f t="shared" ref="AJ181" si="492">AJ180</f>
        <v>0</v>
      </c>
      <c r="AK181" s="354">
        <f t="shared" ref="AK181" si="493">AK180</f>
        <v>0</v>
      </c>
      <c r="AL181" s="354">
        <f t="shared" ref="AL181" si="494">AL180</f>
        <v>0</v>
      </c>
      <c r="AM181" s="354">
        <f t="shared" ref="AM181" si="495">AM180</f>
        <v>0</v>
      </c>
      <c r="AN181" s="354">
        <f t="shared" ref="AN181" si="496">AN180</f>
        <v>0</v>
      </c>
      <c r="AO181" s="354">
        <f t="shared" ref="AO181" si="497">AO180</f>
        <v>0</v>
      </c>
      <c r="AP181" s="354">
        <f t="shared" ref="AP181" si="498">AP180</f>
        <v>0</v>
      </c>
      <c r="AQ181" s="354">
        <f t="shared" ref="AQ181" si="499">AQ180</f>
        <v>0</v>
      </c>
      <c r="AR181" s="354">
        <f t="shared" ref="AR181" si="500">AR180</f>
        <v>0</v>
      </c>
      <c r="AS181" s="258"/>
    </row>
    <row r="182" spans="1:45" hidden="1" outlineLevel="1">
      <c r="B182" s="26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355"/>
      <c r="AF182" s="368"/>
      <c r="AG182" s="368"/>
      <c r="AH182" s="368"/>
      <c r="AI182" s="368"/>
      <c r="AJ182" s="368"/>
      <c r="AK182" s="368"/>
      <c r="AL182" s="368"/>
      <c r="AM182" s="368"/>
      <c r="AN182" s="368"/>
      <c r="AO182" s="368"/>
      <c r="AP182" s="368"/>
      <c r="AQ182" s="368"/>
      <c r="AR182" s="368"/>
      <c r="AS182" s="258"/>
    </row>
    <row r="183" spans="1:45" ht="30" hidden="1" outlineLevel="1">
      <c r="A183" s="449">
        <v>46</v>
      </c>
      <c r="B183" s="265" t="s">
        <v>120</v>
      </c>
      <c r="C183" s="243" t="s">
        <v>22</v>
      </c>
      <c r="D183" s="247"/>
      <c r="E183" s="247"/>
      <c r="F183" s="247"/>
      <c r="G183" s="247"/>
      <c r="H183" s="247"/>
      <c r="I183" s="247"/>
      <c r="J183" s="247"/>
      <c r="K183" s="247"/>
      <c r="L183" s="247"/>
      <c r="M183" s="247"/>
      <c r="N183" s="247"/>
      <c r="O183" s="247"/>
      <c r="P183" s="247"/>
      <c r="Q183" s="247">
        <v>12</v>
      </c>
      <c r="R183" s="247"/>
      <c r="S183" s="247"/>
      <c r="T183" s="247"/>
      <c r="U183" s="247"/>
      <c r="V183" s="247"/>
      <c r="W183" s="247"/>
      <c r="X183" s="247"/>
      <c r="Y183" s="247"/>
      <c r="Z183" s="247"/>
      <c r="AA183" s="247"/>
      <c r="AB183" s="247"/>
      <c r="AC183" s="247"/>
      <c r="AD183" s="247"/>
      <c r="AE183" s="369"/>
      <c r="AF183" s="353"/>
      <c r="AG183" s="353"/>
      <c r="AH183" s="353"/>
      <c r="AI183" s="353"/>
      <c r="AJ183" s="353"/>
      <c r="AK183" s="353"/>
      <c r="AL183" s="358"/>
      <c r="AM183" s="358"/>
      <c r="AN183" s="358"/>
      <c r="AO183" s="358"/>
      <c r="AP183" s="358"/>
      <c r="AQ183" s="358"/>
      <c r="AR183" s="358"/>
      <c r="AS183" s="248">
        <f>SUM(AE183:AR183)</f>
        <v>0</v>
      </c>
    </row>
    <row r="184" spans="1:45" hidden="1" outlineLevel="1">
      <c r="B184" s="246" t="s">
        <v>955</v>
      </c>
      <c r="C184" s="243" t="s">
        <v>145</v>
      </c>
      <c r="D184" s="247"/>
      <c r="E184" s="247"/>
      <c r="F184" s="247"/>
      <c r="G184" s="247"/>
      <c r="H184" s="247"/>
      <c r="I184" s="247"/>
      <c r="J184" s="247"/>
      <c r="K184" s="247"/>
      <c r="L184" s="247"/>
      <c r="M184" s="247"/>
      <c r="N184" s="247"/>
      <c r="O184" s="247"/>
      <c r="P184" s="247"/>
      <c r="Q184" s="247">
        <f>Q183</f>
        <v>12</v>
      </c>
      <c r="R184" s="247"/>
      <c r="S184" s="247"/>
      <c r="T184" s="247"/>
      <c r="U184" s="247"/>
      <c r="V184" s="247"/>
      <c r="W184" s="247"/>
      <c r="X184" s="247"/>
      <c r="Y184" s="247"/>
      <c r="Z184" s="247"/>
      <c r="AA184" s="247"/>
      <c r="AB184" s="247"/>
      <c r="AC184" s="247"/>
      <c r="AD184" s="247"/>
      <c r="AE184" s="354">
        <f>AE183</f>
        <v>0</v>
      </c>
      <c r="AF184" s="354">
        <f t="shared" ref="AF184" si="501">AF183</f>
        <v>0</v>
      </c>
      <c r="AG184" s="354">
        <f t="shared" ref="AG184" si="502">AG183</f>
        <v>0</v>
      </c>
      <c r="AH184" s="354">
        <f t="shared" ref="AH184" si="503">AH183</f>
        <v>0</v>
      </c>
      <c r="AI184" s="354">
        <f t="shared" ref="AI184" si="504">AI183</f>
        <v>0</v>
      </c>
      <c r="AJ184" s="354">
        <f t="shared" ref="AJ184" si="505">AJ183</f>
        <v>0</v>
      </c>
      <c r="AK184" s="354">
        <f t="shared" ref="AK184" si="506">AK183</f>
        <v>0</v>
      </c>
      <c r="AL184" s="354">
        <f t="shared" ref="AL184" si="507">AL183</f>
        <v>0</v>
      </c>
      <c r="AM184" s="354">
        <f t="shared" ref="AM184" si="508">AM183</f>
        <v>0</v>
      </c>
      <c r="AN184" s="354">
        <f t="shared" ref="AN184" si="509">AN183</f>
        <v>0</v>
      </c>
      <c r="AO184" s="354">
        <f t="shared" ref="AO184" si="510">AO183</f>
        <v>0</v>
      </c>
      <c r="AP184" s="354">
        <f t="shared" ref="AP184" si="511">AP183</f>
        <v>0</v>
      </c>
      <c r="AQ184" s="354">
        <f t="shared" ref="AQ184" si="512">AQ183</f>
        <v>0</v>
      </c>
      <c r="AR184" s="354">
        <f t="shared" ref="AR184" si="513">AR183</f>
        <v>0</v>
      </c>
      <c r="AS184" s="258"/>
    </row>
    <row r="185" spans="1:45" hidden="1" outlineLevel="1">
      <c r="B185" s="26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355"/>
      <c r="AF185" s="368"/>
      <c r="AG185" s="368"/>
      <c r="AH185" s="368"/>
      <c r="AI185" s="368"/>
      <c r="AJ185" s="368"/>
      <c r="AK185" s="368"/>
      <c r="AL185" s="368"/>
      <c r="AM185" s="368"/>
      <c r="AN185" s="368"/>
      <c r="AO185" s="368"/>
      <c r="AP185" s="368"/>
      <c r="AQ185" s="368"/>
      <c r="AR185" s="368"/>
      <c r="AS185" s="258"/>
    </row>
    <row r="186" spans="1:45" ht="30" hidden="1" outlineLevel="1">
      <c r="A186" s="449">
        <v>47</v>
      </c>
      <c r="B186" s="265" t="s">
        <v>121</v>
      </c>
      <c r="C186" s="243" t="s">
        <v>22</v>
      </c>
      <c r="D186" s="247"/>
      <c r="E186" s="247"/>
      <c r="F186" s="247"/>
      <c r="G186" s="247"/>
      <c r="H186" s="247"/>
      <c r="I186" s="247"/>
      <c r="J186" s="247"/>
      <c r="K186" s="247"/>
      <c r="L186" s="247"/>
      <c r="M186" s="247"/>
      <c r="N186" s="247"/>
      <c r="O186" s="247"/>
      <c r="P186" s="247"/>
      <c r="Q186" s="247">
        <v>12</v>
      </c>
      <c r="R186" s="247"/>
      <c r="S186" s="247"/>
      <c r="T186" s="247"/>
      <c r="U186" s="247"/>
      <c r="V186" s="247"/>
      <c r="W186" s="247"/>
      <c r="X186" s="247"/>
      <c r="Y186" s="247"/>
      <c r="Z186" s="247"/>
      <c r="AA186" s="247"/>
      <c r="AB186" s="247"/>
      <c r="AC186" s="247"/>
      <c r="AD186" s="247"/>
      <c r="AE186" s="369"/>
      <c r="AF186" s="353"/>
      <c r="AG186" s="353"/>
      <c r="AH186" s="353"/>
      <c r="AI186" s="353"/>
      <c r="AJ186" s="353"/>
      <c r="AK186" s="353"/>
      <c r="AL186" s="358"/>
      <c r="AM186" s="358"/>
      <c r="AN186" s="358"/>
      <c r="AO186" s="358"/>
      <c r="AP186" s="358"/>
      <c r="AQ186" s="358"/>
      <c r="AR186" s="358"/>
      <c r="AS186" s="248">
        <f>SUM(AE186:AR186)</f>
        <v>0</v>
      </c>
    </row>
    <row r="187" spans="1:45" hidden="1" outlineLevel="1">
      <c r="B187" s="246" t="s">
        <v>955</v>
      </c>
      <c r="C187" s="243" t="s">
        <v>145</v>
      </c>
      <c r="D187" s="247"/>
      <c r="E187" s="247"/>
      <c r="F187" s="247"/>
      <c r="G187" s="247"/>
      <c r="H187" s="247"/>
      <c r="I187" s="247"/>
      <c r="J187" s="247"/>
      <c r="K187" s="247"/>
      <c r="L187" s="247"/>
      <c r="M187" s="247"/>
      <c r="N187" s="247"/>
      <c r="O187" s="247"/>
      <c r="P187" s="247"/>
      <c r="Q187" s="247">
        <f>Q186</f>
        <v>12</v>
      </c>
      <c r="R187" s="247"/>
      <c r="S187" s="247"/>
      <c r="T187" s="247"/>
      <c r="U187" s="247"/>
      <c r="V187" s="247"/>
      <c r="W187" s="247"/>
      <c r="X187" s="247"/>
      <c r="Y187" s="247"/>
      <c r="Z187" s="247"/>
      <c r="AA187" s="247"/>
      <c r="AB187" s="247"/>
      <c r="AC187" s="247"/>
      <c r="AD187" s="247"/>
      <c r="AE187" s="354">
        <f>AE186</f>
        <v>0</v>
      </c>
      <c r="AF187" s="354">
        <f t="shared" ref="AF187" si="514">AF186</f>
        <v>0</v>
      </c>
      <c r="AG187" s="354">
        <f t="shared" ref="AG187" si="515">AG186</f>
        <v>0</v>
      </c>
      <c r="AH187" s="354">
        <f t="shared" ref="AH187" si="516">AH186</f>
        <v>0</v>
      </c>
      <c r="AI187" s="354">
        <f t="shared" ref="AI187" si="517">AI186</f>
        <v>0</v>
      </c>
      <c r="AJ187" s="354">
        <f t="shared" ref="AJ187" si="518">AJ186</f>
        <v>0</v>
      </c>
      <c r="AK187" s="354">
        <f t="shared" ref="AK187" si="519">AK186</f>
        <v>0</v>
      </c>
      <c r="AL187" s="354">
        <f t="shared" ref="AL187" si="520">AL186</f>
        <v>0</v>
      </c>
      <c r="AM187" s="354">
        <f t="shared" ref="AM187" si="521">AM186</f>
        <v>0</v>
      </c>
      <c r="AN187" s="354">
        <f t="shared" ref="AN187" si="522">AN186</f>
        <v>0</v>
      </c>
      <c r="AO187" s="354">
        <f t="shared" ref="AO187" si="523">AO186</f>
        <v>0</v>
      </c>
      <c r="AP187" s="354">
        <f t="shared" ref="AP187" si="524">AP186</f>
        <v>0</v>
      </c>
      <c r="AQ187" s="354">
        <f t="shared" ref="AQ187" si="525">AQ186</f>
        <v>0</v>
      </c>
      <c r="AR187" s="354">
        <f t="shared" ref="AR187" si="526">AR186</f>
        <v>0</v>
      </c>
      <c r="AS187" s="258"/>
    </row>
    <row r="188" spans="1:45" hidden="1" outlineLevel="1">
      <c r="B188" s="26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355"/>
      <c r="AF188" s="368"/>
      <c r="AG188" s="368"/>
      <c r="AH188" s="368"/>
      <c r="AI188" s="368"/>
      <c r="AJ188" s="368"/>
      <c r="AK188" s="368"/>
      <c r="AL188" s="368"/>
      <c r="AM188" s="368"/>
      <c r="AN188" s="368"/>
      <c r="AO188" s="368"/>
      <c r="AP188" s="368"/>
      <c r="AQ188" s="368"/>
      <c r="AR188" s="368"/>
      <c r="AS188" s="258"/>
    </row>
    <row r="189" spans="1:45" ht="30" hidden="1" outlineLevel="1">
      <c r="A189" s="449">
        <v>48</v>
      </c>
      <c r="B189" s="265" t="s">
        <v>122</v>
      </c>
      <c r="C189" s="243" t="s">
        <v>22</v>
      </c>
      <c r="D189" s="247"/>
      <c r="E189" s="247"/>
      <c r="F189" s="247"/>
      <c r="G189" s="247"/>
      <c r="H189" s="247"/>
      <c r="I189" s="247"/>
      <c r="J189" s="247"/>
      <c r="K189" s="247"/>
      <c r="L189" s="247"/>
      <c r="M189" s="247"/>
      <c r="N189" s="247"/>
      <c r="O189" s="247"/>
      <c r="P189" s="247"/>
      <c r="Q189" s="247">
        <v>12</v>
      </c>
      <c r="R189" s="247"/>
      <c r="S189" s="247"/>
      <c r="T189" s="247"/>
      <c r="U189" s="247"/>
      <c r="V189" s="247"/>
      <c r="W189" s="247"/>
      <c r="X189" s="247"/>
      <c r="Y189" s="247"/>
      <c r="Z189" s="247"/>
      <c r="AA189" s="247"/>
      <c r="AB189" s="247"/>
      <c r="AC189" s="247"/>
      <c r="AD189" s="247"/>
      <c r="AE189" s="369"/>
      <c r="AF189" s="353"/>
      <c r="AG189" s="353"/>
      <c r="AH189" s="353"/>
      <c r="AI189" s="353"/>
      <c r="AJ189" s="353"/>
      <c r="AK189" s="353"/>
      <c r="AL189" s="358"/>
      <c r="AM189" s="358"/>
      <c r="AN189" s="358"/>
      <c r="AO189" s="358"/>
      <c r="AP189" s="358"/>
      <c r="AQ189" s="358"/>
      <c r="AR189" s="358"/>
      <c r="AS189" s="248">
        <f>SUM(AE189:AR189)</f>
        <v>0</v>
      </c>
    </row>
    <row r="190" spans="1:45" hidden="1" outlineLevel="1">
      <c r="B190" s="246" t="s">
        <v>955</v>
      </c>
      <c r="C190" s="243" t="s">
        <v>145</v>
      </c>
      <c r="D190" s="247"/>
      <c r="E190" s="247"/>
      <c r="F190" s="247"/>
      <c r="G190" s="247"/>
      <c r="H190" s="247"/>
      <c r="I190" s="247"/>
      <c r="J190" s="247"/>
      <c r="K190" s="247"/>
      <c r="L190" s="247"/>
      <c r="M190" s="247"/>
      <c r="N190" s="247"/>
      <c r="O190" s="247"/>
      <c r="P190" s="247"/>
      <c r="Q190" s="247">
        <f>Q189</f>
        <v>12</v>
      </c>
      <c r="R190" s="247"/>
      <c r="S190" s="247"/>
      <c r="T190" s="247"/>
      <c r="U190" s="247"/>
      <c r="V190" s="247"/>
      <c r="W190" s="247"/>
      <c r="X190" s="247"/>
      <c r="Y190" s="247"/>
      <c r="Z190" s="247"/>
      <c r="AA190" s="247"/>
      <c r="AB190" s="247"/>
      <c r="AC190" s="247"/>
      <c r="AD190" s="247"/>
      <c r="AE190" s="354">
        <f>AE189</f>
        <v>0</v>
      </c>
      <c r="AF190" s="354">
        <f t="shared" ref="AF190" si="527">AF189</f>
        <v>0</v>
      </c>
      <c r="AG190" s="354">
        <f t="shared" ref="AG190" si="528">AG189</f>
        <v>0</v>
      </c>
      <c r="AH190" s="354">
        <f t="shared" ref="AH190" si="529">AH189</f>
        <v>0</v>
      </c>
      <c r="AI190" s="354">
        <f t="shared" ref="AI190" si="530">AI189</f>
        <v>0</v>
      </c>
      <c r="AJ190" s="354">
        <f t="shared" ref="AJ190" si="531">AJ189</f>
        <v>0</v>
      </c>
      <c r="AK190" s="354">
        <f t="shared" ref="AK190" si="532">AK189</f>
        <v>0</v>
      </c>
      <c r="AL190" s="354">
        <f t="shared" ref="AL190" si="533">AL189</f>
        <v>0</v>
      </c>
      <c r="AM190" s="354">
        <f t="shared" ref="AM190" si="534">AM189</f>
        <v>0</v>
      </c>
      <c r="AN190" s="354">
        <f t="shared" ref="AN190" si="535">AN189</f>
        <v>0</v>
      </c>
      <c r="AO190" s="354">
        <f t="shared" ref="AO190" si="536">AO189</f>
        <v>0</v>
      </c>
      <c r="AP190" s="354">
        <f t="shared" ref="AP190" si="537">AP189</f>
        <v>0</v>
      </c>
      <c r="AQ190" s="354">
        <f t="shared" ref="AQ190" si="538">AQ189</f>
        <v>0</v>
      </c>
      <c r="AR190" s="354">
        <f t="shared" ref="AR190" si="539">AR189</f>
        <v>0</v>
      </c>
      <c r="AS190" s="258"/>
    </row>
    <row r="191" spans="1:45" hidden="1" outlineLevel="1">
      <c r="B191" s="26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355"/>
      <c r="AF191" s="368"/>
      <c r="AG191" s="368"/>
      <c r="AH191" s="368"/>
      <c r="AI191" s="368"/>
      <c r="AJ191" s="368"/>
      <c r="AK191" s="368"/>
      <c r="AL191" s="368"/>
      <c r="AM191" s="368"/>
      <c r="AN191" s="368"/>
      <c r="AO191" s="368"/>
      <c r="AP191" s="368"/>
      <c r="AQ191" s="368"/>
      <c r="AR191" s="368"/>
      <c r="AS191" s="258"/>
    </row>
    <row r="192" spans="1:45" ht="30" hidden="1" outlineLevel="1">
      <c r="A192" s="449">
        <v>49</v>
      </c>
      <c r="B192" s="265" t="s">
        <v>123</v>
      </c>
      <c r="C192" s="243" t="s">
        <v>22</v>
      </c>
      <c r="D192" s="247"/>
      <c r="E192" s="247"/>
      <c r="F192" s="247"/>
      <c r="G192" s="247"/>
      <c r="H192" s="247"/>
      <c r="I192" s="247"/>
      <c r="J192" s="247"/>
      <c r="K192" s="247"/>
      <c r="L192" s="247"/>
      <c r="M192" s="247"/>
      <c r="N192" s="247"/>
      <c r="O192" s="247"/>
      <c r="P192" s="247"/>
      <c r="Q192" s="247">
        <v>12</v>
      </c>
      <c r="R192" s="247"/>
      <c r="S192" s="247"/>
      <c r="T192" s="247"/>
      <c r="U192" s="247"/>
      <c r="V192" s="247"/>
      <c r="W192" s="247"/>
      <c r="X192" s="247"/>
      <c r="Y192" s="247"/>
      <c r="Z192" s="247"/>
      <c r="AA192" s="247"/>
      <c r="AB192" s="247"/>
      <c r="AC192" s="247"/>
      <c r="AD192" s="247"/>
      <c r="AE192" s="369"/>
      <c r="AF192" s="353"/>
      <c r="AG192" s="353"/>
      <c r="AH192" s="353"/>
      <c r="AI192" s="353"/>
      <c r="AJ192" s="353"/>
      <c r="AK192" s="353"/>
      <c r="AL192" s="358"/>
      <c r="AM192" s="358"/>
      <c r="AN192" s="358"/>
      <c r="AO192" s="358"/>
      <c r="AP192" s="358"/>
      <c r="AQ192" s="358"/>
      <c r="AR192" s="358"/>
      <c r="AS192" s="248">
        <f>SUM(AE192:AR192)</f>
        <v>0</v>
      </c>
    </row>
    <row r="193" spans="2:45" hidden="1" outlineLevel="1">
      <c r="B193" s="246" t="s">
        <v>955</v>
      </c>
      <c r="C193" s="243" t="s">
        <v>145</v>
      </c>
      <c r="D193" s="247"/>
      <c r="E193" s="247"/>
      <c r="F193" s="247"/>
      <c r="G193" s="247"/>
      <c r="H193" s="247"/>
      <c r="I193" s="247"/>
      <c r="J193" s="247"/>
      <c r="K193" s="247"/>
      <c r="L193" s="247"/>
      <c r="M193" s="247"/>
      <c r="N193" s="247"/>
      <c r="O193" s="247"/>
      <c r="P193" s="247"/>
      <c r="Q193" s="247">
        <f>Q192</f>
        <v>12</v>
      </c>
      <c r="R193" s="247"/>
      <c r="S193" s="247"/>
      <c r="T193" s="247"/>
      <c r="U193" s="247"/>
      <c r="V193" s="247"/>
      <c r="W193" s="247"/>
      <c r="X193" s="247"/>
      <c r="Y193" s="247"/>
      <c r="Z193" s="247"/>
      <c r="AA193" s="247"/>
      <c r="AB193" s="247"/>
      <c r="AC193" s="247"/>
      <c r="AD193" s="247"/>
      <c r="AE193" s="354">
        <f>AE192</f>
        <v>0</v>
      </c>
      <c r="AF193" s="354">
        <f t="shared" ref="AF193" si="540">AF192</f>
        <v>0</v>
      </c>
      <c r="AG193" s="354">
        <f t="shared" ref="AG193" si="541">AG192</f>
        <v>0</v>
      </c>
      <c r="AH193" s="354">
        <f t="shared" ref="AH193" si="542">AH192</f>
        <v>0</v>
      </c>
      <c r="AI193" s="354">
        <f t="shared" ref="AI193" si="543">AI192</f>
        <v>0</v>
      </c>
      <c r="AJ193" s="354">
        <f t="shared" ref="AJ193" si="544">AJ192</f>
        <v>0</v>
      </c>
      <c r="AK193" s="354">
        <f t="shared" ref="AK193" si="545">AK192</f>
        <v>0</v>
      </c>
      <c r="AL193" s="354">
        <f t="shared" ref="AL193" si="546">AL192</f>
        <v>0</v>
      </c>
      <c r="AM193" s="354">
        <f t="shared" ref="AM193" si="547">AM192</f>
        <v>0</v>
      </c>
      <c r="AN193" s="354">
        <f t="shared" ref="AN193" si="548">AN192</f>
        <v>0</v>
      </c>
      <c r="AO193" s="354">
        <f t="shared" ref="AO193" si="549">AO192</f>
        <v>0</v>
      </c>
      <c r="AP193" s="354">
        <f t="shared" ref="AP193" si="550">AP192</f>
        <v>0</v>
      </c>
      <c r="AQ193" s="354">
        <f t="shared" ref="AQ193" si="551">AQ192</f>
        <v>0</v>
      </c>
      <c r="AR193" s="354">
        <f t="shared" ref="AR193" si="552">AR192</f>
        <v>0</v>
      </c>
      <c r="AS193" s="258"/>
    </row>
    <row r="194" spans="2:45" hidden="1" outlineLevel="1">
      <c r="B194" s="246"/>
      <c r="C194" s="257"/>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53"/>
      <c r="AF194" s="253"/>
      <c r="AG194" s="253"/>
      <c r="AH194" s="253"/>
      <c r="AI194" s="253"/>
      <c r="AJ194" s="253"/>
      <c r="AK194" s="253"/>
      <c r="AL194" s="253"/>
      <c r="AM194" s="253"/>
      <c r="AN194" s="253"/>
      <c r="AO194" s="253"/>
      <c r="AP194" s="253"/>
      <c r="AQ194" s="253"/>
      <c r="AR194" s="253"/>
      <c r="AS194" s="258"/>
    </row>
    <row r="195" spans="2:45" ht="15.75" collapsed="1">
      <c r="B195" s="278" t="s">
        <v>245</v>
      </c>
      <c r="C195" s="280"/>
      <c r="D195" s="280">
        <f>SUM(D38:D193)</f>
        <v>0</v>
      </c>
      <c r="E195" s="280"/>
      <c r="F195" s="280"/>
      <c r="G195" s="280"/>
      <c r="H195" s="280"/>
      <c r="I195" s="280"/>
      <c r="J195" s="280"/>
      <c r="K195" s="280"/>
      <c r="L195" s="280"/>
      <c r="M195" s="280"/>
      <c r="N195" s="280"/>
      <c r="O195" s="280"/>
      <c r="P195" s="280"/>
      <c r="Q195" s="280"/>
      <c r="R195" s="280">
        <f>SUM(R38:R193)</f>
        <v>0</v>
      </c>
      <c r="S195" s="280"/>
      <c r="T195" s="280"/>
      <c r="U195" s="280"/>
      <c r="V195" s="280"/>
      <c r="W195" s="280"/>
      <c r="X195" s="280"/>
      <c r="Y195" s="280"/>
      <c r="Z195" s="280"/>
      <c r="AA195" s="280"/>
      <c r="AB195" s="280"/>
      <c r="AC195" s="280"/>
      <c r="AD195" s="280"/>
      <c r="AE195" s="280">
        <f>IF(AE36="kWh",SUMPRODUCT(D38:D193,AE38:AE193))</f>
        <v>0</v>
      </c>
      <c r="AF195" s="280">
        <f>IF(AF36="kWh",SUMPRODUCT(D38:D193,AF38:AF193))</f>
        <v>0</v>
      </c>
      <c r="AG195" s="280">
        <f>IF(AG36="kw",SUMPRODUCT(Q38:Q193,R38:R193,AG38:AG193),SUMPRODUCT(D38:D193,AG38:AG193))</f>
        <v>0</v>
      </c>
      <c r="AH195" s="280">
        <f>IF(AH36="kw",SUMPRODUCT(Q38:Q193,R38:R193,AH38:AH193),SUMPRODUCT(D38:D193,AH38:AH193))</f>
        <v>0</v>
      </c>
      <c r="AI195" s="280">
        <f>IF(AI36="kw",SUMPRODUCT(Q38:Q193,R38:R193,AI38:AI193),SUMPRODUCT(D38:D193,AI38:AI193))</f>
        <v>0</v>
      </c>
      <c r="AJ195" s="280">
        <f>IF(AJ36="kw",SUMPRODUCT(Q38:Q193,R38:R193,AJ38:AJ193),SUMPRODUCT(D38:D193,AJ38:AJ193))</f>
        <v>0</v>
      </c>
      <c r="AK195" s="280">
        <f>IF(AK36="kw",SUMPRODUCT(Q38:Q193,R38:R193,AK38:AK193),SUMPRODUCT(D38:D193,AK38:AK193))</f>
        <v>0</v>
      </c>
      <c r="AL195" s="280">
        <f>IF(AL36="kw",SUMPRODUCT(Q38:Q193,R38:R193,AL38:AL193),SUMPRODUCT(D38:D193,AL38:AL193))</f>
        <v>0</v>
      </c>
      <c r="AM195" s="280">
        <f>IF(AM36="kw",SUMPRODUCT(Q38:Q193,R38:R193,AM38:AM193),SUMPRODUCT(D38:D193,AM38:AM193))</f>
        <v>0</v>
      </c>
      <c r="AN195" s="280">
        <f>IF(AN36="kw",SUMPRODUCT(Q38:Q193,R38:R193,AN38:AN193),SUMPRODUCT(D38:D193,AN38:AN193))</f>
        <v>0</v>
      </c>
      <c r="AO195" s="280">
        <f>IF(AO36="kw",SUMPRODUCT(Q38:Q193,R38:R193,AO38:AO193),SUMPRODUCT(D38:D193,AO38:AO193))</f>
        <v>0</v>
      </c>
      <c r="AP195" s="280">
        <f>IF(AP36="kw",SUMPRODUCT(Q38:Q193,R38:R193,AP38:AP193),SUMPRODUCT(D38:D193,AP38:AP193))</f>
        <v>0</v>
      </c>
      <c r="AQ195" s="280">
        <f>IF(AQ36="kw",SUMPRODUCT(Q38:Q193,R38:R193,AQ38:AQ193),SUMPRODUCT(D38:D193,AQ38:AQ193))</f>
        <v>0</v>
      </c>
      <c r="AR195" s="280">
        <f>IF(AR36="kw",SUMPRODUCT(Q38:Q193,R38:R193,AR38:AR193),SUMPRODUCT(D38:D193,AR38:AR193))</f>
        <v>0</v>
      </c>
      <c r="AS195" s="281"/>
    </row>
    <row r="196" spans="2:45" ht="15.75">
      <c r="B196" s="335" t="s">
        <v>246</v>
      </c>
      <c r="C196" s="336"/>
      <c r="D196" s="336"/>
      <c r="E196" s="336"/>
      <c r="F196" s="336"/>
      <c r="G196" s="336"/>
      <c r="H196" s="336"/>
      <c r="I196" s="336"/>
      <c r="J196" s="336"/>
      <c r="K196" s="336"/>
      <c r="L196" s="336"/>
      <c r="M196" s="336"/>
      <c r="N196" s="336"/>
      <c r="O196" s="336"/>
      <c r="P196" s="336"/>
      <c r="Q196" s="336"/>
      <c r="R196" s="336"/>
      <c r="S196" s="336"/>
      <c r="T196" s="336"/>
      <c r="U196" s="336"/>
      <c r="V196" s="336"/>
      <c r="W196" s="336"/>
      <c r="X196" s="336"/>
      <c r="Y196" s="336"/>
      <c r="Z196" s="336"/>
      <c r="AA196" s="336"/>
      <c r="AB196" s="336"/>
      <c r="AC196" s="336"/>
      <c r="AD196" s="336"/>
      <c r="AE196" s="336">
        <f>HLOOKUP(AE35,'2. LRAMVA Threshold'!$B$42:$Q$60,7,FALSE)</f>
        <v>0</v>
      </c>
      <c r="AF196" s="336">
        <f>HLOOKUP(AF35,'2. LRAMVA Threshold'!$B$42:$Q$53,7,FALSE)</f>
        <v>0</v>
      </c>
      <c r="AG196" s="336">
        <f>HLOOKUP(AG35,'2. LRAMVA Threshold'!$B$42:$Q$53,7,FALSE)</f>
        <v>0</v>
      </c>
      <c r="AH196" s="336">
        <f>HLOOKUP(AH35,'2. LRAMVA Threshold'!$B$42:$Q$53,7,FALSE)</f>
        <v>0</v>
      </c>
      <c r="AI196" s="336">
        <f>HLOOKUP(AI35,'2. LRAMVA Threshold'!$B$42:$Q$53,7,FALSE)</f>
        <v>0</v>
      </c>
      <c r="AJ196" s="336">
        <f>HLOOKUP(AJ35,'2. LRAMVA Threshold'!$B$42:$Q$53,7,FALSE)</f>
        <v>0</v>
      </c>
      <c r="AK196" s="336">
        <f>HLOOKUP(AK35,'2. LRAMVA Threshold'!$B$42:$Q$53,7,FALSE)</f>
        <v>0</v>
      </c>
      <c r="AL196" s="336">
        <f>HLOOKUP(AL35,'2. LRAMVA Threshold'!$B$42:$Q$53,7,FALSE)</f>
        <v>0</v>
      </c>
      <c r="AM196" s="336">
        <f>HLOOKUP(AM35,'2. LRAMVA Threshold'!$B$42:$Q$53,7,FALSE)</f>
        <v>0</v>
      </c>
      <c r="AN196" s="336">
        <f>HLOOKUP(AN35,'2. LRAMVA Threshold'!$B$42:$Q$53,7,FALSE)</f>
        <v>0</v>
      </c>
      <c r="AO196" s="336">
        <f>HLOOKUP(AO35,'2. LRAMVA Threshold'!$B$42:$Q$53,7,FALSE)</f>
        <v>0</v>
      </c>
      <c r="AP196" s="336">
        <f>HLOOKUP(AP35,'2. LRAMVA Threshold'!$B$42:$Q$53,7,FALSE)</f>
        <v>0</v>
      </c>
      <c r="AQ196" s="336">
        <f>HLOOKUP(AQ35,'2. LRAMVA Threshold'!$B$42:$Q$53,7,FALSE)</f>
        <v>0</v>
      </c>
      <c r="AR196" s="336">
        <f>HLOOKUP(AR35,'2. LRAMVA Threshold'!$B$42:$Q$53,7,FALSE)</f>
        <v>0</v>
      </c>
      <c r="AS196" s="337"/>
    </row>
    <row r="197" spans="2:45">
      <c r="B197" s="448"/>
      <c r="C197" s="375"/>
      <c r="D197" s="376"/>
      <c r="E197" s="376"/>
      <c r="F197" s="376"/>
      <c r="G197" s="376"/>
      <c r="H197" s="376"/>
      <c r="I197" s="376"/>
      <c r="J197" s="376"/>
      <c r="K197" s="376"/>
      <c r="L197" s="376"/>
      <c r="M197" s="376"/>
      <c r="N197" s="340"/>
      <c r="O197" s="340"/>
      <c r="P197" s="340"/>
      <c r="Q197" s="376"/>
      <c r="R197" s="377"/>
      <c r="S197" s="376"/>
      <c r="T197" s="376"/>
      <c r="U197" s="376"/>
      <c r="V197" s="378"/>
      <c r="W197" s="378"/>
      <c r="X197" s="378"/>
      <c r="Y197" s="378"/>
      <c r="Z197" s="376"/>
      <c r="AA197" s="376"/>
      <c r="AB197" s="340"/>
      <c r="AC197" s="340"/>
      <c r="AD197" s="340"/>
      <c r="AE197" s="379"/>
      <c r="AF197" s="379"/>
      <c r="AG197" s="379"/>
      <c r="AH197" s="379"/>
      <c r="AI197" s="379"/>
      <c r="AJ197" s="379"/>
      <c r="AK197" s="379"/>
      <c r="AL197" s="343"/>
      <c r="AM197" s="343"/>
      <c r="AN197" s="343"/>
      <c r="AO197" s="343"/>
      <c r="AP197" s="343"/>
      <c r="AQ197" s="343"/>
      <c r="AR197" s="343"/>
      <c r="AS197" s="344"/>
    </row>
    <row r="198" spans="2:45">
      <c r="B198" s="275" t="s">
        <v>150</v>
      </c>
      <c r="C198" s="288"/>
      <c r="D198" s="288"/>
      <c r="E198" s="321"/>
      <c r="F198" s="321"/>
      <c r="G198" s="321"/>
      <c r="H198" s="321"/>
      <c r="I198" s="321"/>
      <c r="J198" s="321"/>
      <c r="K198" s="321"/>
      <c r="L198" s="321"/>
      <c r="M198" s="321"/>
      <c r="N198" s="321"/>
      <c r="O198" s="321"/>
      <c r="P198" s="321"/>
      <c r="Q198" s="321"/>
      <c r="R198" s="243"/>
      <c r="S198" s="290"/>
      <c r="T198" s="290"/>
      <c r="U198" s="290"/>
      <c r="V198" s="289"/>
      <c r="W198" s="289"/>
      <c r="X198" s="289"/>
      <c r="Y198" s="289"/>
      <c r="Z198" s="290"/>
      <c r="AA198" s="290"/>
      <c r="AB198" s="290"/>
      <c r="AC198" s="290"/>
      <c r="AD198" s="290"/>
      <c r="AE198" s="722">
        <f>HLOOKUP(AE$35,'3.  Distribution Rates'!$C$122:$P$135,7,FALSE)</f>
        <v>0</v>
      </c>
      <c r="AF198" s="722">
        <f>HLOOKUP(AF$35,'3.  Distribution Rates'!$C$122:$P$135,7,FALSE)</f>
        <v>0</v>
      </c>
      <c r="AG198" s="291">
        <f>HLOOKUP(AG$35,'3.  Distribution Rates'!$C$122:$P$135,7,FALSE)</f>
        <v>0</v>
      </c>
      <c r="AH198" s="291">
        <f>HLOOKUP(AH$35,'3.  Distribution Rates'!$C$122:$P$135,7,FALSE)</f>
        <v>0</v>
      </c>
      <c r="AI198" s="291">
        <f>HLOOKUP(AI$35,'3.  Distribution Rates'!$C$122:$P$135,7,FALSE)</f>
        <v>0</v>
      </c>
      <c r="AJ198" s="291">
        <f>HLOOKUP(AJ$35,'3.  Distribution Rates'!$C$122:$P$135,7,FALSE)</f>
        <v>0</v>
      </c>
      <c r="AK198" s="291">
        <f>HLOOKUP(AK$35,'3.  Distribution Rates'!$C$122:$P$135,7,FALSE)</f>
        <v>0</v>
      </c>
      <c r="AL198" s="291">
        <f>HLOOKUP(AL$35,'3.  Distribution Rates'!$C$122:$P$135,7,FALSE)</f>
        <v>0</v>
      </c>
      <c r="AM198" s="291">
        <f>HLOOKUP(AM$35,'3.  Distribution Rates'!$C$122:$P$135,7,FALSE)</f>
        <v>0</v>
      </c>
      <c r="AN198" s="291">
        <f>HLOOKUP(AN$35,'3.  Distribution Rates'!$C$122:$P$135,7,FALSE)</f>
        <v>0</v>
      </c>
      <c r="AO198" s="291">
        <f>HLOOKUP(AO$35,'3.  Distribution Rates'!$C$122:$P$135,7,FALSE)</f>
        <v>0</v>
      </c>
      <c r="AP198" s="291">
        <f>HLOOKUP(AP$35,'3.  Distribution Rates'!$C$122:$P$135,7,FALSE)</f>
        <v>0</v>
      </c>
      <c r="AQ198" s="291">
        <f>HLOOKUP(AQ$35,'3.  Distribution Rates'!$C$122:$P$135,7,FALSE)</f>
        <v>0</v>
      </c>
      <c r="AR198" s="291">
        <f>HLOOKUP(AR$35,'3.  Distribution Rates'!$C$122:$P$135,7,FALSE)</f>
        <v>0</v>
      </c>
      <c r="AS198" s="296"/>
    </row>
    <row r="199" spans="2:45">
      <c r="B199" s="275" t="s">
        <v>131</v>
      </c>
      <c r="C199" s="293"/>
      <c r="D199" s="235"/>
      <c r="E199" s="232"/>
      <c r="F199" s="232"/>
      <c r="G199" s="232"/>
      <c r="H199" s="232"/>
      <c r="I199" s="232"/>
      <c r="J199" s="232"/>
      <c r="K199" s="232"/>
      <c r="L199" s="232"/>
      <c r="M199" s="232"/>
      <c r="N199" s="232"/>
      <c r="O199" s="232"/>
      <c r="P199" s="232"/>
      <c r="Q199" s="232"/>
      <c r="R199" s="243"/>
      <c r="S199" s="232"/>
      <c r="T199" s="232"/>
      <c r="U199" s="232"/>
      <c r="V199" s="235"/>
      <c r="W199" s="235"/>
      <c r="X199" s="235"/>
      <c r="Y199" s="235"/>
      <c r="Z199" s="232"/>
      <c r="AA199" s="232"/>
      <c r="AB199" s="232"/>
      <c r="AC199" s="232"/>
      <c r="AD199" s="232"/>
      <c r="AE199" s="323">
        <f>'4.  2011-2014 LRAM'!AM138*AE198</f>
        <v>0</v>
      </c>
      <c r="AF199" s="323">
        <f>'4.  2011-2014 LRAM'!AN138*AF198</f>
        <v>0</v>
      </c>
      <c r="AG199" s="323">
        <f>'4.  2011-2014 LRAM'!AO138*AG198</f>
        <v>0</v>
      </c>
      <c r="AH199" s="323">
        <f>'4.  2011-2014 LRAM'!AP138*AH198</f>
        <v>0</v>
      </c>
      <c r="AI199" s="323">
        <f>'4.  2011-2014 LRAM'!AQ138*AI198</f>
        <v>0</v>
      </c>
      <c r="AJ199" s="323">
        <f>'4.  2011-2014 LRAM'!AR138*AJ198</f>
        <v>0</v>
      </c>
      <c r="AK199" s="323">
        <f>'4.  2011-2014 LRAM'!AS138*AK198</f>
        <v>0</v>
      </c>
      <c r="AL199" s="323">
        <f>'4.  2011-2014 LRAM'!AT138*AL198</f>
        <v>0</v>
      </c>
      <c r="AM199" s="323">
        <f>'4.  2011-2014 LRAM'!AU138*AM198</f>
        <v>0</v>
      </c>
      <c r="AN199" s="323">
        <f>'4.  2011-2014 LRAM'!AV138*AN198</f>
        <v>0</v>
      </c>
      <c r="AO199" s="323">
        <f>'4.  2011-2014 LRAM'!AW138*AO198</f>
        <v>0</v>
      </c>
      <c r="AP199" s="323">
        <f>'4.  2011-2014 LRAM'!AX138*AP198</f>
        <v>0</v>
      </c>
      <c r="AQ199" s="323">
        <f>'4.  2011-2014 LRAM'!AY138*AQ198</f>
        <v>0</v>
      </c>
      <c r="AR199" s="323">
        <f>'4.  2011-2014 LRAM'!AZ138*AR198</f>
        <v>0</v>
      </c>
      <c r="AS199" s="534">
        <f>SUM(AE199:AR199)</f>
        <v>0</v>
      </c>
    </row>
    <row r="200" spans="2:45">
      <c r="B200" s="275" t="s">
        <v>132</v>
      </c>
      <c r="C200" s="293"/>
      <c r="D200" s="235"/>
      <c r="E200" s="232"/>
      <c r="F200" s="232"/>
      <c r="G200" s="232"/>
      <c r="H200" s="232"/>
      <c r="I200" s="232"/>
      <c r="J200" s="232"/>
      <c r="K200" s="232"/>
      <c r="L200" s="232"/>
      <c r="M200" s="232"/>
      <c r="N200" s="232"/>
      <c r="O200" s="232"/>
      <c r="P200" s="232"/>
      <c r="Q200" s="232"/>
      <c r="R200" s="243"/>
      <c r="S200" s="232"/>
      <c r="T200" s="232"/>
      <c r="U200" s="232"/>
      <c r="V200" s="235"/>
      <c r="W200" s="235"/>
      <c r="X200" s="235"/>
      <c r="Y200" s="235"/>
      <c r="Z200" s="232"/>
      <c r="AA200" s="232"/>
      <c r="AB200" s="232"/>
      <c r="AC200" s="232"/>
      <c r="AD200" s="232"/>
      <c r="AE200" s="323">
        <f>'4.  2011-2014 LRAM'!AM277*AE198</f>
        <v>0</v>
      </c>
      <c r="AF200" s="323">
        <f>'4.  2011-2014 LRAM'!AN277*AF198</f>
        <v>0</v>
      </c>
      <c r="AG200" s="323">
        <f>'4.  2011-2014 LRAM'!AO277*AG198</f>
        <v>0</v>
      </c>
      <c r="AH200" s="323">
        <f>'4.  2011-2014 LRAM'!AP277*AH198</f>
        <v>0</v>
      </c>
      <c r="AI200" s="323">
        <f>'4.  2011-2014 LRAM'!AQ277*AI198</f>
        <v>0</v>
      </c>
      <c r="AJ200" s="323">
        <f>'4.  2011-2014 LRAM'!AR277*AJ198</f>
        <v>0</v>
      </c>
      <c r="AK200" s="323">
        <f>'4.  2011-2014 LRAM'!AS277*AK198</f>
        <v>0</v>
      </c>
      <c r="AL200" s="323">
        <f>'4.  2011-2014 LRAM'!AT277*AL198</f>
        <v>0</v>
      </c>
      <c r="AM200" s="323">
        <f>'4.  2011-2014 LRAM'!AU277*AM198</f>
        <v>0</v>
      </c>
      <c r="AN200" s="323">
        <f>'4.  2011-2014 LRAM'!AV277*AN198</f>
        <v>0</v>
      </c>
      <c r="AO200" s="323">
        <f>'4.  2011-2014 LRAM'!AW277*AO198</f>
        <v>0</v>
      </c>
      <c r="AP200" s="323">
        <f>'4.  2011-2014 LRAM'!AX277*AP198</f>
        <v>0</v>
      </c>
      <c r="AQ200" s="323">
        <f>'4.  2011-2014 LRAM'!AY277*AQ198</f>
        <v>0</v>
      </c>
      <c r="AR200" s="323">
        <f>'4.  2011-2014 LRAM'!AZ277*AR198</f>
        <v>0</v>
      </c>
      <c r="AS200" s="534">
        <f>SUM(AE200:AR200)</f>
        <v>0</v>
      </c>
    </row>
    <row r="201" spans="2:45">
      <c r="B201" s="275" t="s">
        <v>133</v>
      </c>
      <c r="C201" s="293"/>
      <c r="D201" s="235"/>
      <c r="E201" s="232"/>
      <c r="F201" s="232"/>
      <c r="G201" s="232"/>
      <c r="H201" s="232"/>
      <c r="I201" s="232"/>
      <c r="J201" s="232"/>
      <c r="K201" s="232"/>
      <c r="L201" s="232"/>
      <c r="M201" s="232"/>
      <c r="N201" s="232"/>
      <c r="O201" s="232"/>
      <c r="P201" s="232"/>
      <c r="Q201" s="232"/>
      <c r="R201" s="243"/>
      <c r="S201" s="232"/>
      <c r="T201" s="232"/>
      <c r="U201" s="232"/>
      <c r="V201" s="235"/>
      <c r="W201" s="235"/>
      <c r="X201" s="235"/>
      <c r="Y201" s="235"/>
      <c r="Z201" s="232"/>
      <c r="AA201" s="232"/>
      <c r="AB201" s="232"/>
      <c r="AC201" s="232"/>
      <c r="AD201" s="232"/>
      <c r="AE201" s="323">
        <f>'4.  2011-2014 LRAM'!AM413*AE198</f>
        <v>0</v>
      </c>
      <c r="AF201" s="323">
        <f>'4.  2011-2014 LRAM'!AN413*AF198</f>
        <v>0</v>
      </c>
      <c r="AG201" s="323">
        <f>'4.  2011-2014 LRAM'!AO413*AG198</f>
        <v>0</v>
      </c>
      <c r="AH201" s="323">
        <f>'4.  2011-2014 LRAM'!AP413*AH198</f>
        <v>0</v>
      </c>
      <c r="AI201" s="323">
        <f>'4.  2011-2014 LRAM'!AQ413*AI198</f>
        <v>0</v>
      </c>
      <c r="AJ201" s="323">
        <f>'4.  2011-2014 LRAM'!AR413*AJ198</f>
        <v>0</v>
      </c>
      <c r="AK201" s="323">
        <f>'4.  2011-2014 LRAM'!AS413*AK198</f>
        <v>0</v>
      </c>
      <c r="AL201" s="323">
        <f>'4.  2011-2014 LRAM'!AT413*AL198</f>
        <v>0</v>
      </c>
      <c r="AM201" s="323">
        <f>'4.  2011-2014 LRAM'!AU413*AM198</f>
        <v>0</v>
      </c>
      <c r="AN201" s="323">
        <f>'4.  2011-2014 LRAM'!AV413*AN198</f>
        <v>0</v>
      </c>
      <c r="AO201" s="323">
        <f>'4.  2011-2014 LRAM'!AW413*AO198</f>
        <v>0</v>
      </c>
      <c r="AP201" s="323">
        <f>'4.  2011-2014 LRAM'!AX413*AP198</f>
        <v>0</v>
      </c>
      <c r="AQ201" s="323">
        <f>'4.  2011-2014 LRAM'!AY413*AQ198</f>
        <v>0</v>
      </c>
      <c r="AR201" s="323">
        <f>'4.  2011-2014 LRAM'!AZ413*AR198</f>
        <v>0</v>
      </c>
      <c r="AS201" s="534">
        <f>SUM(AE201:AR201)</f>
        <v>0</v>
      </c>
    </row>
    <row r="202" spans="2:45">
      <c r="B202" s="275" t="s">
        <v>134</v>
      </c>
      <c r="C202" s="293"/>
      <c r="D202" s="235"/>
      <c r="E202" s="232"/>
      <c r="F202" s="232"/>
      <c r="G202" s="232"/>
      <c r="H202" s="232"/>
      <c r="I202" s="232"/>
      <c r="J202" s="232"/>
      <c r="K202" s="232"/>
      <c r="L202" s="232"/>
      <c r="M202" s="232"/>
      <c r="N202" s="232"/>
      <c r="O202" s="232"/>
      <c r="P202" s="232"/>
      <c r="Q202" s="232"/>
      <c r="R202" s="243"/>
      <c r="S202" s="232"/>
      <c r="T202" s="232"/>
      <c r="U202" s="232"/>
      <c r="V202" s="235"/>
      <c r="W202" s="235"/>
      <c r="X202" s="235"/>
      <c r="Y202" s="235"/>
      <c r="Z202" s="232"/>
      <c r="AA202" s="232"/>
      <c r="AB202" s="232"/>
      <c r="AC202" s="232"/>
      <c r="AD202" s="232"/>
      <c r="AE202" s="323">
        <f>'4.  2011-2014 LRAM'!AM550*AE198</f>
        <v>0</v>
      </c>
      <c r="AF202" s="323">
        <f>'4.  2011-2014 LRAM'!AN550*AF198</f>
        <v>0</v>
      </c>
      <c r="AG202" s="323">
        <f>'4.  2011-2014 LRAM'!AO550*AG198</f>
        <v>0</v>
      </c>
      <c r="AH202" s="323">
        <f>'4.  2011-2014 LRAM'!AP550*AH198</f>
        <v>0</v>
      </c>
      <c r="AI202" s="323">
        <f>'4.  2011-2014 LRAM'!AQ550*AI198</f>
        <v>0</v>
      </c>
      <c r="AJ202" s="323">
        <f>'4.  2011-2014 LRAM'!AR550*AJ198</f>
        <v>0</v>
      </c>
      <c r="AK202" s="323">
        <f>'4.  2011-2014 LRAM'!AS550*AK198</f>
        <v>0</v>
      </c>
      <c r="AL202" s="323">
        <f>'4.  2011-2014 LRAM'!AT550*AL198</f>
        <v>0</v>
      </c>
      <c r="AM202" s="323">
        <f>'4.  2011-2014 LRAM'!AU550*AM198</f>
        <v>0</v>
      </c>
      <c r="AN202" s="323">
        <f>'4.  2011-2014 LRAM'!AV550*AN198</f>
        <v>0</v>
      </c>
      <c r="AO202" s="323">
        <f>'4.  2011-2014 LRAM'!AW550*AO198</f>
        <v>0</v>
      </c>
      <c r="AP202" s="323">
        <f>'4.  2011-2014 LRAM'!AX550*AP198</f>
        <v>0</v>
      </c>
      <c r="AQ202" s="323">
        <f>'4.  2011-2014 LRAM'!AY550*AQ198</f>
        <v>0</v>
      </c>
      <c r="AR202" s="323">
        <f>'4.  2011-2014 LRAM'!AZ550*AR198</f>
        <v>0</v>
      </c>
      <c r="AS202" s="534">
        <f>SUM(AE202:AR202)</f>
        <v>0</v>
      </c>
    </row>
    <row r="203" spans="2:45">
      <c r="B203" s="275" t="s">
        <v>135</v>
      </c>
      <c r="C203" s="293"/>
      <c r="D203" s="235"/>
      <c r="E203" s="232"/>
      <c r="F203" s="232"/>
      <c r="G203" s="232"/>
      <c r="H203" s="232"/>
      <c r="I203" s="232"/>
      <c r="J203" s="232"/>
      <c r="K203" s="232"/>
      <c r="L203" s="232"/>
      <c r="M203" s="232"/>
      <c r="N203" s="232"/>
      <c r="O203" s="232"/>
      <c r="P203" s="232"/>
      <c r="Q203" s="232"/>
      <c r="R203" s="243"/>
      <c r="S203" s="232"/>
      <c r="T203" s="232"/>
      <c r="U203" s="232"/>
      <c r="V203" s="235"/>
      <c r="W203" s="235"/>
      <c r="X203" s="235"/>
      <c r="Y203" s="235"/>
      <c r="Z203" s="232"/>
      <c r="AA203" s="232"/>
      <c r="AB203" s="232"/>
      <c r="AC203" s="232"/>
      <c r="AD203" s="232"/>
      <c r="AE203" s="323">
        <f>AE195*AE198</f>
        <v>0</v>
      </c>
      <c r="AF203" s="323">
        <f t="shared" ref="AF203:AR203" si="553">AF195*AF198</f>
        <v>0</v>
      </c>
      <c r="AG203" s="323">
        <f t="shared" si="553"/>
        <v>0</v>
      </c>
      <c r="AH203" s="323">
        <f t="shared" si="553"/>
        <v>0</v>
      </c>
      <c r="AI203" s="323">
        <f t="shared" si="553"/>
        <v>0</v>
      </c>
      <c r="AJ203" s="323">
        <f t="shared" si="553"/>
        <v>0</v>
      </c>
      <c r="AK203" s="323">
        <f t="shared" si="553"/>
        <v>0</v>
      </c>
      <c r="AL203" s="323">
        <f t="shared" si="553"/>
        <v>0</v>
      </c>
      <c r="AM203" s="323">
        <f t="shared" si="553"/>
        <v>0</v>
      </c>
      <c r="AN203" s="323">
        <f t="shared" si="553"/>
        <v>0</v>
      </c>
      <c r="AO203" s="323">
        <f t="shared" si="553"/>
        <v>0</v>
      </c>
      <c r="AP203" s="323">
        <f t="shared" si="553"/>
        <v>0</v>
      </c>
      <c r="AQ203" s="323">
        <f t="shared" si="553"/>
        <v>0</v>
      </c>
      <c r="AR203" s="323">
        <f t="shared" si="553"/>
        <v>0</v>
      </c>
      <c r="AS203" s="534">
        <f>SUM(AE203:AR203)</f>
        <v>0</v>
      </c>
    </row>
    <row r="204" spans="2:45" ht="15.75">
      <c r="B204" s="297" t="s">
        <v>242</v>
      </c>
      <c r="C204" s="293"/>
      <c r="D204" s="255"/>
      <c r="E204" s="285"/>
      <c r="F204" s="285"/>
      <c r="G204" s="285"/>
      <c r="H204" s="285"/>
      <c r="I204" s="285"/>
      <c r="J204" s="285"/>
      <c r="K204" s="285"/>
      <c r="L204" s="285"/>
      <c r="M204" s="285"/>
      <c r="N204" s="285"/>
      <c r="O204" s="285"/>
      <c r="P204" s="285"/>
      <c r="Q204" s="285"/>
      <c r="R204" s="252"/>
      <c r="S204" s="285"/>
      <c r="T204" s="285"/>
      <c r="U204" s="285"/>
      <c r="V204" s="255"/>
      <c r="W204" s="255"/>
      <c r="X204" s="255"/>
      <c r="Y204" s="255"/>
      <c r="Z204" s="285"/>
      <c r="AA204" s="285"/>
      <c r="AB204" s="285"/>
      <c r="AC204" s="285"/>
      <c r="AD204" s="285"/>
      <c r="AE204" s="294">
        <f>SUM(AE199:AE203)</f>
        <v>0</v>
      </c>
      <c r="AF204" s="294">
        <f>SUM(AF199:AF203)</f>
        <v>0</v>
      </c>
      <c r="AG204" s="294">
        <f t="shared" ref="AG204:AK204" si="554">SUM(AG199:AG203)</f>
        <v>0</v>
      </c>
      <c r="AH204" s="294">
        <f t="shared" si="554"/>
        <v>0</v>
      </c>
      <c r="AI204" s="294">
        <f t="shared" si="554"/>
        <v>0</v>
      </c>
      <c r="AJ204" s="294">
        <f t="shared" si="554"/>
        <v>0</v>
      </c>
      <c r="AK204" s="294">
        <f t="shared" si="554"/>
        <v>0</v>
      </c>
      <c r="AL204" s="294">
        <f>SUM(AL199:AL203)</f>
        <v>0</v>
      </c>
      <c r="AM204" s="294">
        <f>SUM(AM199:AM203)</f>
        <v>0</v>
      </c>
      <c r="AN204" s="294">
        <f t="shared" ref="AN204:AR204" si="555">SUM(AN199:AN203)</f>
        <v>0</v>
      </c>
      <c r="AO204" s="294">
        <f t="shared" si="555"/>
        <v>0</v>
      </c>
      <c r="AP204" s="294">
        <f t="shared" si="555"/>
        <v>0</v>
      </c>
      <c r="AQ204" s="294">
        <f t="shared" si="555"/>
        <v>0</v>
      </c>
      <c r="AR204" s="294">
        <f t="shared" si="555"/>
        <v>0</v>
      </c>
      <c r="AS204" s="351">
        <f>SUM(AS199:AS203)</f>
        <v>0</v>
      </c>
    </row>
    <row r="205" spans="2:45" ht="15.75">
      <c r="B205" s="297" t="s">
        <v>243</v>
      </c>
      <c r="C205" s="293"/>
      <c r="D205" s="298"/>
      <c r="E205" s="285"/>
      <c r="F205" s="285"/>
      <c r="G205" s="285"/>
      <c r="H205" s="285"/>
      <c r="I205" s="285"/>
      <c r="J205" s="285"/>
      <c r="K205" s="285"/>
      <c r="L205" s="285"/>
      <c r="M205" s="285"/>
      <c r="N205" s="285"/>
      <c r="O205" s="285"/>
      <c r="P205" s="285"/>
      <c r="Q205" s="285"/>
      <c r="R205" s="252"/>
      <c r="S205" s="285"/>
      <c r="T205" s="285"/>
      <c r="U205" s="285"/>
      <c r="V205" s="255"/>
      <c r="W205" s="255"/>
      <c r="X205" s="255"/>
      <c r="Y205" s="255"/>
      <c r="Z205" s="285"/>
      <c r="AA205" s="285"/>
      <c r="AB205" s="285"/>
      <c r="AC205" s="285"/>
      <c r="AD205" s="285"/>
      <c r="AE205" s="295">
        <f>AE196*AE198</f>
        <v>0</v>
      </c>
      <c r="AF205" s="295">
        <f t="shared" ref="AF205:AK205" si="556">AF196*AF198</f>
        <v>0</v>
      </c>
      <c r="AG205" s="295">
        <f t="shared" si="556"/>
        <v>0</v>
      </c>
      <c r="AH205" s="295">
        <f t="shared" si="556"/>
        <v>0</v>
      </c>
      <c r="AI205" s="295">
        <f t="shared" si="556"/>
        <v>0</v>
      </c>
      <c r="AJ205" s="295">
        <f t="shared" si="556"/>
        <v>0</v>
      </c>
      <c r="AK205" s="295">
        <f t="shared" si="556"/>
        <v>0</v>
      </c>
      <c r="AL205" s="295">
        <f>AL196*AL198</f>
        <v>0</v>
      </c>
      <c r="AM205" s="295">
        <f t="shared" ref="AM205:AR205" si="557">AM196*AM198</f>
        <v>0</v>
      </c>
      <c r="AN205" s="295">
        <f t="shared" si="557"/>
        <v>0</v>
      </c>
      <c r="AO205" s="295">
        <f t="shared" si="557"/>
        <v>0</v>
      </c>
      <c r="AP205" s="295">
        <f t="shared" si="557"/>
        <v>0</v>
      </c>
      <c r="AQ205" s="295">
        <f t="shared" si="557"/>
        <v>0</v>
      </c>
      <c r="AR205" s="295">
        <f t="shared" si="557"/>
        <v>0</v>
      </c>
      <c r="AS205" s="351">
        <f>SUM(AE205:AR205)</f>
        <v>0</v>
      </c>
    </row>
    <row r="206" spans="2:45" ht="15.75">
      <c r="B206" s="297" t="s">
        <v>244</v>
      </c>
      <c r="C206" s="293"/>
      <c r="D206" s="298"/>
      <c r="E206" s="285"/>
      <c r="F206" s="285"/>
      <c r="G206" s="285"/>
      <c r="H206" s="285"/>
      <c r="I206" s="285"/>
      <c r="J206" s="285"/>
      <c r="K206" s="285"/>
      <c r="L206" s="285"/>
      <c r="M206" s="285"/>
      <c r="N206" s="285"/>
      <c r="O206" s="285"/>
      <c r="P206" s="285"/>
      <c r="Q206" s="285"/>
      <c r="R206" s="252"/>
      <c r="S206" s="285"/>
      <c r="T206" s="285"/>
      <c r="U206" s="285"/>
      <c r="V206" s="298"/>
      <c r="W206" s="298"/>
      <c r="X206" s="298"/>
      <c r="Y206" s="298"/>
      <c r="Z206" s="285"/>
      <c r="AA206" s="285"/>
      <c r="AB206" s="285"/>
      <c r="AC206" s="285"/>
      <c r="AD206" s="285"/>
      <c r="AE206" s="299"/>
      <c r="AF206" s="299"/>
      <c r="AG206" s="299"/>
      <c r="AH206" s="299"/>
      <c r="AI206" s="299"/>
      <c r="AJ206" s="299"/>
      <c r="AK206" s="299"/>
      <c r="AL206" s="299"/>
      <c r="AM206" s="299"/>
      <c r="AN206" s="299"/>
      <c r="AO206" s="299"/>
      <c r="AP206" s="299"/>
      <c r="AQ206" s="299"/>
      <c r="AR206" s="299"/>
      <c r="AS206" s="351">
        <f>AS204-AS205</f>
        <v>0</v>
      </c>
    </row>
    <row r="207" spans="2:45">
      <c r="B207" s="275"/>
      <c r="C207" s="298"/>
      <c r="D207" s="298"/>
      <c r="E207" s="285"/>
      <c r="F207" s="285"/>
      <c r="G207" s="285"/>
      <c r="H207" s="285"/>
      <c r="I207" s="285"/>
      <c r="J207" s="285"/>
      <c r="K207" s="285"/>
      <c r="L207" s="285"/>
      <c r="M207" s="285"/>
      <c r="N207" s="285"/>
      <c r="O207" s="285"/>
      <c r="P207" s="285"/>
      <c r="Q207" s="285"/>
      <c r="R207" s="252"/>
      <c r="S207" s="285"/>
      <c r="T207" s="285"/>
      <c r="U207" s="285"/>
      <c r="V207" s="298"/>
      <c r="W207" s="293"/>
      <c r="X207" s="298"/>
      <c r="Y207" s="298"/>
      <c r="Z207" s="285"/>
      <c r="AA207" s="285"/>
      <c r="AB207" s="285"/>
      <c r="AC207" s="285"/>
      <c r="AD207" s="285"/>
      <c r="AE207" s="300"/>
      <c r="AF207" s="300"/>
      <c r="AG207" s="300"/>
      <c r="AH207" s="300"/>
      <c r="AI207" s="300"/>
      <c r="AJ207" s="300"/>
      <c r="AK207" s="300"/>
      <c r="AL207" s="300"/>
      <c r="AM207" s="300"/>
      <c r="AN207" s="300"/>
      <c r="AO207" s="300"/>
      <c r="AP207" s="300"/>
      <c r="AQ207" s="300"/>
      <c r="AR207" s="300"/>
      <c r="AS207" s="296"/>
    </row>
    <row r="208" spans="2:45">
      <c r="B208" s="246" t="s">
        <v>126</v>
      </c>
      <c r="C208" s="256"/>
      <c r="D208" s="232"/>
      <c r="E208" s="232"/>
      <c r="F208" s="232"/>
      <c r="G208" s="232"/>
      <c r="H208" s="232"/>
      <c r="I208" s="232"/>
      <c r="J208" s="232"/>
      <c r="K208" s="232"/>
      <c r="L208" s="232"/>
      <c r="M208" s="232"/>
      <c r="N208" s="232"/>
      <c r="O208" s="232"/>
      <c r="P208" s="232"/>
      <c r="Q208" s="232"/>
      <c r="R208" s="304"/>
      <c r="S208" s="232"/>
      <c r="T208" s="232"/>
      <c r="U208" s="232"/>
      <c r="V208" s="256"/>
      <c r="W208" s="235"/>
      <c r="X208" s="235"/>
      <c r="Y208" s="232"/>
      <c r="Z208" s="232"/>
      <c r="AA208" s="235"/>
      <c r="AB208" s="235"/>
      <c r="AC208" s="235"/>
      <c r="AD208" s="235"/>
      <c r="AE208" s="243">
        <f>SUMPRODUCT($E$38:$E$193,AE38:AE193)</f>
        <v>0</v>
      </c>
      <c r="AF208" s="243">
        <f>SUMPRODUCT($E$38:$E$193,AF38:AF193)</f>
        <v>0</v>
      </c>
      <c r="AG208" s="243">
        <f>IF(AG36="kw",SUMPRODUCT($Q$38:$Q$193,$S$38:$S$193,AG38:AG193),SUMPRODUCT($E$38:$E$193,AG38:AG193))</f>
        <v>0</v>
      </c>
      <c r="AH208" s="243">
        <f t="shared" ref="AH208:AR208" si="558">IF(AH36="kw",SUMPRODUCT($Q$38:$Q$193,$S$38:$S$193,AH38:AH193),SUMPRODUCT($E$38:$E$193,AH38:AH193))</f>
        <v>0</v>
      </c>
      <c r="AI208" s="243">
        <f t="shared" si="558"/>
        <v>0</v>
      </c>
      <c r="AJ208" s="243">
        <f t="shared" si="558"/>
        <v>0</v>
      </c>
      <c r="AK208" s="243">
        <f t="shared" si="558"/>
        <v>0</v>
      </c>
      <c r="AL208" s="243">
        <f t="shared" si="558"/>
        <v>0</v>
      </c>
      <c r="AM208" s="243">
        <f t="shared" si="558"/>
        <v>0</v>
      </c>
      <c r="AN208" s="243">
        <f t="shared" si="558"/>
        <v>0</v>
      </c>
      <c r="AO208" s="243">
        <f t="shared" si="558"/>
        <v>0</v>
      </c>
      <c r="AP208" s="243">
        <f t="shared" si="558"/>
        <v>0</v>
      </c>
      <c r="AQ208" s="243">
        <f t="shared" si="558"/>
        <v>0</v>
      </c>
      <c r="AR208" s="243">
        <f t="shared" si="558"/>
        <v>0</v>
      </c>
      <c r="AS208" s="296"/>
    </row>
    <row r="209" spans="2:45">
      <c r="B209" s="246" t="s">
        <v>127</v>
      </c>
      <c r="C209" s="256"/>
      <c r="D209" s="232"/>
      <c r="E209" s="232"/>
      <c r="F209" s="232"/>
      <c r="G209" s="232"/>
      <c r="H209" s="232"/>
      <c r="I209" s="232"/>
      <c r="J209" s="232"/>
      <c r="K209" s="232"/>
      <c r="L209" s="232"/>
      <c r="M209" s="232"/>
      <c r="N209" s="232"/>
      <c r="O209" s="232"/>
      <c r="P209" s="232"/>
      <c r="Q209" s="232"/>
      <c r="R209" s="304"/>
      <c r="S209" s="232"/>
      <c r="T209" s="232"/>
      <c r="U209" s="232"/>
      <c r="V209" s="256"/>
      <c r="W209" s="235"/>
      <c r="X209" s="235"/>
      <c r="Y209" s="232"/>
      <c r="Z209" s="232"/>
      <c r="AA209" s="235"/>
      <c r="AB209" s="235"/>
      <c r="AC209" s="235"/>
      <c r="AD209" s="235"/>
      <c r="AE209" s="243">
        <f>SUMPRODUCT($F$38:$F$193,AE38:AE193)</f>
        <v>0</v>
      </c>
      <c r="AF209" s="243">
        <f>SUMPRODUCT($F$38:$F$193,AF38:AF193)</f>
        <v>0</v>
      </c>
      <c r="AG209" s="243">
        <f>IF(AG36="kw",SUMPRODUCT($Q$38:$Q$193,$T$38:$T$193,AG38:AG193),SUMPRODUCT($F$38:$F$193,AG38:AG193))</f>
        <v>0</v>
      </c>
      <c r="AH209" s="243">
        <f t="shared" ref="AH209:AR209" si="559">IF(AH36="kw",SUMPRODUCT($Q$38:$Q$193,$T$38:$T$193,AH38:AH193),SUMPRODUCT($F$38:$F$193,AH38:AH193))</f>
        <v>0</v>
      </c>
      <c r="AI209" s="243">
        <f t="shared" si="559"/>
        <v>0</v>
      </c>
      <c r="AJ209" s="243">
        <f t="shared" si="559"/>
        <v>0</v>
      </c>
      <c r="AK209" s="243">
        <f t="shared" si="559"/>
        <v>0</v>
      </c>
      <c r="AL209" s="243">
        <f t="shared" si="559"/>
        <v>0</v>
      </c>
      <c r="AM209" s="243">
        <f t="shared" si="559"/>
        <v>0</v>
      </c>
      <c r="AN209" s="243">
        <f t="shared" si="559"/>
        <v>0</v>
      </c>
      <c r="AO209" s="243">
        <f t="shared" si="559"/>
        <v>0</v>
      </c>
      <c r="AP209" s="243">
        <f t="shared" si="559"/>
        <v>0</v>
      </c>
      <c r="AQ209" s="243">
        <f t="shared" si="559"/>
        <v>0</v>
      </c>
      <c r="AR209" s="243">
        <f t="shared" si="559"/>
        <v>0</v>
      </c>
      <c r="AS209" s="287"/>
    </row>
    <row r="210" spans="2:45">
      <c r="B210" s="246" t="s">
        <v>128</v>
      </c>
      <c r="C210" s="256"/>
      <c r="D210" s="232"/>
      <c r="E210" s="232"/>
      <c r="F210" s="232"/>
      <c r="G210" s="232"/>
      <c r="H210" s="232"/>
      <c r="I210" s="232"/>
      <c r="J210" s="232"/>
      <c r="K210" s="232"/>
      <c r="L210" s="232"/>
      <c r="M210" s="232"/>
      <c r="N210" s="232"/>
      <c r="O210" s="232"/>
      <c r="P210" s="232"/>
      <c r="Q210" s="232"/>
      <c r="R210" s="304"/>
      <c r="S210" s="232"/>
      <c r="T210" s="232"/>
      <c r="U210" s="232"/>
      <c r="V210" s="256"/>
      <c r="W210" s="235"/>
      <c r="X210" s="235"/>
      <c r="Y210" s="232"/>
      <c r="Z210" s="232"/>
      <c r="AA210" s="235"/>
      <c r="AB210" s="235"/>
      <c r="AC210" s="235"/>
      <c r="AD210" s="235"/>
      <c r="AE210" s="243">
        <f>SUMPRODUCT($G$38:$G$193,AE38:AE193)</f>
        <v>0</v>
      </c>
      <c r="AF210" s="243">
        <f>SUMPRODUCT($G$38:$G$193,AF38:AF193)</f>
        <v>0</v>
      </c>
      <c r="AG210" s="243">
        <f>IF(AG36="kw",SUMPRODUCT($Q$38:$Q$193,$U$38:$U$193,AG38:AG193),SUMPRODUCT($G$38:$G$193,AG38:AG193))</f>
        <v>0</v>
      </c>
      <c r="AH210" s="243">
        <f t="shared" ref="AH210:AR210" si="560">IF(AH36="kw",SUMPRODUCT($Q$38:$Q$193,$U$38:$U$193,AH38:AH193),SUMPRODUCT($G$38:$G$193,AH38:AH193))</f>
        <v>0</v>
      </c>
      <c r="AI210" s="243">
        <f t="shared" si="560"/>
        <v>0</v>
      </c>
      <c r="AJ210" s="243">
        <f t="shared" si="560"/>
        <v>0</v>
      </c>
      <c r="AK210" s="243">
        <f t="shared" si="560"/>
        <v>0</v>
      </c>
      <c r="AL210" s="243">
        <f t="shared" si="560"/>
        <v>0</v>
      </c>
      <c r="AM210" s="243">
        <f t="shared" si="560"/>
        <v>0</v>
      </c>
      <c r="AN210" s="243">
        <f t="shared" si="560"/>
        <v>0</v>
      </c>
      <c r="AO210" s="243">
        <f t="shared" si="560"/>
        <v>0</v>
      </c>
      <c r="AP210" s="243">
        <f t="shared" si="560"/>
        <v>0</v>
      </c>
      <c r="AQ210" s="243">
        <f t="shared" si="560"/>
        <v>0</v>
      </c>
      <c r="AR210" s="243">
        <f t="shared" si="560"/>
        <v>0</v>
      </c>
      <c r="AS210" s="287"/>
    </row>
    <row r="211" spans="2:45">
      <c r="B211" s="246" t="s">
        <v>129</v>
      </c>
      <c r="C211" s="256"/>
      <c r="D211" s="232"/>
      <c r="E211" s="232"/>
      <c r="F211" s="232"/>
      <c r="G211" s="232"/>
      <c r="H211" s="232"/>
      <c r="I211" s="232"/>
      <c r="J211" s="232"/>
      <c r="K211" s="232"/>
      <c r="L211" s="232"/>
      <c r="M211" s="232"/>
      <c r="N211" s="232"/>
      <c r="O211" s="232"/>
      <c r="P211" s="232"/>
      <c r="Q211" s="232"/>
      <c r="R211" s="304"/>
      <c r="S211" s="232"/>
      <c r="T211" s="232"/>
      <c r="U211" s="232"/>
      <c r="V211" s="256"/>
      <c r="W211" s="235"/>
      <c r="X211" s="235"/>
      <c r="Y211" s="232"/>
      <c r="Z211" s="232"/>
      <c r="AA211" s="235"/>
      <c r="AB211" s="235"/>
      <c r="AC211" s="235"/>
      <c r="AD211" s="235"/>
      <c r="AE211" s="243">
        <f>SUMPRODUCT($H$38:$H$193,AE38:AE193)</f>
        <v>0</v>
      </c>
      <c r="AF211" s="243">
        <f>SUMPRODUCT($H$38:$H$193,AF38:AF193)</f>
        <v>0</v>
      </c>
      <c r="AG211" s="243">
        <f>IF(AG36="kw",SUMPRODUCT($Q$38:$Q$193,$V$38:$V$193,AG38:AG193),SUMPRODUCT($H$38:$H$193,AG38:AG193))</f>
        <v>0</v>
      </c>
      <c r="AH211" s="243">
        <f t="shared" ref="AH211:AR211" si="561">IF(AH36="kw",SUMPRODUCT($Q$38:$Q$193,$V$38:$V$193,AH38:AH193),SUMPRODUCT($H$38:$H$193,AH38:AH193))</f>
        <v>0</v>
      </c>
      <c r="AI211" s="243">
        <f t="shared" si="561"/>
        <v>0</v>
      </c>
      <c r="AJ211" s="243">
        <f t="shared" si="561"/>
        <v>0</v>
      </c>
      <c r="AK211" s="243">
        <f t="shared" si="561"/>
        <v>0</v>
      </c>
      <c r="AL211" s="243">
        <f t="shared" si="561"/>
        <v>0</v>
      </c>
      <c r="AM211" s="243">
        <f t="shared" si="561"/>
        <v>0</v>
      </c>
      <c r="AN211" s="243">
        <f t="shared" si="561"/>
        <v>0</v>
      </c>
      <c r="AO211" s="243">
        <f t="shared" si="561"/>
        <v>0</v>
      </c>
      <c r="AP211" s="243">
        <f t="shared" si="561"/>
        <v>0</v>
      </c>
      <c r="AQ211" s="243">
        <f t="shared" si="561"/>
        <v>0</v>
      </c>
      <c r="AR211" s="243">
        <f t="shared" si="561"/>
        <v>0</v>
      </c>
      <c r="AS211" s="287"/>
    </row>
    <row r="212" spans="2:45">
      <c r="B212" s="246" t="s">
        <v>130</v>
      </c>
      <c r="C212" s="256"/>
      <c r="D212" s="232"/>
      <c r="E212" s="232"/>
      <c r="F212" s="232"/>
      <c r="G212" s="232"/>
      <c r="H212" s="232"/>
      <c r="I212" s="232"/>
      <c r="J212" s="232"/>
      <c r="K212" s="232"/>
      <c r="L212" s="232"/>
      <c r="M212" s="232"/>
      <c r="N212" s="232"/>
      <c r="O212" s="232"/>
      <c r="P212" s="232"/>
      <c r="Q212" s="232"/>
      <c r="R212" s="304"/>
      <c r="S212" s="232"/>
      <c r="T212" s="232"/>
      <c r="U212" s="232"/>
      <c r="V212" s="256"/>
      <c r="W212" s="235"/>
      <c r="X212" s="235"/>
      <c r="Y212" s="232"/>
      <c r="Z212" s="232"/>
      <c r="AA212" s="235"/>
      <c r="AB212" s="235"/>
      <c r="AC212" s="235"/>
      <c r="AD212" s="235"/>
      <c r="AE212" s="243">
        <f>SUMPRODUCT($I$38:$I$193,AE38:AE193)</f>
        <v>0</v>
      </c>
      <c r="AF212" s="243">
        <f>SUMPRODUCT($I$38:$I$193,AF38:AF193)</f>
        <v>0</v>
      </c>
      <c r="AG212" s="243">
        <f>IF(AG36="kw",SUMPRODUCT($Q$38:$Q$193,$W$38:$W$193,AG38:AG193),SUMPRODUCT($I$38:$I$193,AG38:AG193))</f>
        <v>0</v>
      </c>
      <c r="AH212" s="243">
        <f t="shared" ref="AH212:AR212" si="562">IF(AH36="kw",SUMPRODUCT($Q$38:$Q$193,$W$38:$W$193,AH38:AH193),SUMPRODUCT($I$38:$I$193,AH38:AH193))</f>
        <v>0</v>
      </c>
      <c r="AI212" s="243">
        <f t="shared" si="562"/>
        <v>0</v>
      </c>
      <c r="AJ212" s="243">
        <f t="shared" si="562"/>
        <v>0</v>
      </c>
      <c r="AK212" s="243">
        <f t="shared" si="562"/>
        <v>0</v>
      </c>
      <c r="AL212" s="243">
        <f t="shared" si="562"/>
        <v>0</v>
      </c>
      <c r="AM212" s="243">
        <f t="shared" si="562"/>
        <v>0</v>
      </c>
      <c r="AN212" s="243">
        <f t="shared" si="562"/>
        <v>0</v>
      </c>
      <c r="AO212" s="243">
        <f t="shared" si="562"/>
        <v>0</v>
      </c>
      <c r="AP212" s="243">
        <f t="shared" si="562"/>
        <v>0</v>
      </c>
      <c r="AQ212" s="243">
        <f t="shared" si="562"/>
        <v>0</v>
      </c>
      <c r="AR212" s="243">
        <f t="shared" si="562"/>
        <v>0</v>
      </c>
      <c r="AS212" s="287"/>
    </row>
    <row r="213" spans="2:45">
      <c r="B213" s="246" t="s">
        <v>759</v>
      </c>
      <c r="C213" s="256"/>
      <c r="D213" s="232"/>
      <c r="E213" s="232"/>
      <c r="F213" s="232"/>
      <c r="G213" s="232"/>
      <c r="H213" s="232"/>
      <c r="I213" s="232"/>
      <c r="J213" s="232"/>
      <c r="K213" s="232"/>
      <c r="L213" s="232"/>
      <c r="M213" s="232"/>
      <c r="N213" s="232"/>
      <c r="O213" s="232"/>
      <c r="P213" s="232"/>
      <c r="Q213" s="232"/>
      <c r="R213" s="304"/>
      <c r="S213" s="232"/>
      <c r="T213" s="232"/>
      <c r="U213" s="232"/>
      <c r="V213" s="256"/>
      <c r="W213" s="235"/>
      <c r="X213" s="235"/>
      <c r="Y213" s="232"/>
      <c r="Z213" s="232"/>
      <c r="AA213" s="235"/>
      <c r="AB213" s="235"/>
      <c r="AC213" s="235"/>
      <c r="AD213" s="235"/>
      <c r="AE213" s="243">
        <f>SUMPRODUCT($J$38:$J$193,AE38:AE193)</f>
        <v>0</v>
      </c>
      <c r="AF213" s="243">
        <f>SUMPRODUCT($J$38:$J$193,AF38:AF193)</f>
        <v>0</v>
      </c>
      <c r="AG213" s="243">
        <f>IF(AG36="kw",SUMPRODUCT($Q$38:$Q$193,$X$38:$X$193,AG38:AG193),SUMPRODUCT($J$38:$J$193,AG38:AG193))</f>
        <v>0</v>
      </c>
      <c r="AH213" s="243">
        <f t="shared" ref="AH213:AR213" si="563">IF(AH36="kw",SUMPRODUCT($Q$38:$Q$193,$X$38:$X$193,AH38:AH193),SUMPRODUCT($J$38:$J$193,AH38:AH193))</f>
        <v>0</v>
      </c>
      <c r="AI213" s="243">
        <f t="shared" si="563"/>
        <v>0</v>
      </c>
      <c r="AJ213" s="243">
        <f t="shared" si="563"/>
        <v>0</v>
      </c>
      <c r="AK213" s="243">
        <f t="shared" si="563"/>
        <v>0</v>
      </c>
      <c r="AL213" s="243">
        <f t="shared" si="563"/>
        <v>0</v>
      </c>
      <c r="AM213" s="243">
        <f t="shared" si="563"/>
        <v>0</v>
      </c>
      <c r="AN213" s="243">
        <f t="shared" si="563"/>
        <v>0</v>
      </c>
      <c r="AO213" s="243">
        <f t="shared" si="563"/>
        <v>0</v>
      </c>
      <c r="AP213" s="243">
        <f t="shared" si="563"/>
        <v>0</v>
      </c>
      <c r="AQ213" s="243">
        <f t="shared" si="563"/>
        <v>0</v>
      </c>
      <c r="AR213" s="243">
        <f t="shared" si="563"/>
        <v>0</v>
      </c>
      <c r="AS213" s="287"/>
    </row>
    <row r="214" spans="2:45">
      <c r="B214" s="246" t="s">
        <v>764</v>
      </c>
      <c r="C214" s="256"/>
      <c r="D214" s="232"/>
      <c r="E214" s="232"/>
      <c r="F214" s="232"/>
      <c r="G214" s="232"/>
      <c r="H214" s="232"/>
      <c r="I214" s="232"/>
      <c r="J214" s="232"/>
      <c r="K214" s="232"/>
      <c r="L214" s="232"/>
      <c r="M214" s="232"/>
      <c r="N214" s="232"/>
      <c r="O214" s="232"/>
      <c r="P214" s="232"/>
      <c r="Q214" s="232"/>
      <c r="R214" s="304"/>
      <c r="S214" s="232"/>
      <c r="T214" s="232"/>
      <c r="U214" s="232"/>
      <c r="V214" s="256"/>
      <c r="W214" s="235"/>
      <c r="X214" s="235"/>
      <c r="Y214" s="232"/>
      <c r="Z214" s="232"/>
      <c r="AA214" s="235"/>
      <c r="AB214" s="235"/>
      <c r="AC214" s="235"/>
      <c r="AD214" s="235"/>
      <c r="AE214" s="243">
        <f>SUMPRODUCT($K$35:$K$193,AE35:AE193)</f>
        <v>0</v>
      </c>
      <c r="AF214" s="243">
        <f>SUMPRODUCT($K$35:$K$193,AF35:AF193)</f>
        <v>0</v>
      </c>
      <c r="AG214" s="243">
        <f>IF(AG36="kw",SUMPRODUCT($Q$38:$Q$193,$Y$38:$Y$193,AG38:AG193),SUMPRODUCT($K$38:$K$193,AG38:AG193))</f>
        <v>0</v>
      </c>
      <c r="AH214" s="243">
        <f t="shared" ref="AH214:AR214" si="564">IF(AH36="kw",SUMPRODUCT($Q$38:$Q$193,$Y$38:$Y$193,AH38:AH193),SUMPRODUCT($K$38:$K$193,AH38:AH193))</f>
        <v>0</v>
      </c>
      <c r="AI214" s="243">
        <f t="shared" si="564"/>
        <v>0</v>
      </c>
      <c r="AJ214" s="243">
        <f t="shared" si="564"/>
        <v>0</v>
      </c>
      <c r="AK214" s="243">
        <f t="shared" si="564"/>
        <v>0</v>
      </c>
      <c r="AL214" s="243">
        <f t="shared" si="564"/>
        <v>0</v>
      </c>
      <c r="AM214" s="243">
        <f t="shared" si="564"/>
        <v>0</v>
      </c>
      <c r="AN214" s="243">
        <f t="shared" si="564"/>
        <v>0</v>
      </c>
      <c r="AO214" s="243">
        <f t="shared" si="564"/>
        <v>0</v>
      </c>
      <c r="AP214" s="243">
        <f t="shared" si="564"/>
        <v>0</v>
      </c>
      <c r="AQ214" s="243">
        <f t="shared" si="564"/>
        <v>0</v>
      </c>
      <c r="AR214" s="243">
        <f t="shared" si="564"/>
        <v>0</v>
      </c>
      <c r="AS214" s="287"/>
    </row>
    <row r="215" spans="2:45">
      <c r="B215" s="246" t="s">
        <v>765</v>
      </c>
      <c r="C215" s="256"/>
      <c r="D215" s="232"/>
      <c r="E215" s="232"/>
      <c r="F215" s="232"/>
      <c r="G215" s="232"/>
      <c r="H215" s="232"/>
      <c r="I215" s="232"/>
      <c r="J215" s="232"/>
      <c r="K215" s="232"/>
      <c r="L215" s="232"/>
      <c r="M215" s="232"/>
      <c r="N215" s="232"/>
      <c r="O215" s="232"/>
      <c r="P215" s="232"/>
      <c r="Q215" s="232"/>
      <c r="R215" s="304"/>
      <c r="S215" s="232"/>
      <c r="T215" s="232"/>
      <c r="U215" s="232"/>
      <c r="V215" s="256"/>
      <c r="W215" s="235"/>
      <c r="X215" s="235"/>
      <c r="Y215" s="232"/>
      <c r="Z215" s="232"/>
      <c r="AA215" s="235"/>
      <c r="AB215" s="235"/>
      <c r="AC215" s="235"/>
      <c r="AD215" s="235"/>
      <c r="AE215" s="243">
        <f>SUMPRODUCT($L$38:$L$193,AE38:AE193)</f>
        <v>0</v>
      </c>
      <c r="AF215" s="243">
        <f>SUMPRODUCT($L$38:$L$193,AF38:AF193)</f>
        <v>0</v>
      </c>
      <c r="AG215" s="243">
        <f>IF(AG36="kw",SUMPRODUCT($Q$38:$Q$193,$Z$38:$Z$193,AG38:AG193),SUMPRODUCT($L$38:$L$193,AG38:AG193))</f>
        <v>0</v>
      </c>
      <c r="AH215" s="243">
        <f t="shared" ref="AH215:AR215" si="565">IF(AH36="kw",SUMPRODUCT($Q$38:$Q$193,$Z$38:$Z$193,AH38:AH193),SUMPRODUCT($L$38:$L$193,AH38:AH193))</f>
        <v>0</v>
      </c>
      <c r="AI215" s="243">
        <f t="shared" si="565"/>
        <v>0</v>
      </c>
      <c r="AJ215" s="243">
        <f t="shared" si="565"/>
        <v>0</v>
      </c>
      <c r="AK215" s="243">
        <f t="shared" si="565"/>
        <v>0</v>
      </c>
      <c r="AL215" s="243">
        <f t="shared" si="565"/>
        <v>0</v>
      </c>
      <c r="AM215" s="243">
        <f t="shared" si="565"/>
        <v>0</v>
      </c>
      <c r="AN215" s="243">
        <f t="shared" si="565"/>
        <v>0</v>
      </c>
      <c r="AO215" s="243">
        <f t="shared" si="565"/>
        <v>0</v>
      </c>
      <c r="AP215" s="243">
        <f t="shared" si="565"/>
        <v>0</v>
      </c>
      <c r="AQ215" s="243">
        <f t="shared" si="565"/>
        <v>0</v>
      </c>
      <c r="AR215" s="243">
        <f t="shared" si="565"/>
        <v>0</v>
      </c>
      <c r="AS215" s="287"/>
    </row>
    <row r="216" spans="2:45">
      <c r="B216" s="246" t="s">
        <v>766</v>
      </c>
      <c r="C216" s="256"/>
      <c r="D216" s="232"/>
      <c r="E216" s="232"/>
      <c r="F216" s="232"/>
      <c r="G216" s="232"/>
      <c r="H216" s="232"/>
      <c r="I216" s="232"/>
      <c r="J216" s="232"/>
      <c r="K216" s="232"/>
      <c r="L216" s="232"/>
      <c r="M216" s="232"/>
      <c r="N216" s="232"/>
      <c r="O216" s="232"/>
      <c r="P216" s="232"/>
      <c r="Q216" s="232"/>
      <c r="R216" s="304"/>
      <c r="S216" s="232"/>
      <c r="T216" s="232"/>
      <c r="U216" s="232"/>
      <c r="V216" s="256"/>
      <c r="W216" s="235"/>
      <c r="X216" s="235"/>
      <c r="Y216" s="232"/>
      <c r="Z216" s="232"/>
      <c r="AA216" s="235"/>
      <c r="AB216" s="235"/>
      <c r="AC216" s="235"/>
      <c r="AD216" s="235"/>
      <c r="AE216" s="243">
        <f>SUMPRODUCT($M$38:$M$193,AE38:AE193)</f>
        <v>0</v>
      </c>
      <c r="AF216" s="243">
        <f>SUMPRODUCT($M$38:$M$193,AF38:AF193)</f>
        <v>0</v>
      </c>
      <c r="AG216" s="243">
        <f>IF(AG36="kw",SUMPRODUCT($Q$38:$Q$193,$AA$38:$AA$193,AG38:AG193),SUMPRODUCT($M$38:$M$193,AG38:AG193))</f>
        <v>0</v>
      </c>
      <c r="AH216" s="243">
        <f t="shared" ref="AH216:AR216" si="566">IF(AH36="kw",SUMPRODUCT($Q$38:$Q$193,$AA$38:$AA$193,AH38:AH193),SUMPRODUCT($M$38:$M$193,AH38:AH193))</f>
        <v>0</v>
      </c>
      <c r="AI216" s="243">
        <f t="shared" si="566"/>
        <v>0</v>
      </c>
      <c r="AJ216" s="243">
        <f t="shared" si="566"/>
        <v>0</v>
      </c>
      <c r="AK216" s="243">
        <f t="shared" si="566"/>
        <v>0</v>
      </c>
      <c r="AL216" s="243">
        <f t="shared" si="566"/>
        <v>0</v>
      </c>
      <c r="AM216" s="243">
        <f t="shared" si="566"/>
        <v>0</v>
      </c>
      <c r="AN216" s="243">
        <f t="shared" si="566"/>
        <v>0</v>
      </c>
      <c r="AO216" s="243">
        <f t="shared" si="566"/>
        <v>0</v>
      </c>
      <c r="AP216" s="243">
        <f t="shared" si="566"/>
        <v>0</v>
      </c>
      <c r="AQ216" s="243">
        <f t="shared" si="566"/>
        <v>0</v>
      </c>
      <c r="AR216" s="243">
        <f t="shared" si="566"/>
        <v>0</v>
      </c>
      <c r="AS216" s="287"/>
    </row>
    <row r="217" spans="2:45">
      <c r="B217" s="246" t="s">
        <v>767</v>
      </c>
      <c r="C217" s="256"/>
      <c r="D217" s="232"/>
      <c r="E217" s="232"/>
      <c r="F217" s="232"/>
      <c r="G217" s="232"/>
      <c r="H217" s="232"/>
      <c r="I217" s="232"/>
      <c r="J217" s="232"/>
      <c r="K217" s="232"/>
      <c r="L217" s="232"/>
      <c r="M217" s="232"/>
      <c r="N217" s="232"/>
      <c r="O217" s="232"/>
      <c r="P217" s="232"/>
      <c r="Q217" s="232"/>
      <c r="R217" s="304"/>
      <c r="S217" s="232"/>
      <c r="T217" s="232"/>
      <c r="U217" s="232"/>
      <c r="V217" s="256"/>
      <c r="W217" s="235"/>
      <c r="X217" s="235"/>
      <c r="Y217" s="232"/>
      <c r="Z217" s="232"/>
      <c r="AA217" s="235"/>
      <c r="AB217" s="235"/>
      <c r="AC217" s="235"/>
      <c r="AD217" s="235"/>
      <c r="AE217" s="243">
        <f>SUMPRODUCT($N$38:$N$193,AE38:AE193)</f>
        <v>0</v>
      </c>
      <c r="AF217" s="243">
        <f>SUMPRODUCT($N$38:$N$193,AF38:AF193)</f>
        <v>0</v>
      </c>
      <c r="AG217" s="243">
        <f>IF(AG36="kw",SUMPRODUCT($Q$38:$Q$193,$AB$38:$AB$193,AG38:AG193),SUMPRODUCT($N$38:$N$193,AG38:AG193))</f>
        <v>0</v>
      </c>
      <c r="AH217" s="243">
        <f t="shared" ref="AH217:AR217" si="567">IF(AH36="kw",SUMPRODUCT($Q$38:$Q$193,$AB$38:$AB$193,AH38:AH193),SUMPRODUCT($N$38:$N$193,AH38:AH193))</f>
        <v>0</v>
      </c>
      <c r="AI217" s="243">
        <f t="shared" si="567"/>
        <v>0</v>
      </c>
      <c r="AJ217" s="243">
        <f t="shared" si="567"/>
        <v>0</v>
      </c>
      <c r="AK217" s="243">
        <f t="shared" si="567"/>
        <v>0</v>
      </c>
      <c r="AL217" s="243">
        <f t="shared" si="567"/>
        <v>0</v>
      </c>
      <c r="AM217" s="243">
        <f t="shared" si="567"/>
        <v>0</v>
      </c>
      <c r="AN217" s="243">
        <f t="shared" si="567"/>
        <v>0</v>
      </c>
      <c r="AO217" s="243">
        <f t="shared" si="567"/>
        <v>0</v>
      </c>
      <c r="AP217" s="243">
        <f t="shared" si="567"/>
        <v>0</v>
      </c>
      <c r="AQ217" s="243">
        <f t="shared" si="567"/>
        <v>0</v>
      </c>
      <c r="AR217" s="243">
        <f t="shared" si="567"/>
        <v>0</v>
      </c>
      <c r="AS217" s="287"/>
    </row>
    <row r="218" spans="2:45">
      <c r="B218" s="246" t="s">
        <v>768</v>
      </c>
      <c r="C218" s="256"/>
      <c r="D218" s="232"/>
      <c r="E218" s="232"/>
      <c r="F218" s="232"/>
      <c r="G218" s="232"/>
      <c r="H218" s="232"/>
      <c r="I218" s="232"/>
      <c r="J218" s="232"/>
      <c r="K218" s="232"/>
      <c r="L218" s="232"/>
      <c r="M218" s="232"/>
      <c r="N218" s="232"/>
      <c r="O218" s="232"/>
      <c r="P218" s="232"/>
      <c r="Q218" s="232"/>
      <c r="R218" s="304"/>
      <c r="S218" s="232"/>
      <c r="T218" s="232"/>
      <c r="U218" s="232"/>
      <c r="V218" s="256"/>
      <c r="W218" s="235"/>
      <c r="X218" s="235"/>
      <c r="Y218" s="232"/>
      <c r="Z218" s="232"/>
      <c r="AA218" s="235"/>
      <c r="AB218" s="235"/>
      <c r="AC218" s="235"/>
      <c r="AD218" s="235"/>
      <c r="AE218" s="243">
        <f>SUMPRODUCT($O$38:$O$193,AE38:AE193)</f>
        <v>0</v>
      </c>
      <c r="AF218" s="243">
        <f>SUMPRODUCT($O$38:$O$193,AF38:AF193)</f>
        <v>0</v>
      </c>
      <c r="AG218" s="243">
        <f>IF(AG36="kw",SUMPRODUCT($Q$38:$Q$193,$AC$38:$AC$193,AG38:AG193),SUMPRODUCT($O$38:$O$193,AG38:AG193))</f>
        <v>0</v>
      </c>
      <c r="AH218" s="243">
        <f t="shared" ref="AH218:AR218" si="568">IF(AH36="kw",SUMPRODUCT($Q$38:$Q$193,$AC$38:$AC$193,AH38:AH193),SUMPRODUCT($O$38:$O$193,AH38:AH193))</f>
        <v>0</v>
      </c>
      <c r="AI218" s="243">
        <f t="shared" si="568"/>
        <v>0</v>
      </c>
      <c r="AJ218" s="243">
        <f t="shared" si="568"/>
        <v>0</v>
      </c>
      <c r="AK218" s="243">
        <f t="shared" si="568"/>
        <v>0</v>
      </c>
      <c r="AL218" s="243">
        <f t="shared" si="568"/>
        <v>0</v>
      </c>
      <c r="AM218" s="243">
        <f t="shared" si="568"/>
        <v>0</v>
      </c>
      <c r="AN218" s="243">
        <f t="shared" si="568"/>
        <v>0</v>
      </c>
      <c r="AO218" s="243">
        <f t="shared" si="568"/>
        <v>0</v>
      </c>
      <c r="AP218" s="243">
        <f t="shared" si="568"/>
        <v>0</v>
      </c>
      <c r="AQ218" s="243">
        <f t="shared" si="568"/>
        <v>0</v>
      </c>
      <c r="AR218" s="243">
        <f t="shared" si="568"/>
        <v>0</v>
      </c>
      <c r="AS218" s="287"/>
    </row>
    <row r="219" spans="2:45">
      <c r="B219" s="380" t="s">
        <v>769</v>
      </c>
      <c r="C219" s="311"/>
      <c r="D219" s="329"/>
      <c r="E219" s="329"/>
      <c r="F219" s="329"/>
      <c r="G219" s="329"/>
      <c r="H219" s="329"/>
      <c r="I219" s="329"/>
      <c r="J219" s="329"/>
      <c r="K219" s="329"/>
      <c r="L219" s="329"/>
      <c r="M219" s="329"/>
      <c r="N219" s="329"/>
      <c r="O219" s="329"/>
      <c r="P219" s="329"/>
      <c r="Q219" s="329"/>
      <c r="R219" s="328"/>
      <c r="S219" s="329"/>
      <c r="T219" s="329"/>
      <c r="U219" s="329"/>
      <c r="V219" s="311"/>
      <c r="W219" s="330"/>
      <c r="X219" s="330"/>
      <c r="Y219" s="329"/>
      <c r="Z219" s="329"/>
      <c r="AA219" s="330"/>
      <c r="AB219" s="330"/>
      <c r="AC219" s="330"/>
      <c r="AD219" s="330"/>
      <c r="AE219" s="277">
        <f>SUMPRODUCT($P$38:$P$193,AE38:AE193)</f>
        <v>0</v>
      </c>
      <c r="AF219" s="277">
        <f>SUMPRODUCT($P$38:$P$193,AF38:AF193)</f>
        <v>0</v>
      </c>
      <c r="AG219" s="277">
        <f>IF(AG36="kw",SUMPRODUCT($Q$38:$Q$193,$AD$38:$AD$193,AG38:AG193),SUMPRODUCT($P$38:$P$193,AG38:AG193))</f>
        <v>0</v>
      </c>
      <c r="AH219" s="277">
        <f t="shared" ref="AH219:AR219" si="569">IF(AH36="kw",SUMPRODUCT($Q$38:$Q$193,$AD$38:$AD$193,AH38:AH193),SUMPRODUCT($P$38:$P$193,AH38:AH193))</f>
        <v>0</v>
      </c>
      <c r="AI219" s="277">
        <f t="shared" si="569"/>
        <v>0</v>
      </c>
      <c r="AJ219" s="277">
        <f t="shared" si="569"/>
        <v>0</v>
      </c>
      <c r="AK219" s="277">
        <f t="shared" si="569"/>
        <v>0</v>
      </c>
      <c r="AL219" s="277">
        <f t="shared" si="569"/>
        <v>0</v>
      </c>
      <c r="AM219" s="277">
        <f t="shared" si="569"/>
        <v>0</v>
      </c>
      <c r="AN219" s="277">
        <f t="shared" si="569"/>
        <v>0</v>
      </c>
      <c r="AO219" s="277">
        <f t="shared" si="569"/>
        <v>0</v>
      </c>
      <c r="AP219" s="277">
        <f t="shared" si="569"/>
        <v>0</v>
      </c>
      <c r="AQ219" s="277">
        <f t="shared" si="569"/>
        <v>0</v>
      </c>
      <c r="AR219" s="277">
        <f t="shared" si="569"/>
        <v>0</v>
      </c>
      <c r="AS219" s="331"/>
    </row>
    <row r="220" spans="2:45" ht="20.25" customHeight="1">
      <c r="B220" s="314" t="s">
        <v>539</v>
      </c>
      <c r="C220" s="332"/>
      <c r="D220" s="333"/>
      <c r="E220" s="333"/>
      <c r="F220" s="333"/>
      <c r="G220" s="333"/>
      <c r="H220" s="333"/>
      <c r="I220" s="333"/>
      <c r="J220" s="333"/>
      <c r="K220" s="333"/>
      <c r="L220" s="333"/>
      <c r="M220" s="333"/>
      <c r="N220" s="333"/>
      <c r="O220" s="333"/>
      <c r="P220" s="333"/>
      <c r="Q220" s="333"/>
      <c r="R220" s="333"/>
      <c r="S220" s="333"/>
      <c r="T220" s="333"/>
      <c r="U220" s="333"/>
      <c r="V220" s="317"/>
      <c r="W220" s="318"/>
      <c r="X220" s="333"/>
      <c r="Y220" s="333"/>
      <c r="Z220" s="333"/>
      <c r="AA220" s="333"/>
      <c r="AB220" s="333"/>
      <c r="AC220" s="333"/>
      <c r="AD220" s="333"/>
      <c r="AE220" s="334"/>
      <c r="AF220" s="334"/>
      <c r="AG220" s="334"/>
      <c r="AH220" s="334"/>
      <c r="AI220" s="334"/>
      <c r="AJ220" s="334"/>
      <c r="AK220" s="334"/>
      <c r="AL220" s="334"/>
      <c r="AM220" s="334"/>
      <c r="AN220" s="334"/>
      <c r="AO220" s="334"/>
      <c r="AP220" s="334"/>
      <c r="AQ220" s="334"/>
      <c r="AR220" s="334"/>
      <c r="AS220" s="334"/>
    </row>
    <row r="221" spans="2:45" ht="15.75">
      <c r="B221" s="381"/>
    </row>
    <row r="222" spans="2:45" ht="15.75">
      <c r="B222" s="381"/>
    </row>
    <row r="223" spans="2:45" ht="15.75">
      <c r="B223" s="233" t="s">
        <v>247</v>
      </c>
      <c r="C223" s="234"/>
      <c r="D223" s="502" t="s">
        <v>484</v>
      </c>
      <c r="E223" s="209"/>
      <c r="F223" s="502"/>
      <c r="G223" s="209"/>
      <c r="H223" s="209"/>
      <c r="I223" s="209"/>
      <c r="J223" s="209"/>
      <c r="K223" s="209"/>
      <c r="L223" s="209"/>
      <c r="M223" s="209"/>
      <c r="N223" s="209"/>
      <c r="O223" s="209"/>
      <c r="P223" s="209"/>
      <c r="Q223" s="209"/>
      <c r="R223" s="234"/>
      <c r="S223" s="209"/>
      <c r="T223" s="209"/>
      <c r="U223" s="209"/>
      <c r="V223" s="209"/>
      <c r="W223" s="209"/>
      <c r="X223" s="209"/>
      <c r="Y223" s="209"/>
      <c r="Z223" s="209"/>
      <c r="AA223" s="209"/>
      <c r="AB223" s="209"/>
      <c r="AC223" s="209"/>
      <c r="AD223" s="209"/>
      <c r="AE223" s="223"/>
      <c r="AF223" s="221"/>
      <c r="AG223" s="221"/>
      <c r="AH223" s="221"/>
      <c r="AI223" s="221"/>
      <c r="AJ223" s="221"/>
      <c r="AK223" s="221"/>
      <c r="AL223" s="221"/>
      <c r="AM223" s="221"/>
      <c r="AN223" s="221"/>
      <c r="AO223" s="221"/>
      <c r="AP223" s="221"/>
      <c r="AQ223" s="221"/>
      <c r="AR223" s="221"/>
      <c r="AS223" s="221"/>
    </row>
    <row r="224" spans="2:45" ht="34.5" customHeight="1">
      <c r="B224" s="832" t="s">
        <v>192</v>
      </c>
      <c r="C224" s="834" t="s">
        <v>30</v>
      </c>
      <c r="D224" s="236" t="s">
        <v>976</v>
      </c>
      <c r="E224" s="843" t="s">
        <v>977</v>
      </c>
      <c r="F224" s="844"/>
      <c r="G224" s="844"/>
      <c r="H224" s="844"/>
      <c r="I224" s="844"/>
      <c r="J224" s="844"/>
      <c r="K224" s="844"/>
      <c r="L224" s="844"/>
      <c r="M224" s="844"/>
      <c r="N224" s="844"/>
      <c r="O224" s="844"/>
      <c r="P224" s="845"/>
      <c r="Q224" s="841" t="s">
        <v>194</v>
      </c>
      <c r="R224" s="236" t="s">
        <v>390</v>
      </c>
      <c r="S224" s="838" t="s">
        <v>193</v>
      </c>
      <c r="T224" s="839"/>
      <c r="U224" s="839"/>
      <c r="V224" s="839"/>
      <c r="W224" s="839"/>
      <c r="X224" s="839"/>
      <c r="Y224" s="839"/>
      <c r="Z224" s="839"/>
      <c r="AA224" s="839"/>
      <c r="AB224" s="839"/>
      <c r="AC224" s="839"/>
      <c r="AD224" s="846"/>
      <c r="AE224" s="838" t="s">
        <v>221</v>
      </c>
      <c r="AF224" s="839"/>
      <c r="AG224" s="839"/>
      <c r="AH224" s="839"/>
      <c r="AI224" s="839"/>
      <c r="AJ224" s="839"/>
      <c r="AK224" s="839"/>
      <c r="AL224" s="839"/>
      <c r="AM224" s="839"/>
      <c r="AN224" s="839"/>
      <c r="AO224" s="839"/>
      <c r="AP224" s="839"/>
      <c r="AQ224" s="839"/>
      <c r="AR224" s="839"/>
      <c r="AS224" s="840"/>
    </row>
    <row r="225" spans="1:45" ht="60.75" customHeight="1">
      <c r="B225" s="833"/>
      <c r="C225" s="835"/>
      <c r="D225" s="237">
        <v>2016</v>
      </c>
      <c r="E225" s="237">
        <v>2017</v>
      </c>
      <c r="F225" s="237">
        <v>2018</v>
      </c>
      <c r="G225" s="237">
        <v>2019</v>
      </c>
      <c r="H225" s="237">
        <v>2020</v>
      </c>
      <c r="I225" s="237">
        <v>2021</v>
      </c>
      <c r="J225" s="237">
        <v>2022</v>
      </c>
      <c r="K225" s="237">
        <v>2023</v>
      </c>
      <c r="L225" s="237">
        <v>2024</v>
      </c>
      <c r="M225" s="237">
        <v>2025</v>
      </c>
      <c r="N225" s="237">
        <v>2026</v>
      </c>
      <c r="O225" s="237">
        <v>2027</v>
      </c>
      <c r="P225" s="237">
        <v>2028</v>
      </c>
      <c r="Q225" s="842"/>
      <c r="R225" s="237">
        <v>2016</v>
      </c>
      <c r="S225" s="237">
        <v>2017</v>
      </c>
      <c r="T225" s="237">
        <v>2018</v>
      </c>
      <c r="U225" s="237">
        <v>2019</v>
      </c>
      <c r="V225" s="237">
        <v>2020</v>
      </c>
      <c r="W225" s="237">
        <v>2021</v>
      </c>
      <c r="X225" s="237">
        <v>2022</v>
      </c>
      <c r="Y225" s="237">
        <v>2023</v>
      </c>
      <c r="Z225" s="237">
        <v>2024</v>
      </c>
      <c r="AA225" s="237">
        <v>2025</v>
      </c>
      <c r="AB225" s="237">
        <v>2026</v>
      </c>
      <c r="AC225" s="237">
        <v>2027</v>
      </c>
      <c r="AD225" s="237">
        <v>2028</v>
      </c>
      <c r="AE225" s="237" t="str">
        <f>'1.  LRAMVA Summary'!$D$45</f>
        <v>Residential</v>
      </c>
      <c r="AF225" s="237" t="str">
        <f>'1.  LRAMVA Summary'!$E$45</f>
        <v>GS&lt;50 kW</v>
      </c>
      <c r="AG225" s="237" t="str">
        <f>'1.  LRAMVA Summary'!$F$45</f>
        <v>GS 50-4,999 kW</v>
      </c>
      <c r="AH225" s="237" t="str">
        <f>'1.  LRAMVA Summary'!$G$45</f>
        <v>Unmetered Scattered Load</v>
      </c>
      <c r="AI225" s="237" t="str">
        <f>'1.  LRAMVA Summary'!$H$45</f>
        <v>Sentinel Lighting</v>
      </c>
      <c r="AJ225" s="237" t="str">
        <f>'1.  LRAMVA Summary'!$I$45</f>
        <v>Street Lighting</v>
      </c>
      <c r="AK225" s="237">
        <f>'1.  LRAMVA Summary'!$J$45</f>
        <v>0</v>
      </c>
      <c r="AL225" s="237">
        <f>'1.  LRAMVA Summary'!$K$45</f>
        <v>0</v>
      </c>
      <c r="AM225" s="237">
        <f>'1.  LRAMVA Summary'!$L$45</f>
        <v>0</v>
      </c>
      <c r="AN225" s="237">
        <f>'1.  LRAMVA Summary'!$M$45</f>
        <v>0</v>
      </c>
      <c r="AO225" s="237">
        <f>'1.  LRAMVA Summary'!$N$45</f>
        <v>0</v>
      </c>
      <c r="AP225" s="237">
        <f>'1.  LRAMVA Summary'!$O$45</f>
        <v>0</v>
      </c>
      <c r="AQ225" s="237">
        <f>'1.  LRAMVA Summary'!$P$45</f>
        <v>0</v>
      </c>
      <c r="AR225" s="237">
        <f>'1.  LRAMVA Summary'!$Q$45</f>
        <v>0</v>
      </c>
      <c r="AS225" s="239" t="str">
        <f>'1.  LRAMVA Summary'!$R$45</f>
        <v>Total</v>
      </c>
    </row>
    <row r="226" spans="1:45" ht="15.75" customHeight="1">
      <c r="B226" s="446" t="s">
        <v>465</v>
      </c>
      <c r="C226" s="241"/>
      <c r="D226" s="241"/>
      <c r="E226" s="241"/>
      <c r="F226" s="241"/>
      <c r="G226" s="241"/>
      <c r="H226" s="241"/>
      <c r="I226" s="241"/>
      <c r="J226" s="241"/>
      <c r="K226" s="241"/>
      <c r="L226" s="241"/>
      <c r="M226" s="241"/>
      <c r="N226" s="241"/>
      <c r="O226" s="241"/>
      <c r="P226" s="241"/>
      <c r="Q226" s="242"/>
      <c r="R226" s="241"/>
      <c r="S226" s="241"/>
      <c r="T226" s="241"/>
      <c r="U226" s="241"/>
      <c r="V226" s="241"/>
      <c r="W226" s="241"/>
      <c r="X226" s="241"/>
      <c r="Y226" s="241"/>
      <c r="Z226" s="241"/>
      <c r="AA226" s="241"/>
      <c r="AB226" s="241"/>
      <c r="AC226" s="241"/>
      <c r="AD226" s="241"/>
      <c r="AE226" s="243" t="str">
        <f>'1.  LRAMVA Summary'!$D$46</f>
        <v>kWh</v>
      </c>
      <c r="AF226" s="243" t="str">
        <f>'1.  LRAMVA Summary'!$E$46</f>
        <v>kWh</v>
      </c>
      <c r="AG226" s="243" t="str">
        <f>'1.  LRAMVA Summary'!$F$46</f>
        <v>kW</v>
      </c>
      <c r="AH226" s="243" t="str">
        <f>'1.  LRAMVA Summary'!$G$46</f>
        <v>kWh</v>
      </c>
      <c r="AI226" s="243" t="str">
        <f>'1.  LRAMVA Summary'!$H$46</f>
        <v>kW</v>
      </c>
      <c r="AJ226" s="243" t="str">
        <f>'1.  LRAMVA Summary'!$I$46</f>
        <v>kW</v>
      </c>
      <c r="AK226" s="243">
        <f>'1.  LRAMVA Summary'!$J$46</f>
        <v>0</v>
      </c>
      <c r="AL226" s="243">
        <f>'1.  LRAMVA Summary'!$K$46</f>
        <v>0</v>
      </c>
      <c r="AM226" s="243">
        <f>'1.  LRAMVA Summary'!$L$46</f>
        <v>0</v>
      </c>
      <c r="AN226" s="243">
        <f>'1.  LRAMVA Summary'!$M$46</f>
        <v>0</v>
      </c>
      <c r="AO226" s="243">
        <f>'1.  LRAMVA Summary'!$N$46</f>
        <v>0</v>
      </c>
      <c r="AP226" s="243">
        <f>'1.  LRAMVA Summary'!$O$46</f>
        <v>0</v>
      </c>
      <c r="AQ226" s="243">
        <f>'1.  LRAMVA Summary'!$P$46</f>
        <v>0</v>
      </c>
      <c r="AR226" s="243">
        <f>'1.  LRAMVA Summary'!$Q$46</f>
        <v>0</v>
      </c>
      <c r="AS226" s="244"/>
    </row>
    <row r="227" spans="1:45" ht="15.75" hidden="1" outlineLevel="1">
      <c r="B227" s="240" t="s">
        <v>458</v>
      </c>
      <c r="C227" s="241"/>
      <c r="D227" s="241"/>
      <c r="E227" s="241"/>
      <c r="F227" s="241"/>
      <c r="G227" s="241"/>
      <c r="H227" s="241"/>
      <c r="I227" s="241"/>
      <c r="J227" s="241"/>
      <c r="K227" s="241"/>
      <c r="L227" s="241"/>
      <c r="M227" s="241"/>
      <c r="N227" s="241"/>
      <c r="O227" s="241"/>
      <c r="P227" s="241"/>
      <c r="Q227" s="242"/>
      <c r="R227" s="241"/>
      <c r="S227" s="241"/>
      <c r="T227" s="241"/>
      <c r="U227" s="241"/>
      <c r="V227" s="241"/>
      <c r="W227" s="241"/>
      <c r="X227" s="241"/>
      <c r="Y227" s="241"/>
      <c r="Z227" s="241"/>
      <c r="AA227" s="241"/>
      <c r="AB227" s="241"/>
      <c r="AC227" s="241"/>
      <c r="AD227" s="241"/>
      <c r="AE227" s="243"/>
      <c r="AF227" s="243"/>
      <c r="AG227" s="243"/>
      <c r="AH227" s="243"/>
      <c r="AI227" s="243"/>
      <c r="AJ227" s="243"/>
      <c r="AK227" s="243"/>
      <c r="AL227" s="243"/>
      <c r="AM227" s="243"/>
      <c r="AN227" s="243"/>
      <c r="AO227" s="243"/>
      <c r="AP227" s="243"/>
      <c r="AQ227" s="243"/>
      <c r="AR227" s="243"/>
      <c r="AS227" s="244"/>
    </row>
    <row r="228" spans="1:45" hidden="1" outlineLevel="1">
      <c r="A228" s="449">
        <v>1</v>
      </c>
      <c r="B228" s="265" t="s">
        <v>92</v>
      </c>
      <c r="C228" s="243" t="s">
        <v>22</v>
      </c>
      <c r="D228" s="247"/>
      <c r="E228" s="247"/>
      <c r="F228" s="247"/>
      <c r="G228" s="247"/>
      <c r="H228" s="247"/>
      <c r="I228" s="247"/>
      <c r="J228" s="247"/>
      <c r="K228" s="247"/>
      <c r="L228" s="247"/>
      <c r="M228" s="247"/>
      <c r="N228" s="247"/>
      <c r="O228" s="247"/>
      <c r="P228" s="247"/>
      <c r="Q228" s="243"/>
      <c r="R228" s="247"/>
      <c r="S228" s="247"/>
      <c r="T228" s="247"/>
      <c r="U228" s="247"/>
      <c r="V228" s="247"/>
      <c r="W228" s="247"/>
      <c r="X228" s="247"/>
      <c r="Y228" s="247"/>
      <c r="Z228" s="247"/>
      <c r="AA228" s="247"/>
      <c r="AB228" s="247"/>
      <c r="AC228" s="247"/>
      <c r="AD228" s="247"/>
      <c r="AE228" s="353"/>
      <c r="AF228" s="353"/>
      <c r="AG228" s="353"/>
      <c r="AH228" s="353"/>
      <c r="AI228" s="353"/>
      <c r="AJ228" s="353"/>
      <c r="AK228" s="353"/>
      <c r="AL228" s="353"/>
      <c r="AM228" s="353"/>
      <c r="AN228" s="353"/>
      <c r="AO228" s="353"/>
      <c r="AP228" s="353"/>
      <c r="AQ228" s="353"/>
      <c r="AR228" s="353"/>
      <c r="AS228" s="248">
        <f>SUM(AE228:AR228)</f>
        <v>0</v>
      </c>
    </row>
    <row r="229" spans="1:45" hidden="1" outlineLevel="1">
      <c r="B229" s="246" t="s">
        <v>956</v>
      </c>
      <c r="C229" s="243" t="s">
        <v>145</v>
      </c>
      <c r="D229" s="247"/>
      <c r="E229" s="247"/>
      <c r="F229" s="247"/>
      <c r="G229" s="247"/>
      <c r="H229" s="247"/>
      <c r="I229" s="247"/>
      <c r="J229" s="247"/>
      <c r="K229" s="247"/>
      <c r="L229" s="247"/>
      <c r="M229" s="247"/>
      <c r="N229" s="247"/>
      <c r="O229" s="247"/>
      <c r="P229" s="247"/>
      <c r="Q229" s="406"/>
      <c r="R229" s="247"/>
      <c r="S229" s="247"/>
      <c r="T229" s="247"/>
      <c r="U229" s="247"/>
      <c r="V229" s="247"/>
      <c r="W229" s="247"/>
      <c r="X229" s="247"/>
      <c r="Y229" s="247"/>
      <c r="Z229" s="247"/>
      <c r="AA229" s="247"/>
      <c r="AB229" s="247"/>
      <c r="AC229" s="247"/>
      <c r="AD229" s="247"/>
      <c r="AE229" s="354">
        <f>AE228</f>
        <v>0</v>
      </c>
      <c r="AF229" s="354">
        <f t="shared" ref="AF229" si="570">AF228</f>
        <v>0</v>
      </c>
      <c r="AG229" s="354">
        <f t="shared" ref="AG229" si="571">AG228</f>
        <v>0</v>
      </c>
      <c r="AH229" s="354">
        <f t="shared" ref="AH229" si="572">AH228</f>
        <v>0</v>
      </c>
      <c r="AI229" s="354">
        <f t="shared" ref="AI229" si="573">AI228</f>
        <v>0</v>
      </c>
      <c r="AJ229" s="354">
        <f t="shared" ref="AJ229" si="574">AJ228</f>
        <v>0</v>
      </c>
      <c r="AK229" s="354">
        <f t="shared" ref="AK229" si="575">AK228</f>
        <v>0</v>
      </c>
      <c r="AL229" s="354">
        <f t="shared" ref="AL229" si="576">AL228</f>
        <v>0</v>
      </c>
      <c r="AM229" s="354">
        <f t="shared" ref="AM229" si="577">AM228</f>
        <v>0</v>
      </c>
      <c r="AN229" s="354">
        <f t="shared" ref="AN229" si="578">AN228</f>
        <v>0</v>
      </c>
      <c r="AO229" s="354">
        <f t="shared" ref="AO229" si="579">AO228</f>
        <v>0</v>
      </c>
      <c r="AP229" s="354">
        <f t="shared" ref="AP229" si="580">AP228</f>
        <v>0</v>
      </c>
      <c r="AQ229" s="354">
        <f t="shared" ref="AQ229" si="581">AQ228</f>
        <v>0</v>
      </c>
      <c r="AR229" s="354">
        <f t="shared" ref="AR229" si="582">AR228</f>
        <v>0</v>
      </c>
      <c r="AS229" s="249"/>
    </row>
    <row r="230" spans="1:45" ht="15.75" hidden="1" outlineLevel="1">
      <c r="B230" s="250"/>
      <c r="C230" s="251"/>
      <c r="D230" s="251"/>
      <c r="E230" s="251"/>
      <c r="F230" s="251"/>
      <c r="G230" s="251"/>
      <c r="H230" s="251"/>
      <c r="I230" s="251"/>
      <c r="J230" s="649"/>
      <c r="K230" s="251"/>
      <c r="L230" s="251"/>
      <c r="M230" s="251"/>
      <c r="N230" s="251"/>
      <c r="O230" s="251"/>
      <c r="P230" s="251"/>
      <c r="Q230" s="252"/>
      <c r="R230" s="251"/>
      <c r="S230" s="251"/>
      <c r="T230" s="251"/>
      <c r="U230" s="251"/>
      <c r="V230" s="251"/>
      <c r="W230" s="251"/>
      <c r="X230" s="251"/>
      <c r="Y230" s="251"/>
      <c r="Z230" s="251"/>
      <c r="AA230" s="251"/>
      <c r="AB230" s="251"/>
      <c r="AC230" s="251"/>
      <c r="AD230" s="251"/>
      <c r="AE230" s="355"/>
      <c r="AF230" s="356"/>
      <c r="AG230" s="356"/>
      <c r="AH230" s="356"/>
      <c r="AI230" s="356"/>
      <c r="AJ230" s="356"/>
      <c r="AK230" s="356"/>
      <c r="AL230" s="356"/>
      <c r="AM230" s="356"/>
      <c r="AN230" s="356"/>
      <c r="AO230" s="356"/>
      <c r="AP230" s="356"/>
      <c r="AQ230" s="356"/>
      <c r="AR230" s="356"/>
      <c r="AS230" s="254"/>
    </row>
    <row r="231" spans="1:45" hidden="1" outlineLevel="1">
      <c r="A231" s="449">
        <v>2</v>
      </c>
      <c r="B231" s="265" t="s">
        <v>93</v>
      </c>
      <c r="C231" s="243" t="s">
        <v>22</v>
      </c>
      <c r="D231" s="247"/>
      <c r="E231" s="247"/>
      <c r="F231" s="247"/>
      <c r="G231" s="247"/>
      <c r="H231" s="247"/>
      <c r="I231" s="247"/>
      <c r="J231" s="247"/>
      <c r="K231" s="247"/>
      <c r="L231" s="247"/>
      <c r="M231" s="247"/>
      <c r="N231" s="247"/>
      <c r="O231" s="247"/>
      <c r="P231" s="247"/>
      <c r="Q231" s="243"/>
      <c r="R231" s="247"/>
      <c r="S231" s="247"/>
      <c r="T231" s="247"/>
      <c r="U231" s="247"/>
      <c r="V231" s="247"/>
      <c r="W231" s="247"/>
      <c r="X231" s="247"/>
      <c r="Y231" s="247"/>
      <c r="Z231" s="247"/>
      <c r="AA231" s="247"/>
      <c r="AB231" s="247"/>
      <c r="AC231" s="247"/>
      <c r="AD231" s="247"/>
      <c r="AE231" s="353"/>
      <c r="AF231" s="353"/>
      <c r="AG231" s="353"/>
      <c r="AH231" s="353"/>
      <c r="AI231" s="353"/>
      <c r="AJ231" s="353"/>
      <c r="AK231" s="353"/>
      <c r="AL231" s="353"/>
      <c r="AM231" s="353"/>
      <c r="AN231" s="353"/>
      <c r="AO231" s="353"/>
      <c r="AP231" s="353"/>
      <c r="AQ231" s="353"/>
      <c r="AR231" s="353"/>
      <c r="AS231" s="248">
        <f>SUM(AE231:AR231)</f>
        <v>0</v>
      </c>
    </row>
    <row r="232" spans="1:45" hidden="1" outlineLevel="1">
      <c r="B232" s="246" t="s">
        <v>956</v>
      </c>
      <c r="C232" s="243" t="s">
        <v>145</v>
      </c>
      <c r="D232" s="247"/>
      <c r="E232" s="247"/>
      <c r="F232" s="247"/>
      <c r="G232" s="247"/>
      <c r="H232" s="247"/>
      <c r="I232" s="247"/>
      <c r="J232" s="247"/>
      <c r="K232" s="247"/>
      <c r="L232" s="247"/>
      <c r="M232" s="247"/>
      <c r="N232" s="247"/>
      <c r="O232" s="247"/>
      <c r="P232" s="247"/>
      <c r="Q232" s="406"/>
      <c r="R232" s="247"/>
      <c r="S232" s="247"/>
      <c r="T232" s="247"/>
      <c r="U232" s="247"/>
      <c r="V232" s="247"/>
      <c r="W232" s="247"/>
      <c r="X232" s="247"/>
      <c r="Y232" s="247"/>
      <c r="Z232" s="247"/>
      <c r="AA232" s="247"/>
      <c r="AB232" s="247"/>
      <c r="AC232" s="247"/>
      <c r="AD232" s="247"/>
      <c r="AE232" s="354">
        <f>AE231</f>
        <v>0</v>
      </c>
      <c r="AF232" s="354">
        <f t="shared" ref="AF232" si="583">AF231</f>
        <v>0</v>
      </c>
      <c r="AG232" s="354">
        <f t="shared" ref="AG232" si="584">AG231</f>
        <v>0</v>
      </c>
      <c r="AH232" s="354">
        <f t="shared" ref="AH232" si="585">AH231</f>
        <v>0</v>
      </c>
      <c r="AI232" s="354">
        <f t="shared" ref="AI232" si="586">AI231</f>
        <v>0</v>
      </c>
      <c r="AJ232" s="354">
        <f t="shared" ref="AJ232" si="587">AJ231</f>
        <v>0</v>
      </c>
      <c r="AK232" s="354">
        <f t="shared" ref="AK232" si="588">AK231</f>
        <v>0</v>
      </c>
      <c r="AL232" s="354">
        <f t="shared" ref="AL232" si="589">AL231</f>
        <v>0</v>
      </c>
      <c r="AM232" s="354">
        <f t="shared" ref="AM232" si="590">AM231</f>
        <v>0</v>
      </c>
      <c r="AN232" s="354">
        <f t="shared" ref="AN232" si="591">AN231</f>
        <v>0</v>
      </c>
      <c r="AO232" s="354">
        <f t="shared" ref="AO232" si="592">AO231</f>
        <v>0</v>
      </c>
      <c r="AP232" s="354">
        <f t="shared" ref="AP232" si="593">AP231</f>
        <v>0</v>
      </c>
      <c r="AQ232" s="354">
        <f t="shared" ref="AQ232" si="594">AQ231</f>
        <v>0</v>
      </c>
      <c r="AR232" s="354">
        <f t="shared" ref="AR232" si="595">AR231</f>
        <v>0</v>
      </c>
      <c r="AS232" s="249"/>
    </row>
    <row r="233" spans="1:45" ht="15.75" hidden="1" outlineLevel="1">
      <c r="B233" s="250"/>
      <c r="C233" s="251"/>
      <c r="D233" s="256"/>
      <c r="E233" s="256"/>
      <c r="F233" s="256"/>
      <c r="G233" s="256"/>
      <c r="H233" s="256"/>
      <c r="I233" s="256"/>
      <c r="J233" s="256"/>
      <c r="K233" s="256"/>
      <c r="L233" s="256"/>
      <c r="M233" s="256"/>
      <c r="N233" s="256"/>
      <c r="O233" s="256"/>
      <c r="P233" s="256"/>
      <c r="Q233" s="252"/>
      <c r="R233" s="256"/>
      <c r="S233" s="256"/>
      <c r="T233" s="256"/>
      <c r="U233" s="256"/>
      <c r="V233" s="256"/>
      <c r="W233" s="256"/>
      <c r="X233" s="256"/>
      <c r="Y233" s="256"/>
      <c r="Z233" s="256"/>
      <c r="AA233" s="256"/>
      <c r="AB233" s="256"/>
      <c r="AC233" s="256"/>
      <c r="AD233" s="256"/>
      <c r="AE233" s="355"/>
      <c r="AF233" s="356"/>
      <c r="AG233" s="356"/>
      <c r="AH233" s="356"/>
      <c r="AI233" s="356"/>
      <c r="AJ233" s="356"/>
      <c r="AK233" s="356"/>
      <c r="AL233" s="356"/>
      <c r="AM233" s="356"/>
      <c r="AN233" s="356"/>
      <c r="AO233" s="356"/>
      <c r="AP233" s="356"/>
      <c r="AQ233" s="356"/>
      <c r="AR233" s="356"/>
      <c r="AS233" s="254"/>
    </row>
    <row r="234" spans="1:45" hidden="1" outlineLevel="1">
      <c r="A234" s="449">
        <v>3</v>
      </c>
      <c r="B234" s="265" t="s">
        <v>94</v>
      </c>
      <c r="C234" s="243" t="s">
        <v>22</v>
      </c>
      <c r="D234" s="247"/>
      <c r="E234" s="247"/>
      <c r="F234" s="247"/>
      <c r="G234" s="247"/>
      <c r="H234" s="247"/>
      <c r="I234" s="247"/>
      <c r="J234" s="247"/>
      <c r="K234" s="247"/>
      <c r="L234" s="247"/>
      <c r="M234" s="247"/>
      <c r="N234" s="247"/>
      <c r="O234" s="247"/>
      <c r="P234" s="247"/>
      <c r="Q234" s="243"/>
      <c r="R234" s="247"/>
      <c r="S234" s="247"/>
      <c r="T234" s="247"/>
      <c r="U234" s="247"/>
      <c r="V234" s="247"/>
      <c r="W234" s="247"/>
      <c r="X234" s="247"/>
      <c r="Y234" s="247"/>
      <c r="Z234" s="247"/>
      <c r="AA234" s="247"/>
      <c r="AB234" s="247"/>
      <c r="AC234" s="247"/>
      <c r="AD234" s="247"/>
      <c r="AE234" s="353"/>
      <c r="AF234" s="353"/>
      <c r="AG234" s="353"/>
      <c r="AH234" s="353"/>
      <c r="AI234" s="353"/>
      <c r="AJ234" s="353"/>
      <c r="AK234" s="353"/>
      <c r="AL234" s="353"/>
      <c r="AM234" s="353"/>
      <c r="AN234" s="353"/>
      <c r="AO234" s="353"/>
      <c r="AP234" s="353"/>
      <c r="AQ234" s="353"/>
      <c r="AR234" s="353"/>
      <c r="AS234" s="248">
        <f>SUM(AE234:AR234)</f>
        <v>0</v>
      </c>
    </row>
    <row r="235" spans="1:45" hidden="1" outlineLevel="1">
      <c r="B235" s="246" t="s">
        <v>956</v>
      </c>
      <c r="C235" s="243" t="s">
        <v>145</v>
      </c>
      <c r="D235" s="247"/>
      <c r="E235" s="247"/>
      <c r="F235" s="247"/>
      <c r="G235" s="247"/>
      <c r="H235" s="247"/>
      <c r="I235" s="247"/>
      <c r="J235" s="247"/>
      <c r="K235" s="247"/>
      <c r="L235" s="247"/>
      <c r="M235" s="247"/>
      <c r="N235" s="247"/>
      <c r="O235" s="247"/>
      <c r="P235" s="247"/>
      <c r="Q235" s="406"/>
      <c r="R235" s="247"/>
      <c r="S235" s="247"/>
      <c r="T235" s="247"/>
      <c r="U235" s="247"/>
      <c r="V235" s="247"/>
      <c r="W235" s="247"/>
      <c r="X235" s="247"/>
      <c r="Y235" s="247"/>
      <c r="Z235" s="247"/>
      <c r="AA235" s="247"/>
      <c r="AB235" s="247"/>
      <c r="AC235" s="247"/>
      <c r="AD235" s="247"/>
      <c r="AE235" s="354">
        <f>AE234</f>
        <v>0</v>
      </c>
      <c r="AF235" s="354">
        <f t="shared" ref="AF235" si="596">AF234</f>
        <v>0</v>
      </c>
      <c r="AG235" s="354">
        <f t="shared" ref="AG235" si="597">AG234</f>
        <v>0</v>
      </c>
      <c r="AH235" s="354">
        <f t="shared" ref="AH235" si="598">AH234</f>
        <v>0</v>
      </c>
      <c r="AI235" s="354">
        <f t="shared" ref="AI235" si="599">AI234</f>
        <v>0</v>
      </c>
      <c r="AJ235" s="354">
        <f t="shared" ref="AJ235" si="600">AJ234</f>
        <v>0</v>
      </c>
      <c r="AK235" s="354">
        <f t="shared" ref="AK235" si="601">AK234</f>
        <v>0</v>
      </c>
      <c r="AL235" s="354">
        <f t="shared" ref="AL235" si="602">AL234</f>
        <v>0</v>
      </c>
      <c r="AM235" s="354">
        <f t="shared" ref="AM235" si="603">AM234</f>
        <v>0</v>
      </c>
      <c r="AN235" s="354">
        <f t="shared" ref="AN235" si="604">AN234</f>
        <v>0</v>
      </c>
      <c r="AO235" s="354">
        <f t="shared" ref="AO235" si="605">AO234</f>
        <v>0</v>
      </c>
      <c r="AP235" s="354">
        <f t="shared" ref="AP235" si="606">AP234</f>
        <v>0</v>
      </c>
      <c r="AQ235" s="354">
        <f t="shared" ref="AQ235" si="607">AQ234</f>
        <v>0</v>
      </c>
      <c r="AR235" s="354">
        <f t="shared" ref="AR235" si="608">AR234</f>
        <v>0</v>
      </c>
      <c r="AS235" s="249"/>
    </row>
    <row r="236" spans="1:45" hidden="1" outlineLevel="1">
      <c r="B236" s="246"/>
      <c r="C236" s="257"/>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355"/>
      <c r="AF236" s="355"/>
      <c r="AG236" s="355"/>
      <c r="AH236" s="355"/>
      <c r="AI236" s="355"/>
      <c r="AJ236" s="355"/>
      <c r="AK236" s="355"/>
      <c r="AL236" s="355"/>
      <c r="AM236" s="355"/>
      <c r="AN236" s="355"/>
      <c r="AO236" s="355"/>
      <c r="AP236" s="355"/>
      <c r="AQ236" s="355"/>
      <c r="AR236" s="355"/>
      <c r="AS236" s="258"/>
    </row>
    <row r="237" spans="1:45" hidden="1" outlineLevel="1">
      <c r="A237" s="449">
        <v>4</v>
      </c>
      <c r="B237" s="265" t="s">
        <v>578</v>
      </c>
      <c r="C237" s="243" t="s">
        <v>22</v>
      </c>
      <c r="D237" s="247"/>
      <c r="E237" s="247"/>
      <c r="F237" s="247"/>
      <c r="G237" s="247"/>
      <c r="H237" s="247"/>
      <c r="I237" s="247"/>
      <c r="J237" s="247"/>
      <c r="K237" s="247"/>
      <c r="L237" s="247"/>
      <c r="M237" s="247"/>
      <c r="N237" s="247"/>
      <c r="O237" s="247"/>
      <c r="P237" s="247"/>
      <c r="Q237" s="243"/>
      <c r="R237" s="247"/>
      <c r="S237" s="247"/>
      <c r="T237" s="247"/>
      <c r="U237" s="247"/>
      <c r="V237" s="247"/>
      <c r="W237" s="247"/>
      <c r="X237" s="247"/>
      <c r="Y237" s="247"/>
      <c r="Z237" s="247"/>
      <c r="AA237" s="247"/>
      <c r="AB237" s="247"/>
      <c r="AC237" s="247"/>
      <c r="AD237" s="247"/>
      <c r="AE237" s="353"/>
      <c r="AF237" s="353"/>
      <c r="AG237" s="353"/>
      <c r="AH237" s="353"/>
      <c r="AI237" s="353"/>
      <c r="AJ237" s="353"/>
      <c r="AK237" s="353"/>
      <c r="AL237" s="353"/>
      <c r="AM237" s="353"/>
      <c r="AN237" s="353"/>
      <c r="AO237" s="353"/>
      <c r="AP237" s="353"/>
      <c r="AQ237" s="353"/>
      <c r="AR237" s="353"/>
      <c r="AS237" s="248">
        <f>SUM(AE237:AR237)</f>
        <v>0</v>
      </c>
    </row>
    <row r="238" spans="1:45" hidden="1" outlineLevel="1">
      <c r="B238" s="246" t="s">
        <v>956</v>
      </c>
      <c r="C238" s="243" t="s">
        <v>145</v>
      </c>
      <c r="D238" s="247"/>
      <c r="E238" s="247"/>
      <c r="F238" s="247"/>
      <c r="G238" s="247"/>
      <c r="H238" s="247"/>
      <c r="I238" s="247"/>
      <c r="J238" s="247"/>
      <c r="K238" s="247"/>
      <c r="L238" s="247"/>
      <c r="M238" s="247"/>
      <c r="N238" s="247"/>
      <c r="O238" s="247"/>
      <c r="P238" s="247"/>
      <c r="Q238" s="406"/>
      <c r="R238" s="247"/>
      <c r="S238" s="247"/>
      <c r="T238" s="247"/>
      <c r="U238" s="247"/>
      <c r="V238" s="247"/>
      <c r="W238" s="247"/>
      <c r="X238" s="247"/>
      <c r="Y238" s="247"/>
      <c r="Z238" s="247"/>
      <c r="AA238" s="247"/>
      <c r="AB238" s="247"/>
      <c r="AC238" s="247"/>
      <c r="AD238" s="247"/>
      <c r="AE238" s="354">
        <f>AE237</f>
        <v>0</v>
      </c>
      <c r="AF238" s="354">
        <f t="shared" ref="AF238" si="609">AF237</f>
        <v>0</v>
      </c>
      <c r="AG238" s="354">
        <f t="shared" ref="AG238" si="610">AG237</f>
        <v>0</v>
      </c>
      <c r="AH238" s="354">
        <f t="shared" ref="AH238" si="611">AH237</f>
        <v>0</v>
      </c>
      <c r="AI238" s="354">
        <f t="shared" ref="AI238" si="612">AI237</f>
        <v>0</v>
      </c>
      <c r="AJ238" s="354">
        <f t="shared" ref="AJ238" si="613">AJ237</f>
        <v>0</v>
      </c>
      <c r="AK238" s="354">
        <f t="shared" ref="AK238" si="614">AK237</f>
        <v>0</v>
      </c>
      <c r="AL238" s="354">
        <f t="shared" ref="AL238" si="615">AL237</f>
        <v>0</v>
      </c>
      <c r="AM238" s="354">
        <f t="shared" ref="AM238" si="616">AM237</f>
        <v>0</v>
      </c>
      <c r="AN238" s="354">
        <f t="shared" ref="AN238" si="617">AN237</f>
        <v>0</v>
      </c>
      <c r="AO238" s="354">
        <f t="shared" ref="AO238" si="618">AO237</f>
        <v>0</v>
      </c>
      <c r="AP238" s="354">
        <f t="shared" ref="AP238" si="619">AP237</f>
        <v>0</v>
      </c>
      <c r="AQ238" s="354">
        <f t="shared" ref="AQ238" si="620">AQ237</f>
        <v>0</v>
      </c>
      <c r="AR238" s="354">
        <f t="shared" ref="AR238" si="621">AR237</f>
        <v>0</v>
      </c>
      <c r="AS238" s="249"/>
    </row>
    <row r="239" spans="1:45" hidden="1" outlineLevel="1">
      <c r="B239" s="246"/>
      <c r="C239" s="257"/>
      <c r="D239" s="256"/>
      <c r="E239" s="256"/>
      <c r="F239" s="256"/>
      <c r="G239" s="256"/>
      <c r="H239" s="256"/>
      <c r="I239" s="256"/>
      <c r="J239" s="256"/>
      <c r="K239" s="256"/>
      <c r="L239" s="256"/>
      <c r="M239" s="256"/>
      <c r="N239" s="256"/>
      <c r="O239" s="256"/>
      <c r="P239" s="256"/>
      <c r="Q239" s="243"/>
      <c r="R239" s="256"/>
      <c r="S239" s="256"/>
      <c r="T239" s="256"/>
      <c r="U239" s="256"/>
      <c r="V239" s="256"/>
      <c r="W239" s="256"/>
      <c r="X239" s="256"/>
      <c r="Y239" s="256"/>
      <c r="Z239" s="256"/>
      <c r="AA239" s="256"/>
      <c r="AB239" s="256"/>
      <c r="AC239" s="256"/>
      <c r="AD239" s="256"/>
      <c r="AE239" s="355"/>
      <c r="AF239" s="355"/>
      <c r="AG239" s="355"/>
      <c r="AH239" s="355"/>
      <c r="AI239" s="355"/>
      <c r="AJ239" s="355"/>
      <c r="AK239" s="355"/>
      <c r="AL239" s="355"/>
      <c r="AM239" s="355"/>
      <c r="AN239" s="355"/>
      <c r="AO239" s="355"/>
      <c r="AP239" s="355"/>
      <c r="AQ239" s="355"/>
      <c r="AR239" s="355"/>
      <c r="AS239" s="258"/>
    </row>
    <row r="240" spans="1:45" ht="30" hidden="1" outlineLevel="1">
      <c r="A240" s="449">
        <v>5</v>
      </c>
      <c r="B240" s="265" t="s">
        <v>95</v>
      </c>
      <c r="C240" s="243" t="s">
        <v>22</v>
      </c>
      <c r="D240" s="247"/>
      <c r="E240" s="247"/>
      <c r="F240" s="247"/>
      <c r="G240" s="247"/>
      <c r="H240" s="247"/>
      <c r="I240" s="247"/>
      <c r="J240" s="247"/>
      <c r="K240" s="247"/>
      <c r="L240" s="247"/>
      <c r="M240" s="247"/>
      <c r="N240" s="247"/>
      <c r="O240" s="247"/>
      <c r="P240" s="247"/>
      <c r="Q240" s="243"/>
      <c r="R240" s="247"/>
      <c r="S240" s="247"/>
      <c r="T240" s="247"/>
      <c r="U240" s="247"/>
      <c r="V240" s="247"/>
      <c r="W240" s="247"/>
      <c r="X240" s="247"/>
      <c r="Y240" s="247"/>
      <c r="Z240" s="247"/>
      <c r="AA240" s="247"/>
      <c r="AB240" s="247"/>
      <c r="AC240" s="247"/>
      <c r="AD240" s="247"/>
      <c r="AE240" s="353"/>
      <c r="AF240" s="353"/>
      <c r="AG240" s="353"/>
      <c r="AH240" s="353"/>
      <c r="AI240" s="353"/>
      <c r="AJ240" s="353"/>
      <c r="AK240" s="353"/>
      <c r="AL240" s="353"/>
      <c r="AM240" s="353"/>
      <c r="AN240" s="353"/>
      <c r="AO240" s="353"/>
      <c r="AP240" s="353"/>
      <c r="AQ240" s="353"/>
      <c r="AR240" s="353"/>
      <c r="AS240" s="248">
        <f>SUM(AE240:AR240)</f>
        <v>0</v>
      </c>
    </row>
    <row r="241" spans="1:45" hidden="1" outlineLevel="1">
      <c r="B241" s="246" t="s">
        <v>956</v>
      </c>
      <c r="C241" s="243" t="s">
        <v>145</v>
      </c>
      <c r="D241" s="247"/>
      <c r="E241" s="247"/>
      <c r="F241" s="247"/>
      <c r="G241" s="247"/>
      <c r="H241" s="247"/>
      <c r="I241" s="247"/>
      <c r="J241" s="247"/>
      <c r="K241" s="247"/>
      <c r="L241" s="247"/>
      <c r="M241" s="247"/>
      <c r="N241" s="247"/>
      <c r="O241" s="247"/>
      <c r="P241" s="247"/>
      <c r="Q241" s="406"/>
      <c r="R241" s="247"/>
      <c r="S241" s="247"/>
      <c r="T241" s="247"/>
      <c r="U241" s="247"/>
      <c r="V241" s="247"/>
      <c r="W241" s="247"/>
      <c r="X241" s="247"/>
      <c r="Y241" s="247"/>
      <c r="Z241" s="247"/>
      <c r="AA241" s="247"/>
      <c r="AB241" s="247"/>
      <c r="AC241" s="247"/>
      <c r="AD241" s="247"/>
      <c r="AE241" s="354">
        <f>AE240</f>
        <v>0</v>
      </c>
      <c r="AF241" s="354">
        <f t="shared" ref="AF241" si="622">AF240</f>
        <v>0</v>
      </c>
      <c r="AG241" s="354">
        <f t="shared" ref="AG241" si="623">AG240</f>
        <v>0</v>
      </c>
      <c r="AH241" s="354">
        <f t="shared" ref="AH241" si="624">AH240</f>
        <v>0</v>
      </c>
      <c r="AI241" s="354">
        <f t="shared" ref="AI241" si="625">AI240</f>
        <v>0</v>
      </c>
      <c r="AJ241" s="354">
        <f t="shared" ref="AJ241" si="626">AJ240</f>
        <v>0</v>
      </c>
      <c r="AK241" s="354">
        <f t="shared" ref="AK241" si="627">AK240</f>
        <v>0</v>
      </c>
      <c r="AL241" s="354">
        <f t="shared" ref="AL241" si="628">AL240</f>
        <v>0</v>
      </c>
      <c r="AM241" s="354">
        <f t="shared" ref="AM241" si="629">AM240</f>
        <v>0</v>
      </c>
      <c r="AN241" s="354">
        <f t="shared" ref="AN241" si="630">AN240</f>
        <v>0</v>
      </c>
      <c r="AO241" s="354">
        <f t="shared" ref="AO241" si="631">AO240</f>
        <v>0</v>
      </c>
      <c r="AP241" s="354">
        <f t="shared" ref="AP241" si="632">AP240</f>
        <v>0</v>
      </c>
      <c r="AQ241" s="354">
        <f t="shared" ref="AQ241" si="633">AQ240</f>
        <v>0</v>
      </c>
      <c r="AR241" s="354">
        <f t="shared" ref="AR241" si="634">AR240</f>
        <v>0</v>
      </c>
      <c r="AS241" s="249"/>
    </row>
    <row r="242" spans="1:45" hidden="1" outlineLevel="1">
      <c r="B242" s="246"/>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365"/>
      <c r="AF242" s="366"/>
      <c r="AG242" s="366"/>
      <c r="AH242" s="366"/>
      <c r="AI242" s="366"/>
      <c r="AJ242" s="366"/>
      <c r="AK242" s="366"/>
      <c r="AL242" s="366"/>
      <c r="AM242" s="366"/>
      <c r="AN242" s="366"/>
      <c r="AO242" s="366"/>
      <c r="AP242" s="366"/>
      <c r="AQ242" s="366"/>
      <c r="AR242" s="366"/>
      <c r="AS242" s="249"/>
    </row>
    <row r="243" spans="1:45" ht="15.75" hidden="1" outlineLevel="1">
      <c r="B243" s="270" t="s">
        <v>459</v>
      </c>
      <c r="C243" s="241"/>
      <c r="D243" s="241"/>
      <c r="E243" s="241"/>
      <c r="F243" s="241"/>
      <c r="G243" s="241"/>
      <c r="H243" s="241"/>
      <c r="I243" s="241"/>
      <c r="J243" s="241"/>
      <c r="K243" s="241"/>
      <c r="L243" s="241"/>
      <c r="M243" s="241"/>
      <c r="N243" s="241"/>
      <c r="O243" s="241"/>
      <c r="P243" s="241"/>
      <c r="Q243" s="242"/>
      <c r="R243" s="241"/>
      <c r="S243" s="241"/>
      <c r="T243" s="241"/>
      <c r="U243" s="241"/>
      <c r="V243" s="241"/>
      <c r="W243" s="241"/>
      <c r="X243" s="241"/>
      <c r="Y243" s="241"/>
      <c r="Z243" s="241"/>
      <c r="AA243" s="241"/>
      <c r="AB243" s="241"/>
      <c r="AC243" s="241"/>
      <c r="AD243" s="241"/>
      <c r="AE243" s="357"/>
      <c r="AF243" s="357"/>
      <c r="AG243" s="357"/>
      <c r="AH243" s="357"/>
      <c r="AI243" s="357"/>
      <c r="AJ243" s="357"/>
      <c r="AK243" s="357"/>
      <c r="AL243" s="357"/>
      <c r="AM243" s="357"/>
      <c r="AN243" s="357"/>
      <c r="AO243" s="357"/>
      <c r="AP243" s="357"/>
      <c r="AQ243" s="357"/>
      <c r="AR243" s="357"/>
      <c r="AS243" s="244"/>
    </row>
    <row r="244" spans="1:45" hidden="1" outlineLevel="1">
      <c r="A244" s="449">
        <v>6</v>
      </c>
      <c r="B244" s="265" t="s">
        <v>981</v>
      </c>
      <c r="C244" s="243" t="s">
        <v>22</v>
      </c>
      <c r="D244" s="247"/>
      <c r="E244" s="247"/>
      <c r="F244" s="247"/>
      <c r="G244" s="247"/>
      <c r="H244" s="247"/>
      <c r="I244" s="247"/>
      <c r="J244" s="247"/>
      <c r="K244" s="247"/>
      <c r="L244" s="247"/>
      <c r="M244" s="247"/>
      <c r="N244" s="247"/>
      <c r="O244" s="247"/>
      <c r="P244" s="247"/>
      <c r="Q244" s="247">
        <v>12</v>
      </c>
      <c r="R244" s="247"/>
      <c r="S244" s="247"/>
      <c r="T244" s="247"/>
      <c r="U244" s="247"/>
      <c r="V244" s="247"/>
      <c r="W244" s="247"/>
      <c r="X244" s="247"/>
      <c r="Y244" s="247"/>
      <c r="Z244" s="247"/>
      <c r="AA244" s="247"/>
      <c r="AB244" s="247"/>
      <c r="AC244" s="247"/>
      <c r="AD244" s="247"/>
      <c r="AE244" s="358"/>
      <c r="AF244" s="353"/>
      <c r="AG244" s="353"/>
      <c r="AH244" s="353"/>
      <c r="AI244" s="353"/>
      <c r="AJ244" s="353"/>
      <c r="AK244" s="353"/>
      <c r="AL244" s="358"/>
      <c r="AM244" s="358"/>
      <c r="AN244" s="358"/>
      <c r="AO244" s="358"/>
      <c r="AP244" s="358"/>
      <c r="AQ244" s="358"/>
      <c r="AR244" s="358"/>
      <c r="AS244" s="248">
        <f>SUM(AE244:AR244)</f>
        <v>0</v>
      </c>
    </row>
    <row r="245" spans="1:45" hidden="1" outlineLevel="1">
      <c r="B245" s="246" t="s">
        <v>956</v>
      </c>
      <c r="C245" s="243" t="s">
        <v>145</v>
      </c>
      <c r="D245" s="247"/>
      <c r="E245" s="247"/>
      <c r="F245" s="247"/>
      <c r="G245" s="247"/>
      <c r="H245" s="247"/>
      <c r="I245" s="247"/>
      <c r="J245" s="247"/>
      <c r="K245" s="247"/>
      <c r="L245" s="247"/>
      <c r="M245" s="247"/>
      <c r="N245" s="247"/>
      <c r="O245" s="247"/>
      <c r="P245" s="247"/>
      <c r="Q245" s="247">
        <f>Q244</f>
        <v>12</v>
      </c>
      <c r="R245" s="247"/>
      <c r="S245" s="247"/>
      <c r="T245" s="247"/>
      <c r="U245" s="247"/>
      <c r="V245" s="247"/>
      <c r="W245" s="247"/>
      <c r="X245" s="247"/>
      <c r="Y245" s="247"/>
      <c r="Z245" s="247"/>
      <c r="AA245" s="247"/>
      <c r="AB245" s="247"/>
      <c r="AC245" s="247"/>
      <c r="AD245" s="247"/>
      <c r="AE245" s="354">
        <f>AE244</f>
        <v>0</v>
      </c>
      <c r="AF245" s="354">
        <f t="shared" ref="AF245" si="635">AF244</f>
        <v>0</v>
      </c>
      <c r="AG245" s="354">
        <f t="shared" ref="AG245" si="636">AG244</f>
        <v>0</v>
      </c>
      <c r="AH245" s="354">
        <f t="shared" ref="AH245" si="637">AH244</f>
        <v>0</v>
      </c>
      <c r="AI245" s="354">
        <f t="shared" ref="AI245" si="638">AI244</f>
        <v>0</v>
      </c>
      <c r="AJ245" s="354">
        <f t="shared" ref="AJ245" si="639">AJ244</f>
        <v>0</v>
      </c>
      <c r="AK245" s="354">
        <f t="shared" ref="AK245" si="640">AK244</f>
        <v>0</v>
      </c>
      <c r="AL245" s="354">
        <f t="shared" ref="AL245" si="641">AL244</f>
        <v>0</v>
      </c>
      <c r="AM245" s="354">
        <f t="shared" ref="AM245" si="642">AM244</f>
        <v>0</v>
      </c>
      <c r="AN245" s="354">
        <f t="shared" ref="AN245" si="643">AN244</f>
        <v>0</v>
      </c>
      <c r="AO245" s="354">
        <f t="shared" ref="AO245" si="644">AO244</f>
        <v>0</v>
      </c>
      <c r="AP245" s="354">
        <f t="shared" ref="AP245" si="645">AP244</f>
        <v>0</v>
      </c>
      <c r="AQ245" s="354">
        <f t="shared" ref="AQ245" si="646">AQ244</f>
        <v>0</v>
      </c>
      <c r="AR245" s="354">
        <f t="shared" ref="AR245" si="647">AR244</f>
        <v>0</v>
      </c>
      <c r="AS245" s="262"/>
    </row>
    <row r="246" spans="1:45" hidden="1" outlineLevel="1">
      <c r="B246" s="261"/>
      <c r="C246" s="263"/>
      <c r="D246" s="243"/>
      <c r="E246" s="243"/>
      <c r="F246" s="243"/>
      <c r="G246" s="243"/>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359"/>
      <c r="AF246" s="359"/>
      <c r="AG246" s="359"/>
      <c r="AH246" s="359"/>
      <c r="AI246" s="359"/>
      <c r="AJ246" s="359"/>
      <c r="AK246" s="359"/>
      <c r="AL246" s="359"/>
      <c r="AM246" s="359"/>
      <c r="AN246" s="359"/>
      <c r="AO246" s="359"/>
      <c r="AP246" s="359"/>
      <c r="AQ246" s="359"/>
      <c r="AR246" s="359"/>
      <c r="AS246" s="264"/>
    </row>
    <row r="247" spans="1:45" ht="30" hidden="1" outlineLevel="1">
      <c r="A247" s="449">
        <v>7</v>
      </c>
      <c r="B247" s="265" t="s">
        <v>96</v>
      </c>
      <c r="C247" s="243" t="s">
        <v>22</v>
      </c>
      <c r="D247" s="247"/>
      <c r="E247" s="247"/>
      <c r="F247" s="247"/>
      <c r="G247" s="247"/>
      <c r="H247" s="247"/>
      <c r="I247" s="247"/>
      <c r="J247" s="247"/>
      <c r="K247" s="247"/>
      <c r="L247" s="247"/>
      <c r="M247" s="247"/>
      <c r="N247" s="247"/>
      <c r="O247" s="247"/>
      <c r="P247" s="247"/>
      <c r="Q247" s="247">
        <v>12</v>
      </c>
      <c r="R247" s="247"/>
      <c r="S247" s="247"/>
      <c r="T247" s="247"/>
      <c r="U247" s="247"/>
      <c r="V247" s="247"/>
      <c r="W247" s="247"/>
      <c r="X247" s="247"/>
      <c r="Y247" s="247"/>
      <c r="Z247" s="247"/>
      <c r="AA247" s="247"/>
      <c r="AB247" s="247"/>
      <c r="AC247" s="247"/>
      <c r="AD247" s="247"/>
      <c r="AE247" s="358"/>
      <c r="AF247" s="353"/>
      <c r="AG247" s="353"/>
      <c r="AH247" s="353"/>
      <c r="AI247" s="353"/>
      <c r="AJ247" s="353"/>
      <c r="AK247" s="353"/>
      <c r="AL247" s="358"/>
      <c r="AM247" s="358"/>
      <c r="AN247" s="358"/>
      <c r="AO247" s="358"/>
      <c r="AP247" s="358"/>
      <c r="AQ247" s="358"/>
      <c r="AR247" s="358"/>
      <c r="AS247" s="248">
        <f>SUM(AE247:AR247)</f>
        <v>0</v>
      </c>
    </row>
    <row r="248" spans="1:45" hidden="1" outlineLevel="1">
      <c r="B248" s="246" t="s">
        <v>956</v>
      </c>
      <c r="C248" s="243" t="s">
        <v>145</v>
      </c>
      <c r="D248" s="247"/>
      <c r="E248" s="247"/>
      <c r="F248" s="247"/>
      <c r="G248" s="247"/>
      <c r="H248" s="247"/>
      <c r="I248" s="247"/>
      <c r="J248" s="247"/>
      <c r="K248" s="247"/>
      <c r="L248" s="247"/>
      <c r="M248" s="247"/>
      <c r="N248" s="247"/>
      <c r="O248" s="247"/>
      <c r="P248" s="247"/>
      <c r="Q248" s="247">
        <f>Q247</f>
        <v>12</v>
      </c>
      <c r="R248" s="247"/>
      <c r="S248" s="247"/>
      <c r="T248" s="247"/>
      <c r="U248" s="247"/>
      <c r="V248" s="247"/>
      <c r="W248" s="247"/>
      <c r="X248" s="247"/>
      <c r="Y248" s="247"/>
      <c r="Z248" s="247"/>
      <c r="AA248" s="247"/>
      <c r="AB248" s="247"/>
      <c r="AC248" s="247"/>
      <c r="AD248" s="247"/>
      <c r="AE248" s="354">
        <f>AE247</f>
        <v>0</v>
      </c>
      <c r="AF248" s="354">
        <f t="shared" ref="AF248" si="648">AF247</f>
        <v>0</v>
      </c>
      <c r="AG248" s="354">
        <f t="shared" ref="AG248" si="649">AG247</f>
        <v>0</v>
      </c>
      <c r="AH248" s="354">
        <f t="shared" ref="AH248" si="650">AH247</f>
        <v>0</v>
      </c>
      <c r="AI248" s="354">
        <f t="shared" ref="AI248" si="651">AI247</f>
        <v>0</v>
      </c>
      <c r="AJ248" s="354">
        <f t="shared" ref="AJ248" si="652">AJ247</f>
        <v>0</v>
      </c>
      <c r="AK248" s="354">
        <f t="shared" ref="AK248" si="653">AK247</f>
        <v>0</v>
      </c>
      <c r="AL248" s="354">
        <f t="shared" ref="AL248" si="654">AL247</f>
        <v>0</v>
      </c>
      <c r="AM248" s="354">
        <f t="shared" ref="AM248" si="655">AM247</f>
        <v>0</v>
      </c>
      <c r="AN248" s="354">
        <f t="shared" ref="AN248" si="656">AN247</f>
        <v>0</v>
      </c>
      <c r="AO248" s="354">
        <f t="shared" ref="AO248" si="657">AO247</f>
        <v>0</v>
      </c>
      <c r="AP248" s="354">
        <f t="shared" ref="AP248" si="658">AP247</f>
        <v>0</v>
      </c>
      <c r="AQ248" s="354">
        <f t="shared" ref="AQ248" si="659">AQ247</f>
        <v>0</v>
      </c>
      <c r="AR248" s="354">
        <f t="shared" ref="AR248" si="660">AR247</f>
        <v>0</v>
      </c>
      <c r="AS248" s="262"/>
    </row>
    <row r="249" spans="1:45" hidden="1" outlineLevel="1">
      <c r="B249" s="265"/>
      <c r="C249" s="263"/>
      <c r="D249" s="243"/>
      <c r="E249" s="243"/>
      <c r="F249" s="243"/>
      <c r="G249" s="243"/>
      <c r="H249" s="243"/>
      <c r="I249" s="243"/>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359"/>
      <c r="AF249" s="360"/>
      <c r="AG249" s="359"/>
      <c r="AH249" s="359"/>
      <c r="AI249" s="359"/>
      <c r="AJ249" s="359"/>
      <c r="AK249" s="359"/>
      <c r="AL249" s="359"/>
      <c r="AM249" s="359"/>
      <c r="AN249" s="359"/>
      <c r="AO249" s="359"/>
      <c r="AP249" s="359"/>
      <c r="AQ249" s="359"/>
      <c r="AR249" s="359"/>
      <c r="AS249" s="264"/>
    </row>
    <row r="250" spans="1:45" hidden="1" outlineLevel="1">
      <c r="A250" s="449">
        <v>8</v>
      </c>
      <c r="B250" s="265" t="s">
        <v>97</v>
      </c>
      <c r="C250" s="243" t="s">
        <v>22</v>
      </c>
      <c r="D250" s="247"/>
      <c r="E250" s="247"/>
      <c r="F250" s="247"/>
      <c r="G250" s="247"/>
      <c r="H250" s="247"/>
      <c r="I250" s="247"/>
      <c r="J250" s="247"/>
      <c r="K250" s="247"/>
      <c r="L250" s="247"/>
      <c r="M250" s="247"/>
      <c r="N250" s="247"/>
      <c r="O250" s="247"/>
      <c r="P250" s="247"/>
      <c r="Q250" s="247">
        <v>12</v>
      </c>
      <c r="R250" s="247"/>
      <c r="S250" s="247"/>
      <c r="T250" s="247"/>
      <c r="U250" s="247"/>
      <c r="V250" s="247"/>
      <c r="W250" s="247"/>
      <c r="X250" s="247"/>
      <c r="Y250" s="247"/>
      <c r="Z250" s="247"/>
      <c r="AA250" s="247"/>
      <c r="AB250" s="247"/>
      <c r="AC250" s="247"/>
      <c r="AD250" s="247"/>
      <c r="AE250" s="358"/>
      <c r="AF250" s="353"/>
      <c r="AG250" s="353"/>
      <c r="AH250" s="353"/>
      <c r="AI250" s="353"/>
      <c r="AJ250" s="353"/>
      <c r="AK250" s="353"/>
      <c r="AL250" s="358"/>
      <c r="AM250" s="358"/>
      <c r="AN250" s="358"/>
      <c r="AO250" s="358"/>
      <c r="AP250" s="358"/>
      <c r="AQ250" s="358"/>
      <c r="AR250" s="358"/>
      <c r="AS250" s="248">
        <f>SUM(AE250:AR250)</f>
        <v>0</v>
      </c>
    </row>
    <row r="251" spans="1:45" hidden="1" outlineLevel="1">
      <c r="B251" s="246" t="s">
        <v>956</v>
      </c>
      <c r="C251" s="243" t="s">
        <v>145</v>
      </c>
      <c r="D251" s="247"/>
      <c r="E251" s="247"/>
      <c r="F251" s="247"/>
      <c r="G251" s="247"/>
      <c r="H251" s="247"/>
      <c r="I251" s="247"/>
      <c r="J251" s="247"/>
      <c r="K251" s="247"/>
      <c r="L251" s="247"/>
      <c r="M251" s="247"/>
      <c r="N251" s="247"/>
      <c r="O251" s="247"/>
      <c r="P251" s="247"/>
      <c r="Q251" s="247">
        <f>Q250</f>
        <v>12</v>
      </c>
      <c r="R251" s="247"/>
      <c r="S251" s="247"/>
      <c r="T251" s="247"/>
      <c r="U251" s="247"/>
      <c r="V251" s="247"/>
      <c r="W251" s="247"/>
      <c r="X251" s="247"/>
      <c r="Y251" s="247"/>
      <c r="Z251" s="247"/>
      <c r="AA251" s="247"/>
      <c r="AB251" s="247"/>
      <c r="AC251" s="247"/>
      <c r="AD251" s="247"/>
      <c r="AE251" s="354">
        <f>AE250</f>
        <v>0</v>
      </c>
      <c r="AF251" s="354">
        <f t="shared" ref="AF251" si="661">AF250</f>
        <v>0</v>
      </c>
      <c r="AG251" s="354">
        <f t="shared" ref="AG251" si="662">AG250</f>
        <v>0</v>
      </c>
      <c r="AH251" s="354">
        <f t="shared" ref="AH251" si="663">AH250</f>
        <v>0</v>
      </c>
      <c r="AI251" s="354">
        <f t="shared" ref="AI251" si="664">AI250</f>
        <v>0</v>
      </c>
      <c r="AJ251" s="354">
        <f t="shared" ref="AJ251" si="665">AJ250</f>
        <v>0</v>
      </c>
      <c r="AK251" s="354">
        <f t="shared" ref="AK251" si="666">AK250</f>
        <v>0</v>
      </c>
      <c r="AL251" s="354">
        <f t="shared" ref="AL251" si="667">AL250</f>
        <v>0</v>
      </c>
      <c r="AM251" s="354">
        <f t="shared" ref="AM251" si="668">AM250</f>
        <v>0</v>
      </c>
      <c r="AN251" s="354">
        <f t="shared" ref="AN251" si="669">AN250</f>
        <v>0</v>
      </c>
      <c r="AO251" s="354">
        <f t="shared" ref="AO251" si="670">AO250</f>
        <v>0</v>
      </c>
      <c r="AP251" s="354">
        <f t="shared" ref="AP251" si="671">AP250</f>
        <v>0</v>
      </c>
      <c r="AQ251" s="354">
        <f t="shared" ref="AQ251" si="672">AQ250</f>
        <v>0</v>
      </c>
      <c r="AR251" s="354">
        <f t="shared" ref="AR251" si="673">AR250</f>
        <v>0</v>
      </c>
      <c r="AS251" s="262"/>
    </row>
    <row r="252" spans="1:45" hidden="1" outlineLevel="1">
      <c r="B252" s="265"/>
      <c r="C252" s="263"/>
      <c r="D252" s="267"/>
      <c r="E252" s="267"/>
      <c r="F252" s="267"/>
      <c r="G252" s="267"/>
      <c r="H252" s="267"/>
      <c r="I252" s="267"/>
      <c r="J252" s="267"/>
      <c r="K252" s="267"/>
      <c r="L252" s="267"/>
      <c r="M252" s="267"/>
      <c r="N252" s="267"/>
      <c r="O252" s="267"/>
      <c r="P252" s="267"/>
      <c r="Q252" s="243"/>
      <c r="R252" s="267"/>
      <c r="S252" s="267"/>
      <c r="T252" s="267"/>
      <c r="U252" s="267"/>
      <c r="V252" s="267"/>
      <c r="W252" s="267"/>
      <c r="X252" s="267"/>
      <c r="Y252" s="267"/>
      <c r="Z252" s="267"/>
      <c r="AA252" s="267"/>
      <c r="AB252" s="267"/>
      <c r="AC252" s="267"/>
      <c r="AD252" s="267"/>
      <c r="AE252" s="359"/>
      <c r="AF252" s="360"/>
      <c r="AG252" s="359"/>
      <c r="AH252" s="359"/>
      <c r="AI252" s="359"/>
      <c r="AJ252" s="359"/>
      <c r="AK252" s="359"/>
      <c r="AL252" s="359"/>
      <c r="AM252" s="359"/>
      <c r="AN252" s="359"/>
      <c r="AO252" s="359"/>
      <c r="AP252" s="359"/>
      <c r="AQ252" s="359"/>
      <c r="AR252" s="359"/>
      <c r="AS252" s="264"/>
    </row>
    <row r="253" spans="1:45" hidden="1" outlineLevel="1">
      <c r="A253" s="449">
        <v>9</v>
      </c>
      <c r="B253" s="265" t="s">
        <v>98</v>
      </c>
      <c r="C253" s="243" t="s">
        <v>22</v>
      </c>
      <c r="D253" s="247"/>
      <c r="E253" s="247"/>
      <c r="F253" s="247"/>
      <c r="G253" s="247"/>
      <c r="H253" s="247"/>
      <c r="I253" s="247"/>
      <c r="J253" s="247"/>
      <c r="K253" s="247"/>
      <c r="L253" s="247"/>
      <c r="M253" s="247"/>
      <c r="N253" s="247"/>
      <c r="O253" s="247"/>
      <c r="P253" s="247"/>
      <c r="Q253" s="247">
        <v>12</v>
      </c>
      <c r="R253" s="247"/>
      <c r="S253" s="247"/>
      <c r="T253" s="247"/>
      <c r="U253" s="247"/>
      <c r="V253" s="247"/>
      <c r="W253" s="247"/>
      <c r="X253" s="247"/>
      <c r="Y253" s="247"/>
      <c r="Z253" s="247"/>
      <c r="AA253" s="247"/>
      <c r="AB253" s="247"/>
      <c r="AC253" s="247"/>
      <c r="AD253" s="247"/>
      <c r="AE253" s="358"/>
      <c r="AF253" s="353"/>
      <c r="AG253" s="353"/>
      <c r="AH253" s="353"/>
      <c r="AI253" s="353"/>
      <c r="AJ253" s="353"/>
      <c r="AK253" s="353"/>
      <c r="AL253" s="358"/>
      <c r="AM253" s="358"/>
      <c r="AN253" s="358"/>
      <c r="AO253" s="358"/>
      <c r="AP253" s="358"/>
      <c r="AQ253" s="358"/>
      <c r="AR253" s="358"/>
      <c r="AS253" s="248">
        <f>SUM(AE253:AR253)</f>
        <v>0</v>
      </c>
    </row>
    <row r="254" spans="1:45" hidden="1" outlineLevel="1">
      <c r="B254" s="246" t="s">
        <v>956</v>
      </c>
      <c r="C254" s="243" t="s">
        <v>145</v>
      </c>
      <c r="D254" s="247"/>
      <c r="E254" s="247"/>
      <c r="F254" s="247"/>
      <c r="G254" s="247"/>
      <c r="H254" s="247"/>
      <c r="I254" s="247"/>
      <c r="J254" s="247"/>
      <c r="K254" s="247"/>
      <c r="L254" s="247"/>
      <c r="M254" s="247"/>
      <c r="N254" s="247"/>
      <c r="O254" s="247"/>
      <c r="P254" s="247"/>
      <c r="Q254" s="247">
        <f>Q253</f>
        <v>12</v>
      </c>
      <c r="R254" s="247"/>
      <c r="S254" s="247"/>
      <c r="T254" s="247"/>
      <c r="U254" s="247"/>
      <c r="V254" s="247"/>
      <c r="W254" s="247"/>
      <c r="X254" s="247"/>
      <c r="Y254" s="247"/>
      <c r="Z254" s="247"/>
      <c r="AA254" s="247"/>
      <c r="AB254" s="247"/>
      <c r="AC254" s="247"/>
      <c r="AD254" s="247"/>
      <c r="AE254" s="354">
        <f>AE253</f>
        <v>0</v>
      </c>
      <c r="AF254" s="354">
        <f t="shared" ref="AF254" si="674">AF253</f>
        <v>0</v>
      </c>
      <c r="AG254" s="354">
        <f t="shared" ref="AG254" si="675">AG253</f>
        <v>0</v>
      </c>
      <c r="AH254" s="354">
        <f t="shared" ref="AH254" si="676">AH253</f>
        <v>0</v>
      </c>
      <c r="AI254" s="354">
        <f t="shared" ref="AI254" si="677">AI253</f>
        <v>0</v>
      </c>
      <c r="AJ254" s="354">
        <f t="shared" ref="AJ254" si="678">AJ253</f>
        <v>0</v>
      </c>
      <c r="AK254" s="354">
        <f t="shared" ref="AK254" si="679">AK253</f>
        <v>0</v>
      </c>
      <c r="AL254" s="354">
        <f t="shared" ref="AL254" si="680">AL253</f>
        <v>0</v>
      </c>
      <c r="AM254" s="354">
        <f t="shared" ref="AM254" si="681">AM253</f>
        <v>0</v>
      </c>
      <c r="AN254" s="354">
        <f t="shared" ref="AN254" si="682">AN253</f>
        <v>0</v>
      </c>
      <c r="AO254" s="354">
        <f t="shared" ref="AO254" si="683">AO253</f>
        <v>0</v>
      </c>
      <c r="AP254" s="354">
        <f t="shared" ref="AP254" si="684">AP253</f>
        <v>0</v>
      </c>
      <c r="AQ254" s="354">
        <f t="shared" ref="AQ254" si="685">AQ253</f>
        <v>0</v>
      </c>
      <c r="AR254" s="354">
        <f t="shared" ref="AR254" si="686">AR253</f>
        <v>0</v>
      </c>
      <c r="AS254" s="262"/>
    </row>
    <row r="255" spans="1:45" hidden="1" outlineLevel="1">
      <c r="B255" s="265"/>
      <c r="C255" s="263"/>
      <c r="D255" s="267"/>
      <c r="E255" s="267"/>
      <c r="F255" s="267"/>
      <c r="G255" s="267"/>
      <c r="H255" s="267"/>
      <c r="I255" s="267"/>
      <c r="J255" s="267"/>
      <c r="K255" s="267"/>
      <c r="L255" s="267"/>
      <c r="M255" s="267"/>
      <c r="N255" s="267"/>
      <c r="O255" s="267"/>
      <c r="P255" s="267"/>
      <c r="Q255" s="243"/>
      <c r="R255" s="267"/>
      <c r="S255" s="267"/>
      <c r="T255" s="267"/>
      <c r="U255" s="267"/>
      <c r="V255" s="267"/>
      <c r="W255" s="267"/>
      <c r="X255" s="267"/>
      <c r="Y255" s="267"/>
      <c r="Z255" s="267"/>
      <c r="AA255" s="267"/>
      <c r="AB255" s="267"/>
      <c r="AC255" s="267"/>
      <c r="AD255" s="267"/>
      <c r="AE255" s="359"/>
      <c r="AF255" s="359"/>
      <c r="AG255" s="359"/>
      <c r="AH255" s="359"/>
      <c r="AI255" s="359"/>
      <c r="AJ255" s="359"/>
      <c r="AK255" s="359"/>
      <c r="AL255" s="359"/>
      <c r="AM255" s="359"/>
      <c r="AN255" s="359"/>
      <c r="AO255" s="359"/>
      <c r="AP255" s="359"/>
      <c r="AQ255" s="359"/>
      <c r="AR255" s="359"/>
      <c r="AS255" s="264"/>
    </row>
    <row r="256" spans="1:45" hidden="1" outlineLevel="1">
      <c r="A256" s="449">
        <v>10</v>
      </c>
      <c r="B256" s="265" t="s">
        <v>99</v>
      </c>
      <c r="C256" s="243" t="s">
        <v>22</v>
      </c>
      <c r="D256" s="247"/>
      <c r="E256" s="247"/>
      <c r="F256" s="247"/>
      <c r="G256" s="247"/>
      <c r="H256" s="247"/>
      <c r="I256" s="247"/>
      <c r="J256" s="247"/>
      <c r="K256" s="247"/>
      <c r="L256" s="247"/>
      <c r="M256" s="247"/>
      <c r="N256" s="247"/>
      <c r="O256" s="247"/>
      <c r="P256" s="247"/>
      <c r="Q256" s="247">
        <v>3</v>
      </c>
      <c r="R256" s="247"/>
      <c r="S256" s="247"/>
      <c r="T256" s="247"/>
      <c r="U256" s="247"/>
      <c r="V256" s="247"/>
      <c r="W256" s="247"/>
      <c r="X256" s="247"/>
      <c r="Y256" s="247"/>
      <c r="Z256" s="247"/>
      <c r="AA256" s="247"/>
      <c r="AB256" s="247"/>
      <c r="AC256" s="247"/>
      <c r="AD256" s="247"/>
      <c r="AE256" s="358"/>
      <c r="AF256" s="353"/>
      <c r="AG256" s="353"/>
      <c r="AH256" s="353"/>
      <c r="AI256" s="353"/>
      <c r="AJ256" s="353"/>
      <c r="AK256" s="353"/>
      <c r="AL256" s="358"/>
      <c r="AM256" s="358"/>
      <c r="AN256" s="358"/>
      <c r="AO256" s="358"/>
      <c r="AP256" s="358"/>
      <c r="AQ256" s="358"/>
      <c r="AR256" s="358"/>
      <c r="AS256" s="248">
        <f>SUM(AE256:AR256)</f>
        <v>0</v>
      </c>
    </row>
    <row r="257" spans="1:46" hidden="1" outlineLevel="1">
      <c r="B257" s="246" t="s">
        <v>956</v>
      </c>
      <c r="C257" s="243" t="s">
        <v>145</v>
      </c>
      <c r="D257" s="247"/>
      <c r="E257" s="247"/>
      <c r="F257" s="247"/>
      <c r="G257" s="247"/>
      <c r="H257" s="247"/>
      <c r="I257" s="247"/>
      <c r="J257" s="247"/>
      <c r="K257" s="247"/>
      <c r="L257" s="247"/>
      <c r="M257" s="247"/>
      <c r="N257" s="247"/>
      <c r="O257" s="247"/>
      <c r="P257" s="247"/>
      <c r="Q257" s="247">
        <f>Q256</f>
        <v>3</v>
      </c>
      <c r="R257" s="247"/>
      <c r="S257" s="247"/>
      <c r="T257" s="247"/>
      <c r="U257" s="247"/>
      <c r="V257" s="247"/>
      <c r="W257" s="247"/>
      <c r="X257" s="247"/>
      <c r="Y257" s="247"/>
      <c r="Z257" s="247"/>
      <c r="AA257" s="247"/>
      <c r="AB257" s="247"/>
      <c r="AC257" s="247"/>
      <c r="AD257" s="247"/>
      <c r="AE257" s="354">
        <f>AE256</f>
        <v>0</v>
      </c>
      <c r="AF257" s="354">
        <f t="shared" ref="AF257" si="687">AF256</f>
        <v>0</v>
      </c>
      <c r="AG257" s="354">
        <f t="shared" ref="AG257" si="688">AG256</f>
        <v>0</v>
      </c>
      <c r="AH257" s="354">
        <f t="shared" ref="AH257" si="689">AH256</f>
        <v>0</v>
      </c>
      <c r="AI257" s="354">
        <f t="shared" ref="AI257" si="690">AI256</f>
        <v>0</v>
      </c>
      <c r="AJ257" s="354">
        <f t="shared" ref="AJ257" si="691">AJ256</f>
        <v>0</v>
      </c>
      <c r="AK257" s="354">
        <f t="shared" ref="AK257" si="692">AK256</f>
        <v>0</v>
      </c>
      <c r="AL257" s="354">
        <f t="shared" ref="AL257" si="693">AL256</f>
        <v>0</v>
      </c>
      <c r="AM257" s="354">
        <f t="shared" ref="AM257" si="694">AM256</f>
        <v>0</v>
      </c>
      <c r="AN257" s="354">
        <f t="shared" ref="AN257" si="695">AN256</f>
        <v>0</v>
      </c>
      <c r="AO257" s="354">
        <f t="shared" ref="AO257" si="696">AO256</f>
        <v>0</v>
      </c>
      <c r="AP257" s="354">
        <f t="shared" ref="AP257" si="697">AP256</f>
        <v>0</v>
      </c>
      <c r="AQ257" s="354">
        <f t="shared" ref="AQ257" si="698">AQ256</f>
        <v>0</v>
      </c>
      <c r="AR257" s="354">
        <f t="shared" ref="AR257" si="699">AR256</f>
        <v>0</v>
      </c>
      <c r="AS257" s="262"/>
    </row>
    <row r="258" spans="1:46" hidden="1" outlineLevel="1">
      <c r="B258" s="265"/>
      <c r="C258" s="263"/>
      <c r="D258" s="267"/>
      <c r="E258" s="267"/>
      <c r="F258" s="267"/>
      <c r="G258" s="267"/>
      <c r="H258" s="267"/>
      <c r="I258" s="267"/>
      <c r="J258" s="267"/>
      <c r="K258" s="267"/>
      <c r="L258" s="267"/>
      <c r="M258" s="267"/>
      <c r="N258" s="267"/>
      <c r="O258" s="267"/>
      <c r="P258" s="267"/>
      <c r="Q258" s="243"/>
      <c r="R258" s="267"/>
      <c r="S258" s="267"/>
      <c r="T258" s="267"/>
      <c r="U258" s="267"/>
      <c r="V258" s="267"/>
      <c r="W258" s="267"/>
      <c r="X258" s="267"/>
      <c r="Y258" s="267"/>
      <c r="Z258" s="267"/>
      <c r="AA258" s="267"/>
      <c r="AB258" s="267"/>
      <c r="AC258" s="267"/>
      <c r="AD258" s="267"/>
      <c r="AE258" s="359"/>
      <c r="AF258" s="360"/>
      <c r="AG258" s="359"/>
      <c r="AH258" s="359"/>
      <c r="AI258" s="359"/>
      <c r="AJ258" s="359"/>
      <c r="AK258" s="359"/>
      <c r="AL258" s="359"/>
      <c r="AM258" s="359"/>
      <c r="AN258" s="359"/>
      <c r="AO258" s="359"/>
      <c r="AP258" s="359"/>
      <c r="AQ258" s="359"/>
      <c r="AR258" s="359"/>
      <c r="AS258" s="264"/>
    </row>
    <row r="259" spans="1:46" ht="15.75" hidden="1" outlineLevel="1">
      <c r="B259" s="240" t="s">
        <v>10</v>
      </c>
      <c r="C259" s="241"/>
      <c r="D259" s="241"/>
      <c r="E259" s="241"/>
      <c r="F259" s="241"/>
      <c r="G259" s="241"/>
      <c r="H259" s="241"/>
      <c r="I259" s="241"/>
      <c r="J259" s="241"/>
      <c r="K259" s="241"/>
      <c r="L259" s="241"/>
      <c r="M259" s="241"/>
      <c r="N259" s="241"/>
      <c r="O259" s="241"/>
      <c r="P259" s="241"/>
      <c r="Q259" s="242"/>
      <c r="R259" s="241"/>
      <c r="S259" s="241"/>
      <c r="T259" s="241"/>
      <c r="U259" s="241"/>
      <c r="V259" s="241"/>
      <c r="W259" s="241"/>
      <c r="X259" s="241"/>
      <c r="Y259" s="241"/>
      <c r="Z259" s="241"/>
      <c r="AA259" s="241"/>
      <c r="AB259" s="241"/>
      <c r="AC259" s="241"/>
      <c r="AD259" s="241"/>
      <c r="AE259" s="357"/>
      <c r="AF259" s="357"/>
      <c r="AG259" s="357"/>
      <c r="AH259" s="357"/>
      <c r="AI259" s="357"/>
      <c r="AJ259" s="357"/>
      <c r="AK259" s="357"/>
      <c r="AL259" s="357"/>
      <c r="AM259" s="357"/>
      <c r="AN259" s="357"/>
      <c r="AO259" s="357"/>
      <c r="AP259" s="357"/>
      <c r="AQ259" s="357"/>
      <c r="AR259" s="357"/>
      <c r="AS259" s="244"/>
    </row>
    <row r="260" spans="1:46" ht="30" hidden="1" outlineLevel="1">
      <c r="A260" s="449">
        <v>11</v>
      </c>
      <c r="B260" s="265" t="s">
        <v>100</v>
      </c>
      <c r="C260" s="243" t="s">
        <v>22</v>
      </c>
      <c r="D260" s="247"/>
      <c r="E260" s="247"/>
      <c r="F260" s="247"/>
      <c r="G260" s="247"/>
      <c r="H260" s="247"/>
      <c r="I260" s="247"/>
      <c r="J260" s="247"/>
      <c r="K260" s="247"/>
      <c r="L260" s="247"/>
      <c r="M260" s="247"/>
      <c r="N260" s="247"/>
      <c r="O260" s="247"/>
      <c r="P260" s="247"/>
      <c r="Q260" s="247">
        <v>12</v>
      </c>
      <c r="R260" s="247"/>
      <c r="S260" s="247"/>
      <c r="T260" s="247"/>
      <c r="U260" s="247"/>
      <c r="V260" s="247"/>
      <c r="W260" s="247"/>
      <c r="X260" s="247"/>
      <c r="Y260" s="247"/>
      <c r="Z260" s="247"/>
      <c r="AA260" s="247"/>
      <c r="AB260" s="247"/>
      <c r="AC260" s="247"/>
      <c r="AD260" s="247"/>
      <c r="AE260" s="369"/>
      <c r="AF260" s="353"/>
      <c r="AG260" s="353"/>
      <c r="AH260" s="353"/>
      <c r="AI260" s="353"/>
      <c r="AJ260" s="353"/>
      <c r="AK260" s="353"/>
      <c r="AL260" s="358"/>
      <c r="AM260" s="358"/>
      <c r="AN260" s="358"/>
      <c r="AO260" s="358"/>
      <c r="AP260" s="358"/>
      <c r="AQ260" s="358"/>
      <c r="AR260" s="358"/>
      <c r="AS260" s="248">
        <f>SUM(AE260:AR260)</f>
        <v>0</v>
      </c>
    </row>
    <row r="261" spans="1:46" hidden="1" outlineLevel="1">
      <c r="B261" s="246" t="s">
        <v>956</v>
      </c>
      <c r="C261" s="243" t="s">
        <v>145</v>
      </c>
      <c r="D261" s="247"/>
      <c r="E261" s="247"/>
      <c r="F261" s="247"/>
      <c r="G261" s="247"/>
      <c r="H261" s="247"/>
      <c r="I261" s="247"/>
      <c r="J261" s="247"/>
      <c r="K261" s="247"/>
      <c r="L261" s="247"/>
      <c r="M261" s="247"/>
      <c r="N261" s="247"/>
      <c r="O261" s="247"/>
      <c r="P261" s="247"/>
      <c r="Q261" s="247">
        <f>Q260</f>
        <v>12</v>
      </c>
      <c r="R261" s="247"/>
      <c r="S261" s="247"/>
      <c r="T261" s="247"/>
      <c r="U261" s="247"/>
      <c r="V261" s="247"/>
      <c r="W261" s="247"/>
      <c r="X261" s="247"/>
      <c r="Y261" s="247"/>
      <c r="Z261" s="247"/>
      <c r="AA261" s="247"/>
      <c r="AB261" s="247"/>
      <c r="AC261" s="247"/>
      <c r="AD261" s="247"/>
      <c r="AE261" s="354">
        <f>AE260</f>
        <v>0</v>
      </c>
      <c r="AF261" s="354">
        <f t="shared" ref="AF261" si="700">AF260</f>
        <v>0</v>
      </c>
      <c r="AG261" s="354">
        <f t="shared" ref="AG261" si="701">AG260</f>
        <v>0</v>
      </c>
      <c r="AH261" s="354">
        <f t="shared" ref="AH261" si="702">AH260</f>
        <v>0</v>
      </c>
      <c r="AI261" s="354">
        <f t="shared" ref="AI261" si="703">AI260</f>
        <v>0</v>
      </c>
      <c r="AJ261" s="354">
        <f t="shared" ref="AJ261" si="704">AJ260</f>
        <v>0</v>
      </c>
      <c r="AK261" s="354">
        <f t="shared" ref="AK261" si="705">AK260</f>
        <v>0</v>
      </c>
      <c r="AL261" s="354">
        <f t="shared" ref="AL261" si="706">AL260</f>
        <v>0</v>
      </c>
      <c r="AM261" s="354">
        <f t="shared" ref="AM261" si="707">AM260</f>
        <v>0</v>
      </c>
      <c r="AN261" s="354">
        <f t="shared" ref="AN261" si="708">AN260</f>
        <v>0</v>
      </c>
      <c r="AO261" s="354">
        <f t="shared" ref="AO261" si="709">AO260</f>
        <v>0</v>
      </c>
      <c r="AP261" s="354">
        <f t="shared" ref="AP261" si="710">AP260</f>
        <v>0</v>
      </c>
      <c r="AQ261" s="354">
        <f t="shared" ref="AQ261" si="711">AQ260</f>
        <v>0</v>
      </c>
      <c r="AR261" s="354">
        <f t="shared" ref="AR261" si="712">AR260</f>
        <v>0</v>
      </c>
      <c r="AS261" s="249"/>
    </row>
    <row r="262" spans="1:46" hidden="1" outlineLevel="1">
      <c r="B262" s="266"/>
      <c r="C262" s="257"/>
      <c r="D262" s="243"/>
      <c r="E262" s="243"/>
      <c r="F262" s="243"/>
      <c r="G262" s="243"/>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355"/>
      <c r="AF262" s="364"/>
      <c r="AG262" s="364"/>
      <c r="AH262" s="364"/>
      <c r="AI262" s="364"/>
      <c r="AJ262" s="364"/>
      <c r="AK262" s="364"/>
      <c r="AL262" s="364"/>
      <c r="AM262" s="364"/>
      <c r="AN262" s="364"/>
      <c r="AO262" s="364"/>
      <c r="AP262" s="364"/>
      <c r="AQ262" s="364"/>
      <c r="AR262" s="364"/>
      <c r="AS262" s="258"/>
    </row>
    <row r="263" spans="1:46" ht="30" hidden="1" outlineLevel="1">
      <c r="A263" s="449">
        <v>12</v>
      </c>
      <c r="B263" s="265" t="s">
        <v>101</v>
      </c>
      <c r="C263" s="243" t="s">
        <v>22</v>
      </c>
      <c r="D263" s="247"/>
      <c r="E263" s="247"/>
      <c r="F263" s="247"/>
      <c r="G263" s="247"/>
      <c r="H263" s="247"/>
      <c r="I263" s="247"/>
      <c r="J263" s="247"/>
      <c r="K263" s="247"/>
      <c r="L263" s="247"/>
      <c r="M263" s="247"/>
      <c r="N263" s="247"/>
      <c r="O263" s="247"/>
      <c r="P263" s="247"/>
      <c r="Q263" s="247">
        <v>12</v>
      </c>
      <c r="R263" s="247"/>
      <c r="S263" s="247"/>
      <c r="T263" s="247"/>
      <c r="U263" s="247"/>
      <c r="V263" s="247"/>
      <c r="W263" s="247"/>
      <c r="X263" s="247"/>
      <c r="Y263" s="247"/>
      <c r="Z263" s="247"/>
      <c r="AA263" s="247"/>
      <c r="AB263" s="247"/>
      <c r="AC263" s="247"/>
      <c r="AD263" s="247"/>
      <c r="AE263" s="353"/>
      <c r="AF263" s="353"/>
      <c r="AG263" s="353"/>
      <c r="AH263" s="353"/>
      <c r="AI263" s="353"/>
      <c r="AJ263" s="353"/>
      <c r="AK263" s="353"/>
      <c r="AL263" s="358"/>
      <c r="AM263" s="358"/>
      <c r="AN263" s="358"/>
      <c r="AO263" s="358"/>
      <c r="AP263" s="358"/>
      <c r="AQ263" s="358"/>
      <c r="AR263" s="358"/>
      <c r="AS263" s="248">
        <f>SUM(AE263:AR263)</f>
        <v>0</v>
      </c>
    </row>
    <row r="264" spans="1:46" hidden="1" outlineLevel="1">
      <c r="B264" s="246" t="s">
        <v>956</v>
      </c>
      <c r="C264" s="243" t="s">
        <v>145</v>
      </c>
      <c r="D264" s="247"/>
      <c r="E264" s="247"/>
      <c r="F264" s="247"/>
      <c r="G264" s="247"/>
      <c r="H264" s="247"/>
      <c r="I264" s="247"/>
      <c r="J264" s="247"/>
      <c r="K264" s="247"/>
      <c r="L264" s="247"/>
      <c r="M264" s="247"/>
      <c r="N264" s="247"/>
      <c r="O264" s="247"/>
      <c r="P264" s="247"/>
      <c r="Q264" s="247">
        <f>Q263</f>
        <v>12</v>
      </c>
      <c r="R264" s="247"/>
      <c r="S264" s="247"/>
      <c r="T264" s="247"/>
      <c r="U264" s="247"/>
      <c r="V264" s="247"/>
      <c r="W264" s="247"/>
      <c r="X264" s="247"/>
      <c r="Y264" s="247"/>
      <c r="Z264" s="247"/>
      <c r="AA264" s="247"/>
      <c r="AB264" s="247"/>
      <c r="AC264" s="247"/>
      <c r="AD264" s="247"/>
      <c r="AE264" s="354">
        <f>AE263</f>
        <v>0</v>
      </c>
      <c r="AF264" s="354">
        <f t="shared" ref="AF264" si="713">AF263</f>
        <v>0</v>
      </c>
      <c r="AG264" s="354">
        <f t="shared" ref="AG264" si="714">AG263</f>
        <v>0</v>
      </c>
      <c r="AH264" s="354">
        <f t="shared" ref="AH264" si="715">AH263</f>
        <v>0</v>
      </c>
      <c r="AI264" s="354">
        <f t="shared" ref="AI264" si="716">AI263</f>
        <v>0</v>
      </c>
      <c r="AJ264" s="354">
        <f t="shared" ref="AJ264" si="717">AJ263</f>
        <v>0</v>
      </c>
      <c r="AK264" s="354">
        <f t="shared" ref="AK264" si="718">AK263</f>
        <v>0</v>
      </c>
      <c r="AL264" s="354">
        <f t="shared" ref="AL264" si="719">AL263</f>
        <v>0</v>
      </c>
      <c r="AM264" s="354">
        <f t="shared" ref="AM264" si="720">AM263</f>
        <v>0</v>
      </c>
      <c r="AN264" s="354">
        <f t="shared" ref="AN264" si="721">AN263</f>
        <v>0</v>
      </c>
      <c r="AO264" s="354">
        <f t="shared" ref="AO264" si="722">AO263</f>
        <v>0</v>
      </c>
      <c r="AP264" s="354">
        <f t="shared" ref="AP264" si="723">AP263</f>
        <v>0</v>
      </c>
      <c r="AQ264" s="354">
        <f t="shared" ref="AQ264" si="724">AQ263</f>
        <v>0</v>
      </c>
      <c r="AR264" s="354">
        <f t="shared" ref="AR264" si="725">AR263</f>
        <v>0</v>
      </c>
      <c r="AS264" s="249"/>
    </row>
    <row r="265" spans="1:46" hidden="1" outlineLevel="1">
      <c r="B265" s="266"/>
      <c r="C265" s="257"/>
      <c r="D265" s="243"/>
      <c r="E265" s="243"/>
      <c r="F265" s="243"/>
      <c r="G265" s="243"/>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365"/>
      <c r="AF265" s="365"/>
      <c r="AG265" s="355"/>
      <c r="AH265" s="355"/>
      <c r="AI265" s="355"/>
      <c r="AJ265" s="355"/>
      <c r="AK265" s="355"/>
      <c r="AL265" s="355"/>
      <c r="AM265" s="355"/>
      <c r="AN265" s="355"/>
      <c r="AO265" s="355"/>
      <c r="AP265" s="355"/>
      <c r="AQ265" s="355"/>
      <c r="AR265" s="355"/>
      <c r="AS265" s="258"/>
    </row>
    <row r="266" spans="1:46" ht="30" hidden="1" outlineLevel="1">
      <c r="A266" s="449">
        <v>13</v>
      </c>
      <c r="B266" s="265" t="s">
        <v>982</v>
      </c>
      <c r="C266" s="243" t="s">
        <v>22</v>
      </c>
      <c r="D266" s="247"/>
      <c r="E266" s="247"/>
      <c r="F266" s="247"/>
      <c r="G266" s="247"/>
      <c r="H266" s="247"/>
      <c r="I266" s="247"/>
      <c r="J266" s="247"/>
      <c r="K266" s="247"/>
      <c r="L266" s="247"/>
      <c r="M266" s="247"/>
      <c r="N266" s="247"/>
      <c r="O266" s="247"/>
      <c r="P266" s="247"/>
      <c r="Q266" s="247">
        <v>12</v>
      </c>
      <c r="R266" s="247"/>
      <c r="S266" s="247"/>
      <c r="T266" s="247"/>
      <c r="U266" s="247"/>
      <c r="V266" s="247"/>
      <c r="W266" s="247"/>
      <c r="X266" s="247"/>
      <c r="Y266" s="247"/>
      <c r="Z266" s="247"/>
      <c r="AA266" s="247"/>
      <c r="AB266" s="247"/>
      <c r="AC266" s="247"/>
      <c r="AD266" s="247"/>
      <c r="AE266" s="353"/>
      <c r="AF266" s="353"/>
      <c r="AG266" s="353"/>
      <c r="AH266" s="353"/>
      <c r="AI266" s="353"/>
      <c r="AJ266" s="353"/>
      <c r="AK266" s="353"/>
      <c r="AL266" s="358"/>
      <c r="AM266" s="358"/>
      <c r="AN266" s="358"/>
      <c r="AO266" s="358"/>
      <c r="AP266" s="358"/>
      <c r="AQ266" s="358"/>
      <c r="AR266" s="358"/>
      <c r="AS266" s="248">
        <f>SUM(AE266:AR266)</f>
        <v>0</v>
      </c>
    </row>
    <row r="267" spans="1:46" hidden="1" outlineLevel="1">
      <c r="B267" s="246" t="s">
        <v>956</v>
      </c>
      <c r="C267" s="243" t="s">
        <v>145</v>
      </c>
      <c r="D267" s="247"/>
      <c r="E267" s="247"/>
      <c r="F267" s="247"/>
      <c r="G267" s="247"/>
      <c r="H267" s="247"/>
      <c r="I267" s="247"/>
      <c r="J267" s="247"/>
      <c r="K267" s="247"/>
      <c r="L267" s="247"/>
      <c r="M267" s="247"/>
      <c r="N267" s="247"/>
      <c r="O267" s="247"/>
      <c r="P267" s="247"/>
      <c r="Q267" s="247">
        <f>Q266</f>
        <v>12</v>
      </c>
      <c r="R267" s="247"/>
      <c r="S267" s="247"/>
      <c r="T267" s="247"/>
      <c r="U267" s="247"/>
      <c r="V267" s="247"/>
      <c r="W267" s="247"/>
      <c r="X267" s="247"/>
      <c r="Y267" s="247"/>
      <c r="Z267" s="247"/>
      <c r="AA267" s="247"/>
      <c r="AB267" s="247"/>
      <c r="AC267" s="247"/>
      <c r="AD267" s="247"/>
      <c r="AE267" s="354">
        <f>AE266</f>
        <v>0</v>
      </c>
      <c r="AF267" s="354">
        <f t="shared" ref="AF267" si="726">AF266</f>
        <v>0</v>
      </c>
      <c r="AG267" s="354">
        <f t="shared" ref="AG267" si="727">AG266</f>
        <v>0</v>
      </c>
      <c r="AH267" s="354">
        <f t="shared" ref="AH267" si="728">AH266</f>
        <v>0</v>
      </c>
      <c r="AI267" s="354">
        <f t="shared" ref="AI267" si="729">AI266</f>
        <v>0</v>
      </c>
      <c r="AJ267" s="354">
        <f t="shared" ref="AJ267" si="730">AJ266</f>
        <v>0</v>
      </c>
      <c r="AK267" s="354">
        <f t="shared" ref="AK267" si="731">AK266</f>
        <v>0</v>
      </c>
      <c r="AL267" s="354">
        <f t="shared" ref="AL267" si="732">AL266</f>
        <v>0</v>
      </c>
      <c r="AM267" s="354">
        <f t="shared" ref="AM267" si="733">AM266</f>
        <v>0</v>
      </c>
      <c r="AN267" s="354">
        <f t="shared" ref="AN267" si="734">AN266</f>
        <v>0</v>
      </c>
      <c r="AO267" s="354">
        <f t="shared" ref="AO267" si="735">AO266</f>
        <v>0</v>
      </c>
      <c r="AP267" s="354">
        <f t="shared" ref="AP267" si="736">AP266</f>
        <v>0</v>
      </c>
      <c r="AQ267" s="354">
        <f t="shared" ref="AQ267" si="737">AQ266</f>
        <v>0</v>
      </c>
      <c r="AR267" s="354">
        <f t="shared" ref="AR267" si="738">AR266</f>
        <v>0</v>
      </c>
      <c r="AS267" s="258"/>
    </row>
    <row r="268" spans="1:46" hidden="1" outlineLevel="1">
      <c r="B268" s="266"/>
      <c r="C268" s="257"/>
      <c r="D268" s="243"/>
      <c r="E268" s="243"/>
      <c r="F268" s="243"/>
      <c r="G268" s="243"/>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355"/>
      <c r="AF268" s="355"/>
      <c r="AG268" s="355"/>
      <c r="AH268" s="355"/>
      <c r="AI268" s="355"/>
      <c r="AJ268" s="355"/>
      <c r="AK268" s="355"/>
      <c r="AL268" s="355"/>
      <c r="AM268" s="355"/>
      <c r="AN268" s="355"/>
      <c r="AO268" s="355"/>
      <c r="AP268" s="355"/>
      <c r="AQ268" s="355"/>
      <c r="AR268" s="355"/>
      <c r="AS268" s="258"/>
    </row>
    <row r="269" spans="1:46" ht="15.75" hidden="1" outlineLevel="1">
      <c r="B269" s="240" t="s">
        <v>102</v>
      </c>
      <c r="C269" s="241"/>
      <c r="D269" s="242"/>
      <c r="E269" s="242"/>
      <c r="F269" s="242"/>
      <c r="G269" s="242"/>
      <c r="H269" s="242"/>
      <c r="I269" s="242"/>
      <c r="J269" s="242"/>
      <c r="K269" s="242"/>
      <c r="L269" s="242"/>
      <c r="M269" s="242"/>
      <c r="N269" s="242"/>
      <c r="O269" s="242"/>
      <c r="P269" s="242"/>
      <c r="Q269" s="242"/>
      <c r="R269" s="242"/>
      <c r="S269" s="241"/>
      <c r="T269" s="241"/>
      <c r="U269" s="241"/>
      <c r="V269" s="241"/>
      <c r="W269" s="241"/>
      <c r="X269" s="241"/>
      <c r="Y269" s="241"/>
      <c r="Z269" s="241"/>
      <c r="AA269" s="241"/>
      <c r="AB269" s="241"/>
      <c r="AC269" s="241"/>
      <c r="AD269" s="241"/>
      <c r="AE269" s="357"/>
      <c r="AF269" s="357"/>
      <c r="AG269" s="357"/>
      <c r="AH269" s="357"/>
      <c r="AI269" s="357"/>
      <c r="AJ269" s="357"/>
      <c r="AK269" s="357"/>
      <c r="AL269" s="357"/>
      <c r="AM269" s="357"/>
      <c r="AN269" s="357"/>
      <c r="AO269" s="357"/>
      <c r="AP269" s="357"/>
      <c r="AQ269" s="357"/>
      <c r="AR269" s="357"/>
      <c r="AS269" s="244"/>
    </row>
    <row r="270" spans="1:46" hidden="1" outlineLevel="1">
      <c r="A270" s="449">
        <v>14</v>
      </c>
      <c r="B270" s="266" t="s">
        <v>103</v>
      </c>
      <c r="C270" s="243" t="s">
        <v>22</v>
      </c>
      <c r="D270" s="247"/>
      <c r="E270" s="247"/>
      <c r="F270" s="247"/>
      <c r="G270" s="247"/>
      <c r="H270" s="247"/>
      <c r="I270" s="247"/>
      <c r="J270" s="247"/>
      <c r="K270" s="247"/>
      <c r="L270" s="247"/>
      <c r="M270" s="247"/>
      <c r="N270" s="247"/>
      <c r="O270" s="247"/>
      <c r="P270" s="247"/>
      <c r="Q270" s="247">
        <v>12</v>
      </c>
      <c r="R270" s="247"/>
      <c r="S270" s="247"/>
      <c r="T270" s="247"/>
      <c r="U270" s="247"/>
      <c r="V270" s="247"/>
      <c r="W270" s="247"/>
      <c r="X270" s="247"/>
      <c r="Y270" s="247"/>
      <c r="Z270" s="247"/>
      <c r="AA270" s="247"/>
      <c r="AB270" s="247"/>
      <c r="AC270" s="247"/>
      <c r="AD270" s="247"/>
      <c r="AE270" s="353"/>
      <c r="AF270" s="353"/>
      <c r="AG270" s="353"/>
      <c r="AH270" s="353"/>
      <c r="AI270" s="353"/>
      <c r="AJ270" s="353"/>
      <c r="AK270" s="353"/>
      <c r="AL270" s="353"/>
      <c r="AM270" s="353"/>
      <c r="AN270" s="353"/>
      <c r="AO270" s="353"/>
      <c r="AP270" s="353"/>
      <c r="AQ270" s="353"/>
      <c r="AR270" s="353"/>
      <c r="AS270" s="248">
        <f>SUM(AE270:AR270)</f>
        <v>0</v>
      </c>
    </row>
    <row r="271" spans="1:46" hidden="1" outlineLevel="1">
      <c r="B271" s="246" t="s">
        <v>956</v>
      </c>
      <c r="C271" s="243" t="s">
        <v>145</v>
      </c>
      <c r="D271" s="247"/>
      <c r="E271" s="247"/>
      <c r="F271" s="247"/>
      <c r="G271" s="247"/>
      <c r="H271" s="247"/>
      <c r="I271" s="247"/>
      <c r="J271" s="247"/>
      <c r="K271" s="247"/>
      <c r="L271" s="247"/>
      <c r="M271" s="247"/>
      <c r="N271" s="247"/>
      <c r="O271" s="247"/>
      <c r="P271" s="247"/>
      <c r="Q271" s="247">
        <f>Q270</f>
        <v>12</v>
      </c>
      <c r="R271" s="247"/>
      <c r="S271" s="247"/>
      <c r="T271" s="247"/>
      <c r="U271" s="247"/>
      <c r="V271" s="247"/>
      <c r="W271" s="247"/>
      <c r="X271" s="247"/>
      <c r="Y271" s="247"/>
      <c r="Z271" s="247"/>
      <c r="AA271" s="247"/>
      <c r="AB271" s="247"/>
      <c r="AC271" s="247"/>
      <c r="AD271" s="247"/>
      <c r="AE271" s="354">
        <f>AE270</f>
        <v>0</v>
      </c>
      <c r="AF271" s="354">
        <f t="shared" ref="AF271" si="739">AF270</f>
        <v>0</v>
      </c>
      <c r="AG271" s="354">
        <f t="shared" ref="AG271" si="740">AG270</f>
        <v>0</v>
      </c>
      <c r="AH271" s="354">
        <f t="shared" ref="AH271" si="741">AH270</f>
        <v>0</v>
      </c>
      <c r="AI271" s="354">
        <f t="shared" ref="AI271" si="742">AI270</f>
        <v>0</v>
      </c>
      <c r="AJ271" s="354">
        <f t="shared" ref="AJ271" si="743">AJ270</f>
        <v>0</v>
      </c>
      <c r="AK271" s="354">
        <f t="shared" ref="AK271" si="744">AK270</f>
        <v>0</v>
      </c>
      <c r="AL271" s="354">
        <f t="shared" ref="AL271" si="745">AL270</f>
        <v>0</v>
      </c>
      <c r="AM271" s="354">
        <f t="shared" ref="AM271" si="746">AM270</f>
        <v>0</v>
      </c>
      <c r="AN271" s="354">
        <f t="shared" ref="AN271" si="747">AN270</f>
        <v>0</v>
      </c>
      <c r="AO271" s="354">
        <f t="shared" ref="AO271" si="748">AO270</f>
        <v>0</v>
      </c>
      <c r="AP271" s="354">
        <f t="shared" ref="AP271" si="749">AP270</f>
        <v>0</v>
      </c>
      <c r="AQ271" s="354">
        <f t="shared" ref="AQ271" si="750">AQ270</f>
        <v>0</v>
      </c>
      <c r="AR271" s="354">
        <f t="shared" ref="AR271" si="751">AR270</f>
        <v>0</v>
      </c>
      <c r="AS271" s="249"/>
    </row>
    <row r="272" spans="1:46" hidden="1" outlineLevel="1">
      <c r="B272" s="266"/>
      <c r="C272" s="257"/>
      <c r="D272" s="243"/>
      <c r="E272" s="243"/>
      <c r="F272" s="243"/>
      <c r="G272" s="243"/>
      <c r="H272" s="243"/>
      <c r="I272" s="243"/>
      <c r="J272" s="243"/>
      <c r="K272" s="243"/>
      <c r="L272" s="243"/>
      <c r="M272" s="243"/>
      <c r="N272" s="243"/>
      <c r="O272" s="243"/>
      <c r="P272" s="243"/>
      <c r="Q272" s="406"/>
      <c r="R272" s="243"/>
      <c r="S272" s="243"/>
      <c r="T272" s="243"/>
      <c r="U272" s="243"/>
      <c r="V272" s="243"/>
      <c r="W272" s="243"/>
      <c r="X272" s="243"/>
      <c r="Y272" s="243"/>
      <c r="Z272" s="243"/>
      <c r="AA272" s="243"/>
      <c r="AB272" s="243"/>
      <c r="AC272" s="243"/>
      <c r="AD272" s="243"/>
      <c r="AE272" s="355"/>
      <c r="AF272" s="355"/>
      <c r="AG272" s="355"/>
      <c r="AH272" s="355"/>
      <c r="AI272" s="355"/>
      <c r="AJ272" s="355"/>
      <c r="AK272" s="355"/>
      <c r="AL272" s="355"/>
      <c r="AM272" s="355"/>
      <c r="AN272" s="355"/>
      <c r="AO272" s="355"/>
      <c r="AP272" s="355"/>
      <c r="AQ272" s="355"/>
      <c r="AR272" s="355"/>
      <c r="AS272" s="253"/>
      <c r="AT272" s="535"/>
    </row>
    <row r="273" spans="1:46" s="235" customFormat="1" ht="15.75" hidden="1" outlineLevel="1">
      <c r="A273" s="449"/>
      <c r="B273" s="240" t="s">
        <v>451</v>
      </c>
      <c r="C273" s="243"/>
      <c r="D273" s="243"/>
      <c r="E273" s="243"/>
      <c r="F273" s="243"/>
      <c r="G273" s="243"/>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355"/>
      <c r="AF273" s="355"/>
      <c r="AG273" s="355"/>
      <c r="AH273" s="355"/>
      <c r="AI273" s="355"/>
      <c r="AJ273" s="355"/>
      <c r="AK273" s="359"/>
      <c r="AL273" s="359"/>
      <c r="AM273" s="359"/>
      <c r="AN273" s="359"/>
      <c r="AO273" s="359"/>
      <c r="AP273" s="359"/>
      <c r="AQ273" s="359"/>
      <c r="AR273" s="359"/>
      <c r="AS273" s="445"/>
      <c r="AT273" s="536"/>
    </row>
    <row r="274" spans="1:46" hidden="1" outlineLevel="1">
      <c r="A274" s="449">
        <v>15</v>
      </c>
      <c r="B274" s="246" t="s">
        <v>456</v>
      </c>
      <c r="C274" s="243" t="s">
        <v>22</v>
      </c>
      <c r="D274" s="247"/>
      <c r="E274" s="247"/>
      <c r="F274" s="247"/>
      <c r="G274" s="247"/>
      <c r="H274" s="247"/>
      <c r="I274" s="247"/>
      <c r="J274" s="247"/>
      <c r="K274" s="247"/>
      <c r="L274" s="247"/>
      <c r="M274" s="247"/>
      <c r="N274" s="247"/>
      <c r="O274" s="247"/>
      <c r="P274" s="247"/>
      <c r="Q274" s="247">
        <v>0</v>
      </c>
      <c r="R274" s="247"/>
      <c r="S274" s="247"/>
      <c r="T274" s="247"/>
      <c r="U274" s="247"/>
      <c r="V274" s="247"/>
      <c r="W274" s="247"/>
      <c r="X274" s="247"/>
      <c r="Y274" s="247"/>
      <c r="Z274" s="247"/>
      <c r="AA274" s="247"/>
      <c r="AB274" s="247"/>
      <c r="AC274" s="247"/>
      <c r="AD274" s="247"/>
      <c r="AE274" s="353"/>
      <c r="AF274" s="353"/>
      <c r="AG274" s="353"/>
      <c r="AH274" s="353"/>
      <c r="AI274" s="353"/>
      <c r="AJ274" s="353"/>
      <c r="AK274" s="353"/>
      <c r="AL274" s="353"/>
      <c r="AM274" s="353"/>
      <c r="AN274" s="353"/>
      <c r="AO274" s="353"/>
      <c r="AP274" s="353"/>
      <c r="AQ274" s="353"/>
      <c r="AR274" s="353"/>
      <c r="AS274" s="248">
        <f>SUM(AE274:AR274)</f>
        <v>0</v>
      </c>
    </row>
    <row r="275" spans="1:46" hidden="1" outlineLevel="1">
      <c r="B275" s="246" t="s">
        <v>956</v>
      </c>
      <c r="C275" s="243" t="s">
        <v>145</v>
      </c>
      <c r="D275" s="247"/>
      <c r="E275" s="247"/>
      <c r="F275" s="247"/>
      <c r="G275" s="247"/>
      <c r="H275" s="247"/>
      <c r="I275" s="247"/>
      <c r="J275" s="247"/>
      <c r="K275" s="247"/>
      <c r="L275" s="247"/>
      <c r="M275" s="247"/>
      <c r="N275" s="247"/>
      <c r="O275" s="247"/>
      <c r="P275" s="247"/>
      <c r="Q275" s="247">
        <f>Q274</f>
        <v>0</v>
      </c>
      <c r="R275" s="247"/>
      <c r="S275" s="247"/>
      <c r="T275" s="247"/>
      <c r="U275" s="247"/>
      <c r="V275" s="247"/>
      <c r="W275" s="247"/>
      <c r="X275" s="247"/>
      <c r="Y275" s="247"/>
      <c r="Z275" s="247"/>
      <c r="AA275" s="247"/>
      <c r="AB275" s="247"/>
      <c r="AC275" s="247"/>
      <c r="AD275" s="247"/>
      <c r="AE275" s="354">
        <f>AE274</f>
        <v>0</v>
      </c>
      <c r="AF275" s="354">
        <f t="shared" ref="AF275:AR275" si="752">AF274</f>
        <v>0</v>
      </c>
      <c r="AG275" s="354">
        <f t="shared" si="752"/>
        <v>0</v>
      </c>
      <c r="AH275" s="354">
        <f t="shared" si="752"/>
        <v>0</v>
      </c>
      <c r="AI275" s="354">
        <f t="shared" si="752"/>
        <v>0</v>
      </c>
      <c r="AJ275" s="354">
        <f t="shared" si="752"/>
        <v>0</v>
      </c>
      <c r="AK275" s="354">
        <f t="shared" si="752"/>
        <v>0</v>
      </c>
      <c r="AL275" s="354">
        <f t="shared" si="752"/>
        <v>0</v>
      </c>
      <c r="AM275" s="354">
        <f t="shared" si="752"/>
        <v>0</v>
      </c>
      <c r="AN275" s="354">
        <f t="shared" si="752"/>
        <v>0</v>
      </c>
      <c r="AO275" s="354">
        <f t="shared" si="752"/>
        <v>0</v>
      </c>
      <c r="AP275" s="354">
        <f t="shared" si="752"/>
        <v>0</v>
      </c>
      <c r="AQ275" s="354">
        <f t="shared" si="752"/>
        <v>0</v>
      </c>
      <c r="AR275" s="354">
        <f t="shared" si="752"/>
        <v>0</v>
      </c>
      <c r="AS275" s="249"/>
    </row>
    <row r="276" spans="1:46" hidden="1" outlineLevel="1">
      <c r="B276" s="266"/>
      <c r="C276" s="257"/>
      <c r="D276" s="243"/>
      <c r="E276" s="243"/>
      <c r="F276" s="243"/>
      <c r="G276" s="243"/>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355"/>
      <c r="AF276" s="355"/>
      <c r="AG276" s="355"/>
      <c r="AH276" s="355"/>
      <c r="AI276" s="355"/>
      <c r="AJ276" s="355"/>
      <c r="AK276" s="355"/>
      <c r="AL276" s="355"/>
      <c r="AM276" s="355"/>
      <c r="AN276" s="355"/>
      <c r="AO276" s="355"/>
      <c r="AP276" s="355"/>
      <c r="AQ276" s="355"/>
      <c r="AR276" s="355"/>
      <c r="AS276" s="258"/>
    </row>
    <row r="277" spans="1:46" s="235" customFormat="1" hidden="1" outlineLevel="1">
      <c r="A277" s="449">
        <v>16</v>
      </c>
      <c r="B277" s="275" t="s">
        <v>452</v>
      </c>
      <c r="C277" s="243" t="s">
        <v>22</v>
      </c>
      <c r="D277" s="247"/>
      <c r="E277" s="247"/>
      <c r="F277" s="247"/>
      <c r="G277" s="247"/>
      <c r="H277" s="247"/>
      <c r="I277" s="247"/>
      <c r="J277" s="247"/>
      <c r="K277" s="247"/>
      <c r="L277" s="247"/>
      <c r="M277" s="247"/>
      <c r="N277" s="247"/>
      <c r="O277" s="247"/>
      <c r="P277" s="247"/>
      <c r="Q277" s="247">
        <v>0</v>
      </c>
      <c r="R277" s="247"/>
      <c r="S277" s="247"/>
      <c r="T277" s="247"/>
      <c r="U277" s="247"/>
      <c r="V277" s="247"/>
      <c r="W277" s="247"/>
      <c r="X277" s="247"/>
      <c r="Y277" s="247"/>
      <c r="Z277" s="247"/>
      <c r="AA277" s="247"/>
      <c r="AB277" s="247"/>
      <c r="AC277" s="247"/>
      <c r="AD277" s="247"/>
      <c r="AE277" s="353"/>
      <c r="AF277" s="353"/>
      <c r="AG277" s="353"/>
      <c r="AH277" s="353"/>
      <c r="AI277" s="353"/>
      <c r="AJ277" s="353"/>
      <c r="AK277" s="353"/>
      <c r="AL277" s="353"/>
      <c r="AM277" s="353"/>
      <c r="AN277" s="353"/>
      <c r="AO277" s="353"/>
      <c r="AP277" s="353"/>
      <c r="AQ277" s="353"/>
      <c r="AR277" s="353"/>
      <c r="AS277" s="248">
        <f>SUM(AE277:AR277)</f>
        <v>0</v>
      </c>
    </row>
    <row r="278" spans="1:46" s="235" customFormat="1" hidden="1" outlineLevel="1">
      <c r="A278" s="449"/>
      <c r="B278" s="275" t="s">
        <v>956</v>
      </c>
      <c r="C278" s="243" t="s">
        <v>145</v>
      </c>
      <c r="D278" s="247"/>
      <c r="E278" s="247"/>
      <c r="F278" s="247"/>
      <c r="G278" s="247"/>
      <c r="H278" s="247"/>
      <c r="I278" s="247"/>
      <c r="J278" s="247"/>
      <c r="K278" s="247"/>
      <c r="L278" s="247"/>
      <c r="M278" s="247"/>
      <c r="N278" s="247"/>
      <c r="O278" s="247"/>
      <c r="P278" s="247"/>
      <c r="Q278" s="247">
        <f>Q277</f>
        <v>0</v>
      </c>
      <c r="R278" s="247"/>
      <c r="S278" s="247"/>
      <c r="T278" s="247"/>
      <c r="U278" s="247"/>
      <c r="V278" s="247"/>
      <c r="W278" s="247"/>
      <c r="X278" s="247"/>
      <c r="Y278" s="247"/>
      <c r="Z278" s="247"/>
      <c r="AA278" s="247"/>
      <c r="AB278" s="247"/>
      <c r="AC278" s="247"/>
      <c r="AD278" s="247"/>
      <c r="AE278" s="354">
        <f>AE277</f>
        <v>0</v>
      </c>
      <c r="AF278" s="354">
        <f t="shared" ref="AF278:AR278" si="753">AF277</f>
        <v>0</v>
      </c>
      <c r="AG278" s="354">
        <f t="shared" si="753"/>
        <v>0</v>
      </c>
      <c r="AH278" s="354">
        <f t="shared" si="753"/>
        <v>0</v>
      </c>
      <c r="AI278" s="354">
        <f t="shared" si="753"/>
        <v>0</v>
      </c>
      <c r="AJ278" s="354">
        <f t="shared" si="753"/>
        <v>0</v>
      </c>
      <c r="AK278" s="354">
        <f t="shared" si="753"/>
        <v>0</v>
      </c>
      <c r="AL278" s="354">
        <f t="shared" si="753"/>
        <v>0</v>
      </c>
      <c r="AM278" s="354">
        <f t="shared" si="753"/>
        <v>0</v>
      </c>
      <c r="AN278" s="354">
        <f t="shared" si="753"/>
        <v>0</v>
      </c>
      <c r="AO278" s="354">
        <f t="shared" si="753"/>
        <v>0</v>
      </c>
      <c r="AP278" s="354">
        <f t="shared" si="753"/>
        <v>0</v>
      </c>
      <c r="AQ278" s="354">
        <f t="shared" si="753"/>
        <v>0</v>
      </c>
      <c r="AR278" s="354">
        <f t="shared" si="753"/>
        <v>0</v>
      </c>
      <c r="AS278" s="249"/>
    </row>
    <row r="279" spans="1:46" s="235" customFormat="1" hidden="1" outlineLevel="1">
      <c r="A279" s="449"/>
      <c r="B279" s="275"/>
      <c r="C279" s="243"/>
      <c r="D279" s="243"/>
      <c r="E279" s="243"/>
      <c r="F279" s="243"/>
      <c r="G279" s="243"/>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355"/>
      <c r="AF279" s="355"/>
      <c r="AG279" s="355"/>
      <c r="AH279" s="355"/>
      <c r="AI279" s="355"/>
      <c r="AJ279" s="355"/>
      <c r="AK279" s="359"/>
      <c r="AL279" s="359"/>
      <c r="AM279" s="359"/>
      <c r="AN279" s="359"/>
      <c r="AO279" s="359"/>
      <c r="AP279" s="359"/>
      <c r="AQ279" s="359"/>
      <c r="AR279" s="359"/>
      <c r="AS279" s="264"/>
    </row>
    <row r="280" spans="1:46" ht="15.75" hidden="1" outlineLevel="1">
      <c r="B280" s="447" t="s">
        <v>457</v>
      </c>
      <c r="C280" s="271"/>
      <c r="D280" s="242"/>
      <c r="E280" s="241"/>
      <c r="F280" s="241"/>
      <c r="G280" s="241"/>
      <c r="H280" s="241"/>
      <c r="I280" s="241"/>
      <c r="J280" s="241"/>
      <c r="K280" s="241"/>
      <c r="L280" s="241"/>
      <c r="M280" s="241"/>
      <c r="N280" s="241"/>
      <c r="O280" s="241"/>
      <c r="P280" s="241"/>
      <c r="Q280" s="242"/>
      <c r="R280" s="241"/>
      <c r="S280" s="241"/>
      <c r="T280" s="241"/>
      <c r="U280" s="241"/>
      <c r="V280" s="241"/>
      <c r="W280" s="241"/>
      <c r="X280" s="241"/>
      <c r="Y280" s="241"/>
      <c r="Z280" s="241"/>
      <c r="AA280" s="241"/>
      <c r="AB280" s="241"/>
      <c r="AC280" s="241"/>
      <c r="AD280" s="241"/>
      <c r="AE280" s="357"/>
      <c r="AF280" s="357"/>
      <c r="AG280" s="357"/>
      <c r="AH280" s="357"/>
      <c r="AI280" s="357"/>
      <c r="AJ280" s="357"/>
      <c r="AK280" s="357"/>
      <c r="AL280" s="357"/>
      <c r="AM280" s="357"/>
      <c r="AN280" s="357"/>
      <c r="AO280" s="357"/>
      <c r="AP280" s="357"/>
      <c r="AQ280" s="357"/>
      <c r="AR280" s="357"/>
      <c r="AS280" s="244"/>
    </row>
    <row r="281" spans="1:46" hidden="1" outlineLevel="1">
      <c r="A281" s="449">
        <v>17</v>
      </c>
      <c r="B281" s="265" t="s">
        <v>107</v>
      </c>
      <c r="C281" s="243" t="s">
        <v>22</v>
      </c>
      <c r="D281" s="247"/>
      <c r="E281" s="247"/>
      <c r="F281" s="247"/>
      <c r="G281" s="247"/>
      <c r="H281" s="247"/>
      <c r="I281" s="247"/>
      <c r="J281" s="247"/>
      <c r="K281" s="247"/>
      <c r="L281" s="247"/>
      <c r="M281" s="247"/>
      <c r="N281" s="247"/>
      <c r="O281" s="247"/>
      <c r="P281" s="247"/>
      <c r="Q281" s="247">
        <v>12</v>
      </c>
      <c r="R281" s="247"/>
      <c r="S281" s="247"/>
      <c r="T281" s="247"/>
      <c r="U281" s="247"/>
      <c r="V281" s="247"/>
      <c r="W281" s="247"/>
      <c r="X281" s="247"/>
      <c r="Y281" s="247"/>
      <c r="Z281" s="247"/>
      <c r="AA281" s="247"/>
      <c r="AB281" s="247"/>
      <c r="AC281" s="247"/>
      <c r="AD281" s="247"/>
      <c r="AE281" s="369"/>
      <c r="AF281" s="353"/>
      <c r="AG281" s="353"/>
      <c r="AH281" s="353"/>
      <c r="AI281" s="353"/>
      <c r="AJ281" s="353"/>
      <c r="AK281" s="353"/>
      <c r="AL281" s="358"/>
      <c r="AM281" s="358"/>
      <c r="AN281" s="358"/>
      <c r="AO281" s="358"/>
      <c r="AP281" s="358"/>
      <c r="AQ281" s="358"/>
      <c r="AR281" s="358"/>
      <c r="AS281" s="248">
        <f>SUM(AE281:AR281)</f>
        <v>0</v>
      </c>
    </row>
    <row r="282" spans="1:46" hidden="1" outlineLevel="1">
      <c r="B282" s="246" t="s">
        <v>956</v>
      </c>
      <c r="C282" s="243" t="s">
        <v>145</v>
      </c>
      <c r="D282" s="247"/>
      <c r="E282" s="247"/>
      <c r="F282" s="247"/>
      <c r="G282" s="247"/>
      <c r="H282" s="247"/>
      <c r="I282" s="247"/>
      <c r="J282" s="247"/>
      <c r="K282" s="247"/>
      <c r="L282" s="247"/>
      <c r="M282" s="247"/>
      <c r="N282" s="247"/>
      <c r="O282" s="247"/>
      <c r="P282" s="247"/>
      <c r="Q282" s="247">
        <f>Q281</f>
        <v>12</v>
      </c>
      <c r="R282" s="247"/>
      <c r="S282" s="247"/>
      <c r="T282" s="247"/>
      <c r="U282" s="247"/>
      <c r="V282" s="247"/>
      <c r="W282" s="247"/>
      <c r="X282" s="247"/>
      <c r="Y282" s="247"/>
      <c r="Z282" s="247"/>
      <c r="AA282" s="247"/>
      <c r="AB282" s="247"/>
      <c r="AC282" s="247"/>
      <c r="AD282" s="247"/>
      <c r="AE282" s="354">
        <f>AE281</f>
        <v>0</v>
      </c>
      <c r="AF282" s="354">
        <f t="shared" ref="AF282:AR282" si="754">AF281</f>
        <v>0</v>
      </c>
      <c r="AG282" s="354">
        <f t="shared" si="754"/>
        <v>0</v>
      </c>
      <c r="AH282" s="354">
        <f t="shared" si="754"/>
        <v>0</v>
      </c>
      <c r="AI282" s="354">
        <f t="shared" si="754"/>
        <v>0</v>
      </c>
      <c r="AJ282" s="354">
        <f t="shared" si="754"/>
        <v>0</v>
      </c>
      <c r="AK282" s="354">
        <f t="shared" si="754"/>
        <v>0</v>
      </c>
      <c r="AL282" s="354">
        <f t="shared" si="754"/>
        <v>0</v>
      </c>
      <c r="AM282" s="354">
        <f t="shared" si="754"/>
        <v>0</v>
      </c>
      <c r="AN282" s="354">
        <f t="shared" si="754"/>
        <v>0</v>
      </c>
      <c r="AO282" s="354">
        <f t="shared" si="754"/>
        <v>0</v>
      </c>
      <c r="AP282" s="354">
        <f t="shared" si="754"/>
        <v>0</v>
      </c>
      <c r="AQ282" s="354">
        <f t="shared" si="754"/>
        <v>0</v>
      </c>
      <c r="AR282" s="354">
        <f t="shared" si="754"/>
        <v>0</v>
      </c>
      <c r="AS282" s="258"/>
    </row>
    <row r="283" spans="1:46" hidden="1" outlineLevel="1">
      <c r="B283" s="246"/>
      <c r="C283" s="243"/>
      <c r="D283" s="243"/>
      <c r="E283" s="243"/>
      <c r="F283" s="243"/>
      <c r="G283" s="243"/>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365"/>
      <c r="AF283" s="368"/>
      <c r="AG283" s="368"/>
      <c r="AH283" s="368"/>
      <c r="AI283" s="368"/>
      <c r="AJ283" s="368"/>
      <c r="AK283" s="368"/>
      <c r="AL283" s="368"/>
      <c r="AM283" s="368"/>
      <c r="AN283" s="368"/>
      <c r="AO283" s="368"/>
      <c r="AP283" s="368"/>
      <c r="AQ283" s="368"/>
      <c r="AR283" s="368"/>
      <c r="AS283" s="258"/>
    </row>
    <row r="284" spans="1:46" hidden="1" outlineLevel="1">
      <c r="A284" s="449">
        <v>18</v>
      </c>
      <c r="B284" s="265" t="s">
        <v>104</v>
      </c>
      <c r="C284" s="243" t="s">
        <v>22</v>
      </c>
      <c r="D284" s="247"/>
      <c r="E284" s="247"/>
      <c r="F284" s="247"/>
      <c r="G284" s="247"/>
      <c r="H284" s="247"/>
      <c r="I284" s="247"/>
      <c r="J284" s="247"/>
      <c r="K284" s="247"/>
      <c r="L284" s="247"/>
      <c r="M284" s="247"/>
      <c r="N284" s="247"/>
      <c r="O284" s="247"/>
      <c r="P284" s="247"/>
      <c r="Q284" s="247">
        <v>12</v>
      </c>
      <c r="R284" s="247"/>
      <c r="S284" s="247"/>
      <c r="T284" s="247"/>
      <c r="U284" s="247"/>
      <c r="V284" s="247"/>
      <c r="W284" s="247"/>
      <c r="X284" s="247"/>
      <c r="Y284" s="247"/>
      <c r="Z284" s="247"/>
      <c r="AA284" s="247"/>
      <c r="AB284" s="247"/>
      <c r="AC284" s="247"/>
      <c r="AD284" s="247"/>
      <c r="AE284" s="369"/>
      <c r="AF284" s="353"/>
      <c r="AG284" s="353"/>
      <c r="AH284" s="353"/>
      <c r="AI284" s="353"/>
      <c r="AJ284" s="353"/>
      <c r="AK284" s="353"/>
      <c r="AL284" s="358"/>
      <c r="AM284" s="358"/>
      <c r="AN284" s="358"/>
      <c r="AO284" s="358"/>
      <c r="AP284" s="358"/>
      <c r="AQ284" s="358"/>
      <c r="AR284" s="358"/>
      <c r="AS284" s="248">
        <f>SUM(AE284:AR284)</f>
        <v>0</v>
      </c>
    </row>
    <row r="285" spans="1:46" hidden="1" outlineLevel="1">
      <c r="B285" s="246" t="s">
        <v>956</v>
      </c>
      <c r="C285" s="243" t="s">
        <v>145</v>
      </c>
      <c r="D285" s="247"/>
      <c r="E285" s="247"/>
      <c r="F285" s="247"/>
      <c r="G285" s="247"/>
      <c r="H285" s="247"/>
      <c r="I285" s="247"/>
      <c r="J285" s="247"/>
      <c r="K285" s="247"/>
      <c r="L285" s="247"/>
      <c r="M285" s="247"/>
      <c r="N285" s="247"/>
      <c r="O285" s="247"/>
      <c r="P285" s="247"/>
      <c r="Q285" s="247">
        <f>Q284</f>
        <v>12</v>
      </c>
      <c r="R285" s="247"/>
      <c r="S285" s="247"/>
      <c r="T285" s="247"/>
      <c r="U285" s="247"/>
      <c r="V285" s="247"/>
      <c r="W285" s="247"/>
      <c r="X285" s="247"/>
      <c r="Y285" s="247"/>
      <c r="Z285" s="247"/>
      <c r="AA285" s="247"/>
      <c r="AB285" s="247"/>
      <c r="AC285" s="247"/>
      <c r="AD285" s="247"/>
      <c r="AE285" s="354">
        <f>AE284</f>
        <v>0</v>
      </c>
      <c r="AF285" s="354">
        <f t="shared" ref="AF285:AR285" si="755">AF284</f>
        <v>0</v>
      </c>
      <c r="AG285" s="354">
        <f t="shared" si="755"/>
        <v>0</v>
      </c>
      <c r="AH285" s="354">
        <f t="shared" si="755"/>
        <v>0</v>
      </c>
      <c r="AI285" s="354">
        <f t="shared" si="755"/>
        <v>0</v>
      </c>
      <c r="AJ285" s="354">
        <f t="shared" si="755"/>
        <v>0</v>
      </c>
      <c r="AK285" s="354">
        <f t="shared" si="755"/>
        <v>0</v>
      </c>
      <c r="AL285" s="354">
        <f t="shared" si="755"/>
        <v>0</v>
      </c>
      <c r="AM285" s="354">
        <f t="shared" si="755"/>
        <v>0</v>
      </c>
      <c r="AN285" s="354">
        <f t="shared" si="755"/>
        <v>0</v>
      </c>
      <c r="AO285" s="354">
        <f t="shared" si="755"/>
        <v>0</v>
      </c>
      <c r="AP285" s="354">
        <f t="shared" si="755"/>
        <v>0</v>
      </c>
      <c r="AQ285" s="354">
        <f t="shared" si="755"/>
        <v>0</v>
      </c>
      <c r="AR285" s="354">
        <f t="shared" si="755"/>
        <v>0</v>
      </c>
      <c r="AS285" s="258"/>
    </row>
    <row r="286" spans="1:46" hidden="1" outlineLevel="1">
      <c r="B286" s="273"/>
      <c r="C286" s="243"/>
      <c r="D286" s="243"/>
      <c r="E286" s="243"/>
      <c r="F286" s="243"/>
      <c r="G286" s="243"/>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366"/>
      <c r="AF286" s="367"/>
      <c r="AG286" s="367"/>
      <c r="AH286" s="367"/>
      <c r="AI286" s="367"/>
      <c r="AJ286" s="367"/>
      <c r="AK286" s="367"/>
      <c r="AL286" s="367"/>
      <c r="AM286" s="367"/>
      <c r="AN286" s="367"/>
      <c r="AO286" s="367"/>
      <c r="AP286" s="367"/>
      <c r="AQ286" s="367"/>
      <c r="AR286" s="367"/>
      <c r="AS286" s="249"/>
    </row>
    <row r="287" spans="1:46" hidden="1" outlineLevel="1">
      <c r="A287" s="449">
        <v>19</v>
      </c>
      <c r="B287" s="265" t="s">
        <v>106</v>
      </c>
      <c r="C287" s="243" t="s">
        <v>22</v>
      </c>
      <c r="D287" s="247"/>
      <c r="E287" s="247"/>
      <c r="F287" s="247"/>
      <c r="G287" s="247"/>
      <c r="H287" s="247"/>
      <c r="I287" s="247"/>
      <c r="J287" s="247"/>
      <c r="K287" s="247"/>
      <c r="L287" s="247"/>
      <c r="M287" s="247"/>
      <c r="N287" s="247"/>
      <c r="O287" s="247"/>
      <c r="P287" s="247"/>
      <c r="Q287" s="247">
        <v>12</v>
      </c>
      <c r="R287" s="247"/>
      <c r="S287" s="247"/>
      <c r="T287" s="247"/>
      <c r="U287" s="247"/>
      <c r="V287" s="247"/>
      <c r="W287" s="247"/>
      <c r="X287" s="247"/>
      <c r="Y287" s="247"/>
      <c r="Z287" s="247"/>
      <c r="AA287" s="247"/>
      <c r="AB287" s="247"/>
      <c r="AC287" s="247"/>
      <c r="AD287" s="247"/>
      <c r="AE287" s="369"/>
      <c r="AF287" s="353"/>
      <c r="AG287" s="353"/>
      <c r="AH287" s="353"/>
      <c r="AI287" s="353"/>
      <c r="AJ287" s="353"/>
      <c r="AK287" s="353"/>
      <c r="AL287" s="358"/>
      <c r="AM287" s="358"/>
      <c r="AN287" s="358"/>
      <c r="AO287" s="358"/>
      <c r="AP287" s="358"/>
      <c r="AQ287" s="358"/>
      <c r="AR287" s="358"/>
      <c r="AS287" s="248">
        <f>SUM(AE287:AR287)</f>
        <v>0</v>
      </c>
    </row>
    <row r="288" spans="1:46" hidden="1" outlineLevel="1">
      <c r="B288" s="246" t="s">
        <v>956</v>
      </c>
      <c r="C288" s="243" t="s">
        <v>145</v>
      </c>
      <c r="D288" s="247"/>
      <c r="E288" s="247"/>
      <c r="F288" s="247"/>
      <c r="G288" s="247"/>
      <c r="H288" s="247"/>
      <c r="I288" s="247"/>
      <c r="J288" s="247"/>
      <c r="K288" s="247"/>
      <c r="L288" s="247"/>
      <c r="M288" s="247"/>
      <c r="N288" s="247"/>
      <c r="O288" s="247"/>
      <c r="P288" s="247"/>
      <c r="Q288" s="247">
        <f>Q287</f>
        <v>12</v>
      </c>
      <c r="R288" s="247"/>
      <c r="S288" s="247"/>
      <c r="T288" s="247"/>
      <c r="U288" s="247"/>
      <c r="V288" s="247"/>
      <c r="W288" s="247"/>
      <c r="X288" s="247"/>
      <c r="Y288" s="247"/>
      <c r="Z288" s="247"/>
      <c r="AA288" s="247"/>
      <c r="AB288" s="247"/>
      <c r="AC288" s="247"/>
      <c r="AD288" s="247"/>
      <c r="AE288" s="354">
        <f>AE287</f>
        <v>0</v>
      </c>
      <c r="AF288" s="354">
        <f t="shared" ref="AF288:AR288" si="756">AF287</f>
        <v>0</v>
      </c>
      <c r="AG288" s="354">
        <f t="shared" si="756"/>
        <v>0</v>
      </c>
      <c r="AH288" s="354">
        <f t="shared" si="756"/>
        <v>0</v>
      </c>
      <c r="AI288" s="354">
        <f t="shared" si="756"/>
        <v>0</v>
      </c>
      <c r="AJ288" s="354">
        <f t="shared" si="756"/>
        <v>0</v>
      </c>
      <c r="AK288" s="354">
        <f t="shared" si="756"/>
        <v>0</v>
      </c>
      <c r="AL288" s="354">
        <f t="shared" si="756"/>
        <v>0</v>
      </c>
      <c r="AM288" s="354">
        <f t="shared" si="756"/>
        <v>0</v>
      </c>
      <c r="AN288" s="354">
        <f t="shared" si="756"/>
        <v>0</v>
      </c>
      <c r="AO288" s="354">
        <f t="shared" si="756"/>
        <v>0</v>
      </c>
      <c r="AP288" s="354">
        <f t="shared" si="756"/>
        <v>0</v>
      </c>
      <c r="AQ288" s="354">
        <f t="shared" si="756"/>
        <v>0</v>
      </c>
      <c r="AR288" s="354">
        <f t="shared" si="756"/>
        <v>0</v>
      </c>
      <c r="AS288" s="249"/>
    </row>
    <row r="289" spans="1:45" hidden="1" outlineLevel="1">
      <c r="B289" s="273"/>
      <c r="C289" s="243"/>
      <c r="D289" s="243"/>
      <c r="E289" s="243"/>
      <c r="F289" s="243"/>
      <c r="G289" s="243"/>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355"/>
      <c r="AF289" s="355"/>
      <c r="AG289" s="355"/>
      <c r="AH289" s="355"/>
      <c r="AI289" s="355"/>
      <c r="AJ289" s="355"/>
      <c r="AK289" s="355"/>
      <c r="AL289" s="355"/>
      <c r="AM289" s="355"/>
      <c r="AN289" s="355"/>
      <c r="AO289" s="355"/>
      <c r="AP289" s="355"/>
      <c r="AQ289" s="355"/>
      <c r="AR289" s="355"/>
      <c r="AS289" s="258"/>
    </row>
    <row r="290" spans="1:45" hidden="1" outlineLevel="1">
      <c r="A290" s="449">
        <v>20</v>
      </c>
      <c r="B290" s="265" t="s">
        <v>105</v>
      </c>
      <c r="C290" s="243" t="s">
        <v>22</v>
      </c>
      <c r="D290" s="247"/>
      <c r="E290" s="247"/>
      <c r="F290" s="247"/>
      <c r="G290" s="247"/>
      <c r="H290" s="247"/>
      <c r="I290" s="247"/>
      <c r="J290" s="247"/>
      <c r="K290" s="247"/>
      <c r="L290" s="247"/>
      <c r="M290" s="247"/>
      <c r="N290" s="247"/>
      <c r="O290" s="247"/>
      <c r="P290" s="247"/>
      <c r="Q290" s="247">
        <v>12</v>
      </c>
      <c r="R290" s="247"/>
      <c r="S290" s="247"/>
      <c r="T290" s="247"/>
      <c r="U290" s="247"/>
      <c r="V290" s="247"/>
      <c r="W290" s="247"/>
      <c r="X290" s="247"/>
      <c r="Y290" s="247"/>
      <c r="Z290" s="247"/>
      <c r="AA290" s="247"/>
      <c r="AB290" s="247"/>
      <c r="AC290" s="247"/>
      <c r="AD290" s="247"/>
      <c r="AE290" s="369"/>
      <c r="AF290" s="353"/>
      <c r="AG290" s="353"/>
      <c r="AH290" s="353"/>
      <c r="AI290" s="353"/>
      <c r="AJ290" s="353"/>
      <c r="AK290" s="353"/>
      <c r="AL290" s="358"/>
      <c r="AM290" s="358"/>
      <c r="AN290" s="358"/>
      <c r="AO290" s="358"/>
      <c r="AP290" s="358"/>
      <c r="AQ290" s="358"/>
      <c r="AR290" s="358"/>
      <c r="AS290" s="248">
        <f>SUM(AE290:AR290)</f>
        <v>0</v>
      </c>
    </row>
    <row r="291" spans="1:45" hidden="1" outlineLevel="1">
      <c r="B291" s="246" t="s">
        <v>956</v>
      </c>
      <c r="C291" s="243" t="s">
        <v>145</v>
      </c>
      <c r="D291" s="247"/>
      <c r="E291" s="247"/>
      <c r="F291" s="247"/>
      <c r="G291" s="247"/>
      <c r="H291" s="247"/>
      <c r="I291" s="247"/>
      <c r="J291" s="247"/>
      <c r="K291" s="247"/>
      <c r="L291" s="247"/>
      <c r="M291" s="247"/>
      <c r="N291" s="247"/>
      <c r="O291" s="247"/>
      <c r="P291" s="247"/>
      <c r="Q291" s="247">
        <f>Q290</f>
        <v>12</v>
      </c>
      <c r="R291" s="247"/>
      <c r="S291" s="247"/>
      <c r="T291" s="247"/>
      <c r="U291" s="247"/>
      <c r="V291" s="247"/>
      <c r="W291" s="247"/>
      <c r="X291" s="247"/>
      <c r="Y291" s="247"/>
      <c r="Z291" s="247"/>
      <c r="AA291" s="247"/>
      <c r="AB291" s="247"/>
      <c r="AC291" s="247"/>
      <c r="AD291" s="247"/>
      <c r="AE291" s="354">
        <f t="shared" ref="AE291:AR291" si="757">AE290</f>
        <v>0</v>
      </c>
      <c r="AF291" s="354">
        <f t="shared" si="757"/>
        <v>0</v>
      </c>
      <c r="AG291" s="354">
        <f t="shared" si="757"/>
        <v>0</v>
      </c>
      <c r="AH291" s="354">
        <f t="shared" si="757"/>
        <v>0</v>
      </c>
      <c r="AI291" s="354">
        <f t="shared" si="757"/>
        <v>0</v>
      </c>
      <c r="AJ291" s="354">
        <f t="shared" si="757"/>
        <v>0</v>
      </c>
      <c r="AK291" s="354">
        <f t="shared" si="757"/>
        <v>0</v>
      </c>
      <c r="AL291" s="354">
        <f t="shared" si="757"/>
        <v>0</v>
      </c>
      <c r="AM291" s="354">
        <f t="shared" si="757"/>
        <v>0</v>
      </c>
      <c r="AN291" s="354">
        <f t="shared" si="757"/>
        <v>0</v>
      </c>
      <c r="AO291" s="354">
        <f t="shared" si="757"/>
        <v>0</v>
      </c>
      <c r="AP291" s="354">
        <f t="shared" si="757"/>
        <v>0</v>
      </c>
      <c r="AQ291" s="354">
        <f t="shared" si="757"/>
        <v>0</v>
      </c>
      <c r="AR291" s="354">
        <f t="shared" si="757"/>
        <v>0</v>
      </c>
      <c r="AS291" s="258"/>
    </row>
    <row r="292" spans="1:45" ht="15.75" hidden="1" outlineLevel="1">
      <c r="B292" s="274"/>
      <c r="C292" s="252"/>
      <c r="D292" s="243"/>
      <c r="E292" s="243"/>
      <c r="F292" s="243"/>
      <c r="G292" s="243"/>
      <c r="H292" s="243"/>
      <c r="I292" s="243"/>
      <c r="J292" s="243"/>
      <c r="K292" s="243"/>
      <c r="L292" s="243"/>
      <c r="M292" s="243"/>
      <c r="N292" s="243"/>
      <c r="O292" s="243"/>
      <c r="P292" s="243"/>
      <c r="Q292" s="252"/>
      <c r="R292" s="243"/>
      <c r="S292" s="243"/>
      <c r="T292" s="243"/>
      <c r="U292" s="243"/>
      <c r="V292" s="243"/>
      <c r="W292" s="243"/>
      <c r="X292" s="243"/>
      <c r="Y292" s="243"/>
      <c r="Z292" s="243"/>
      <c r="AA292" s="243"/>
      <c r="AB292" s="243"/>
      <c r="AC292" s="243"/>
      <c r="AD292" s="243"/>
      <c r="AE292" s="355"/>
      <c r="AF292" s="355"/>
      <c r="AG292" s="355"/>
      <c r="AH292" s="355"/>
      <c r="AI292" s="355"/>
      <c r="AJ292" s="355"/>
      <c r="AK292" s="355"/>
      <c r="AL292" s="355"/>
      <c r="AM292" s="355"/>
      <c r="AN292" s="355"/>
      <c r="AO292" s="355"/>
      <c r="AP292" s="355"/>
      <c r="AQ292" s="355"/>
      <c r="AR292" s="355"/>
      <c r="AS292" s="258"/>
    </row>
    <row r="293" spans="1:45" ht="15.75" hidden="1" outlineLevel="1">
      <c r="B293" s="446" t="s">
        <v>464</v>
      </c>
      <c r="C293" s="243"/>
      <c r="D293" s="243"/>
      <c r="E293" s="243"/>
      <c r="F293" s="243"/>
      <c r="G293" s="243"/>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365"/>
      <c r="AF293" s="368"/>
      <c r="AG293" s="368"/>
      <c r="AH293" s="368"/>
      <c r="AI293" s="368"/>
      <c r="AJ293" s="368"/>
      <c r="AK293" s="368"/>
      <c r="AL293" s="368"/>
      <c r="AM293" s="368"/>
      <c r="AN293" s="368"/>
      <c r="AO293" s="368"/>
      <c r="AP293" s="368"/>
      <c r="AQ293" s="368"/>
      <c r="AR293" s="368"/>
      <c r="AS293" s="258"/>
    </row>
    <row r="294" spans="1:45" ht="15.75" hidden="1" outlineLevel="1">
      <c r="B294" s="240" t="s">
        <v>460</v>
      </c>
      <c r="C294" s="243"/>
      <c r="D294" s="243"/>
      <c r="E294" s="243"/>
      <c r="F294" s="243"/>
      <c r="G294" s="243"/>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365"/>
      <c r="AF294" s="368"/>
      <c r="AG294" s="368"/>
      <c r="AH294" s="368"/>
      <c r="AI294" s="368"/>
      <c r="AJ294" s="368"/>
      <c r="AK294" s="368"/>
      <c r="AL294" s="368"/>
      <c r="AM294" s="368"/>
      <c r="AN294" s="368"/>
      <c r="AO294" s="368"/>
      <c r="AP294" s="368"/>
      <c r="AQ294" s="368"/>
      <c r="AR294" s="368"/>
      <c r="AS294" s="258"/>
    </row>
    <row r="295" spans="1:45" hidden="1" outlineLevel="1">
      <c r="A295" s="449">
        <v>21</v>
      </c>
      <c r="B295" s="265" t="s">
        <v>996</v>
      </c>
      <c r="C295" s="243" t="s">
        <v>22</v>
      </c>
      <c r="D295" s="247"/>
      <c r="E295" s="247"/>
      <c r="F295" s="247"/>
      <c r="G295" s="247"/>
      <c r="H295" s="247"/>
      <c r="I295" s="247"/>
      <c r="J295" s="247"/>
      <c r="K295" s="247"/>
      <c r="L295" s="247"/>
      <c r="M295" s="247"/>
      <c r="N295" s="247"/>
      <c r="O295" s="247"/>
      <c r="P295" s="247"/>
      <c r="Q295" s="243"/>
      <c r="R295" s="247"/>
      <c r="S295" s="247"/>
      <c r="T295" s="247"/>
      <c r="U295" s="247"/>
      <c r="V295" s="247"/>
      <c r="W295" s="247"/>
      <c r="X295" s="247"/>
      <c r="Y295" s="247"/>
      <c r="Z295" s="247"/>
      <c r="AA295" s="247"/>
      <c r="AB295" s="247"/>
      <c r="AC295" s="247"/>
      <c r="AD295" s="247"/>
      <c r="AE295" s="353"/>
      <c r="AF295" s="353"/>
      <c r="AG295" s="353"/>
      <c r="AH295" s="353"/>
      <c r="AI295" s="353"/>
      <c r="AJ295" s="353"/>
      <c r="AK295" s="353"/>
      <c r="AL295" s="353"/>
      <c r="AM295" s="353"/>
      <c r="AN295" s="353"/>
      <c r="AO295" s="353"/>
      <c r="AP295" s="353"/>
      <c r="AQ295" s="353"/>
      <c r="AR295" s="353"/>
      <c r="AS295" s="248">
        <f>SUM(AE295:AR295)</f>
        <v>0</v>
      </c>
    </row>
    <row r="296" spans="1:45" hidden="1" outlineLevel="1">
      <c r="B296" s="246" t="s">
        <v>956</v>
      </c>
      <c r="C296" s="243" t="s">
        <v>145</v>
      </c>
      <c r="D296" s="247"/>
      <c r="E296" s="247"/>
      <c r="F296" s="247"/>
      <c r="G296" s="247"/>
      <c r="H296" s="247"/>
      <c r="I296" s="247"/>
      <c r="J296" s="247"/>
      <c r="K296" s="247"/>
      <c r="L296" s="247"/>
      <c r="M296" s="247"/>
      <c r="N296" s="247"/>
      <c r="O296" s="247"/>
      <c r="P296" s="247"/>
      <c r="Q296" s="243"/>
      <c r="R296" s="247"/>
      <c r="S296" s="247"/>
      <c r="T296" s="247"/>
      <c r="U296" s="247"/>
      <c r="V296" s="247"/>
      <c r="W296" s="247"/>
      <c r="X296" s="247"/>
      <c r="Y296" s="247"/>
      <c r="Z296" s="247"/>
      <c r="AA296" s="247"/>
      <c r="AB296" s="247"/>
      <c r="AC296" s="247"/>
      <c r="AD296" s="247"/>
      <c r="AE296" s="354">
        <f>AE295</f>
        <v>0</v>
      </c>
      <c r="AF296" s="354">
        <f t="shared" ref="AF296" si="758">AF295</f>
        <v>0</v>
      </c>
      <c r="AG296" s="354">
        <f t="shared" ref="AG296" si="759">AG295</f>
        <v>0</v>
      </c>
      <c r="AH296" s="354">
        <f t="shared" ref="AH296" si="760">AH295</f>
        <v>0</v>
      </c>
      <c r="AI296" s="354">
        <f t="shared" ref="AI296" si="761">AI295</f>
        <v>0</v>
      </c>
      <c r="AJ296" s="354">
        <f t="shared" ref="AJ296" si="762">AJ295</f>
        <v>0</v>
      </c>
      <c r="AK296" s="354">
        <f t="shared" ref="AK296" si="763">AK295</f>
        <v>0</v>
      </c>
      <c r="AL296" s="354">
        <f t="shared" ref="AL296" si="764">AL295</f>
        <v>0</v>
      </c>
      <c r="AM296" s="354">
        <f t="shared" ref="AM296" si="765">AM295</f>
        <v>0</v>
      </c>
      <c r="AN296" s="354">
        <f t="shared" ref="AN296" si="766">AN295</f>
        <v>0</v>
      </c>
      <c r="AO296" s="354">
        <f t="shared" ref="AO296" si="767">AO295</f>
        <v>0</v>
      </c>
      <c r="AP296" s="354">
        <f t="shared" ref="AP296" si="768">AP295</f>
        <v>0</v>
      </c>
      <c r="AQ296" s="354">
        <f t="shared" ref="AQ296" si="769">AQ295</f>
        <v>0</v>
      </c>
      <c r="AR296" s="354">
        <f t="shared" ref="AR296" si="770">AR295</f>
        <v>0</v>
      </c>
      <c r="AS296" s="258"/>
    </row>
    <row r="297" spans="1:45" hidden="1" outlineLevel="1">
      <c r="B297" s="246"/>
      <c r="C297" s="243"/>
      <c r="D297" s="243"/>
      <c r="E297" s="243"/>
      <c r="F297" s="243"/>
      <c r="G297" s="243"/>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365"/>
      <c r="AF297" s="368"/>
      <c r="AG297" s="368"/>
      <c r="AH297" s="368"/>
      <c r="AI297" s="368"/>
      <c r="AJ297" s="368"/>
      <c r="AK297" s="368"/>
      <c r="AL297" s="368"/>
      <c r="AM297" s="368"/>
      <c r="AN297" s="368"/>
      <c r="AO297" s="368"/>
      <c r="AP297" s="368"/>
      <c r="AQ297" s="368"/>
      <c r="AR297" s="368"/>
      <c r="AS297" s="258"/>
    </row>
    <row r="298" spans="1:45" hidden="1" outlineLevel="1">
      <c r="A298" s="449">
        <v>22</v>
      </c>
      <c r="B298" s="265" t="s">
        <v>997</v>
      </c>
      <c r="C298" s="243" t="s">
        <v>22</v>
      </c>
      <c r="D298" s="247"/>
      <c r="E298" s="247"/>
      <c r="F298" s="247"/>
      <c r="G298" s="247"/>
      <c r="H298" s="247"/>
      <c r="I298" s="247"/>
      <c r="J298" s="247"/>
      <c r="K298" s="247"/>
      <c r="L298" s="247"/>
      <c r="M298" s="247"/>
      <c r="N298" s="247"/>
      <c r="O298" s="247"/>
      <c r="P298" s="247"/>
      <c r="Q298" s="243"/>
      <c r="R298" s="247"/>
      <c r="S298" s="247"/>
      <c r="T298" s="247"/>
      <c r="U298" s="247"/>
      <c r="V298" s="247"/>
      <c r="W298" s="247"/>
      <c r="X298" s="247"/>
      <c r="Y298" s="247"/>
      <c r="Z298" s="247"/>
      <c r="AA298" s="247"/>
      <c r="AB298" s="247"/>
      <c r="AC298" s="247"/>
      <c r="AD298" s="247"/>
      <c r="AE298" s="353"/>
      <c r="AF298" s="353"/>
      <c r="AG298" s="353"/>
      <c r="AH298" s="353"/>
      <c r="AI298" s="353"/>
      <c r="AJ298" s="353"/>
      <c r="AK298" s="353"/>
      <c r="AL298" s="353"/>
      <c r="AM298" s="353"/>
      <c r="AN298" s="353"/>
      <c r="AO298" s="353"/>
      <c r="AP298" s="353"/>
      <c r="AQ298" s="353"/>
      <c r="AR298" s="353"/>
      <c r="AS298" s="248">
        <f>SUM(AE298:AR298)</f>
        <v>0</v>
      </c>
    </row>
    <row r="299" spans="1:45" hidden="1" outlineLevel="1">
      <c r="B299" s="246" t="s">
        <v>956</v>
      </c>
      <c r="C299" s="243" t="s">
        <v>145</v>
      </c>
      <c r="D299" s="247"/>
      <c r="E299" s="247"/>
      <c r="F299" s="247"/>
      <c r="G299" s="247"/>
      <c r="H299" s="247"/>
      <c r="I299" s="247"/>
      <c r="J299" s="247"/>
      <c r="K299" s="247"/>
      <c r="L299" s="247"/>
      <c r="M299" s="247"/>
      <c r="N299" s="247"/>
      <c r="O299" s="247"/>
      <c r="P299" s="247"/>
      <c r="Q299" s="243"/>
      <c r="R299" s="247"/>
      <c r="S299" s="247"/>
      <c r="T299" s="247"/>
      <c r="U299" s="247"/>
      <c r="V299" s="247"/>
      <c r="W299" s="247"/>
      <c r="X299" s="247"/>
      <c r="Y299" s="247"/>
      <c r="Z299" s="247"/>
      <c r="AA299" s="247"/>
      <c r="AB299" s="247"/>
      <c r="AC299" s="247"/>
      <c r="AD299" s="247"/>
      <c r="AE299" s="354">
        <f>AE298</f>
        <v>0</v>
      </c>
      <c r="AF299" s="354">
        <f t="shared" ref="AF299" si="771">AF298</f>
        <v>0</v>
      </c>
      <c r="AG299" s="354">
        <f t="shared" ref="AG299" si="772">AG298</f>
        <v>0</v>
      </c>
      <c r="AH299" s="354">
        <f t="shared" ref="AH299" si="773">AH298</f>
        <v>0</v>
      </c>
      <c r="AI299" s="354">
        <f t="shared" ref="AI299" si="774">AI298</f>
        <v>0</v>
      </c>
      <c r="AJ299" s="354">
        <f t="shared" ref="AJ299" si="775">AJ298</f>
        <v>0</v>
      </c>
      <c r="AK299" s="354">
        <f t="shared" ref="AK299" si="776">AK298</f>
        <v>0</v>
      </c>
      <c r="AL299" s="354">
        <f t="shared" ref="AL299" si="777">AL298</f>
        <v>0</v>
      </c>
      <c r="AM299" s="354">
        <f t="shared" ref="AM299" si="778">AM298</f>
        <v>0</v>
      </c>
      <c r="AN299" s="354">
        <f t="shared" ref="AN299" si="779">AN298</f>
        <v>0</v>
      </c>
      <c r="AO299" s="354">
        <f t="shared" ref="AO299" si="780">AO298</f>
        <v>0</v>
      </c>
      <c r="AP299" s="354">
        <f t="shared" ref="AP299" si="781">AP298</f>
        <v>0</v>
      </c>
      <c r="AQ299" s="354">
        <f t="shared" ref="AQ299" si="782">AQ298</f>
        <v>0</v>
      </c>
      <c r="AR299" s="354">
        <f t="shared" ref="AR299" si="783">AR298</f>
        <v>0</v>
      </c>
      <c r="AS299" s="258"/>
    </row>
    <row r="300" spans="1:45" hidden="1" outlineLevel="1">
      <c r="B300" s="246"/>
      <c r="C300" s="243"/>
      <c r="D300" s="243"/>
      <c r="E300" s="243"/>
      <c r="F300" s="243"/>
      <c r="G300" s="243"/>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365"/>
      <c r="AF300" s="368"/>
      <c r="AG300" s="368"/>
      <c r="AH300" s="368"/>
      <c r="AI300" s="368"/>
      <c r="AJ300" s="368"/>
      <c r="AK300" s="368"/>
      <c r="AL300" s="368"/>
      <c r="AM300" s="368"/>
      <c r="AN300" s="368"/>
      <c r="AO300" s="368"/>
      <c r="AP300" s="368"/>
      <c r="AQ300" s="368"/>
      <c r="AR300" s="368"/>
      <c r="AS300" s="258"/>
    </row>
    <row r="301" spans="1:45" hidden="1" outlineLevel="1">
      <c r="A301" s="449">
        <v>23</v>
      </c>
      <c r="B301" s="265" t="s">
        <v>998</v>
      </c>
      <c r="C301" s="243" t="s">
        <v>22</v>
      </c>
      <c r="D301" s="247"/>
      <c r="E301" s="247"/>
      <c r="F301" s="247"/>
      <c r="G301" s="247"/>
      <c r="H301" s="247"/>
      <c r="I301" s="247"/>
      <c r="J301" s="247"/>
      <c r="K301" s="247"/>
      <c r="L301" s="247"/>
      <c r="M301" s="247"/>
      <c r="N301" s="247"/>
      <c r="O301" s="247"/>
      <c r="P301" s="247"/>
      <c r="Q301" s="243"/>
      <c r="R301" s="247"/>
      <c r="S301" s="247"/>
      <c r="T301" s="247"/>
      <c r="U301" s="247"/>
      <c r="V301" s="247"/>
      <c r="W301" s="247"/>
      <c r="X301" s="247"/>
      <c r="Y301" s="247"/>
      <c r="Z301" s="247"/>
      <c r="AA301" s="247"/>
      <c r="AB301" s="247"/>
      <c r="AC301" s="247"/>
      <c r="AD301" s="247"/>
      <c r="AE301" s="353"/>
      <c r="AF301" s="353"/>
      <c r="AG301" s="353"/>
      <c r="AH301" s="353"/>
      <c r="AI301" s="353"/>
      <c r="AJ301" s="353"/>
      <c r="AK301" s="353"/>
      <c r="AL301" s="353"/>
      <c r="AM301" s="353"/>
      <c r="AN301" s="353"/>
      <c r="AO301" s="353"/>
      <c r="AP301" s="353"/>
      <c r="AQ301" s="353"/>
      <c r="AR301" s="353"/>
      <c r="AS301" s="248">
        <f>SUM(AE301:AR301)</f>
        <v>0</v>
      </c>
    </row>
    <row r="302" spans="1:45" hidden="1" outlineLevel="1">
      <c r="B302" s="246" t="s">
        <v>956</v>
      </c>
      <c r="C302" s="243" t="s">
        <v>145</v>
      </c>
      <c r="D302" s="247"/>
      <c r="E302" s="247"/>
      <c r="F302" s="247"/>
      <c r="G302" s="247"/>
      <c r="H302" s="247"/>
      <c r="I302" s="247"/>
      <c r="J302" s="247"/>
      <c r="K302" s="247"/>
      <c r="L302" s="247"/>
      <c r="M302" s="247"/>
      <c r="N302" s="247"/>
      <c r="O302" s="247"/>
      <c r="P302" s="247"/>
      <c r="Q302" s="243"/>
      <c r="R302" s="247"/>
      <c r="S302" s="247"/>
      <c r="T302" s="247"/>
      <c r="U302" s="247"/>
      <c r="V302" s="247"/>
      <c r="W302" s="247"/>
      <c r="X302" s="247"/>
      <c r="Y302" s="247"/>
      <c r="Z302" s="247"/>
      <c r="AA302" s="247"/>
      <c r="AB302" s="247"/>
      <c r="AC302" s="247"/>
      <c r="AD302" s="247"/>
      <c r="AE302" s="354">
        <f>AE301</f>
        <v>0</v>
      </c>
      <c r="AF302" s="354">
        <f t="shared" ref="AF302" si="784">AF301</f>
        <v>0</v>
      </c>
      <c r="AG302" s="354">
        <f t="shared" ref="AG302" si="785">AG301</f>
        <v>0</v>
      </c>
      <c r="AH302" s="354">
        <f t="shared" ref="AH302" si="786">AH301</f>
        <v>0</v>
      </c>
      <c r="AI302" s="354">
        <f t="shared" ref="AI302" si="787">AI301</f>
        <v>0</v>
      </c>
      <c r="AJ302" s="354">
        <f t="shared" ref="AJ302" si="788">AJ301</f>
        <v>0</v>
      </c>
      <c r="AK302" s="354">
        <f t="shared" ref="AK302" si="789">AK301</f>
        <v>0</v>
      </c>
      <c r="AL302" s="354">
        <f t="shared" ref="AL302" si="790">AL301</f>
        <v>0</v>
      </c>
      <c r="AM302" s="354">
        <f t="shared" ref="AM302" si="791">AM301</f>
        <v>0</v>
      </c>
      <c r="AN302" s="354">
        <f t="shared" ref="AN302" si="792">AN301</f>
        <v>0</v>
      </c>
      <c r="AO302" s="354">
        <f t="shared" ref="AO302" si="793">AO301</f>
        <v>0</v>
      </c>
      <c r="AP302" s="354">
        <f t="shared" ref="AP302" si="794">AP301</f>
        <v>0</v>
      </c>
      <c r="AQ302" s="354">
        <f t="shared" ref="AQ302" si="795">AQ301</f>
        <v>0</v>
      </c>
      <c r="AR302" s="354">
        <f t="shared" ref="AR302" si="796">AR301</f>
        <v>0</v>
      </c>
      <c r="AS302" s="258"/>
    </row>
    <row r="303" spans="1:45" hidden="1" outlineLevel="1">
      <c r="B303" s="273"/>
      <c r="C303" s="243"/>
      <c r="D303" s="243"/>
      <c r="E303" s="243"/>
      <c r="F303" s="243"/>
      <c r="G303" s="243"/>
      <c r="H303" s="243"/>
      <c r="I303" s="243"/>
      <c r="J303" s="243"/>
      <c r="K303" s="243"/>
      <c r="L303" s="243"/>
      <c r="M303" s="243"/>
      <c r="N303" s="243"/>
      <c r="O303" s="243"/>
      <c r="P303" s="243"/>
      <c r="Q303" s="243"/>
      <c r="R303" s="243"/>
      <c r="S303" s="243"/>
      <c r="T303" s="243"/>
      <c r="U303" s="243"/>
      <c r="V303" s="243"/>
      <c r="W303" s="243"/>
      <c r="X303" s="243"/>
      <c r="Y303" s="243"/>
      <c r="Z303" s="243"/>
      <c r="AA303" s="243"/>
      <c r="AB303" s="243"/>
      <c r="AC303" s="243"/>
      <c r="AD303" s="243"/>
      <c r="AE303" s="365"/>
      <c r="AF303" s="368"/>
      <c r="AG303" s="368"/>
      <c r="AH303" s="368"/>
      <c r="AI303" s="368"/>
      <c r="AJ303" s="368"/>
      <c r="AK303" s="368"/>
      <c r="AL303" s="368"/>
      <c r="AM303" s="368"/>
      <c r="AN303" s="368"/>
      <c r="AO303" s="368"/>
      <c r="AP303" s="368"/>
      <c r="AQ303" s="368"/>
      <c r="AR303" s="368"/>
      <c r="AS303" s="258"/>
    </row>
    <row r="304" spans="1:45" hidden="1" outlineLevel="1">
      <c r="A304" s="449">
        <v>24</v>
      </c>
      <c r="B304" s="265" t="s">
        <v>999</v>
      </c>
      <c r="C304" s="243" t="s">
        <v>22</v>
      </c>
      <c r="D304" s="247"/>
      <c r="E304" s="247"/>
      <c r="F304" s="247"/>
      <c r="G304" s="247"/>
      <c r="H304" s="247"/>
      <c r="I304" s="247"/>
      <c r="J304" s="247"/>
      <c r="K304" s="247"/>
      <c r="L304" s="247"/>
      <c r="M304" s="247"/>
      <c r="N304" s="247"/>
      <c r="O304" s="247"/>
      <c r="P304" s="247"/>
      <c r="Q304" s="243"/>
      <c r="R304" s="247"/>
      <c r="S304" s="247"/>
      <c r="T304" s="247"/>
      <c r="U304" s="247"/>
      <c r="V304" s="247"/>
      <c r="W304" s="247"/>
      <c r="X304" s="247"/>
      <c r="Y304" s="247"/>
      <c r="Z304" s="247"/>
      <c r="AA304" s="247"/>
      <c r="AB304" s="247"/>
      <c r="AC304" s="247"/>
      <c r="AD304" s="247"/>
      <c r="AE304" s="353"/>
      <c r="AF304" s="353"/>
      <c r="AG304" s="353"/>
      <c r="AH304" s="353"/>
      <c r="AI304" s="353"/>
      <c r="AJ304" s="353"/>
      <c r="AK304" s="353"/>
      <c r="AL304" s="353"/>
      <c r="AM304" s="353"/>
      <c r="AN304" s="353"/>
      <c r="AO304" s="353"/>
      <c r="AP304" s="353"/>
      <c r="AQ304" s="353"/>
      <c r="AR304" s="353"/>
      <c r="AS304" s="248">
        <f>SUM(AE304:AR304)</f>
        <v>0</v>
      </c>
    </row>
    <row r="305" spans="1:45" hidden="1" outlineLevel="1">
      <c r="B305" s="246" t="s">
        <v>956</v>
      </c>
      <c r="C305" s="243" t="s">
        <v>145</v>
      </c>
      <c r="D305" s="247"/>
      <c r="E305" s="247"/>
      <c r="F305" s="247"/>
      <c r="G305" s="247"/>
      <c r="H305" s="247"/>
      <c r="I305" s="247"/>
      <c r="J305" s="247"/>
      <c r="K305" s="247"/>
      <c r="L305" s="247"/>
      <c r="M305" s="247"/>
      <c r="N305" s="247"/>
      <c r="O305" s="247"/>
      <c r="P305" s="247"/>
      <c r="Q305" s="243"/>
      <c r="R305" s="247"/>
      <c r="S305" s="247"/>
      <c r="T305" s="247"/>
      <c r="U305" s="247"/>
      <c r="V305" s="247"/>
      <c r="W305" s="247"/>
      <c r="X305" s="247"/>
      <c r="Y305" s="247"/>
      <c r="Z305" s="247"/>
      <c r="AA305" s="247"/>
      <c r="AB305" s="247"/>
      <c r="AC305" s="247"/>
      <c r="AD305" s="247"/>
      <c r="AE305" s="354">
        <f>AE304</f>
        <v>0</v>
      </c>
      <c r="AF305" s="354">
        <f t="shared" ref="AF305" si="797">AF304</f>
        <v>0</v>
      </c>
      <c r="AG305" s="354">
        <f t="shared" ref="AG305" si="798">AG304</f>
        <v>0</v>
      </c>
      <c r="AH305" s="354">
        <f t="shared" ref="AH305" si="799">AH304</f>
        <v>0</v>
      </c>
      <c r="AI305" s="354">
        <f t="shared" ref="AI305" si="800">AI304</f>
        <v>0</v>
      </c>
      <c r="AJ305" s="354">
        <f t="shared" ref="AJ305" si="801">AJ304</f>
        <v>0</v>
      </c>
      <c r="AK305" s="354">
        <f t="shared" ref="AK305" si="802">AK304</f>
        <v>0</v>
      </c>
      <c r="AL305" s="354">
        <f t="shared" ref="AL305" si="803">AL304</f>
        <v>0</v>
      </c>
      <c r="AM305" s="354">
        <f t="shared" ref="AM305" si="804">AM304</f>
        <v>0</v>
      </c>
      <c r="AN305" s="354">
        <f t="shared" ref="AN305" si="805">AN304</f>
        <v>0</v>
      </c>
      <c r="AO305" s="354">
        <f t="shared" ref="AO305" si="806">AO304</f>
        <v>0</v>
      </c>
      <c r="AP305" s="354">
        <f t="shared" ref="AP305" si="807">AP304</f>
        <v>0</v>
      </c>
      <c r="AQ305" s="354">
        <f t="shared" ref="AQ305" si="808">AQ304</f>
        <v>0</v>
      </c>
      <c r="AR305" s="354">
        <f t="shared" ref="AR305" si="809">AR304</f>
        <v>0</v>
      </c>
      <c r="AS305" s="258"/>
    </row>
    <row r="306" spans="1:45" hidden="1" outlineLevel="1">
      <c r="B306" s="246"/>
      <c r="C306" s="243"/>
      <c r="D306" s="243"/>
      <c r="E306" s="243"/>
      <c r="F306" s="243"/>
      <c r="G306" s="243"/>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355"/>
      <c r="AF306" s="368"/>
      <c r="AG306" s="368"/>
      <c r="AH306" s="368"/>
      <c r="AI306" s="368"/>
      <c r="AJ306" s="368"/>
      <c r="AK306" s="368"/>
      <c r="AL306" s="368"/>
      <c r="AM306" s="368"/>
      <c r="AN306" s="368"/>
      <c r="AO306" s="368"/>
      <c r="AP306" s="368"/>
      <c r="AQ306" s="368"/>
      <c r="AR306" s="368"/>
      <c r="AS306" s="258"/>
    </row>
    <row r="307" spans="1:45" ht="15.75" hidden="1" outlineLevel="1">
      <c r="B307" s="240" t="s">
        <v>461</v>
      </c>
      <c r="C307" s="243"/>
      <c r="D307" s="243"/>
      <c r="E307" s="243"/>
      <c r="F307" s="243"/>
      <c r="G307" s="243"/>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355"/>
      <c r="AF307" s="368"/>
      <c r="AG307" s="368"/>
      <c r="AH307" s="368"/>
      <c r="AI307" s="368"/>
      <c r="AJ307" s="368"/>
      <c r="AK307" s="368"/>
      <c r="AL307" s="368"/>
      <c r="AM307" s="368"/>
      <c r="AN307" s="368"/>
      <c r="AO307" s="368"/>
      <c r="AP307" s="368"/>
      <c r="AQ307" s="368"/>
      <c r="AR307" s="368"/>
      <c r="AS307" s="258"/>
    </row>
    <row r="308" spans="1:45" hidden="1" outlineLevel="1">
      <c r="A308" s="449">
        <v>25</v>
      </c>
      <c r="B308" s="265" t="s">
        <v>1000</v>
      </c>
      <c r="C308" s="243" t="s">
        <v>22</v>
      </c>
      <c r="D308" s="247"/>
      <c r="E308" s="247"/>
      <c r="F308" s="247"/>
      <c r="G308" s="247"/>
      <c r="H308" s="247"/>
      <c r="I308" s="247"/>
      <c r="J308" s="247"/>
      <c r="K308" s="247"/>
      <c r="L308" s="247"/>
      <c r="M308" s="247"/>
      <c r="N308" s="247"/>
      <c r="O308" s="247"/>
      <c r="P308" s="247"/>
      <c r="Q308" s="247">
        <v>12</v>
      </c>
      <c r="R308" s="247"/>
      <c r="S308" s="247"/>
      <c r="T308" s="247"/>
      <c r="U308" s="247"/>
      <c r="V308" s="247"/>
      <c r="W308" s="247"/>
      <c r="X308" s="247"/>
      <c r="Y308" s="247"/>
      <c r="Z308" s="247"/>
      <c r="AA308" s="247"/>
      <c r="AB308" s="247"/>
      <c r="AC308" s="247"/>
      <c r="AD308" s="247"/>
      <c r="AE308" s="369"/>
      <c r="AF308" s="353"/>
      <c r="AG308" s="353"/>
      <c r="AH308" s="353"/>
      <c r="AI308" s="353"/>
      <c r="AJ308" s="353"/>
      <c r="AK308" s="353"/>
      <c r="AL308" s="353"/>
      <c r="AM308" s="358"/>
      <c r="AN308" s="358"/>
      <c r="AO308" s="358"/>
      <c r="AP308" s="358"/>
      <c r="AQ308" s="358"/>
      <c r="AR308" s="358"/>
      <c r="AS308" s="248">
        <f>SUM(AE308:AR308)</f>
        <v>0</v>
      </c>
    </row>
    <row r="309" spans="1:45" hidden="1" outlineLevel="1">
      <c r="B309" s="246" t="s">
        <v>956</v>
      </c>
      <c r="C309" s="243" t="s">
        <v>145</v>
      </c>
      <c r="D309" s="247"/>
      <c r="E309" s="247"/>
      <c r="F309" s="247"/>
      <c r="G309" s="247"/>
      <c r="H309" s="247"/>
      <c r="I309" s="247"/>
      <c r="J309" s="247"/>
      <c r="K309" s="247"/>
      <c r="L309" s="247"/>
      <c r="M309" s="247"/>
      <c r="N309" s="247"/>
      <c r="O309" s="247"/>
      <c r="P309" s="247"/>
      <c r="Q309" s="247">
        <f>Q308</f>
        <v>12</v>
      </c>
      <c r="R309" s="247"/>
      <c r="S309" s="247"/>
      <c r="T309" s="247"/>
      <c r="U309" s="247"/>
      <c r="V309" s="247"/>
      <c r="W309" s="247"/>
      <c r="X309" s="247"/>
      <c r="Y309" s="247"/>
      <c r="Z309" s="247"/>
      <c r="AA309" s="247"/>
      <c r="AB309" s="247"/>
      <c r="AC309" s="247"/>
      <c r="AD309" s="247"/>
      <c r="AE309" s="354">
        <f>AE308</f>
        <v>0</v>
      </c>
      <c r="AF309" s="354">
        <f t="shared" ref="AF309" si="810">AF308</f>
        <v>0</v>
      </c>
      <c r="AG309" s="354">
        <f t="shared" ref="AG309" si="811">AG308</f>
        <v>0</v>
      </c>
      <c r="AH309" s="354">
        <f t="shared" ref="AH309" si="812">AH308</f>
        <v>0</v>
      </c>
      <c r="AI309" s="354">
        <f t="shared" ref="AI309" si="813">AI308</f>
        <v>0</v>
      </c>
      <c r="AJ309" s="354">
        <f t="shared" ref="AJ309" si="814">AJ308</f>
        <v>0</v>
      </c>
      <c r="AK309" s="354">
        <f t="shared" ref="AK309" si="815">AK308</f>
        <v>0</v>
      </c>
      <c r="AL309" s="354">
        <f t="shared" ref="AL309" si="816">AL308</f>
        <v>0</v>
      </c>
      <c r="AM309" s="354">
        <f t="shared" ref="AM309" si="817">AM308</f>
        <v>0</v>
      </c>
      <c r="AN309" s="354">
        <f t="shared" ref="AN309" si="818">AN308</f>
        <v>0</v>
      </c>
      <c r="AO309" s="354">
        <f t="shared" ref="AO309" si="819">AO308</f>
        <v>0</v>
      </c>
      <c r="AP309" s="354">
        <f t="shared" ref="AP309" si="820">AP308</f>
        <v>0</v>
      </c>
      <c r="AQ309" s="354">
        <f t="shared" ref="AQ309" si="821">AQ308</f>
        <v>0</v>
      </c>
      <c r="AR309" s="354">
        <f t="shared" ref="AR309" si="822">AR308</f>
        <v>0</v>
      </c>
      <c r="AS309" s="258"/>
    </row>
    <row r="310" spans="1:45" hidden="1" outlineLevel="1">
      <c r="B310" s="246"/>
      <c r="C310" s="243"/>
      <c r="D310" s="243"/>
      <c r="E310" s="243"/>
      <c r="F310" s="243"/>
      <c r="G310" s="243"/>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355"/>
      <c r="AF310" s="368"/>
      <c r="AG310" s="368"/>
      <c r="AH310" s="368"/>
      <c r="AI310" s="368"/>
      <c r="AJ310" s="368"/>
      <c r="AK310" s="368"/>
      <c r="AL310" s="368"/>
      <c r="AM310" s="368"/>
      <c r="AN310" s="368"/>
      <c r="AO310" s="368"/>
      <c r="AP310" s="368"/>
      <c r="AQ310" s="368"/>
      <c r="AR310" s="368"/>
      <c r="AS310" s="258"/>
    </row>
    <row r="311" spans="1:45" hidden="1" outlineLevel="1">
      <c r="A311" s="449">
        <v>26</v>
      </c>
      <c r="B311" s="265" t="s">
        <v>1001</v>
      </c>
      <c r="C311" s="243" t="s">
        <v>22</v>
      </c>
      <c r="D311" s="247"/>
      <c r="E311" s="247"/>
      <c r="F311" s="247"/>
      <c r="G311" s="247"/>
      <c r="H311" s="247"/>
      <c r="I311" s="247"/>
      <c r="J311" s="247"/>
      <c r="K311" s="247"/>
      <c r="L311" s="247"/>
      <c r="M311" s="247"/>
      <c r="N311" s="247"/>
      <c r="O311" s="247"/>
      <c r="P311" s="247"/>
      <c r="Q311" s="247">
        <v>12</v>
      </c>
      <c r="R311" s="247"/>
      <c r="S311" s="247"/>
      <c r="T311" s="247"/>
      <c r="U311" s="247"/>
      <c r="V311" s="247"/>
      <c r="W311" s="247"/>
      <c r="X311" s="247"/>
      <c r="Y311" s="247"/>
      <c r="Z311" s="247"/>
      <c r="AA311" s="247"/>
      <c r="AB311" s="247"/>
      <c r="AC311" s="247"/>
      <c r="AD311" s="247"/>
      <c r="AE311" s="369"/>
      <c r="AF311" s="353"/>
      <c r="AG311" s="353"/>
      <c r="AH311" s="353"/>
      <c r="AI311" s="353"/>
      <c r="AJ311" s="353"/>
      <c r="AK311" s="353"/>
      <c r="AL311" s="353"/>
      <c r="AM311" s="358"/>
      <c r="AN311" s="358"/>
      <c r="AO311" s="358"/>
      <c r="AP311" s="358"/>
      <c r="AQ311" s="358"/>
      <c r="AR311" s="358"/>
      <c r="AS311" s="248">
        <f>SUM(AE311:AR311)</f>
        <v>0</v>
      </c>
    </row>
    <row r="312" spans="1:45" hidden="1" outlineLevel="1">
      <c r="B312" s="246" t="s">
        <v>956</v>
      </c>
      <c r="C312" s="243" t="s">
        <v>145</v>
      </c>
      <c r="D312" s="247"/>
      <c r="E312" s="247"/>
      <c r="F312" s="247"/>
      <c r="G312" s="247"/>
      <c r="H312" s="247"/>
      <c r="I312" s="247"/>
      <c r="J312" s="247"/>
      <c r="K312" s="247"/>
      <c r="L312" s="247"/>
      <c r="M312" s="247"/>
      <c r="N312" s="247"/>
      <c r="O312" s="247"/>
      <c r="P312" s="247"/>
      <c r="Q312" s="247">
        <f>Q311</f>
        <v>12</v>
      </c>
      <c r="R312" s="247"/>
      <c r="S312" s="247"/>
      <c r="T312" s="247"/>
      <c r="U312" s="247"/>
      <c r="V312" s="247"/>
      <c r="W312" s="247"/>
      <c r="X312" s="247"/>
      <c r="Y312" s="247"/>
      <c r="Z312" s="247"/>
      <c r="AA312" s="247"/>
      <c r="AB312" s="247"/>
      <c r="AC312" s="247"/>
      <c r="AD312" s="247"/>
      <c r="AE312" s="354">
        <f>AE311</f>
        <v>0</v>
      </c>
      <c r="AF312" s="354">
        <f t="shared" ref="AF312" si="823">AF311</f>
        <v>0</v>
      </c>
      <c r="AG312" s="354">
        <f t="shared" ref="AG312" si="824">AG311</f>
        <v>0</v>
      </c>
      <c r="AH312" s="354">
        <f t="shared" ref="AH312" si="825">AH311</f>
        <v>0</v>
      </c>
      <c r="AI312" s="354">
        <f t="shared" ref="AI312" si="826">AI311</f>
        <v>0</v>
      </c>
      <c r="AJ312" s="354">
        <f t="shared" ref="AJ312" si="827">AJ311</f>
        <v>0</v>
      </c>
      <c r="AK312" s="354">
        <f t="shared" ref="AK312" si="828">AK311</f>
        <v>0</v>
      </c>
      <c r="AL312" s="354">
        <f t="shared" ref="AL312" si="829">AL311</f>
        <v>0</v>
      </c>
      <c r="AM312" s="354">
        <f t="shared" ref="AM312" si="830">AM311</f>
        <v>0</v>
      </c>
      <c r="AN312" s="354">
        <f t="shared" ref="AN312" si="831">AN311</f>
        <v>0</v>
      </c>
      <c r="AO312" s="354">
        <f t="shared" ref="AO312" si="832">AO311</f>
        <v>0</v>
      </c>
      <c r="AP312" s="354">
        <f t="shared" ref="AP312" si="833">AP311</f>
        <v>0</v>
      </c>
      <c r="AQ312" s="354">
        <f t="shared" ref="AQ312" si="834">AQ311</f>
        <v>0</v>
      </c>
      <c r="AR312" s="354">
        <f t="shared" ref="AR312" si="835">AR311</f>
        <v>0</v>
      </c>
      <c r="AS312" s="258"/>
    </row>
    <row r="313" spans="1:45" hidden="1" outlineLevel="1">
      <c r="B313" s="246"/>
      <c r="C313" s="243"/>
      <c r="D313" s="243"/>
      <c r="E313" s="243"/>
      <c r="F313" s="243"/>
      <c r="G313" s="243"/>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355"/>
      <c r="AF313" s="368"/>
      <c r="AG313" s="368"/>
      <c r="AH313" s="368"/>
      <c r="AI313" s="368"/>
      <c r="AJ313" s="368"/>
      <c r="AK313" s="368"/>
      <c r="AL313" s="368"/>
      <c r="AM313" s="368"/>
      <c r="AN313" s="368"/>
      <c r="AO313" s="368"/>
      <c r="AP313" s="368"/>
      <c r="AQ313" s="368"/>
      <c r="AR313" s="368"/>
      <c r="AS313" s="258"/>
    </row>
    <row r="314" spans="1:45" hidden="1" outlineLevel="1">
      <c r="A314" s="449">
        <v>27</v>
      </c>
      <c r="B314" s="265" t="s">
        <v>1002</v>
      </c>
      <c r="C314" s="243" t="s">
        <v>22</v>
      </c>
      <c r="D314" s="247"/>
      <c r="E314" s="247"/>
      <c r="F314" s="247"/>
      <c r="G314" s="247"/>
      <c r="H314" s="247"/>
      <c r="I314" s="247"/>
      <c r="J314" s="247"/>
      <c r="K314" s="247"/>
      <c r="L314" s="247"/>
      <c r="M314" s="247"/>
      <c r="N314" s="247"/>
      <c r="O314" s="247"/>
      <c r="P314" s="247"/>
      <c r="Q314" s="247">
        <v>12</v>
      </c>
      <c r="R314" s="247"/>
      <c r="S314" s="247"/>
      <c r="T314" s="247"/>
      <c r="U314" s="247"/>
      <c r="V314" s="247"/>
      <c r="W314" s="247"/>
      <c r="X314" s="247"/>
      <c r="Y314" s="247"/>
      <c r="Z314" s="247"/>
      <c r="AA314" s="247"/>
      <c r="AB314" s="247"/>
      <c r="AC314" s="247"/>
      <c r="AD314" s="247"/>
      <c r="AE314" s="369"/>
      <c r="AF314" s="353"/>
      <c r="AG314" s="353"/>
      <c r="AH314" s="353"/>
      <c r="AI314" s="353"/>
      <c r="AJ314" s="353"/>
      <c r="AK314" s="353"/>
      <c r="AL314" s="353"/>
      <c r="AM314" s="358"/>
      <c r="AN314" s="358"/>
      <c r="AO314" s="358"/>
      <c r="AP314" s="358"/>
      <c r="AQ314" s="358"/>
      <c r="AR314" s="358"/>
      <c r="AS314" s="248">
        <f>SUM(AE314:AR314)</f>
        <v>0</v>
      </c>
    </row>
    <row r="315" spans="1:45" hidden="1" outlineLevel="1">
      <c r="B315" s="246" t="s">
        <v>956</v>
      </c>
      <c r="C315" s="243" t="s">
        <v>145</v>
      </c>
      <c r="D315" s="247"/>
      <c r="E315" s="247"/>
      <c r="F315" s="247"/>
      <c r="G315" s="247"/>
      <c r="H315" s="247"/>
      <c r="I315" s="247"/>
      <c r="J315" s="247"/>
      <c r="K315" s="247"/>
      <c r="L315" s="247"/>
      <c r="M315" s="247"/>
      <c r="N315" s="247"/>
      <c r="O315" s="247"/>
      <c r="P315" s="247"/>
      <c r="Q315" s="247">
        <f>Q314</f>
        <v>12</v>
      </c>
      <c r="R315" s="247"/>
      <c r="S315" s="247"/>
      <c r="T315" s="247"/>
      <c r="U315" s="247"/>
      <c r="V315" s="247"/>
      <c r="W315" s="247"/>
      <c r="X315" s="247"/>
      <c r="Y315" s="247"/>
      <c r="Z315" s="247"/>
      <c r="AA315" s="247"/>
      <c r="AB315" s="247"/>
      <c r="AC315" s="247"/>
      <c r="AD315" s="247"/>
      <c r="AE315" s="354">
        <f>AE314</f>
        <v>0</v>
      </c>
      <c r="AF315" s="354">
        <f t="shared" ref="AF315" si="836">AF314</f>
        <v>0</v>
      </c>
      <c r="AG315" s="354">
        <f t="shared" ref="AG315" si="837">AG314</f>
        <v>0</v>
      </c>
      <c r="AH315" s="354">
        <f t="shared" ref="AH315" si="838">AH314</f>
        <v>0</v>
      </c>
      <c r="AI315" s="354">
        <f t="shared" ref="AI315" si="839">AI314</f>
        <v>0</v>
      </c>
      <c r="AJ315" s="354">
        <f t="shared" ref="AJ315" si="840">AJ314</f>
        <v>0</v>
      </c>
      <c r="AK315" s="354">
        <f t="shared" ref="AK315" si="841">AK314</f>
        <v>0</v>
      </c>
      <c r="AL315" s="354">
        <f t="shared" ref="AL315" si="842">AL314</f>
        <v>0</v>
      </c>
      <c r="AM315" s="354">
        <f t="shared" ref="AM315" si="843">AM314</f>
        <v>0</v>
      </c>
      <c r="AN315" s="354">
        <f t="shared" ref="AN315" si="844">AN314</f>
        <v>0</v>
      </c>
      <c r="AO315" s="354">
        <f t="shared" ref="AO315" si="845">AO314</f>
        <v>0</v>
      </c>
      <c r="AP315" s="354">
        <f t="shared" ref="AP315" si="846">AP314</f>
        <v>0</v>
      </c>
      <c r="AQ315" s="354">
        <f t="shared" ref="AQ315" si="847">AQ314</f>
        <v>0</v>
      </c>
      <c r="AR315" s="354">
        <f t="shared" ref="AR315" si="848">AR314</f>
        <v>0</v>
      </c>
      <c r="AS315" s="258"/>
    </row>
    <row r="316" spans="1:45" hidden="1" outlineLevel="1">
      <c r="B316" s="246"/>
      <c r="C316" s="243"/>
      <c r="D316" s="243"/>
      <c r="E316" s="243"/>
      <c r="F316" s="243"/>
      <c r="G316" s="243"/>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355"/>
      <c r="AF316" s="368"/>
      <c r="AG316" s="368"/>
      <c r="AH316" s="368"/>
      <c r="AI316" s="368"/>
      <c r="AJ316" s="368"/>
      <c r="AK316" s="368"/>
      <c r="AL316" s="368"/>
      <c r="AM316" s="368"/>
      <c r="AN316" s="368"/>
      <c r="AO316" s="368"/>
      <c r="AP316" s="368"/>
      <c r="AQ316" s="368"/>
      <c r="AR316" s="368"/>
      <c r="AS316" s="258"/>
    </row>
    <row r="317" spans="1:45" ht="30" hidden="1" outlineLevel="1">
      <c r="A317" s="449">
        <v>28</v>
      </c>
      <c r="B317" s="265" t="s">
        <v>1003</v>
      </c>
      <c r="C317" s="243" t="s">
        <v>22</v>
      </c>
      <c r="D317" s="247"/>
      <c r="E317" s="247"/>
      <c r="F317" s="247"/>
      <c r="G317" s="247"/>
      <c r="H317" s="247"/>
      <c r="I317" s="247"/>
      <c r="J317" s="247"/>
      <c r="K317" s="247"/>
      <c r="L317" s="247"/>
      <c r="M317" s="247"/>
      <c r="N317" s="247"/>
      <c r="O317" s="247"/>
      <c r="P317" s="247"/>
      <c r="Q317" s="247">
        <v>12</v>
      </c>
      <c r="R317" s="247"/>
      <c r="S317" s="247"/>
      <c r="T317" s="247"/>
      <c r="U317" s="247"/>
      <c r="V317" s="247"/>
      <c r="W317" s="247"/>
      <c r="X317" s="247"/>
      <c r="Y317" s="247"/>
      <c r="Z317" s="247"/>
      <c r="AA317" s="247"/>
      <c r="AB317" s="247"/>
      <c r="AC317" s="247"/>
      <c r="AD317" s="247"/>
      <c r="AE317" s="369"/>
      <c r="AF317" s="353"/>
      <c r="AG317" s="353"/>
      <c r="AH317" s="353"/>
      <c r="AI317" s="353"/>
      <c r="AJ317" s="353"/>
      <c r="AK317" s="353"/>
      <c r="AL317" s="353"/>
      <c r="AM317" s="358"/>
      <c r="AN317" s="358"/>
      <c r="AO317" s="358"/>
      <c r="AP317" s="358"/>
      <c r="AQ317" s="358"/>
      <c r="AR317" s="358"/>
      <c r="AS317" s="248">
        <f>SUM(AE317:AR317)</f>
        <v>0</v>
      </c>
    </row>
    <row r="318" spans="1:45" hidden="1" outlineLevel="1">
      <c r="B318" s="246" t="s">
        <v>956</v>
      </c>
      <c r="C318" s="243" t="s">
        <v>145</v>
      </c>
      <c r="D318" s="247"/>
      <c r="E318" s="247"/>
      <c r="F318" s="247"/>
      <c r="G318" s="247"/>
      <c r="H318" s="247"/>
      <c r="I318" s="247"/>
      <c r="J318" s="247"/>
      <c r="K318" s="247"/>
      <c r="L318" s="247"/>
      <c r="M318" s="247"/>
      <c r="N318" s="247"/>
      <c r="O318" s="247"/>
      <c r="P318" s="247"/>
      <c r="Q318" s="247">
        <f>Q317</f>
        <v>12</v>
      </c>
      <c r="R318" s="247"/>
      <c r="S318" s="247"/>
      <c r="T318" s="247"/>
      <c r="U318" s="247"/>
      <c r="V318" s="247"/>
      <c r="W318" s="247"/>
      <c r="X318" s="247"/>
      <c r="Y318" s="247"/>
      <c r="Z318" s="247"/>
      <c r="AA318" s="247"/>
      <c r="AB318" s="247"/>
      <c r="AC318" s="247"/>
      <c r="AD318" s="247"/>
      <c r="AE318" s="354">
        <f>AE317</f>
        <v>0</v>
      </c>
      <c r="AF318" s="354">
        <f t="shared" ref="AF318" si="849">AF317</f>
        <v>0</v>
      </c>
      <c r="AG318" s="354">
        <f t="shared" ref="AG318" si="850">AG317</f>
        <v>0</v>
      </c>
      <c r="AH318" s="354">
        <f t="shared" ref="AH318" si="851">AH317</f>
        <v>0</v>
      </c>
      <c r="AI318" s="354">
        <f t="shared" ref="AI318" si="852">AI317</f>
        <v>0</v>
      </c>
      <c r="AJ318" s="354">
        <f t="shared" ref="AJ318" si="853">AJ317</f>
        <v>0</v>
      </c>
      <c r="AK318" s="354">
        <f t="shared" ref="AK318" si="854">AK317</f>
        <v>0</v>
      </c>
      <c r="AL318" s="354">
        <f t="shared" ref="AL318" si="855">AL317</f>
        <v>0</v>
      </c>
      <c r="AM318" s="354">
        <f t="shared" ref="AM318" si="856">AM317</f>
        <v>0</v>
      </c>
      <c r="AN318" s="354">
        <f t="shared" ref="AN318" si="857">AN317</f>
        <v>0</v>
      </c>
      <c r="AO318" s="354">
        <f t="shared" ref="AO318" si="858">AO317</f>
        <v>0</v>
      </c>
      <c r="AP318" s="354">
        <f t="shared" ref="AP318" si="859">AP317</f>
        <v>0</v>
      </c>
      <c r="AQ318" s="354">
        <f t="shared" ref="AQ318" si="860">AQ317</f>
        <v>0</v>
      </c>
      <c r="AR318" s="354">
        <f t="shared" ref="AR318" si="861">AR317</f>
        <v>0</v>
      </c>
      <c r="AS318" s="258"/>
    </row>
    <row r="319" spans="1:45" hidden="1" outlineLevel="1">
      <c r="B319" s="246"/>
      <c r="C319" s="243"/>
      <c r="D319" s="243"/>
      <c r="E319" s="243"/>
      <c r="F319" s="243"/>
      <c r="G319" s="243"/>
      <c r="H319" s="243"/>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355"/>
      <c r="AF319" s="368"/>
      <c r="AG319" s="368"/>
      <c r="AH319" s="368"/>
      <c r="AI319" s="368"/>
      <c r="AJ319" s="368"/>
      <c r="AK319" s="368"/>
      <c r="AL319" s="368"/>
      <c r="AM319" s="368"/>
      <c r="AN319" s="368"/>
      <c r="AO319" s="368"/>
      <c r="AP319" s="368"/>
      <c r="AQ319" s="368"/>
      <c r="AR319" s="368"/>
      <c r="AS319" s="258"/>
    </row>
    <row r="320" spans="1:45" ht="30" hidden="1" outlineLevel="1">
      <c r="A320" s="449">
        <v>29</v>
      </c>
      <c r="B320" s="265" t="s">
        <v>1004</v>
      </c>
      <c r="C320" s="243" t="s">
        <v>22</v>
      </c>
      <c r="D320" s="247"/>
      <c r="E320" s="247"/>
      <c r="F320" s="247"/>
      <c r="G320" s="247"/>
      <c r="H320" s="247"/>
      <c r="I320" s="247"/>
      <c r="J320" s="247"/>
      <c r="K320" s="247"/>
      <c r="L320" s="247"/>
      <c r="M320" s="247"/>
      <c r="N320" s="247"/>
      <c r="O320" s="247"/>
      <c r="P320" s="247"/>
      <c r="Q320" s="247">
        <v>3</v>
      </c>
      <c r="R320" s="247"/>
      <c r="S320" s="247"/>
      <c r="T320" s="247"/>
      <c r="U320" s="247"/>
      <c r="V320" s="247"/>
      <c r="W320" s="247"/>
      <c r="X320" s="247"/>
      <c r="Y320" s="247"/>
      <c r="Z320" s="247"/>
      <c r="AA320" s="247"/>
      <c r="AB320" s="247"/>
      <c r="AC320" s="247"/>
      <c r="AD320" s="247"/>
      <c r="AE320" s="369"/>
      <c r="AF320" s="353"/>
      <c r="AG320" s="353"/>
      <c r="AH320" s="353"/>
      <c r="AI320" s="353"/>
      <c r="AJ320" s="353"/>
      <c r="AK320" s="353"/>
      <c r="AL320" s="353"/>
      <c r="AM320" s="358"/>
      <c r="AN320" s="358"/>
      <c r="AO320" s="358"/>
      <c r="AP320" s="358"/>
      <c r="AQ320" s="358"/>
      <c r="AR320" s="358"/>
      <c r="AS320" s="248">
        <f>SUM(AE320:AR320)</f>
        <v>0</v>
      </c>
    </row>
    <row r="321" spans="1:45" hidden="1" outlineLevel="1">
      <c r="B321" s="246" t="s">
        <v>956</v>
      </c>
      <c r="C321" s="243" t="s">
        <v>145</v>
      </c>
      <c r="D321" s="247"/>
      <c r="E321" s="247"/>
      <c r="F321" s="247"/>
      <c r="G321" s="247"/>
      <c r="H321" s="247"/>
      <c r="I321" s="247"/>
      <c r="J321" s="247"/>
      <c r="K321" s="247"/>
      <c r="L321" s="247"/>
      <c r="M321" s="247"/>
      <c r="N321" s="247"/>
      <c r="O321" s="247"/>
      <c r="P321" s="247"/>
      <c r="Q321" s="247">
        <f>Q320</f>
        <v>3</v>
      </c>
      <c r="R321" s="247"/>
      <c r="S321" s="247"/>
      <c r="T321" s="247"/>
      <c r="U321" s="247"/>
      <c r="V321" s="247"/>
      <c r="W321" s="247"/>
      <c r="X321" s="247"/>
      <c r="Y321" s="247"/>
      <c r="Z321" s="247"/>
      <c r="AA321" s="247"/>
      <c r="AB321" s="247"/>
      <c r="AC321" s="247"/>
      <c r="AD321" s="247"/>
      <c r="AE321" s="354">
        <f>AE320</f>
        <v>0</v>
      </c>
      <c r="AF321" s="354">
        <f t="shared" ref="AF321" si="862">AF320</f>
        <v>0</v>
      </c>
      <c r="AG321" s="354">
        <f t="shared" ref="AG321" si="863">AG320</f>
        <v>0</v>
      </c>
      <c r="AH321" s="354">
        <f t="shared" ref="AH321" si="864">AH320</f>
        <v>0</v>
      </c>
      <c r="AI321" s="354">
        <f t="shared" ref="AI321" si="865">AI320</f>
        <v>0</v>
      </c>
      <c r="AJ321" s="354">
        <f t="shared" ref="AJ321" si="866">AJ320</f>
        <v>0</v>
      </c>
      <c r="AK321" s="354">
        <f t="shared" ref="AK321" si="867">AK320</f>
        <v>0</v>
      </c>
      <c r="AL321" s="354">
        <f t="shared" ref="AL321" si="868">AL320</f>
        <v>0</v>
      </c>
      <c r="AM321" s="354">
        <f t="shared" ref="AM321" si="869">AM320</f>
        <v>0</v>
      </c>
      <c r="AN321" s="354">
        <f t="shared" ref="AN321" si="870">AN320</f>
        <v>0</v>
      </c>
      <c r="AO321" s="354">
        <f t="shared" ref="AO321" si="871">AO320</f>
        <v>0</v>
      </c>
      <c r="AP321" s="354">
        <f t="shared" ref="AP321" si="872">AP320</f>
        <v>0</v>
      </c>
      <c r="AQ321" s="354">
        <f t="shared" ref="AQ321" si="873">AQ320</f>
        <v>0</v>
      </c>
      <c r="AR321" s="354">
        <f t="shared" ref="AR321" si="874">AR320</f>
        <v>0</v>
      </c>
      <c r="AS321" s="258"/>
    </row>
    <row r="322" spans="1:45" hidden="1" outlineLevel="1">
      <c r="B322" s="246"/>
      <c r="C322" s="243"/>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355"/>
      <c r="AF322" s="368"/>
      <c r="AG322" s="368"/>
      <c r="AH322" s="368"/>
      <c r="AI322" s="368"/>
      <c r="AJ322" s="368"/>
      <c r="AK322" s="368"/>
      <c r="AL322" s="368"/>
      <c r="AM322" s="368"/>
      <c r="AN322" s="368"/>
      <c r="AO322" s="368"/>
      <c r="AP322" s="368"/>
      <c r="AQ322" s="368"/>
      <c r="AR322" s="368"/>
      <c r="AS322" s="258"/>
    </row>
    <row r="323" spans="1:45" ht="30" hidden="1" outlineLevel="1">
      <c r="A323" s="449">
        <v>30</v>
      </c>
      <c r="B323" s="265" t="s">
        <v>1005</v>
      </c>
      <c r="C323" s="243" t="s">
        <v>22</v>
      </c>
      <c r="D323" s="247"/>
      <c r="E323" s="247"/>
      <c r="F323" s="247"/>
      <c r="G323" s="247"/>
      <c r="H323" s="247"/>
      <c r="I323" s="247"/>
      <c r="J323" s="247"/>
      <c r="K323" s="247"/>
      <c r="L323" s="247"/>
      <c r="M323" s="247"/>
      <c r="N323" s="247"/>
      <c r="O323" s="247"/>
      <c r="P323" s="247"/>
      <c r="Q323" s="247">
        <v>12</v>
      </c>
      <c r="R323" s="247"/>
      <c r="S323" s="247"/>
      <c r="T323" s="247"/>
      <c r="U323" s="247"/>
      <c r="V323" s="247"/>
      <c r="W323" s="247"/>
      <c r="X323" s="247"/>
      <c r="Y323" s="247"/>
      <c r="Z323" s="247"/>
      <c r="AA323" s="247"/>
      <c r="AB323" s="247"/>
      <c r="AC323" s="247"/>
      <c r="AD323" s="247"/>
      <c r="AE323" s="369"/>
      <c r="AF323" s="353"/>
      <c r="AG323" s="353"/>
      <c r="AH323" s="353"/>
      <c r="AI323" s="353"/>
      <c r="AJ323" s="353"/>
      <c r="AK323" s="353"/>
      <c r="AL323" s="353"/>
      <c r="AM323" s="358"/>
      <c r="AN323" s="358"/>
      <c r="AO323" s="358"/>
      <c r="AP323" s="358"/>
      <c r="AQ323" s="358"/>
      <c r="AR323" s="358"/>
      <c r="AS323" s="248">
        <f>SUM(AE323:AR323)</f>
        <v>0</v>
      </c>
    </row>
    <row r="324" spans="1:45" hidden="1" outlineLevel="1">
      <c r="B324" s="246" t="s">
        <v>956</v>
      </c>
      <c r="C324" s="243" t="s">
        <v>145</v>
      </c>
      <c r="D324" s="247"/>
      <c r="E324" s="247"/>
      <c r="F324" s="247"/>
      <c r="G324" s="247"/>
      <c r="H324" s="247"/>
      <c r="I324" s="247"/>
      <c r="J324" s="247"/>
      <c r="K324" s="247"/>
      <c r="L324" s="247"/>
      <c r="M324" s="247"/>
      <c r="N324" s="247"/>
      <c r="O324" s="247"/>
      <c r="P324" s="247"/>
      <c r="Q324" s="247">
        <f>Q323</f>
        <v>12</v>
      </c>
      <c r="R324" s="247"/>
      <c r="S324" s="247"/>
      <c r="T324" s="247"/>
      <c r="U324" s="247"/>
      <c r="V324" s="247"/>
      <c r="W324" s="247"/>
      <c r="X324" s="247"/>
      <c r="Y324" s="247"/>
      <c r="Z324" s="247"/>
      <c r="AA324" s="247"/>
      <c r="AB324" s="247"/>
      <c r="AC324" s="247"/>
      <c r="AD324" s="247"/>
      <c r="AE324" s="354">
        <f>AE323</f>
        <v>0</v>
      </c>
      <c r="AF324" s="354">
        <f t="shared" ref="AF324" si="875">AF323</f>
        <v>0</v>
      </c>
      <c r="AG324" s="354">
        <f t="shared" ref="AG324" si="876">AG323</f>
        <v>0</v>
      </c>
      <c r="AH324" s="354">
        <f t="shared" ref="AH324" si="877">AH323</f>
        <v>0</v>
      </c>
      <c r="AI324" s="354">
        <f t="shared" ref="AI324" si="878">AI323</f>
        <v>0</v>
      </c>
      <c r="AJ324" s="354">
        <f t="shared" ref="AJ324" si="879">AJ323</f>
        <v>0</v>
      </c>
      <c r="AK324" s="354">
        <f t="shared" ref="AK324" si="880">AK323</f>
        <v>0</v>
      </c>
      <c r="AL324" s="354">
        <f t="shared" ref="AL324" si="881">AL323</f>
        <v>0</v>
      </c>
      <c r="AM324" s="354">
        <f t="shared" ref="AM324" si="882">AM323</f>
        <v>0</v>
      </c>
      <c r="AN324" s="354">
        <f t="shared" ref="AN324" si="883">AN323</f>
        <v>0</v>
      </c>
      <c r="AO324" s="354">
        <f t="shared" ref="AO324" si="884">AO323</f>
        <v>0</v>
      </c>
      <c r="AP324" s="354">
        <f t="shared" ref="AP324" si="885">AP323</f>
        <v>0</v>
      </c>
      <c r="AQ324" s="354">
        <f t="shared" ref="AQ324" si="886">AQ323</f>
        <v>0</v>
      </c>
      <c r="AR324" s="354">
        <f t="shared" ref="AR324" si="887">AR323</f>
        <v>0</v>
      </c>
      <c r="AS324" s="258"/>
    </row>
    <row r="325" spans="1:45" hidden="1" outlineLevel="1">
      <c r="B325" s="246"/>
      <c r="C325" s="243"/>
      <c r="D325" s="243"/>
      <c r="E325" s="243"/>
      <c r="F325" s="243"/>
      <c r="G325" s="243"/>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355"/>
      <c r="AF325" s="368"/>
      <c r="AG325" s="368"/>
      <c r="AH325" s="368"/>
      <c r="AI325" s="368"/>
      <c r="AJ325" s="368"/>
      <c r="AK325" s="368"/>
      <c r="AL325" s="368"/>
      <c r="AM325" s="368"/>
      <c r="AN325" s="368"/>
      <c r="AO325" s="368"/>
      <c r="AP325" s="368"/>
      <c r="AQ325" s="368"/>
      <c r="AR325" s="368"/>
      <c r="AS325" s="258"/>
    </row>
    <row r="326" spans="1:45" hidden="1" outlineLevel="1">
      <c r="A326" s="449">
        <v>31</v>
      </c>
      <c r="B326" s="265" t="s">
        <v>1006</v>
      </c>
      <c r="C326" s="243" t="s">
        <v>22</v>
      </c>
      <c r="D326" s="247"/>
      <c r="E326" s="247"/>
      <c r="F326" s="247"/>
      <c r="G326" s="247"/>
      <c r="H326" s="247"/>
      <c r="I326" s="247"/>
      <c r="J326" s="247"/>
      <c r="K326" s="247"/>
      <c r="L326" s="247"/>
      <c r="M326" s="247"/>
      <c r="N326" s="247"/>
      <c r="O326" s="247"/>
      <c r="P326" s="247"/>
      <c r="Q326" s="247">
        <v>12</v>
      </c>
      <c r="R326" s="247"/>
      <c r="S326" s="247"/>
      <c r="T326" s="247"/>
      <c r="U326" s="247"/>
      <c r="V326" s="247"/>
      <c r="W326" s="247"/>
      <c r="X326" s="247"/>
      <c r="Y326" s="247"/>
      <c r="Z326" s="247"/>
      <c r="AA326" s="247"/>
      <c r="AB326" s="247"/>
      <c r="AC326" s="247"/>
      <c r="AD326" s="247"/>
      <c r="AE326" s="369"/>
      <c r="AF326" s="353"/>
      <c r="AG326" s="353"/>
      <c r="AH326" s="353"/>
      <c r="AI326" s="353"/>
      <c r="AJ326" s="353"/>
      <c r="AK326" s="353"/>
      <c r="AL326" s="353"/>
      <c r="AM326" s="358"/>
      <c r="AN326" s="358"/>
      <c r="AO326" s="358"/>
      <c r="AP326" s="358"/>
      <c r="AQ326" s="358"/>
      <c r="AR326" s="358"/>
      <c r="AS326" s="248">
        <f>SUM(AE326:AR326)</f>
        <v>0</v>
      </c>
    </row>
    <row r="327" spans="1:45" hidden="1" outlineLevel="1">
      <c r="B327" s="246" t="s">
        <v>956</v>
      </c>
      <c r="C327" s="243" t="s">
        <v>145</v>
      </c>
      <c r="D327" s="247"/>
      <c r="E327" s="247"/>
      <c r="F327" s="247"/>
      <c r="G327" s="247"/>
      <c r="H327" s="247"/>
      <c r="I327" s="247"/>
      <c r="J327" s="247"/>
      <c r="K327" s="247"/>
      <c r="L327" s="247"/>
      <c r="M327" s="247"/>
      <c r="N327" s="247"/>
      <c r="O327" s="247"/>
      <c r="P327" s="247"/>
      <c r="Q327" s="247">
        <f>Q326</f>
        <v>12</v>
      </c>
      <c r="R327" s="247"/>
      <c r="S327" s="247"/>
      <c r="T327" s="247"/>
      <c r="U327" s="247"/>
      <c r="V327" s="247"/>
      <c r="W327" s="247"/>
      <c r="X327" s="247"/>
      <c r="Y327" s="247"/>
      <c r="Z327" s="247"/>
      <c r="AA327" s="247"/>
      <c r="AB327" s="247"/>
      <c r="AC327" s="247"/>
      <c r="AD327" s="247"/>
      <c r="AE327" s="354">
        <f>AE326</f>
        <v>0</v>
      </c>
      <c r="AF327" s="354">
        <f t="shared" ref="AF327" si="888">AF326</f>
        <v>0</v>
      </c>
      <c r="AG327" s="354">
        <f t="shared" ref="AG327" si="889">AG326</f>
        <v>0</v>
      </c>
      <c r="AH327" s="354">
        <f t="shared" ref="AH327" si="890">AH326</f>
        <v>0</v>
      </c>
      <c r="AI327" s="354">
        <f t="shared" ref="AI327" si="891">AI326</f>
        <v>0</v>
      </c>
      <c r="AJ327" s="354">
        <f t="shared" ref="AJ327" si="892">AJ326</f>
        <v>0</v>
      </c>
      <c r="AK327" s="354">
        <f t="shared" ref="AK327" si="893">AK326</f>
        <v>0</v>
      </c>
      <c r="AL327" s="354">
        <f t="shared" ref="AL327" si="894">AL326</f>
        <v>0</v>
      </c>
      <c r="AM327" s="354">
        <f t="shared" ref="AM327" si="895">AM326</f>
        <v>0</v>
      </c>
      <c r="AN327" s="354">
        <f t="shared" ref="AN327" si="896">AN326</f>
        <v>0</v>
      </c>
      <c r="AO327" s="354">
        <f t="shared" ref="AO327" si="897">AO326</f>
        <v>0</v>
      </c>
      <c r="AP327" s="354">
        <f t="shared" ref="AP327" si="898">AP326</f>
        <v>0</v>
      </c>
      <c r="AQ327" s="354">
        <f t="shared" ref="AQ327" si="899">AQ326</f>
        <v>0</v>
      </c>
      <c r="AR327" s="354">
        <f t="shared" ref="AR327" si="900">AR326</f>
        <v>0</v>
      </c>
      <c r="AS327" s="258"/>
    </row>
    <row r="328" spans="1:45" hidden="1" outlineLevel="1">
      <c r="B328" s="265"/>
      <c r="C328" s="243"/>
      <c r="D328" s="243"/>
      <c r="E328" s="243"/>
      <c r="F328" s="243"/>
      <c r="G328" s="243"/>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355"/>
      <c r="AF328" s="368"/>
      <c r="AG328" s="368"/>
      <c r="AH328" s="368"/>
      <c r="AI328" s="368"/>
      <c r="AJ328" s="368"/>
      <c r="AK328" s="368"/>
      <c r="AL328" s="368"/>
      <c r="AM328" s="368"/>
      <c r="AN328" s="368"/>
      <c r="AO328" s="368"/>
      <c r="AP328" s="368"/>
      <c r="AQ328" s="368"/>
      <c r="AR328" s="368"/>
      <c r="AS328" s="258"/>
    </row>
    <row r="329" spans="1:45" hidden="1" outlineLevel="1">
      <c r="A329" s="449">
        <v>32</v>
      </c>
      <c r="B329" s="265" t="s">
        <v>1007</v>
      </c>
      <c r="C329" s="243" t="s">
        <v>22</v>
      </c>
      <c r="D329" s="247"/>
      <c r="E329" s="247"/>
      <c r="F329" s="247"/>
      <c r="G329" s="247"/>
      <c r="H329" s="247"/>
      <c r="I329" s="247"/>
      <c r="J329" s="247"/>
      <c r="K329" s="247"/>
      <c r="L329" s="247"/>
      <c r="M329" s="247"/>
      <c r="N329" s="247"/>
      <c r="O329" s="247"/>
      <c r="P329" s="247"/>
      <c r="Q329" s="247">
        <v>12</v>
      </c>
      <c r="R329" s="247"/>
      <c r="S329" s="247"/>
      <c r="T329" s="247"/>
      <c r="U329" s="247"/>
      <c r="V329" s="247"/>
      <c r="W329" s="247"/>
      <c r="X329" s="247"/>
      <c r="Y329" s="247"/>
      <c r="Z329" s="247"/>
      <c r="AA329" s="247"/>
      <c r="AB329" s="247"/>
      <c r="AC329" s="247"/>
      <c r="AD329" s="247"/>
      <c r="AE329" s="369"/>
      <c r="AF329" s="353"/>
      <c r="AG329" s="353"/>
      <c r="AH329" s="353"/>
      <c r="AI329" s="353"/>
      <c r="AJ329" s="353"/>
      <c r="AK329" s="353"/>
      <c r="AL329" s="353"/>
      <c r="AM329" s="358"/>
      <c r="AN329" s="358"/>
      <c r="AO329" s="358"/>
      <c r="AP329" s="358"/>
      <c r="AQ329" s="358"/>
      <c r="AR329" s="358"/>
      <c r="AS329" s="248">
        <f>SUM(AE329:AR329)</f>
        <v>0</v>
      </c>
    </row>
    <row r="330" spans="1:45" hidden="1" outlineLevel="1">
      <c r="B330" s="246" t="s">
        <v>956</v>
      </c>
      <c r="C330" s="243" t="s">
        <v>145</v>
      </c>
      <c r="D330" s="247"/>
      <c r="E330" s="247"/>
      <c r="F330" s="247"/>
      <c r="G330" s="247"/>
      <c r="H330" s="247"/>
      <c r="I330" s="247"/>
      <c r="J330" s="247"/>
      <c r="K330" s="247"/>
      <c r="L330" s="247"/>
      <c r="M330" s="247"/>
      <c r="N330" s="247"/>
      <c r="O330" s="247"/>
      <c r="P330" s="247"/>
      <c r="Q330" s="247">
        <f>Q329</f>
        <v>12</v>
      </c>
      <c r="R330" s="247"/>
      <c r="S330" s="247"/>
      <c r="T330" s="247"/>
      <c r="U330" s="247"/>
      <c r="V330" s="247"/>
      <c r="W330" s="247"/>
      <c r="X330" s="247"/>
      <c r="Y330" s="247"/>
      <c r="Z330" s="247"/>
      <c r="AA330" s="247"/>
      <c r="AB330" s="247"/>
      <c r="AC330" s="247"/>
      <c r="AD330" s="247"/>
      <c r="AE330" s="354">
        <f>AE329</f>
        <v>0</v>
      </c>
      <c r="AF330" s="354">
        <f t="shared" ref="AF330" si="901">AF329</f>
        <v>0</v>
      </c>
      <c r="AG330" s="354">
        <f t="shared" ref="AG330" si="902">AG329</f>
        <v>0</v>
      </c>
      <c r="AH330" s="354">
        <f t="shared" ref="AH330" si="903">AH329</f>
        <v>0</v>
      </c>
      <c r="AI330" s="354">
        <f t="shared" ref="AI330" si="904">AI329</f>
        <v>0</v>
      </c>
      <c r="AJ330" s="354">
        <f t="shared" ref="AJ330" si="905">AJ329</f>
        <v>0</v>
      </c>
      <c r="AK330" s="354">
        <f t="shared" ref="AK330" si="906">AK329</f>
        <v>0</v>
      </c>
      <c r="AL330" s="354">
        <f t="shared" ref="AL330" si="907">AL329</f>
        <v>0</v>
      </c>
      <c r="AM330" s="354">
        <f t="shared" ref="AM330" si="908">AM329</f>
        <v>0</v>
      </c>
      <c r="AN330" s="354">
        <f t="shared" ref="AN330" si="909">AN329</f>
        <v>0</v>
      </c>
      <c r="AO330" s="354">
        <f t="shared" ref="AO330" si="910">AO329</f>
        <v>0</v>
      </c>
      <c r="AP330" s="354">
        <f t="shared" ref="AP330" si="911">AP329</f>
        <v>0</v>
      </c>
      <c r="AQ330" s="354">
        <f t="shared" ref="AQ330" si="912">AQ329</f>
        <v>0</v>
      </c>
      <c r="AR330" s="354">
        <f t="shared" ref="AR330" si="913">AR329</f>
        <v>0</v>
      </c>
      <c r="AS330" s="258"/>
    </row>
    <row r="331" spans="1:45" hidden="1" outlineLevel="1">
      <c r="B331" s="265"/>
      <c r="C331" s="243"/>
      <c r="D331" s="243"/>
      <c r="E331" s="243"/>
      <c r="F331" s="243"/>
      <c r="G331" s="243"/>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355"/>
      <c r="AF331" s="368"/>
      <c r="AG331" s="368"/>
      <c r="AH331" s="368"/>
      <c r="AI331" s="368"/>
      <c r="AJ331" s="368"/>
      <c r="AK331" s="368"/>
      <c r="AL331" s="368"/>
      <c r="AM331" s="368"/>
      <c r="AN331" s="368"/>
      <c r="AO331" s="368"/>
      <c r="AP331" s="368"/>
      <c r="AQ331" s="368"/>
      <c r="AR331" s="368"/>
      <c r="AS331" s="258"/>
    </row>
    <row r="332" spans="1:45" ht="15.75" hidden="1" outlineLevel="1">
      <c r="B332" s="240" t="s">
        <v>462</v>
      </c>
      <c r="C332" s="243"/>
      <c r="D332" s="243"/>
      <c r="E332" s="243"/>
      <c r="F332" s="243"/>
      <c r="G332" s="243"/>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355"/>
      <c r="AF332" s="368"/>
      <c r="AG332" s="368"/>
      <c r="AH332" s="368"/>
      <c r="AI332" s="368"/>
      <c r="AJ332" s="368"/>
      <c r="AK332" s="368"/>
      <c r="AL332" s="368"/>
      <c r="AM332" s="368"/>
      <c r="AN332" s="368"/>
      <c r="AO332" s="368"/>
      <c r="AP332" s="368"/>
      <c r="AQ332" s="368"/>
      <c r="AR332" s="368"/>
      <c r="AS332" s="258"/>
    </row>
    <row r="333" spans="1:45" hidden="1" outlineLevel="1">
      <c r="A333" s="449">
        <v>33</v>
      </c>
      <c r="B333" s="265" t="s">
        <v>108</v>
      </c>
      <c r="C333" s="243" t="s">
        <v>22</v>
      </c>
      <c r="D333" s="247"/>
      <c r="E333" s="247"/>
      <c r="F333" s="247"/>
      <c r="G333" s="247"/>
      <c r="H333" s="247"/>
      <c r="I333" s="247"/>
      <c r="J333" s="247"/>
      <c r="K333" s="247"/>
      <c r="L333" s="247"/>
      <c r="M333" s="247"/>
      <c r="N333" s="247"/>
      <c r="O333" s="247"/>
      <c r="P333" s="247"/>
      <c r="Q333" s="247">
        <v>0</v>
      </c>
      <c r="R333" s="247"/>
      <c r="S333" s="247"/>
      <c r="T333" s="247"/>
      <c r="U333" s="247"/>
      <c r="V333" s="247"/>
      <c r="W333" s="247"/>
      <c r="X333" s="247"/>
      <c r="Y333" s="247"/>
      <c r="Z333" s="247"/>
      <c r="AA333" s="247"/>
      <c r="AB333" s="247"/>
      <c r="AC333" s="247"/>
      <c r="AD333" s="247"/>
      <c r="AE333" s="369"/>
      <c r="AF333" s="353"/>
      <c r="AG333" s="353"/>
      <c r="AH333" s="353"/>
      <c r="AI333" s="353"/>
      <c r="AJ333" s="353"/>
      <c r="AK333" s="353"/>
      <c r="AL333" s="353"/>
      <c r="AM333" s="358"/>
      <c r="AN333" s="358"/>
      <c r="AO333" s="358"/>
      <c r="AP333" s="358"/>
      <c r="AQ333" s="358"/>
      <c r="AR333" s="358"/>
      <c r="AS333" s="248">
        <f>SUM(AE333:AR333)</f>
        <v>0</v>
      </c>
    </row>
    <row r="334" spans="1:45" hidden="1" outlineLevel="1">
      <c r="B334" s="246" t="s">
        <v>956</v>
      </c>
      <c r="C334" s="243" t="s">
        <v>145</v>
      </c>
      <c r="D334" s="247"/>
      <c r="E334" s="247"/>
      <c r="F334" s="247"/>
      <c r="G334" s="247"/>
      <c r="H334" s="247"/>
      <c r="I334" s="247"/>
      <c r="J334" s="247"/>
      <c r="K334" s="247"/>
      <c r="L334" s="247"/>
      <c r="M334" s="247"/>
      <c r="N334" s="247"/>
      <c r="O334" s="247"/>
      <c r="P334" s="247"/>
      <c r="Q334" s="247">
        <f>Q333</f>
        <v>0</v>
      </c>
      <c r="R334" s="247"/>
      <c r="S334" s="247"/>
      <c r="T334" s="247"/>
      <c r="U334" s="247"/>
      <c r="V334" s="247"/>
      <c r="W334" s="247"/>
      <c r="X334" s="247"/>
      <c r="Y334" s="247"/>
      <c r="Z334" s="247"/>
      <c r="AA334" s="247"/>
      <c r="AB334" s="247"/>
      <c r="AC334" s="247"/>
      <c r="AD334" s="247"/>
      <c r="AE334" s="354">
        <f>AE333</f>
        <v>0</v>
      </c>
      <c r="AF334" s="354">
        <f t="shared" ref="AF334" si="914">AF333</f>
        <v>0</v>
      </c>
      <c r="AG334" s="354">
        <f t="shared" ref="AG334" si="915">AG333</f>
        <v>0</v>
      </c>
      <c r="AH334" s="354">
        <f t="shared" ref="AH334" si="916">AH333</f>
        <v>0</v>
      </c>
      <c r="AI334" s="354">
        <f t="shared" ref="AI334" si="917">AI333</f>
        <v>0</v>
      </c>
      <c r="AJ334" s="354">
        <f t="shared" ref="AJ334" si="918">AJ333</f>
        <v>0</v>
      </c>
      <c r="AK334" s="354">
        <f t="shared" ref="AK334" si="919">AK333</f>
        <v>0</v>
      </c>
      <c r="AL334" s="354">
        <f t="shared" ref="AL334" si="920">AL333</f>
        <v>0</v>
      </c>
      <c r="AM334" s="354">
        <f t="shared" ref="AM334" si="921">AM333</f>
        <v>0</v>
      </c>
      <c r="AN334" s="354">
        <f t="shared" ref="AN334" si="922">AN333</f>
        <v>0</v>
      </c>
      <c r="AO334" s="354">
        <f t="shared" ref="AO334" si="923">AO333</f>
        <v>0</v>
      </c>
      <c r="AP334" s="354">
        <f t="shared" ref="AP334" si="924">AP333</f>
        <v>0</v>
      </c>
      <c r="AQ334" s="354">
        <f t="shared" ref="AQ334" si="925">AQ333</f>
        <v>0</v>
      </c>
      <c r="AR334" s="354">
        <f t="shared" ref="AR334" si="926">AR333</f>
        <v>0</v>
      </c>
      <c r="AS334" s="258"/>
    </row>
    <row r="335" spans="1:45" hidden="1" outlineLevel="1">
      <c r="B335" s="265"/>
      <c r="C335" s="243"/>
      <c r="D335" s="243"/>
      <c r="E335" s="243"/>
      <c r="F335" s="243"/>
      <c r="G335" s="243"/>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355"/>
      <c r="AF335" s="368"/>
      <c r="AG335" s="368"/>
      <c r="AH335" s="368"/>
      <c r="AI335" s="368"/>
      <c r="AJ335" s="368"/>
      <c r="AK335" s="368"/>
      <c r="AL335" s="368"/>
      <c r="AM335" s="368"/>
      <c r="AN335" s="368"/>
      <c r="AO335" s="368"/>
      <c r="AP335" s="368"/>
      <c r="AQ335" s="368"/>
      <c r="AR335" s="368"/>
      <c r="AS335" s="258"/>
    </row>
    <row r="336" spans="1:45" hidden="1" outlineLevel="1">
      <c r="A336" s="449">
        <v>34</v>
      </c>
      <c r="B336" s="265" t="s">
        <v>109</v>
      </c>
      <c r="C336" s="243" t="s">
        <v>22</v>
      </c>
      <c r="D336" s="247"/>
      <c r="E336" s="247"/>
      <c r="F336" s="247"/>
      <c r="G336" s="247"/>
      <c r="H336" s="247"/>
      <c r="I336" s="247"/>
      <c r="J336" s="247"/>
      <c r="K336" s="247"/>
      <c r="L336" s="247"/>
      <c r="M336" s="247"/>
      <c r="N336" s="247"/>
      <c r="O336" s="247"/>
      <c r="P336" s="247"/>
      <c r="Q336" s="247">
        <v>0</v>
      </c>
      <c r="R336" s="247"/>
      <c r="S336" s="247"/>
      <c r="T336" s="247"/>
      <c r="U336" s="247"/>
      <c r="V336" s="247"/>
      <c r="W336" s="247"/>
      <c r="X336" s="247"/>
      <c r="Y336" s="247"/>
      <c r="Z336" s="247"/>
      <c r="AA336" s="247"/>
      <c r="AB336" s="247"/>
      <c r="AC336" s="247"/>
      <c r="AD336" s="247"/>
      <c r="AE336" s="369"/>
      <c r="AF336" s="353"/>
      <c r="AG336" s="353"/>
      <c r="AH336" s="353"/>
      <c r="AI336" s="353"/>
      <c r="AJ336" s="353"/>
      <c r="AK336" s="353"/>
      <c r="AL336" s="353"/>
      <c r="AM336" s="358"/>
      <c r="AN336" s="358"/>
      <c r="AO336" s="358"/>
      <c r="AP336" s="358"/>
      <c r="AQ336" s="358"/>
      <c r="AR336" s="358"/>
      <c r="AS336" s="248">
        <f>SUM(AE336:AR336)</f>
        <v>0</v>
      </c>
    </row>
    <row r="337" spans="1:45" hidden="1" outlineLevel="1">
      <c r="B337" s="246" t="s">
        <v>956</v>
      </c>
      <c r="C337" s="243" t="s">
        <v>145</v>
      </c>
      <c r="D337" s="247"/>
      <c r="E337" s="247"/>
      <c r="F337" s="247"/>
      <c r="G337" s="247"/>
      <c r="H337" s="247"/>
      <c r="I337" s="247"/>
      <c r="J337" s="247"/>
      <c r="K337" s="247"/>
      <c r="L337" s="247"/>
      <c r="M337" s="247"/>
      <c r="N337" s="247"/>
      <c r="O337" s="247"/>
      <c r="P337" s="247"/>
      <c r="Q337" s="247">
        <f>Q336</f>
        <v>0</v>
      </c>
      <c r="R337" s="247"/>
      <c r="S337" s="247"/>
      <c r="T337" s="247"/>
      <c r="U337" s="247"/>
      <c r="V337" s="247"/>
      <c r="W337" s="247"/>
      <c r="X337" s="247"/>
      <c r="Y337" s="247"/>
      <c r="Z337" s="247"/>
      <c r="AA337" s="247"/>
      <c r="AB337" s="247"/>
      <c r="AC337" s="247"/>
      <c r="AD337" s="247"/>
      <c r="AE337" s="354">
        <f>AE336</f>
        <v>0</v>
      </c>
      <c r="AF337" s="354">
        <f t="shared" ref="AF337" si="927">AF336</f>
        <v>0</v>
      </c>
      <c r="AG337" s="354">
        <f t="shared" ref="AG337" si="928">AG336</f>
        <v>0</v>
      </c>
      <c r="AH337" s="354">
        <f t="shared" ref="AH337" si="929">AH336</f>
        <v>0</v>
      </c>
      <c r="AI337" s="354">
        <f t="shared" ref="AI337" si="930">AI336</f>
        <v>0</v>
      </c>
      <c r="AJ337" s="354">
        <f t="shared" ref="AJ337" si="931">AJ336</f>
        <v>0</v>
      </c>
      <c r="AK337" s="354">
        <f t="shared" ref="AK337" si="932">AK336</f>
        <v>0</v>
      </c>
      <c r="AL337" s="354">
        <f t="shared" ref="AL337" si="933">AL336</f>
        <v>0</v>
      </c>
      <c r="AM337" s="354">
        <f t="shared" ref="AM337" si="934">AM336</f>
        <v>0</v>
      </c>
      <c r="AN337" s="354">
        <f t="shared" ref="AN337" si="935">AN336</f>
        <v>0</v>
      </c>
      <c r="AO337" s="354">
        <f t="shared" ref="AO337" si="936">AO336</f>
        <v>0</v>
      </c>
      <c r="AP337" s="354">
        <f t="shared" ref="AP337" si="937">AP336</f>
        <v>0</v>
      </c>
      <c r="AQ337" s="354">
        <f t="shared" ref="AQ337" si="938">AQ336</f>
        <v>0</v>
      </c>
      <c r="AR337" s="354">
        <f t="shared" ref="AR337" si="939">AR336</f>
        <v>0</v>
      </c>
      <c r="AS337" s="258"/>
    </row>
    <row r="338" spans="1:45" hidden="1" outlineLevel="1">
      <c r="B338" s="265"/>
      <c r="C338" s="243"/>
      <c r="D338" s="243"/>
      <c r="E338" s="243"/>
      <c r="F338" s="243"/>
      <c r="G338" s="243"/>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355"/>
      <c r="AF338" s="368"/>
      <c r="AG338" s="368"/>
      <c r="AH338" s="368"/>
      <c r="AI338" s="368"/>
      <c r="AJ338" s="368"/>
      <c r="AK338" s="368"/>
      <c r="AL338" s="368"/>
      <c r="AM338" s="368"/>
      <c r="AN338" s="368"/>
      <c r="AO338" s="368"/>
      <c r="AP338" s="368"/>
      <c r="AQ338" s="368"/>
      <c r="AR338" s="368"/>
      <c r="AS338" s="258"/>
    </row>
    <row r="339" spans="1:45" hidden="1" outlineLevel="1">
      <c r="A339" s="449">
        <v>35</v>
      </c>
      <c r="B339" s="265" t="s">
        <v>110</v>
      </c>
      <c r="C339" s="243" t="s">
        <v>22</v>
      </c>
      <c r="D339" s="247"/>
      <c r="E339" s="247"/>
      <c r="F339" s="247"/>
      <c r="G339" s="247"/>
      <c r="H339" s="247"/>
      <c r="I339" s="247"/>
      <c r="J339" s="247"/>
      <c r="K339" s="247"/>
      <c r="L339" s="247"/>
      <c r="M339" s="247"/>
      <c r="N339" s="247"/>
      <c r="O339" s="247"/>
      <c r="P339" s="247"/>
      <c r="Q339" s="247">
        <v>0</v>
      </c>
      <c r="R339" s="247"/>
      <c r="S339" s="247"/>
      <c r="T339" s="247"/>
      <c r="U339" s="247"/>
      <c r="V339" s="247"/>
      <c r="W339" s="247"/>
      <c r="X339" s="247"/>
      <c r="Y339" s="247"/>
      <c r="Z339" s="247"/>
      <c r="AA339" s="247"/>
      <c r="AB339" s="247"/>
      <c r="AC339" s="247"/>
      <c r="AD339" s="247"/>
      <c r="AE339" s="369"/>
      <c r="AF339" s="353"/>
      <c r="AG339" s="353"/>
      <c r="AH339" s="353"/>
      <c r="AI339" s="353"/>
      <c r="AJ339" s="353"/>
      <c r="AK339" s="353"/>
      <c r="AL339" s="353"/>
      <c r="AM339" s="358"/>
      <c r="AN339" s="358"/>
      <c r="AO339" s="358"/>
      <c r="AP339" s="358"/>
      <c r="AQ339" s="358"/>
      <c r="AR339" s="358"/>
      <c r="AS339" s="248">
        <f>SUM(AE339:AR339)</f>
        <v>0</v>
      </c>
    </row>
    <row r="340" spans="1:45" hidden="1" outlineLevel="1">
      <c r="B340" s="246" t="s">
        <v>956</v>
      </c>
      <c r="C340" s="243" t="s">
        <v>145</v>
      </c>
      <c r="D340" s="247"/>
      <c r="E340" s="247"/>
      <c r="F340" s="247"/>
      <c r="G340" s="247"/>
      <c r="H340" s="247"/>
      <c r="I340" s="247"/>
      <c r="J340" s="247"/>
      <c r="K340" s="247"/>
      <c r="L340" s="247"/>
      <c r="M340" s="247"/>
      <c r="N340" s="247"/>
      <c r="O340" s="247"/>
      <c r="P340" s="247"/>
      <c r="Q340" s="247">
        <f>Q339</f>
        <v>0</v>
      </c>
      <c r="R340" s="247"/>
      <c r="S340" s="247"/>
      <c r="T340" s="247"/>
      <c r="U340" s="247"/>
      <c r="V340" s="247"/>
      <c r="W340" s="247"/>
      <c r="X340" s="247"/>
      <c r="Y340" s="247"/>
      <c r="Z340" s="247"/>
      <c r="AA340" s="247"/>
      <c r="AB340" s="247"/>
      <c r="AC340" s="247"/>
      <c r="AD340" s="247"/>
      <c r="AE340" s="354">
        <f>AE339</f>
        <v>0</v>
      </c>
      <c r="AF340" s="354">
        <f t="shared" ref="AF340" si="940">AF339</f>
        <v>0</v>
      </c>
      <c r="AG340" s="354">
        <f t="shared" ref="AG340" si="941">AG339</f>
        <v>0</v>
      </c>
      <c r="AH340" s="354">
        <f t="shared" ref="AH340" si="942">AH339</f>
        <v>0</v>
      </c>
      <c r="AI340" s="354">
        <f t="shared" ref="AI340" si="943">AI339</f>
        <v>0</v>
      </c>
      <c r="AJ340" s="354">
        <f t="shared" ref="AJ340" si="944">AJ339</f>
        <v>0</v>
      </c>
      <c r="AK340" s="354">
        <f t="shared" ref="AK340" si="945">AK339</f>
        <v>0</v>
      </c>
      <c r="AL340" s="354">
        <f t="shared" ref="AL340" si="946">AL339</f>
        <v>0</v>
      </c>
      <c r="AM340" s="354">
        <f t="shared" ref="AM340" si="947">AM339</f>
        <v>0</v>
      </c>
      <c r="AN340" s="354">
        <f t="shared" ref="AN340" si="948">AN339</f>
        <v>0</v>
      </c>
      <c r="AO340" s="354">
        <f t="shared" ref="AO340" si="949">AO339</f>
        <v>0</v>
      </c>
      <c r="AP340" s="354">
        <f t="shared" ref="AP340" si="950">AP339</f>
        <v>0</v>
      </c>
      <c r="AQ340" s="354">
        <f t="shared" ref="AQ340" si="951">AQ339</f>
        <v>0</v>
      </c>
      <c r="AR340" s="354">
        <f t="shared" ref="AR340" si="952">AR339</f>
        <v>0</v>
      </c>
      <c r="AS340" s="258"/>
    </row>
    <row r="341" spans="1:45" hidden="1" outlineLevel="1">
      <c r="B341" s="246"/>
      <c r="C341" s="243"/>
      <c r="D341" s="243"/>
      <c r="E341" s="243"/>
      <c r="F341" s="243"/>
      <c r="G341" s="243"/>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355"/>
      <c r="AF341" s="368"/>
      <c r="AG341" s="368"/>
      <c r="AH341" s="368"/>
      <c r="AI341" s="368"/>
      <c r="AJ341" s="368"/>
      <c r="AK341" s="368"/>
      <c r="AL341" s="368"/>
      <c r="AM341" s="368"/>
      <c r="AN341" s="368"/>
      <c r="AO341" s="368"/>
      <c r="AP341" s="368"/>
      <c r="AQ341" s="368"/>
      <c r="AR341" s="368"/>
      <c r="AS341" s="258"/>
    </row>
    <row r="342" spans="1:45" ht="15.75" hidden="1" outlineLevel="1">
      <c r="B342" s="240" t="s">
        <v>463</v>
      </c>
      <c r="C342" s="243"/>
      <c r="D342" s="243"/>
      <c r="E342" s="243"/>
      <c r="F342" s="243"/>
      <c r="G342" s="243"/>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355"/>
      <c r="AF342" s="368"/>
      <c r="AG342" s="368"/>
      <c r="AH342" s="368"/>
      <c r="AI342" s="368"/>
      <c r="AJ342" s="368"/>
      <c r="AK342" s="368"/>
      <c r="AL342" s="368"/>
      <c r="AM342" s="368"/>
      <c r="AN342" s="368"/>
      <c r="AO342" s="368"/>
      <c r="AP342" s="368"/>
      <c r="AQ342" s="368"/>
      <c r="AR342" s="368"/>
      <c r="AS342" s="258"/>
    </row>
    <row r="343" spans="1:45" ht="45" hidden="1" outlineLevel="1">
      <c r="A343" s="449">
        <v>36</v>
      </c>
      <c r="B343" s="265" t="s">
        <v>111</v>
      </c>
      <c r="C343" s="243" t="s">
        <v>22</v>
      </c>
      <c r="D343" s="247"/>
      <c r="E343" s="247"/>
      <c r="F343" s="247"/>
      <c r="G343" s="247"/>
      <c r="H343" s="247"/>
      <c r="I343" s="247"/>
      <c r="J343" s="247"/>
      <c r="K343" s="247"/>
      <c r="L343" s="247"/>
      <c r="M343" s="247"/>
      <c r="N343" s="247"/>
      <c r="O343" s="247"/>
      <c r="P343" s="247"/>
      <c r="Q343" s="247">
        <v>12</v>
      </c>
      <c r="R343" s="247"/>
      <c r="S343" s="247"/>
      <c r="T343" s="247"/>
      <c r="U343" s="247"/>
      <c r="V343" s="247"/>
      <c r="W343" s="247"/>
      <c r="X343" s="247"/>
      <c r="Y343" s="247"/>
      <c r="Z343" s="247"/>
      <c r="AA343" s="247"/>
      <c r="AB343" s="247"/>
      <c r="AC343" s="247"/>
      <c r="AD343" s="247"/>
      <c r="AE343" s="369"/>
      <c r="AF343" s="353"/>
      <c r="AG343" s="353"/>
      <c r="AH343" s="353"/>
      <c r="AI343" s="353"/>
      <c r="AJ343" s="353"/>
      <c r="AK343" s="353"/>
      <c r="AL343" s="353"/>
      <c r="AM343" s="358"/>
      <c r="AN343" s="358"/>
      <c r="AO343" s="358"/>
      <c r="AP343" s="358"/>
      <c r="AQ343" s="358"/>
      <c r="AR343" s="358"/>
      <c r="AS343" s="248">
        <f>SUM(AE343:AR343)</f>
        <v>0</v>
      </c>
    </row>
    <row r="344" spans="1:45" hidden="1" outlineLevel="1">
      <c r="B344" s="246" t="s">
        <v>956</v>
      </c>
      <c r="C344" s="243" t="s">
        <v>145</v>
      </c>
      <c r="D344" s="247"/>
      <c r="E344" s="247"/>
      <c r="F344" s="247"/>
      <c r="G344" s="247"/>
      <c r="H344" s="247"/>
      <c r="I344" s="247"/>
      <c r="J344" s="247"/>
      <c r="K344" s="247"/>
      <c r="L344" s="247"/>
      <c r="M344" s="247"/>
      <c r="N344" s="247"/>
      <c r="O344" s="247"/>
      <c r="P344" s="247"/>
      <c r="Q344" s="247">
        <f>Q343</f>
        <v>12</v>
      </c>
      <c r="R344" s="247"/>
      <c r="S344" s="247"/>
      <c r="T344" s="247"/>
      <c r="U344" s="247"/>
      <c r="V344" s="247"/>
      <c r="W344" s="247"/>
      <c r="X344" s="247"/>
      <c r="Y344" s="247"/>
      <c r="Z344" s="247"/>
      <c r="AA344" s="247"/>
      <c r="AB344" s="247"/>
      <c r="AC344" s="247"/>
      <c r="AD344" s="247"/>
      <c r="AE344" s="354">
        <f>AE343</f>
        <v>0</v>
      </c>
      <c r="AF344" s="354">
        <f t="shared" ref="AF344" si="953">AF343</f>
        <v>0</v>
      </c>
      <c r="AG344" s="354">
        <f t="shared" ref="AG344" si="954">AG343</f>
        <v>0</v>
      </c>
      <c r="AH344" s="354">
        <f t="shared" ref="AH344" si="955">AH343</f>
        <v>0</v>
      </c>
      <c r="AI344" s="354">
        <f t="shared" ref="AI344" si="956">AI343</f>
        <v>0</v>
      </c>
      <c r="AJ344" s="354">
        <f t="shared" ref="AJ344" si="957">AJ343</f>
        <v>0</v>
      </c>
      <c r="AK344" s="354">
        <f t="shared" ref="AK344" si="958">AK343</f>
        <v>0</v>
      </c>
      <c r="AL344" s="354">
        <f t="shared" ref="AL344" si="959">AL343</f>
        <v>0</v>
      </c>
      <c r="AM344" s="354">
        <f t="shared" ref="AM344" si="960">AM343</f>
        <v>0</v>
      </c>
      <c r="AN344" s="354">
        <f t="shared" ref="AN344" si="961">AN343</f>
        <v>0</v>
      </c>
      <c r="AO344" s="354">
        <f t="shared" ref="AO344" si="962">AO343</f>
        <v>0</v>
      </c>
      <c r="AP344" s="354">
        <f t="shared" ref="AP344" si="963">AP343</f>
        <v>0</v>
      </c>
      <c r="AQ344" s="354">
        <f t="shared" ref="AQ344" si="964">AQ343</f>
        <v>0</v>
      </c>
      <c r="AR344" s="354">
        <f t="shared" ref="AR344" si="965">AR343</f>
        <v>0</v>
      </c>
      <c r="AS344" s="258"/>
    </row>
    <row r="345" spans="1:45" hidden="1" outlineLevel="1">
      <c r="B345" s="265"/>
      <c r="C345" s="243"/>
      <c r="D345" s="243"/>
      <c r="E345" s="243"/>
      <c r="F345" s="243"/>
      <c r="G345" s="243"/>
      <c r="H345" s="243"/>
      <c r="I345" s="243"/>
      <c r="J345" s="243"/>
      <c r="K345" s="243"/>
      <c r="L345" s="243"/>
      <c r="M345" s="243"/>
      <c r="N345" s="243"/>
      <c r="O345" s="243"/>
      <c r="P345" s="243"/>
      <c r="Q345" s="243"/>
      <c r="R345" s="243"/>
      <c r="S345" s="243"/>
      <c r="T345" s="243"/>
      <c r="U345" s="243"/>
      <c r="V345" s="243"/>
      <c r="W345" s="243"/>
      <c r="X345" s="243"/>
      <c r="Y345" s="243"/>
      <c r="Z345" s="243"/>
      <c r="AA345" s="243"/>
      <c r="AB345" s="243"/>
      <c r="AC345" s="243"/>
      <c r="AD345" s="243"/>
      <c r="AE345" s="355"/>
      <c r="AF345" s="368"/>
      <c r="AG345" s="368"/>
      <c r="AH345" s="368"/>
      <c r="AI345" s="368"/>
      <c r="AJ345" s="368"/>
      <c r="AK345" s="368"/>
      <c r="AL345" s="368"/>
      <c r="AM345" s="368"/>
      <c r="AN345" s="368"/>
      <c r="AO345" s="368"/>
      <c r="AP345" s="368"/>
      <c r="AQ345" s="368"/>
      <c r="AR345" s="368"/>
      <c r="AS345" s="258"/>
    </row>
    <row r="346" spans="1:45" hidden="1" outlineLevel="1">
      <c r="A346" s="449">
        <v>37</v>
      </c>
      <c r="B346" s="265" t="s">
        <v>112</v>
      </c>
      <c r="C346" s="243" t="s">
        <v>22</v>
      </c>
      <c r="D346" s="247"/>
      <c r="E346" s="247"/>
      <c r="F346" s="247"/>
      <c r="G346" s="247"/>
      <c r="H346" s="247"/>
      <c r="I346" s="247"/>
      <c r="J346" s="247"/>
      <c r="K346" s="247"/>
      <c r="L346" s="247"/>
      <c r="M346" s="247"/>
      <c r="N346" s="247"/>
      <c r="O346" s="247"/>
      <c r="P346" s="247"/>
      <c r="Q346" s="247">
        <v>12</v>
      </c>
      <c r="R346" s="247"/>
      <c r="S346" s="247"/>
      <c r="T346" s="247"/>
      <c r="U346" s="247"/>
      <c r="V346" s="247"/>
      <c r="W346" s="247"/>
      <c r="X346" s="247"/>
      <c r="Y346" s="247"/>
      <c r="Z346" s="247"/>
      <c r="AA346" s="247"/>
      <c r="AB346" s="247"/>
      <c r="AC346" s="247"/>
      <c r="AD346" s="247"/>
      <c r="AE346" s="369"/>
      <c r="AF346" s="353"/>
      <c r="AG346" s="353"/>
      <c r="AH346" s="353"/>
      <c r="AI346" s="353"/>
      <c r="AJ346" s="353"/>
      <c r="AK346" s="353"/>
      <c r="AL346" s="353"/>
      <c r="AM346" s="358"/>
      <c r="AN346" s="358"/>
      <c r="AO346" s="358"/>
      <c r="AP346" s="358"/>
      <c r="AQ346" s="358"/>
      <c r="AR346" s="358"/>
      <c r="AS346" s="248">
        <f>SUM(AE346:AR346)</f>
        <v>0</v>
      </c>
    </row>
    <row r="347" spans="1:45" hidden="1" outlineLevel="1">
      <c r="B347" s="246" t="s">
        <v>956</v>
      </c>
      <c r="C347" s="243" t="s">
        <v>145</v>
      </c>
      <c r="D347" s="247"/>
      <c r="E347" s="247"/>
      <c r="F347" s="247"/>
      <c r="G347" s="247"/>
      <c r="H347" s="247"/>
      <c r="I347" s="247"/>
      <c r="J347" s="247"/>
      <c r="K347" s="247"/>
      <c r="L347" s="247"/>
      <c r="M347" s="247"/>
      <c r="N347" s="247"/>
      <c r="O347" s="247"/>
      <c r="P347" s="247"/>
      <c r="Q347" s="247">
        <f>Q346</f>
        <v>12</v>
      </c>
      <c r="R347" s="247"/>
      <c r="S347" s="247"/>
      <c r="T347" s="247"/>
      <c r="U347" s="247"/>
      <c r="V347" s="247"/>
      <c r="W347" s="247"/>
      <c r="X347" s="247"/>
      <c r="Y347" s="247"/>
      <c r="Z347" s="247"/>
      <c r="AA347" s="247"/>
      <c r="AB347" s="247"/>
      <c r="AC347" s="247"/>
      <c r="AD347" s="247"/>
      <c r="AE347" s="354">
        <f>AE346</f>
        <v>0</v>
      </c>
      <c r="AF347" s="354">
        <f t="shared" ref="AF347" si="966">AF346</f>
        <v>0</v>
      </c>
      <c r="AG347" s="354">
        <f t="shared" ref="AG347" si="967">AG346</f>
        <v>0</v>
      </c>
      <c r="AH347" s="354">
        <f t="shared" ref="AH347" si="968">AH346</f>
        <v>0</v>
      </c>
      <c r="AI347" s="354">
        <f t="shared" ref="AI347" si="969">AI346</f>
        <v>0</v>
      </c>
      <c r="AJ347" s="354">
        <f t="shared" ref="AJ347" si="970">AJ346</f>
        <v>0</v>
      </c>
      <c r="AK347" s="354">
        <f t="shared" ref="AK347" si="971">AK346</f>
        <v>0</v>
      </c>
      <c r="AL347" s="354">
        <f t="shared" ref="AL347" si="972">AL346</f>
        <v>0</v>
      </c>
      <c r="AM347" s="354">
        <f t="shared" ref="AM347" si="973">AM346</f>
        <v>0</v>
      </c>
      <c r="AN347" s="354">
        <f t="shared" ref="AN347" si="974">AN346</f>
        <v>0</v>
      </c>
      <c r="AO347" s="354">
        <f t="shared" ref="AO347" si="975">AO346</f>
        <v>0</v>
      </c>
      <c r="AP347" s="354">
        <f t="shared" ref="AP347" si="976">AP346</f>
        <v>0</v>
      </c>
      <c r="AQ347" s="354">
        <f t="shared" ref="AQ347" si="977">AQ346</f>
        <v>0</v>
      </c>
      <c r="AR347" s="354">
        <f t="shared" ref="AR347" si="978">AR346</f>
        <v>0</v>
      </c>
      <c r="AS347" s="258"/>
    </row>
    <row r="348" spans="1:45" hidden="1" outlineLevel="1">
      <c r="B348" s="265"/>
      <c r="C348" s="243"/>
      <c r="D348" s="243"/>
      <c r="E348" s="243"/>
      <c r="F348" s="243"/>
      <c r="G348" s="243"/>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355"/>
      <c r="AF348" s="368"/>
      <c r="AG348" s="368"/>
      <c r="AH348" s="368"/>
      <c r="AI348" s="368"/>
      <c r="AJ348" s="368"/>
      <c r="AK348" s="368"/>
      <c r="AL348" s="368"/>
      <c r="AM348" s="368"/>
      <c r="AN348" s="368"/>
      <c r="AO348" s="368"/>
      <c r="AP348" s="368"/>
      <c r="AQ348" s="368"/>
      <c r="AR348" s="368"/>
      <c r="AS348" s="258"/>
    </row>
    <row r="349" spans="1:45" hidden="1" outlineLevel="1">
      <c r="A349" s="449">
        <v>38</v>
      </c>
      <c r="B349" s="265" t="s">
        <v>113</v>
      </c>
      <c r="C349" s="243" t="s">
        <v>22</v>
      </c>
      <c r="D349" s="247"/>
      <c r="E349" s="247"/>
      <c r="F349" s="247"/>
      <c r="G349" s="247"/>
      <c r="H349" s="247"/>
      <c r="I349" s="247"/>
      <c r="J349" s="247"/>
      <c r="K349" s="247"/>
      <c r="L349" s="247"/>
      <c r="M349" s="247"/>
      <c r="N349" s="247"/>
      <c r="O349" s="247"/>
      <c r="P349" s="247"/>
      <c r="Q349" s="247">
        <v>12</v>
      </c>
      <c r="R349" s="247"/>
      <c r="S349" s="247"/>
      <c r="T349" s="247"/>
      <c r="U349" s="247"/>
      <c r="V349" s="247"/>
      <c r="W349" s="247"/>
      <c r="X349" s="247"/>
      <c r="Y349" s="247"/>
      <c r="Z349" s="247"/>
      <c r="AA349" s="247"/>
      <c r="AB349" s="247"/>
      <c r="AC349" s="247"/>
      <c r="AD349" s="247"/>
      <c r="AE349" s="369"/>
      <c r="AF349" s="353"/>
      <c r="AG349" s="353"/>
      <c r="AH349" s="353"/>
      <c r="AI349" s="353"/>
      <c r="AJ349" s="353"/>
      <c r="AK349" s="353"/>
      <c r="AL349" s="353"/>
      <c r="AM349" s="358"/>
      <c r="AN349" s="358"/>
      <c r="AO349" s="358"/>
      <c r="AP349" s="358"/>
      <c r="AQ349" s="358"/>
      <c r="AR349" s="358"/>
      <c r="AS349" s="248">
        <f>SUM(AE349:AR349)</f>
        <v>0</v>
      </c>
    </row>
    <row r="350" spans="1:45" hidden="1" outlineLevel="1">
      <c r="B350" s="246" t="s">
        <v>956</v>
      </c>
      <c r="C350" s="243" t="s">
        <v>145</v>
      </c>
      <c r="D350" s="247"/>
      <c r="E350" s="247"/>
      <c r="F350" s="247"/>
      <c r="G350" s="247"/>
      <c r="H350" s="247"/>
      <c r="I350" s="247"/>
      <c r="J350" s="247"/>
      <c r="K350" s="247"/>
      <c r="L350" s="247"/>
      <c r="M350" s="247"/>
      <c r="N350" s="247"/>
      <c r="O350" s="247"/>
      <c r="P350" s="247"/>
      <c r="Q350" s="247">
        <f>Q349</f>
        <v>12</v>
      </c>
      <c r="R350" s="247"/>
      <c r="S350" s="247"/>
      <c r="T350" s="247"/>
      <c r="U350" s="247"/>
      <c r="V350" s="247"/>
      <c r="W350" s="247"/>
      <c r="X350" s="247"/>
      <c r="Y350" s="247"/>
      <c r="Z350" s="247"/>
      <c r="AA350" s="247"/>
      <c r="AB350" s="247"/>
      <c r="AC350" s="247"/>
      <c r="AD350" s="247"/>
      <c r="AE350" s="354">
        <f>AE349</f>
        <v>0</v>
      </c>
      <c r="AF350" s="354">
        <f t="shared" ref="AF350" si="979">AF349</f>
        <v>0</v>
      </c>
      <c r="AG350" s="354">
        <f t="shared" ref="AG350" si="980">AG349</f>
        <v>0</v>
      </c>
      <c r="AH350" s="354">
        <f t="shared" ref="AH350" si="981">AH349</f>
        <v>0</v>
      </c>
      <c r="AI350" s="354">
        <f t="shared" ref="AI350" si="982">AI349</f>
        <v>0</v>
      </c>
      <c r="AJ350" s="354">
        <f t="shared" ref="AJ350" si="983">AJ349</f>
        <v>0</v>
      </c>
      <c r="AK350" s="354">
        <f t="shared" ref="AK350" si="984">AK349</f>
        <v>0</v>
      </c>
      <c r="AL350" s="354">
        <f t="shared" ref="AL350" si="985">AL349</f>
        <v>0</v>
      </c>
      <c r="AM350" s="354">
        <f t="shared" ref="AM350" si="986">AM349</f>
        <v>0</v>
      </c>
      <c r="AN350" s="354">
        <f t="shared" ref="AN350" si="987">AN349</f>
        <v>0</v>
      </c>
      <c r="AO350" s="354">
        <f t="shared" ref="AO350" si="988">AO349</f>
        <v>0</v>
      </c>
      <c r="AP350" s="354">
        <f t="shared" ref="AP350" si="989">AP349</f>
        <v>0</v>
      </c>
      <c r="AQ350" s="354">
        <f t="shared" ref="AQ350" si="990">AQ349</f>
        <v>0</v>
      </c>
      <c r="AR350" s="354">
        <f t="shared" ref="AR350" si="991">AR349</f>
        <v>0</v>
      </c>
      <c r="AS350" s="258"/>
    </row>
    <row r="351" spans="1:45" hidden="1" outlineLevel="1">
      <c r="B351" s="265"/>
      <c r="C351" s="243"/>
      <c r="D351" s="243"/>
      <c r="E351" s="243"/>
      <c r="F351" s="243"/>
      <c r="G351" s="243"/>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355"/>
      <c r="AF351" s="368"/>
      <c r="AG351" s="368"/>
      <c r="AH351" s="368"/>
      <c r="AI351" s="368"/>
      <c r="AJ351" s="368"/>
      <c r="AK351" s="368"/>
      <c r="AL351" s="368"/>
      <c r="AM351" s="368"/>
      <c r="AN351" s="368"/>
      <c r="AO351" s="368"/>
      <c r="AP351" s="368"/>
      <c r="AQ351" s="368"/>
      <c r="AR351" s="368"/>
      <c r="AS351" s="258"/>
    </row>
    <row r="352" spans="1:45" ht="30" hidden="1" outlineLevel="1">
      <c r="A352" s="449">
        <v>39</v>
      </c>
      <c r="B352" s="265" t="s">
        <v>114</v>
      </c>
      <c r="C352" s="243" t="s">
        <v>22</v>
      </c>
      <c r="D352" s="247"/>
      <c r="E352" s="247"/>
      <c r="F352" s="247"/>
      <c r="G352" s="247"/>
      <c r="H352" s="247"/>
      <c r="I352" s="247"/>
      <c r="J352" s="247"/>
      <c r="K352" s="247"/>
      <c r="L352" s="247"/>
      <c r="M352" s="247"/>
      <c r="N352" s="247"/>
      <c r="O352" s="247"/>
      <c r="P352" s="247"/>
      <c r="Q352" s="247">
        <v>12</v>
      </c>
      <c r="R352" s="247"/>
      <c r="S352" s="247"/>
      <c r="T352" s="247"/>
      <c r="U352" s="247"/>
      <c r="V352" s="247"/>
      <c r="W352" s="247"/>
      <c r="X352" s="247"/>
      <c r="Y352" s="247"/>
      <c r="Z352" s="247"/>
      <c r="AA352" s="247"/>
      <c r="AB352" s="247"/>
      <c r="AC352" s="247"/>
      <c r="AD352" s="247"/>
      <c r="AE352" s="369"/>
      <c r="AF352" s="353"/>
      <c r="AG352" s="353"/>
      <c r="AH352" s="353"/>
      <c r="AI352" s="353"/>
      <c r="AJ352" s="353"/>
      <c r="AK352" s="353"/>
      <c r="AL352" s="353"/>
      <c r="AM352" s="358"/>
      <c r="AN352" s="358"/>
      <c r="AO352" s="358"/>
      <c r="AP352" s="358"/>
      <c r="AQ352" s="358"/>
      <c r="AR352" s="358"/>
      <c r="AS352" s="248">
        <f>SUM(AE352:AR352)</f>
        <v>0</v>
      </c>
    </row>
    <row r="353" spans="1:45" hidden="1" outlineLevel="1">
      <c r="B353" s="246" t="s">
        <v>956</v>
      </c>
      <c r="C353" s="243" t="s">
        <v>145</v>
      </c>
      <c r="D353" s="247"/>
      <c r="E353" s="247"/>
      <c r="F353" s="247"/>
      <c r="G353" s="247"/>
      <c r="H353" s="247"/>
      <c r="I353" s="247"/>
      <c r="J353" s="247"/>
      <c r="K353" s="247"/>
      <c r="L353" s="247"/>
      <c r="M353" s="247"/>
      <c r="N353" s="247"/>
      <c r="O353" s="247"/>
      <c r="P353" s="247"/>
      <c r="Q353" s="247">
        <f>Q352</f>
        <v>12</v>
      </c>
      <c r="R353" s="247"/>
      <c r="S353" s="247"/>
      <c r="T353" s="247"/>
      <c r="U353" s="247"/>
      <c r="V353" s="247"/>
      <c r="W353" s="247"/>
      <c r="X353" s="247"/>
      <c r="Y353" s="247"/>
      <c r="Z353" s="247"/>
      <c r="AA353" s="247"/>
      <c r="AB353" s="247"/>
      <c r="AC353" s="247"/>
      <c r="AD353" s="247"/>
      <c r="AE353" s="354">
        <f>AE352</f>
        <v>0</v>
      </c>
      <c r="AF353" s="354">
        <f t="shared" ref="AF353" si="992">AF352</f>
        <v>0</v>
      </c>
      <c r="AG353" s="354">
        <f t="shared" ref="AG353" si="993">AG352</f>
        <v>0</v>
      </c>
      <c r="AH353" s="354">
        <f t="shared" ref="AH353" si="994">AH352</f>
        <v>0</v>
      </c>
      <c r="AI353" s="354">
        <f t="shared" ref="AI353" si="995">AI352</f>
        <v>0</v>
      </c>
      <c r="AJ353" s="354">
        <f t="shared" ref="AJ353" si="996">AJ352</f>
        <v>0</v>
      </c>
      <c r="AK353" s="354">
        <f t="shared" ref="AK353" si="997">AK352</f>
        <v>0</v>
      </c>
      <c r="AL353" s="354">
        <f t="shared" ref="AL353" si="998">AL352</f>
        <v>0</v>
      </c>
      <c r="AM353" s="354">
        <f t="shared" ref="AM353" si="999">AM352</f>
        <v>0</v>
      </c>
      <c r="AN353" s="354">
        <f t="shared" ref="AN353" si="1000">AN352</f>
        <v>0</v>
      </c>
      <c r="AO353" s="354">
        <f t="shared" ref="AO353" si="1001">AO352</f>
        <v>0</v>
      </c>
      <c r="AP353" s="354">
        <f t="shared" ref="AP353" si="1002">AP352</f>
        <v>0</v>
      </c>
      <c r="AQ353" s="354">
        <f t="shared" ref="AQ353" si="1003">AQ352</f>
        <v>0</v>
      </c>
      <c r="AR353" s="354">
        <f t="shared" ref="AR353" si="1004">AR352</f>
        <v>0</v>
      </c>
      <c r="AS353" s="258"/>
    </row>
    <row r="354" spans="1:45" hidden="1" outlineLevel="1">
      <c r="B354" s="265"/>
      <c r="C354" s="243"/>
      <c r="D354" s="243"/>
      <c r="E354" s="243"/>
      <c r="F354" s="243"/>
      <c r="G354" s="243"/>
      <c r="H354" s="243"/>
      <c r="I354" s="243"/>
      <c r="J354" s="243"/>
      <c r="K354" s="243"/>
      <c r="L354" s="243"/>
      <c r="M354" s="243"/>
      <c r="N354" s="243"/>
      <c r="O354" s="243"/>
      <c r="P354" s="243"/>
      <c r="Q354" s="243"/>
      <c r="R354" s="243"/>
      <c r="S354" s="243"/>
      <c r="T354" s="243"/>
      <c r="U354" s="243"/>
      <c r="V354" s="243"/>
      <c r="W354" s="243"/>
      <c r="X354" s="243"/>
      <c r="Y354" s="243"/>
      <c r="Z354" s="243"/>
      <c r="AA354" s="243"/>
      <c r="AB354" s="243"/>
      <c r="AC354" s="243"/>
      <c r="AD354" s="243"/>
      <c r="AE354" s="355"/>
      <c r="AF354" s="368"/>
      <c r="AG354" s="368"/>
      <c r="AH354" s="368"/>
      <c r="AI354" s="368"/>
      <c r="AJ354" s="368"/>
      <c r="AK354" s="368"/>
      <c r="AL354" s="368"/>
      <c r="AM354" s="368"/>
      <c r="AN354" s="368"/>
      <c r="AO354" s="368"/>
      <c r="AP354" s="368"/>
      <c r="AQ354" s="368"/>
      <c r="AR354" s="368"/>
      <c r="AS354" s="258"/>
    </row>
    <row r="355" spans="1:45" ht="30" hidden="1" outlineLevel="1">
      <c r="A355" s="449">
        <v>40</v>
      </c>
      <c r="B355" s="265" t="s">
        <v>115</v>
      </c>
      <c r="C355" s="243" t="s">
        <v>22</v>
      </c>
      <c r="D355" s="247"/>
      <c r="E355" s="247"/>
      <c r="F355" s="247"/>
      <c r="G355" s="247"/>
      <c r="H355" s="247"/>
      <c r="I355" s="247"/>
      <c r="J355" s="247"/>
      <c r="K355" s="247"/>
      <c r="L355" s="247"/>
      <c r="M355" s="247"/>
      <c r="N355" s="247"/>
      <c r="O355" s="247"/>
      <c r="P355" s="247"/>
      <c r="Q355" s="247">
        <v>12</v>
      </c>
      <c r="R355" s="247"/>
      <c r="S355" s="247"/>
      <c r="T355" s="247"/>
      <c r="U355" s="247"/>
      <c r="V355" s="247"/>
      <c r="W355" s="247"/>
      <c r="X355" s="247"/>
      <c r="Y355" s="247"/>
      <c r="Z355" s="247"/>
      <c r="AA355" s="247"/>
      <c r="AB355" s="247"/>
      <c r="AC355" s="247"/>
      <c r="AD355" s="247"/>
      <c r="AE355" s="369"/>
      <c r="AF355" s="353"/>
      <c r="AG355" s="353"/>
      <c r="AH355" s="353"/>
      <c r="AI355" s="353"/>
      <c r="AJ355" s="353"/>
      <c r="AK355" s="353"/>
      <c r="AL355" s="353"/>
      <c r="AM355" s="358"/>
      <c r="AN355" s="358"/>
      <c r="AO355" s="358"/>
      <c r="AP355" s="358"/>
      <c r="AQ355" s="358"/>
      <c r="AR355" s="358"/>
      <c r="AS355" s="248">
        <f>SUM(AE355:AR355)</f>
        <v>0</v>
      </c>
    </row>
    <row r="356" spans="1:45" hidden="1" outlineLevel="1">
      <c r="B356" s="246" t="s">
        <v>956</v>
      </c>
      <c r="C356" s="243" t="s">
        <v>145</v>
      </c>
      <c r="D356" s="247"/>
      <c r="E356" s="247"/>
      <c r="F356" s="247"/>
      <c r="G356" s="247"/>
      <c r="H356" s="247"/>
      <c r="I356" s="247"/>
      <c r="J356" s="247"/>
      <c r="K356" s="247"/>
      <c r="L356" s="247"/>
      <c r="M356" s="247"/>
      <c r="N356" s="247"/>
      <c r="O356" s="247"/>
      <c r="P356" s="247"/>
      <c r="Q356" s="247">
        <f>Q355</f>
        <v>12</v>
      </c>
      <c r="R356" s="247"/>
      <c r="S356" s="247"/>
      <c r="T356" s="247"/>
      <c r="U356" s="247"/>
      <c r="V356" s="247"/>
      <c r="W356" s="247"/>
      <c r="X356" s="247"/>
      <c r="Y356" s="247"/>
      <c r="Z356" s="247"/>
      <c r="AA356" s="247"/>
      <c r="AB356" s="247"/>
      <c r="AC356" s="247"/>
      <c r="AD356" s="247"/>
      <c r="AE356" s="354">
        <f>AE355</f>
        <v>0</v>
      </c>
      <c r="AF356" s="354">
        <f t="shared" ref="AF356" si="1005">AF355</f>
        <v>0</v>
      </c>
      <c r="AG356" s="354">
        <f t="shared" ref="AG356" si="1006">AG355</f>
        <v>0</v>
      </c>
      <c r="AH356" s="354">
        <f t="shared" ref="AH356" si="1007">AH355</f>
        <v>0</v>
      </c>
      <c r="AI356" s="354">
        <f t="shared" ref="AI356" si="1008">AI355</f>
        <v>0</v>
      </c>
      <c r="AJ356" s="354">
        <f t="shared" ref="AJ356" si="1009">AJ355</f>
        <v>0</v>
      </c>
      <c r="AK356" s="354">
        <f t="shared" ref="AK356" si="1010">AK355</f>
        <v>0</v>
      </c>
      <c r="AL356" s="354">
        <f t="shared" ref="AL356" si="1011">AL355</f>
        <v>0</v>
      </c>
      <c r="AM356" s="354">
        <f t="shared" ref="AM356" si="1012">AM355</f>
        <v>0</v>
      </c>
      <c r="AN356" s="354">
        <f t="shared" ref="AN356" si="1013">AN355</f>
        <v>0</v>
      </c>
      <c r="AO356" s="354">
        <f t="shared" ref="AO356" si="1014">AO355</f>
        <v>0</v>
      </c>
      <c r="AP356" s="354">
        <f t="shared" ref="AP356" si="1015">AP355</f>
        <v>0</v>
      </c>
      <c r="AQ356" s="354">
        <f t="shared" ref="AQ356" si="1016">AQ355</f>
        <v>0</v>
      </c>
      <c r="AR356" s="354">
        <f t="shared" ref="AR356" si="1017">AR355</f>
        <v>0</v>
      </c>
      <c r="AS356" s="258"/>
    </row>
    <row r="357" spans="1:45" hidden="1" outlineLevel="1">
      <c r="B357" s="265"/>
      <c r="C357" s="243"/>
      <c r="D357" s="243"/>
      <c r="E357" s="243"/>
      <c r="F357" s="243"/>
      <c r="G357" s="243"/>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355"/>
      <c r="AF357" s="368"/>
      <c r="AG357" s="368"/>
      <c r="AH357" s="368"/>
      <c r="AI357" s="368"/>
      <c r="AJ357" s="368"/>
      <c r="AK357" s="368"/>
      <c r="AL357" s="368"/>
      <c r="AM357" s="368"/>
      <c r="AN357" s="368"/>
      <c r="AO357" s="368"/>
      <c r="AP357" s="368"/>
      <c r="AQ357" s="368"/>
      <c r="AR357" s="368"/>
      <c r="AS357" s="258"/>
    </row>
    <row r="358" spans="1:45" ht="30" hidden="1" outlineLevel="1">
      <c r="A358" s="449">
        <v>41</v>
      </c>
      <c r="B358" s="265" t="s">
        <v>116</v>
      </c>
      <c r="C358" s="243" t="s">
        <v>22</v>
      </c>
      <c r="D358" s="247"/>
      <c r="E358" s="247"/>
      <c r="F358" s="247"/>
      <c r="G358" s="247"/>
      <c r="H358" s="247"/>
      <c r="I358" s="247"/>
      <c r="J358" s="247"/>
      <c r="K358" s="247"/>
      <c r="L358" s="247"/>
      <c r="M358" s="247"/>
      <c r="N358" s="247"/>
      <c r="O358" s="247"/>
      <c r="P358" s="247"/>
      <c r="Q358" s="247">
        <v>12</v>
      </c>
      <c r="R358" s="247"/>
      <c r="S358" s="247"/>
      <c r="T358" s="247"/>
      <c r="U358" s="247"/>
      <c r="V358" s="247"/>
      <c r="W358" s="247"/>
      <c r="X358" s="247"/>
      <c r="Y358" s="247"/>
      <c r="Z358" s="247"/>
      <c r="AA358" s="247"/>
      <c r="AB358" s="247"/>
      <c r="AC358" s="247"/>
      <c r="AD358" s="247"/>
      <c r="AE358" s="369"/>
      <c r="AF358" s="353"/>
      <c r="AG358" s="353"/>
      <c r="AH358" s="353"/>
      <c r="AI358" s="353"/>
      <c r="AJ358" s="353"/>
      <c r="AK358" s="353"/>
      <c r="AL358" s="353"/>
      <c r="AM358" s="358"/>
      <c r="AN358" s="358"/>
      <c r="AO358" s="358"/>
      <c r="AP358" s="358"/>
      <c r="AQ358" s="358"/>
      <c r="AR358" s="358"/>
      <c r="AS358" s="248">
        <f>SUM(AE358:AR358)</f>
        <v>0</v>
      </c>
    </row>
    <row r="359" spans="1:45" hidden="1" outlineLevel="1">
      <c r="B359" s="246" t="s">
        <v>956</v>
      </c>
      <c r="C359" s="243" t="s">
        <v>145</v>
      </c>
      <c r="D359" s="247"/>
      <c r="E359" s="247"/>
      <c r="F359" s="247"/>
      <c r="G359" s="247"/>
      <c r="H359" s="247"/>
      <c r="I359" s="247"/>
      <c r="J359" s="247"/>
      <c r="K359" s="247"/>
      <c r="L359" s="247"/>
      <c r="M359" s="247"/>
      <c r="N359" s="247"/>
      <c r="O359" s="247"/>
      <c r="P359" s="247"/>
      <c r="Q359" s="247">
        <f>Q358</f>
        <v>12</v>
      </c>
      <c r="R359" s="247"/>
      <c r="S359" s="247"/>
      <c r="T359" s="247"/>
      <c r="U359" s="247"/>
      <c r="V359" s="247"/>
      <c r="W359" s="247"/>
      <c r="X359" s="247"/>
      <c r="Y359" s="247"/>
      <c r="Z359" s="247"/>
      <c r="AA359" s="247"/>
      <c r="AB359" s="247"/>
      <c r="AC359" s="247"/>
      <c r="AD359" s="247"/>
      <c r="AE359" s="354">
        <f>AE358</f>
        <v>0</v>
      </c>
      <c r="AF359" s="354">
        <f t="shared" ref="AF359" si="1018">AF358</f>
        <v>0</v>
      </c>
      <c r="AG359" s="354">
        <f t="shared" ref="AG359" si="1019">AG358</f>
        <v>0</v>
      </c>
      <c r="AH359" s="354">
        <f t="shared" ref="AH359" si="1020">AH358</f>
        <v>0</v>
      </c>
      <c r="AI359" s="354">
        <f t="shared" ref="AI359" si="1021">AI358</f>
        <v>0</v>
      </c>
      <c r="AJ359" s="354">
        <f t="shared" ref="AJ359" si="1022">AJ358</f>
        <v>0</v>
      </c>
      <c r="AK359" s="354">
        <f t="shared" ref="AK359" si="1023">AK358</f>
        <v>0</v>
      </c>
      <c r="AL359" s="354">
        <f t="shared" ref="AL359" si="1024">AL358</f>
        <v>0</v>
      </c>
      <c r="AM359" s="354">
        <f t="shared" ref="AM359" si="1025">AM358</f>
        <v>0</v>
      </c>
      <c r="AN359" s="354">
        <f t="shared" ref="AN359" si="1026">AN358</f>
        <v>0</v>
      </c>
      <c r="AO359" s="354">
        <f t="shared" ref="AO359" si="1027">AO358</f>
        <v>0</v>
      </c>
      <c r="AP359" s="354">
        <f t="shared" ref="AP359" si="1028">AP358</f>
        <v>0</v>
      </c>
      <c r="AQ359" s="354">
        <f t="shared" ref="AQ359" si="1029">AQ358</f>
        <v>0</v>
      </c>
      <c r="AR359" s="354">
        <f t="shared" ref="AR359" si="1030">AR358</f>
        <v>0</v>
      </c>
      <c r="AS359" s="258"/>
    </row>
    <row r="360" spans="1:45" hidden="1" outlineLevel="1">
      <c r="B360" s="265"/>
      <c r="C360" s="243"/>
      <c r="D360" s="243"/>
      <c r="E360" s="243"/>
      <c r="F360" s="243"/>
      <c r="G360" s="243"/>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355"/>
      <c r="AF360" s="368"/>
      <c r="AG360" s="368"/>
      <c r="AH360" s="368"/>
      <c r="AI360" s="368"/>
      <c r="AJ360" s="368"/>
      <c r="AK360" s="368"/>
      <c r="AL360" s="368"/>
      <c r="AM360" s="368"/>
      <c r="AN360" s="368"/>
      <c r="AO360" s="368"/>
      <c r="AP360" s="368"/>
      <c r="AQ360" s="368"/>
      <c r="AR360" s="368"/>
      <c r="AS360" s="258"/>
    </row>
    <row r="361" spans="1:45" ht="30" hidden="1" outlineLevel="1">
      <c r="A361" s="449">
        <v>42</v>
      </c>
      <c r="B361" s="265" t="s">
        <v>117</v>
      </c>
      <c r="C361" s="243" t="s">
        <v>22</v>
      </c>
      <c r="D361" s="247"/>
      <c r="E361" s="247"/>
      <c r="F361" s="247"/>
      <c r="G361" s="247"/>
      <c r="H361" s="247"/>
      <c r="I361" s="247"/>
      <c r="J361" s="247"/>
      <c r="K361" s="247"/>
      <c r="L361" s="247"/>
      <c r="M361" s="247"/>
      <c r="N361" s="247"/>
      <c r="O361" s="247"/>
      <c r="P361" s="247"/>
      <c r="Q361" s="243"/>
      <c r="R361" s="247"/>
      <c r="S361" s="247"/>
      <c r="T361" s="247"/>
      <c r="U361" s="247"/>
      <c r="V361" s="247"/>
      <c r="W361" s="247"/>
      <c r="X361" s="247"/>
      <c r="Y361" s="247"/>
      <c r="Z361" s="247"/>
      <c r="AA361" s="247"/>
      <c r="AB361" s="247"/>
      <c r="AC361" s="247"/>
      <c r="AD361" s="247"/>
      <c r="AE361" s="369"/>
      <c r="AF361" s="353"/>
      <c r="AG361" s="353"/>
      <c r="AH361" s="353"/>
      <c r="AI361" s="353"/>
      <c r="AJ361" s="353"/>
      <c r="AK361" s="353"/>
      <c r="AL361" s="353"/>
      <c r="AM361" s="358"/>
      <c r="AN361" s="358"/>
      <c r="AO361" s="358"/>
      <c r="AP361" s="358"/>
      <c r="AQ361" s="358"/>
      <c r="AR361" s="358"/>
      <c r="AS361" s="248">
        <f>SUM(AE361:AR361)</f>
        <v>0</v>
      </c>
    </row>
    <row r="362" spans="1:45" hidden="1" outlineLevel="1">
      <c r="B362" s="246" t="s">
        <v>956</v>
      </c>
      <c r="C362" s="243" t="s">
        <v>145</v>
      </c>
      <c r="D362" s="247"/>
      <c r="E362" s="247"/>
      <c r="F362" s="247"/>
      <c r="G362" s="247"/>
      <c r="H362" s="247"/>
      <c r="I362" s="247"/>
      <c r="J362" s="247"/>
      <c r="K362" s="247"/>
      <c r="L362" s="247"/>
      <c r="M362" s="247"/>
      <c r="N362" s="247"/>
      <c r="O362" s="247"/>
      <c r="P362" s="247"/>
      <c r="Q362" s="406"/>
      <c r="R362" s="247"/>
      <c r="S362" s="247"/>
      <c r="T362" s="247"/>
      <c r="U362" s="247"/>
      <c r="V362" s="247"/>
      <c r="W362" s="247"/>
      <c r="X362" s="247"/>
      <c r="Y362" s="247"/>
      <c r="Z362" s="247"/>
      <c r="AA362" s="247"/>
      <c r="AB362" s="247"/>
      <c r="AC362" s="247"/>
      <c r="AD362" s="247"/>
      <c r="AE362" s="354">
        <f>AE361</f>
        <v>0</v>
      </c>
      <c r="AF362" s="354">
        <f t="shared" ref="AF362" si="1031">AF361</f>
        <v>0</v>
      </c>
      <c r="AG362" s="354">
        <f t="shared" ref="AG362" si="1032">AG361</f>
        <v>0</v>
      </c>
      <c r="AH362" s="354">
        <f t="shared" ref="AH362" si="1033">AH361</f>
        <v>0</v>
      </c>
      <c r="AI362" s="354">
        <f t="shared" ref="AI362" si="1034">AI361</f>
        <v>0</v>
      </c>
      <c r="AJ362" s="354">
        <f t="shared" ref="AJ362" si="1035">AJ361</f>
        <v>0</v>
      </c>
      <c r="AK362" s="354">
        <f t="shared" ref="AK362" si="1036">AK361</f>
        <v>0</v>
      </c>
      <c r="AL362" s="354">
        <f t="shared" ref="AL362" si="1037">AL361</f>
        <v>0</v>
      </c>
      <c r="AM362" s="354">
        <f t="shared" ref="AM362" si="1038">AM361</f>
        <v>0</v>
      </c>
      <c r="AN362" s="354">
        <f t="shared" ref="AN362" si="1039">AN361</f>
        <v>0</v>
      </c>
      <c r="AO362" s="354">
        <f t="shared" ref="AO362" si="1040">AO361</f>
        <v>0</v>
      </c>
      <c r="AP362" s="354">
        <f t="shared" ref="AP362" si="1041">AP361</f>
        <v>0</v>
      </c>
      <c r="AQ362" s="354">
        <f t="shared" ref="AQ362" si="1042">AQ361</f>
        <v>0</v>
      </c>
      <c r="AR362" s="354">
        <f t="shared" ref="AR362" si="1043">AR361</f>
        <v>0</v>
      </c>
      <c r="AS362" s="258"/>
    </row>
    <row r="363" spans="1:45" hidden="1" outlineLevel="1">
      <c r="B363" s="265"/>
      <c r="C363" s="243"/>
      <c r="D363" s="243"/>
      <c r="E363" s="243"/>
      <c r="F363" s="243"/>
      <c r="G363" s="243"/>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355"/>
      <c r="AF363" s="368"/>
      <c r="AG363" s="368"/>
      <c r="AH363" s="368"/>
      <c r="AI363" s="368"/>
      <c r="AJ363" s="368"/>
      <c r="AK363" s="368"/>
      <c r="AL363" s="368"/>
      <c r="AM363" s="368"/>
      <c r="AN363" s="368"/>
      <c r="AO363" s="368"/>
      <c r="AP363" s="368"/>
      <c r="AQ363" s="368"/>
      <c r="AR363" s="368"/>
      <c r="AS363" s="258"/>
    </row>
    <row r="364" spans="1:45" hidden="1" outlineLevel="1">
      <c r="A364" s="449">
        <v>43</v>
      </c>
      <c r="B364" s="265" t="s">
        <v>118</v>
      </c>
      <c r="C364" s="243" t="s">
        <v>22</v>
      </c>
      <c r="D364" s="247"/>
      <c r="E364" s="247"/>
      <c r="F364" s="247"/>
      <c r="G364" s="247"/>
      <c r="H364" s="247"/>
      <c r="I364" s="247"/>
      <c r="J364" s="247"/>
      <c r="K364" s="247"/>
      <c r="L364" s="247"/>
      <c r="M364" s="247"/>
      <c r="N364" s="247"/>
      <c r="O364" s="247"/>
      <c r="P364" s="247"/>
      <c r="Q364" s="247">
        <v>12</v>
      </c>
      <c r="R364" s="247"/>
      <c r="S364" s="247"/>
      <c r="T364" s="247"/>
      <c r="U364" s="247"/>
      <c r="V364" s="247"/>
      <c r="W364" s="247"/>
      <c r="X364" s="247"/>
      <c r="Y364" s="247"/>
      <c r="Z364" s="247"/>
      <c r="AA364" s="247"/>
      <c r="AB364" s="247"/>
      <c r="AC364" s="247"/>
      <c r="AD364" s="247"/>
      <c r="AE364" s="369"/>
      <c r="AF364" s="353"/>
      <c r="AG364" s="353"/>
      <c r="AH364" s="353"/>
      <c r="AI364" s="353"/>
      <c r="AJ364" s="353"/>
      <c r="AK364" s="353"/>
      <c r="AL364" s="353"/>
      <c r="AM364" s="358"/>
      <c r="AN364" s="358"/>
      <c r="AO364" s="358"/>
      <c r="AP364" s="358"/>
      <c r="AQ364" s="358"/>
      <c r="AR364" s="358"/>
      <c r="AS364" s="248">
        <f>SUM(AE364:AR364)</f>
        <v>0</v>
      </c>
    </row>
    <row r="365" spans="1:45" hidden="1" outlineLevel="1">
      <c r="B365" s="246" t="s">
        <v>956</v>
      </c>
      <c r="C365" s="243" t="s">
        <v>145</v>
      </c>
      <c r="D365" s="247"/>
      <c r="E365" s="247"/>
      <c r="F365" s="247"/>
      <c r="G365" s="247"/>
      <c r="H365" s="247"/>
      <c r="I365" s="247"/>
      <c r="J365" s="247"/>
      <c r="K365" s="247"/>
      <c r="L365" s="247"/>
      <c r="M365" s="247"/>
      <c r="N365" s="247"/>
      <c r="O365" s="247"/>
      <c r="P365" s="247"/>
      <c r="Q365" s="247">
        <f>Q364</f>
        <v>12</v>
      </c>
      <c r="R365" s="247"/>
      <c r="S365" s="247"/>
      <c r="T365" s="247"/>
      <c r="U365" s="247"/>
      <c r="V365" s="247"/>
      <c r="W365" s="247"/>
      <c r="X365" s="247"/>
      <c r="Y365" s="247"/>
      <c r="Z365" s="247"/>
      <c r="AA365" s="247"/>
      <c r="AB365" s="247"/>
      <c r="AC365" s="247"/>
      <c r="AD365" s="247"/>
      <c r="AE365" s="354">
        <f>AE364</f>
        <v>0</v>
      </c>
      <c r="AF365" s="354">
        <f t="shared" ref="AF365" si="1044">AF364</f>
        <v>0</v>
      </c>
      <c r="AG365" s="354">
        <f t="shared" ref="AG365" si="1045">AG364</f>
        <v>0</v>
      </c>
      <c r="AH365" s="354">
        <f t="shared" ref="AH365" si="1046">AH364</f>
        <v>0</v>
      </c>
      <c r="AI365" s="354">
        <f t="shared" ref="AI365" si="1047">AI364</f>
        <v>0</v>
      </c>
      <c r="AJ365" s="354">
        <f t="shared" ref="AJ365" si="1048">AJ364</f>
        <v>0</v>
      </c>
      <c r="AK365" s="354">
        <f t="shared" ref="AK365" si="1049">AK364</f>
        <v>0</v>
      </c>
      <c r="AL365" s="354">
        <f t="shared" ref="AL365" si="1050">AL364</f>
        <v>0</v>
      </c>
      <c r="AM365" s="354">
        <f t="shared" ref="AM365" si="1051">AM364</f>
        <v>0</v>
      </c>
      <c r="AN365" s="354">
        <f t="shared" ref="AN365" si="1052">AN364</f>
        <v>0</v>
      </c>
      <c r="AO365" s="354">
        <f t="shared" ref="AO365" si="1053">AO364</f>
        <v>0</v>
      </c>
      <c r="AP365" s="354">
        <f t="shared" ref="AP365" si="1054">AP364</f>
        <v>0</v>
      </c>
      <c r="AQ365" s="354">
        <f t="shared" ref="AQ365" si="1055">AQ364</f>
        <v>0</v>
      </c>
      <c r="AR365" s="354">
        <f t="shared" ref="AR365" si="1056">AR364</f>
        <v>0</v>
      </c>
      <c r="AS365" s="258"/>
    </row>
    <row r="366" spans="1:45" hidden="1" outlineLevel="1">
      <c r="B366" s="265"/>
      <c r="C366" s="243"/>
      <c r="D366" s="243"/>
      <c r="E366" s="243"/>
      <c r="F366" s="243"/>
      <c r="G366" s="243"/>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355"/>
      <c r="AF366" s="368"/>
      <c r="AG366" s="368"/>
      <c r="AH366" s="368"/>
      <c r="AI366" s="368"/>
      <c r="AJ366" s="368"/>
      <c r="AK366" s="368"/>
      <c r="AL366" s="368"/>
      <c r="AM366" s="368"/>
      <c r="AN366" s="368"/>
      <c r="AO366" s="368"/>
      <c r="AP366" s="368"/>
      <c r="AQ366" s="368"/>
      <c r="AR366" s="368"/>
      <c r="AS366" s="258"/>
    </row>
    <row r="367" spans="1:45" ht="30" hidden="1" outlineLevel="1">
      <c r="A367" s="449">
        <v>44</v>
      </c>
      <c r="B367" s="265" t="s">
        <v>983</v>
      </c>
      <c r="C367" s="243" t="s">
        <v>22</v>
      </c>
      <c r="D367" s="247"/>
      <c r="E367" s="247"/>
      <c r="F367" s="247"/>
      <c r="G367" s="247"/>
      <c r="H367" s="247"/>
      <c r="I367" s="247"/>
      <c r="J367" s="247"/>
      <c r="K367" s="247"/>
      <c r="L367" s="247"/>
      <c r="M367" s="247"/>
      <c r="N367" s="247"/>
      <c r="O367" s="247"/>
      <c r="P367" s="247"/>
      <c r="Q367" s="247">
        <v>12</v>
      </c>
      <c r="R367" s="247"/>
      <c r="S367" s="247"/>
      <c r="T367" s="247"/>
      <c r="U367" s="247"/>
      <c r="V367" s="247"/>
      <c r="W367" s="247"/>
      <c r="X367" s="247"/>
      <c r="Y367" s="247"/>
      <c r="Z367" s="247"/>
      <c r="AA367" s="247"/>
      <c r="AB367" s="247"/>
      <c r="AC367" s="247"/>
      <c r="AD367" s="247"/>
      <c r="AE367" s="369"/>
      <c r="AF367" s="353"/>
      <c r="AG367" s="353"/>
      <c r="AH367" s="353"/>
      <c r="AI367" s="353"/>
      <c r="AJ367" s="353"/>
      <c r="AK367" s="353"/>
      <c r="AL367" s="353"/>
      <c r="AM367" s="358"/>
      <c r="AN367" s="358"/>
      <c r="AO367" s="358"/>
      <c r="AP367" s="358"/>
      <c r="AQ367" s="358"/>
      <c r="AR367" s="358"/>
      <c r="AS367" s="248">
        <f>SUM(AE367:AR367)</f>
        <v>0</v>
      </c>
    </row>
    <row r="368" spans="1:45" hidden="1" outlineLevel="1">
      <c r="B368" s="246" t="s">
        <v>956</v>
      </c>
      <c r="C368" s="243" t="s">
        <v>145</v>
      </c>
      <c r="D368" s="247"/>
      <c r="E368" s="247"/>
      <c r="F368" s="247"/>
      <c r="G368" s="247"/>
      <c r="H368" s="247"/>
      <c r="I368" s="247"/>
      <c r="J368" s="247"/>
      <c r="K368" s="247"/>
      <c r="L368" s="247"/>
      <c r="M368" s="247"/>
      <c r="N368" s="247"/>
      <c r="O368" s="247"/>
      <c r="P368" s="247"/>
      <c r="Q368" s="247">
        <f>Q367</f>
        <v>12</v>
      </c>
      <c r="R368" s="247"/>
      <c r="S368" s="247"/>
      <c r="T368" s="247"/>
      <c r="U368" s="247"/>
      <c r="V368" s="247"/>
      <c r="W368" s="247"/>
      <c r="X368" s="247"/>
      <c r="Y368" s="247"/>
      <c r="Z368" s="247"/>
      <c r="AA368" s="247"/>
      <c r="AB368" s="247"/>
      <c r="AC368" s="247"/>
      <c r="AD368" s="247"/>
      <c r="AE368" s="354">
        <f>AE367</f>
        <v>0</v>
      </c>
      <c r="AF368" s="354">
        <f t="shared" ref="AF368" si="1057">AF367</f>
        <v>0</v>
      </c>
      <c r="AG368" s="354">
        <f t="shared" ref="AG368" si="1058">AG367</f>
        <v>0</v>
      </c>
      <c r="AH368" s="354">
        <f t="shared" ref="AH368" si="1059">AH367</f>
        <v>0</v>
      </c>
      <c r="AI368" s="354">
        <f t="shared" ref="AI368" si="1060">AI367</f>
        <v>0</v>
      </c>
      <c r="AJ368" s="354">
        <f t="shared" ref="AJ368" si="1061">AJ367</f>
        <v>0</v>
      </c>
      <c r="AK368" s="354">
        <f t="shared" ref="AK368" si="1062">AK367</f>
        <v>0</v>
      </c>
      <c r="AL368" s="354">
        <f t="shared" ref="AL368" si="1063">AL367</f>
        <v>0</v>
      </c>
      <c r="AM368" s="354">
        <f t="shared" ref="AM368" si="1064">AM367</f>
        <v>0</v>
      </c>
      <c r="AN368" s="354">
        <f t="shared" ref="AN368" si="1065">AN367</f>
        <v>0</v>
      </c>
      <c r="AO368" s="354">
        <f t="shared" ref="AO368" si="1066">AO367</f>
        <v>0</v>
      </c>
      <c r="AP368" s="354">
        <f t="shared" ref="AP368" si="1067">AP367</f>
        <v>0</v>
      </c>
      <c r="AQ368" s="354">
        <f t="shared" ref="AQ368" si="1068">AQ367</f>
        <v>0</v>
      </c>
      <c r="AR368" s="354">
        <f t="shared" ref="AR368" si="1069">AR367</f>
        <v>0</v>
      </c>
      <c r="AS368" s="258"/>
    </row>
    <row r="369" spans="1:45" hidden="1" outlineLevel="1">
      <c r="B369" s="265"/>
      <c r="C369" s="243"/>
      <c r="D369" s="243"/>
      <c r="E369" s="243"/>
      <c r="F369" s="243"/>
      <c r="G369" s="243"/>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355"/>
      <c r="AF369" s="368"/>
      <c r="AG369" s="368"/>
      <c r="AH369" s="368"/>
      <c r="AI369" s="368"/>
      <c r="AJ369" s="368"/>
      <c r="AK369" s="368"/>
      <c r="AL369" s="368"/>
      <c r="AM369" s="368"/>
      <c r="AN369" s="368"/>
      <c r="AO369" s="368"/>
      <c r="AP369" s="368"/>
      <c r="AQ369" s="368"/>
      <c r="AR369" s="368"/>
      <c r="AS369" s="258"/>
    </row>
    <row r="370" spans="1:45" ht="30" hidden="1" outlineLevel="1">
      <c r="A370" s="449">
        <v>45</v>
      </c>
      <c r="B370" s="265" t="s">
        <v>119</v>
      </c>
      <c r="C370" s="243" t="s">
        <v>22</v>
      </c>
      <c r="D370" s="247"/>
      <c r="E370" s="247"/>
      <c r="F370" s="247"/>
      <c r="G370" s="247"/>
      <c r="H370" s="247"/>
      <c r="I370" s="247"/>
      <c r="J370" s="247"/>
      <c r="K370" s="247"/>
      <c r="L370" s="247"/>
      <c r="M370" s="247"/>
      <c r="N370" s="247"/>
      <c r="O370" s="247"/>
      <c r="P370" s="247"/>
      <c r="Q370" s="247">
        <v>12</v>
      </c>
      <c r="R370" s="247"/>
      <c r="S370" s="247"/>
      <c r="T370" s="247"/>
      <c r="U370" s="247"/>
      <c r="V370" s="247"/>
      <c r="W370" s="247"/>
      <c r="X370" s="247"/>
      <c r="Y370" s="247"/>
      <c r="Z370" s="247"/>
      <c r="AA370" s="247"/>
      <c r="AB370" s="247"/>
      <c r="AC370" s="247"/>
      <c r="AD370" s="247"/>
      <c r="AE370" s="369"/>
      <c r="AF370" s="353"/>
      <c r="AG370" s="353"/>
      <c r="AH370" s="353"/>
      <c r="AI370" s="353"/>
      <c r="AJ370" s="353"/>
      <c r="AK370" s="353"/>
      <c r="AL370" s="353"/>
      <c r="AM370" s="358"/>
      <c r="AN370" s="358"/>
      <c r="AO370" s="358"/>
      <c r="AP370" s="358"/>
      <c r="AQ370" s="358"/>
      <c r="AR370" s="358"/>
      <c r="AS370" s="248">
        <f>SUM(AE370:AR370)</f>
        <v>0</v>
      </c>
    </row>
    <row r="371" spans="1:45" hidden="1" outlineLevel="1">
      <c r="B371" s="246" t="s">
        <v>956</v>
      </c>
      <c r="C371" s="243" t="s">
        <v>145</v>
      </c>
      <c r="D371" s="247"/>
      <c r="E371" s="247"/>
      <c r="F371" s="247"/>
      <c r="G371" s="247"/>
      <c r="H371" s="247"/>
      <c r="I371" s="247"/>
      <c r="J371" s="247"/>
      <c r="K371" s="247"/>
      <c r="L371" s="247"/>
      <c r="M371" s="247"/>
      <c r="N371" s="247"/>
      <c r="O371" s="247"/>
      <c r="P371" s="247"/>
      <c r="Q371" s="247">
        <f>Q370</f>
        <v>12</v>
      </c>
      <c r="R371" s="247"/>
      <c r="S371" s="247"/>
      <c r="T371" s="247"/>
      <c r="U371" s="247"/>
      <c r="V371" s="247"/>
      <c r="W371" s="247"/>
      <c r="X371" s="247"/>
      <c r="Y371" s="247"/>
      <c r="Z371" s="247"/>
      <c r="AA371" s="247"/>
      <c r="AB371" s="247"/>
      <c r="AC371" s="247"/>
      <c r="AD371" s="247"/>
      <c r="AE371" s="354">
        <f>AE370</f>
        <v>0</v>
      </c>
      <c r="AF371" s="354">
        <f t="shared" ref="AF371" si="1070">AF370</f>
        <v>0</v>
      </c>
      <c r="AG371" s="354">
        <f t="shared" ref="AG371" si="1071">AG370</f>
        <v>0</v>
      </c>
      <c r="AH371" s="354">
        <f t="shared" ref="AH371" si="1072">AH370</f>
        <v>0</v>
      </c>
      <c r="AI371" s="354">
        <f t="shared" ref="AI371" si="1073">AI370</f>
        <v>0</v>
      </c>
      <c r="AJ371" s="354">
        <f t="shared" ref="AJ371" si="1074">AJ370</f>
        <v>0</v>
      </c>
      <c r="AK371" s="354">
        <f t="shared" ref="AK371" si="1075">AK370</f>
        <v>0</v>
      </c>
      <c r="AL371" s="354">
        <f t="shared" ref="AL371" si="1076">AL370</f>
        <v>0</v>
      </c>
      <c r="AM371" s="354">
        <f t="shared" ref="AM371" si="1077">AM370</f>
        <v>0</v>
      </c>
      <c r="AN371" s="354">
        <f t="shared" ref="AN371" si="1078">AN370</f>
        <v>0</v>
      </c>
      <c r="AO371" s="354">
        <f t="shared" ref="AO371" si="1079">AO370</f>
        <v>0</v>
      </c>
      <c r="AP371" s="354">
        <f t="shared" ref="AP371" si="1080">AP370</f>
        <v>0</v>
      </c>
      <c r="AQ371" s="354">
        <f t="shared" ref="AQ371" si="1081">AQ370</f>
        <v>0</v>
      </c>
      <c r="AR371" s="354">
        <f t="shared" ref="AR371" si="1082">AR370</f>
        <v>0</v>
      </c>
      <c r="AS371" s="258"/>
    </row>
    <row r="372" spans="1:45" hidden="1" outlineLevel="1">
      <c r="B372" s="265"/>
      <c r="C372" s="243"/>
      <c r="D372" s="243"/>
      <c r="E372" s="243"/>
      <c r="F372" s="243"/>
      <c r="G372" s="243"/>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355"/>
      <c r="AF372" s="368"/>
      <c r="AG372" s="368"/>
      <c r="AH372" s="368"/>
      <c r="AI372" s="368"/>
      <c r="AJ372" s="368"/>
      <c r="AK372" s="368"/>
      <c r="AL372" s="368"/>
      <c r="AM372" s="368"/>
      <c r="AN372" s="368"/>
      <c r="AO372" s="368"/>
      <c r="AP372" s="368"/>
      <c r="AQ372" s="368"/>
      <c r="AR372" s="368"/>
      <c r="AS372" s="258"/>
    </row>
    <row r="373" spans="1:45" ht="30" hidden="1" outlineLevel="1">
      <c r="A373" s="449">
        <v>46</v>
      </c>
      <c r="B373" s="265" t="s">
        <v>120</v>
      </c>
      <c r="C373" s="243" t="s">
        <v>22</v>
      </c>
      <c r="D373" s="247"/>
      <c r="E373" s="247"/>
      <c r="F373" s="247"/>
      <c r="G373" s="247"/>
      <c r="H373" s="247"/>
      <c r="I373" s="247"/>
      <c r="J373" s="247"/>
      <c r="K373" s="247"/>
      <c r="L373" s="247"/>
      <c r="M373" s="247"/>
      <c r="N373" s="247"/>
      <c r="O373" s="247"/>
      <c r="P373" s="247"/>
      <c r="Q373" s="247">
        <v>12</v>
      </c>
      <c r="R373" s="247"/>
      <c r="S373" s="247"/>
      <c r="T373" s="247"/>
      <c r="U373" s="247"/>
      <c r="V373" s="247"/>
      <c r="W373" s="247"/>
      <c r="X373" s="247"/>
      <c r="Y373" s="247"/>
      <c r="Z373" s="247"/>
      <c r="AA373" s="247"/>
      <c r="AB373" s="247"/>
      <c r="AC373" s="247"/>
      <c r="AD373" s="247"/>
      <c r="AE373" s="369"/>
      <c r="AF373" s="353"/>
      <c r="AG373" s="353"/>
      <c r="AH373" s="353"/>
      <c r="AI373" s="353"/>
      <c r="AJ373" s="353"/>
      <c r="AK373" s="353"/>
      <c r="AL373" s="353"/>
      <c r="AM373" s="358"/>
      <c r="AN373" s="358"/>
      <c r="AO373" s="358"/>
      <c r="AP373" s="358"/>
      <c r="AQ373" s="358"/>
      <c r="AR373" s="358"/>
      <c r="AS373" s="248">
        <f>SUM(AE373:AR373)</f>
        <v>0</v>
      </c>
    </row>
    <row r="374" spans="1:45" hidden="1" outlineLevel="1">
      <c r="B374" s="246" t="s">
        <v>956</v>
      </c>
      <c r="C374" s="243" t="s">
        <v>145</v>
      </c>
      <c r="D374" s="247"/>
      <c r="E374" s="247"/>
      <c r="F374" s="247"/>
      <c r="G374" s="247"/>
      <c r="H374" s="247"/>
      <c r="I374" s="247"/>
      <c r="J374" s="247"/>
      <c r="K374" s="247"/>
      <c r="L374" s="247"/>
      <c r="M374" s="247"/>
      <c r="N374" s="247"/>
      <c r="O374" s="247"/>
      <c r="P374" s="247"/>
      <c r="Q374" s="247">
        <f>Q373</f>
        <v>12</v>
      </c>
      <c r="R374" s="247"/>
      <c r="S374" s="247"/>
      <c r="T374" s="247"/>
      <c r="U374" s="247"/>
      <c r="V374" s="247"/>
      <c r="W374" s="247"/>
      <c r="X374" s="247"/>
      <c r="Y374" s="247"/>
      <c r="Z374" s="247"/>
      <c r="AA374" s="247"/>
      <c r="AB374" s="247"/>
      <c r="AC374" s="247"/>
      <c r="AD374" s="247"/>
      <c r="AE374" s="354">
        <f>AE373</f>
        <v>0</v>
      </c>
      <c r="AF374" s="354">
        <f t="shared" ref="AF374" si="1083">AF373</f>
        <v>0</v>
      </c>
      <c r="AG374" s="354">
        <f t="shared" ref="AG374" si="1084">AG373</f>
        <v>0</v>
      </c>
      <c r="AH374" s="354">
        <f t="shared" ref="AH374" si="1085">AH373</f>
        <v>0</v>
      </c>
      <c r="AI374" s="354">
        <f t="shared" ref="AI374" si="1086">AI373</f>
        <v>0</v>
      </c>
      <c r="AJ374" s="354">
        <f t="shared" ref="AJ374" si="1087">AJ373</f>
        <v>0</v>
      </c>
      <c r="AK374" s="354">
        <f t="shared" ref="AK374" si="1088">AK373</f>
        <v>0</v>
      </c>
      <c r="AL374" s="354">
        <f t="shared" ref="AL374" si="1089">AL373</f>
        <v>0</v>
      </c>
      <c r="AM374" s="354">
        <f t="shared" ref="AM374" si="1090">AM373</f>
        <v>0</v>
      </c>
      <c r="AN374" s="354">
        <f t="shared" ref="AN374" si="1091">AN373</f>
        <v>0</v>
      </c>
      <c r="AO374" s="354">
        <f t="shared" ref="AO374" si="1092">AO373</f>
        <v>0</v>
      </c>
      <c r="AP374" s="354">
        <f t="shared" ref="AP374" si="1093">AP373</f>
        <v>0</v>
      </c>
      <c r="AQ374" s="354">
        <f t="shared" ref="AQ374" si="1094">AQ373</f>
        <v>0</v>
      </c>
      <c r="AR374" s="354">
        <f t="shared" ref="AR374" si="1095">AR373</f>
        <v>0</v>
      </c>
      <c r="AS374" s="258"/>
    </row>
    <row r="375" spans="1:45" hidden="1" outlineLevel="1">
      <c r="B375" s="265"/>
      <c r="C375" s="243"/>
      <c r="D375" s="243"/>
      <c r="E375" s="243"/>
      <c r="F375" s="243"/>
      <c r="G375" s="243"/>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355"/>
      <c r="AF375" s="368"/>
      <c r="AG375" s="368"/>
      <c r="AH375" s="368"/>
      <c r="AI375" s="368"/>
      <c r="AJ375" s="368"/>
      <c r="AK375" s="368"/>
      <c r="AL375" s="368"/>
      <c r="AM375" s="368"/>
      <c r="AN375" s="368"/>
      <c r="AO375" s="368"/>
      <c r="AP375" s="368"/>
      <c r="AQ375" s="368"/>
      <c r="AR375" s="368"/>
      <c r="AS375" s="258"/>
    </row>
    <row r="376" spans="1:45" ht="30" hidden="1" outlineLevel="1">
      <c r="A376" s="449">
        <v>47</v>
      </c>
      <c r="B376" s="265" t="s">
        <v>121</v>
      </c>
      <c r="C376" s="243" t="s">
        <v>22</v>
      </c>
      <c r="D376" s="247"/>
      <c r="E376" s="247"/>
      <c r="F376" s="247"/>
      <c r="G376" s="247"/>
      <c r="H376" s="247"/>
      <c r="I376" s="247"/>
      <c r="J376" s="247"/>
      <c r="K376" s="247"/>
      <c r="L376" s="247"/>
      <c r="M376" s="247"/>
      <c r="N376" s="247"/>
      <c r="O376" s="247"/>
      <c r="P376" s="247"/>
      <c r="Q376" s="247">
        <v>12</v>
      </c>
      <c r="R376" s="247"/>
      <c r="S376" s="247"/>
      <c r="T376" s="247"/>
      <c r="U376" s="247"/>
      <c r="V376" s="247"/>
      <c r="W376" s="247"/>
      <c r="X376" s="247"/>
      <c r="Y376" s="247"/>
      <c r="Z376" s="247"/>
      <c r="AA376" s="247"/>
      <c r="AB376" s="247"/>
      <c r="AC376" s="247"/>
      <c r="AD376" s="247"/>
      <c r="AE376" s="369"/>
      <c r="AF376" s="353"/>
      <c r="AG376" s="353"/>
      <c r="AH376" s="353"/>
      <c r="AI376" s="353"/>
      <c r="AJ376" s="353"/>
      <c r="AK376" s="353"/>
      <c r="AL376" s="353"/>
      <c r="AM376" s="358"/>
      <c r="AN376" s="358"/>
      <c r="AO376" s="358"/>
      <c r="AP376" s="358"/>
      <c r="AQ376" s="358"/>
      <c r="AR376" s="358"/>
      <c r="AS376" s="248">
        <f>SUM(AE376:AR376)</f>
        <v>0</v>
      </c>
    </row>
    <row r="377" spans="1:45" hidden="1" outlineLevel="1">
      <c r="B377" s="246" t="s">
        <v>956</v>
      </c>
      <c r="C377" s="243" t="s">
        <v>145</v>
      </c>
      <c r="D377" s="247"/>
      <c r="E377" s="247"/>
      <c r="F377" s="247"/>
      <c r="G377" s="247"/>
      <c r="H377" s="247"/>
      <c r="I377" s="247"/>
      <c r="J377" s="247"/>
      <c r="K377" s="247"/>
      <c r="L377" s="247"/>
      <c r="M377" s="247"/>
      <c r="N377" s="247"/>
      <c r="O377" s="247"/>
      <c r="P377" s="247"/>
      <c r="Q377" s="247">
        <f>Q376</f>
        <v>12</v>
      </c>
      <c r="R377" s="247"/>
      <c r="S377" s="247"/>
      <c r="T377" s="247"/>
      <c r="U377" s="247"/>
      <c r="V377" s="247"/>
      <c r="W377" s="247"/>
      <c r="X377" s="247"/>
      <c r="Y377" s="247"/>
      <c r="Z377" s="247"/>
      <c r="AA377" s="247"/>
      <c r="AB377" s="247"/>
      <c r="AC377" s="247"/>
      <c r="AD377" s="247"/>
      <c r="AE377" s="354">
        <f>AE376</f>
        <v>0</v>
      </c>
      <c r="AF377" s="354">
        <f t="shared" ref="AF377" si="1096">AF376</f>
        <v>0</v>
      </c>
      <c r="AG377" s="354">
        <f t="shared" ref="AG377" si="1097">AG376</f>
        <v>0</v>
      </c>
      <c r="AH377" s="354">
        <f t="shared" ref="AH377" si="1098">AH376</f>
        <v>0</v>
      </c>
      <c r="AI377" s="354">
        <f t="shared" ref="AI377" si="1099">AI376</f>
        <v>0</v>
      </c>
      <c r="AJ377" s="354">
        <f t="shared" ref="AJ377" si="1100">AJ376</f>
        <v>0</v>
      </c>
      <c r="AK377" s="354">
        <f t="shared" ref="AK377" si="1101">AK376</f>
        <v>0</v>
      </c>
      <c r="AL377" s="354">
        <f t="shared" ref="AL377" si="1102">AL376</f>
        <v>0</v>
      </c>
      <c r="AM377" s="354">
        <f t="shared" ref="AM377" si="1103">AM376</f>
        <v>0</v>
      </c>
      <c r="AN377" s="354">
        <f t="shared" ref="AN377" si="1104">AN376</f>
        <v>0</v>
      </c>
      <c r="AO377" s="354">
        <f t="shared" ref="AO377" si="1105">AO376</f>
        <v>0</v>
      </c>
      <c r="AP377" s="354">
        <f t="shared" ref="AP377" si="1106">AP376</f>
        <v>0</v>
      </c>
      <c r="AQ377" s="354">
        <f t="shared" ref="AQ377" si="1107">AQ376</f>
        <v>0</v>
      </c>
      <c r="AR377" s="354">
        <f t="shared" ref="AR377" si="1108">AR376</f>
        <v>0</v>
      </c>
      <c r="AS377" s="258"/>
    </row>
    <row r="378" spans="1:45" hidden="1" outlineLevel="1">
      <c r="B378" s="265"/>
      <c r="C378" s="243"/>
      <c r="D378" s="243"/>
      <c r="E378" s="243"/>
      <c r="F378" s="243"/>
      <c r="G378" s="243"/>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355"/>
      <c r="AF378" s="368"/>
      <c r="AG378" s="368"/>
      <c r="AH378" s="368"/>
      <c r="AI378" s="368"/>
      <c r="AJ378" s="368"/>
      <c r="AK378" s="368"/>
      <c r="AL378" s="368"/>
      <c r="AM378" s="368"/>
      <c r="AN378" s="368"/>
      <c r="AO378" s="368"/>
      <c r="AP378" s="368"/>
      <c r="AQ378" s="368"/>
      <c r="AR378" s="368"/>
      <c r="AS378" s="258"/>
    </row>
    <row r="379" spans="1:45" ht="30" hidden="1" outlineLevel="1">
      <c r="A379" s="449">
        <v>48</v>
      </c>
      <c r="B379" s="265" t="s">
        <v>122</v>
      </c>
      <c r="C379" s="243" t="s">
        <v>22</v>
      </c>
      <c r="D379" s="247"/>
      <c r="E379" s="247"/>
      <c r="F379" s="247"/>
      <c r="G379" s="247"/>
      <c r="H379" s="247"/>
      <c r="I379" s="247"/>
      <c r="J379" s="247"/>
      <c r="K379" s="247"/>
      <c r="L379" s="247"/>
      <c r="M379" s="247"/>
      <c r="N379" s="247"/>
      <c r="O379" s="247"/>
      <c r="P379" s="247"/>
      <c r="Q379" s="247">
        <v>12</v>
      </c>
      <c r="R379" s="247"/>
      <c r="S379" s="247"/>
      <c r="T379" s="247"/>
      <c r="U379" s="247"/>
      <c r="V379" s="247"/>
      <c r="W379" s="247"/>
      <c r="X379" s="247"/>
      <c r="Y379" s="247"/>
      <c r="Z379" s="247"/>
      <c r="AA379" s="247"/>
      <c r="AB379" s="247"/>
      <c r="AC379" s="247"/>
      <c r="AD379" s="247"/>
      <c r="AE379" s="369"/>
      <c r="AF379" s="353"/>
      <c r="AG379" s="353"/>
      <c r="AH379" s="353"/>
      <c r="AI379" s="353"/>
      <c r="AJ379" s="353"/>
      <c r="AK379" s="353"/>
      <c r="AL379" s="353"/>
      <c r="AM379" s="358"/>
      <c r="AN379" s="358"/>
      <c r="AO379" s="358"/>
      <c r="AP379" s="358"/>
      <c r="AQ379" s="358"/>
      <c r="AR379" s="358"/>
      <c r="AS379" s="248">
        <f>SUM(AE379:AR379)</f>
        <v>0</v>
      </c>
    </row>
    <row r="380" spans="1:45" hidden="1" outlineLevel="1">
      <c r="B380" s="246" t="s">
        <v>956</v>
      </c>
      <c r="C380" s="243" t="s">
        <v>145</v>
      </c>
      <c r="D380" s="247"/>
      <c r="E380" s="247"/>
      <c r="F380" s="247"/>
      <c r="G380" s="247"/>
      <c r="H380" s="247"/>
      <c r="I380" s="247"/>
      <c r="J380" s="247"/>
      <c r="K380" s="247"/>
      <c r="L380" s="247"/>
      <c r="M380" s="247"/>
      <c r="N380" s="247"/>
      <c r="O380" s="247"/>
      <c r="P380" s="247"/>
      <c r="Q380" s="247">
        <f>Q379</f>
        <v>12</v>
      </c>
      <c r="R380" s="247"/>
      <c r="S380" s="247"/>
      <c r="T380" s="247"/>
      <c r="U380" s="247"/>
      <c r="V380" s="247"/>
      <c r="W380" s="247"/>
      <c r="X380" s="247"/>
      <c r="Y380" s="247"/>
      <c r="Z380" s="247"/>
      <c r="AA380" s="247"/>
      <c r="AB380" s="247"/>
      <c r="AC380" s="247"/>
      <c r="AD380" s="247"/>
      <c r="AE380" s="354">
        <f>AE379</f>
        <v>0</v>
      </c>
      <c r="AF380" s="354">
        <f t="shared" ref="AF380" si="1109">AF379</f>
        <v>0</v>
      </c>
      <c r="AG380" s="354">
        <f t="shared" ref="AG380" si="1110">AG379</f>
        <v>0</v>
      </c>
      <c r="AH380" s="354">
        <f t="shared" ref="AH380" si="1111">AH379</f>
        <v>0</v>
      </c>
      <c r="AI380" s="354">
        <f t="shared" ref="AI380" si="1112">AI379</f>
        <v>0</v>
      </c>
      <c r="AJ380" s="354">
        <f t="shared" ref="AJ380" si="1113">AJ379</f>
        <v>0</v>
      </c>
      <c r="AK380" s="354">
        <f t="shared" ref="AK380" si="1114">AK379</f>
        <v>0</v>
      </c>
      <c r="AL380" s="354">
        <f t="shared" ref="AL380" si="1115">AL379</f>
        <v>0</v>
      </c>
      <c r="AM380" s="354">
        <f t="shared" ref="AM380" si="1116">AM379</f>
        <v>0</v>
      </c>
      <c r="AN380" s="354">
        <f t="shared" ref="AN380" si="1117">AN379</f>
        <v>0</v>
      </c>
      <c r="AO380" s="354">
        <f t="shared" ref="AO380" si="1118">AO379</f>
        <v>0</v>
      </c>
      <c r="AP380" s="354">
        <f t="shared" ref="AP380" si="1119">AP379</f>
        <v>0</v>
      </c>
      <c r="AQ380" s="354">
        <f t="shared" ref="AQ380" si="1120">AQ379</f>
        <v>0</v>
      </c>
      <c r="AR380" s="354">
        <f t="shared" ref="AR380" si="1121">AR379</f>
        <v>0</v>
      </c>
      <c r="AS380" s="258"/>
    </row>
    <row r="381" spans="1:45" hidden="1" outlineLevel="1">
      <c r="B381" s="265"/>
      <c r="C381" s="243"/>
      <c r="D381" s="243"/>
      <c r="E381" s="243"/>
      <c r="F381" s="243"/>
      <c r="G381" s="243"/>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355"/>
      <c r="AF381" s="368"/>
      <c r="AG381" s="368"/>
      <c r="AH381" s="368"/>
      <c r="AI381" s="368"/>
      <c r="AJ381" s="368"/>
      <c r="AK381" s="368"/>
      <c r="AL381" s="368"/>
      <c r="AM381" s="368"/>
      <c r="AN381" s="368"/>
      <c r="AO381" s="368"/>
      <c r="AP381" s="368"/>
      <c r="AQ381" s="368"/>
      <c r="AR381" s="368"/>
      <c r="AS381" s="258"/>
    </row>
    <row r="382" spans="1:45" ht="30" hidden="1" outlineLevel="1">
      <c r="A382" s="449">
        <v>49</v>
      </c>
      <c r="B382" s="265" t="s">
        <v>123</v>
      </c>
      <c r="C382" s="243" t="s">
        <v>22</v>
      </c>
      <c r="D382" s="247"/>
      <c r="E382" s="247"/>
      <c r="F382" s="247"/>
      <c r="G382" s="247"/>
      <c r="H382" s="247"/>
      <c r="I382" s="247"/>
      <c r="J382" s="247"/>
      <c r="K382" s="247"/>
      <c r="L382" s="247"/>
      <c r="M382" s="247"/>
      <c r="N382" s="247"/>
      <c r="O382" s="247"/>
      <c r="P382" s="247"/>
      <c r="Q382" s="247">
        <v>12</v>
      </c>
      <c r="R382" s="247"/>
      <c r="S382" s="247"/>
      <c r="T382" s="247"/>
      <c r="U382" s="247"/>
      <c r="V382" s="247"/>
      <c r="W382" s="247"/>
      <c r="X382" s="247"/>
      <c r="Y382" s="247"/>
      <c r="Z382" s="247"/>
      <c r="AA382" s="247"/>
      <c r="AB382" s="247"/>
      <c r="AC382" s="247"/>
      <c r="AD382" s="247"/>
      <c r="AE382" s="369"/>
      <c r="AF382" s="353"/>
      <c r="AG382" s="353"/>
      <c r="AH382" s="353"/>
      <c r="AI382" s="353"/>
      <c r="AJ382" s="353"/>
      <c r="AK382" s="353"/>
      <c r="AL382" s="353"/>
      <c r="AM382" s="358"/>
      <c r="AN382" s="358"/>
      <c r="AO382" s="358"/>
      <c r="AP382" s="358"/>
      <c r="AQ382" s="358"/>
      <c r="AR382" s="358"/>
      <c r="AS382" s="248">
        <f>SUM(AE382:AR382)</f>
        <v>0</v>
      </c>
    </row>
    <row r="383" spans="1:45" hidden="1" outlineLevel="1">
      <c r="B383" s="246" t="s">
        <v>956</v>
      </c>
      <c r="C383" s="243" t="s">
        <v>145</v>
      </c>
      <c r="D383" s="247"/>
      <c r="E383" s="247"/>
      <c r="F383" s="247"/>
      <c r="G383" s="247"/>
      <c r="H383" s="247"/>
      <c r="I383" s="247"/>
      <c r="J383" s="247"/>
      <c r="K383" s="247"/>
      <c r="L383" s="247"/>
      <c r="M383" s="247"/>
      <c r="N383" s="247"/>
      <c r="O383" s="247"/>
      <c r="P383" s="247"/>
      <c r="Q383" s="247">
        <f>Q382</f>
        <v>12</v>
      </c>
      <c r="R383" s="247"/>
      <c r="S383" s="247"/>
      <c r="T383" s="247"/>
      <c r="U383" s="247"/>
      <c r="V383" s="247"/>
      <c r="W383" s="247"/>
      <c r="X383" s="247"/>
      <c r="Y383" s="247"/>
      <c r="Z383" s="247"/>
      <c r="AA383" s="247"/>
      <c r="AB383" s="247"/>
      <c r="AC383" s="247"/>
      <c r="AD383" s="247"/>
      <c r="AE383" s="354">
        <f>AE382</f>
        <v>0</v>
      </c>
      <c r="AF383" s="354">
        <f t="shared" ref="AF383" si="1122">AF382</f>
        <v>0</v>
      </c>
      <c r="AG383" s="354">
        <f t="shared" ref="AG383" si="1123">AG382</f>
        <v>0</v>
      </c>
      <c r="AH383" s="354">
        <f t="shared" ref="AH383" si="1124">AH382</f>
        <v>0</v>
      </c>
      <c r="AI383" s="354">
        <f t="shared" ref="AI383" si="1125">AI382</f>
        <v>0</v>
      </c>
      <c r="AJ383" s="354">
        <f t="shared" ref="AJ383" si="1126">AJ382</f>
        <v>0</v>
      </c>
      <c r="AK383" s="354">
        <f t="shared" ref="AK383" si="1127">AK382</f>
        <v>0</v>
      </c>
      <c r="AL383" s="354">
        <f t="shared" ref="AL383" si="1128">AL382</f>
        <v>0</v>
      </c>
      <c r="AM383" s="354">
        <f t="shared" ref="AM383" si="1129">AM382</f>
        <v>0</v>
      </c>
      <c r="AN383" s="354">
        <f t="shared" ref="AN383" si="1130">AN382</f>
        <v>0</v>
      </c>
      <c r="AO383" s="354">
        <f t="shared" ref="AO383" si="1131">AO382</f>
        <v>0</v>
      </c>
      <c r="AP383" s="354">
        <f t="shared" ref="AP383" si="1132">AP382</f>
        <v>0</v>
      </c>
      <c r="AQ383" s="354">
        <f t="shared" ref="AQ383" si="1133">AQ382</f>
        <v>0</v>
      </c>
      <c r="AR383" s="354">
        <f t="shared" ref="AR383" si="1134">AR382</f>
        <v>0</v>
      </c>
      <c r="AS383" s="258"/>
    </row>
    <row r="384" spans="1:45" hidden="1" outlineLevel="1">
      <c r="B384" s="380"/>
      <c r="C384" s="257"/>
      <c r="D384" s="243"/>
      <c r="E384" s="243"/>
      <c r="F384" s="243"/>
      <c r="G384" s="243"/>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53"/>
      <c r="AF384" s="253"/>
      <c r="AG384" s="253"/>
      <c r="AH384" s="253"/>
      <c r="AI384" s="253"/>
      <c r="AJ384" s="253"/>
      <c r="AK384" s="253"/>
      <c r="AL384" s="253"/>
      <c r="AM384" s="253"/>
      <c r="AN384" s="253"/>
      <c r="AO384" s="253"/>
      <c r="AP384" s="253"/>
      <c r="AQ384" s="253"/>
      <c r="AR384" s="253"/>
      <c r="AS384" s="258"/>
    </row>
    <row r="385" spans="2:48" ht="15.75" collapsed="1">
      <c r="B385" s="278" t="s">
        <v>248</v>
      </c>
      <c r="C385" s="280"/>
      <c r="D385" s="280">
        <f>SUM(D228:D383)</f>
        <v>0</v>
      </c>
      <c r="E385" s="280"/>
      <c r="F385" s="280"/>
      <c r="G385" s="280"/>
      <c r="H385" s="280"/>
      <c r="I385" s="280"/>
      <c r="J385" s="280"/>
      <c r="K385" s="280"/>
      <c r="L385" s="280"/>
      <c r="M385" s="280"/>
      <c r="N385" s="280"/>
      <c r="O385" s="280"/>
      <c r="P385" s="280"/>
      <c r="Q385" s="280"/>
      <c r="R385" s="280">
        <f>SUM(R228:R383)</f>
        <v>0</v>
      </c>
      <c r="S385" s="280"/>
      <c r="T385" s="280"/>
      <c r="U385" s="280"/>
      <c r="V385" s="280"/>
      <c r="W385" s="280"/>
      <c r="X385" s="280"/>
      <c r="Y385" s="280"/>
      <c r="Z385" s="280"/>
      <c r="AA385" s="280"/>
      <c r="AB385" s="280"/>
      <c r="AC385" s="280"/>
      <c r="AD385" s="280"/>
      <c r="AE385" s="280">
        <f>IF(AE226="kWh",SUMPRODUCT(D228:D383,AE228:AE383))</f>
        <v>0</v>
      </c>
      <c r="AF385" s="280">
        <f>IF(AF226="kWh",SUMPRODUCT(D228:D383,AF228:AF383))</f>
        <v>0</v>
      </c>
      <c r="AG385" s="280">
        <f>IF(AG226="kw",SUMPRODUCT(Q228:Q383,R228:R383,AG228:AG383),SUMPRODUCT(D228:D383,AG228:AG383))</f>
        <v>0</v>
      </c>
      <c r="AH385" s="280">
        <f>IF(AH226="kw",SUMPRODUCT(Q228:Q383,R228:R383,AH228:AH383),SUMPRODUCT(D228:D383,AH228:AH383))</f>
        <v>0</v>
      </c>
      <c r="AI385" s="280">
        <f>IF(AI226="kw",SUMPRODUCT(Q228:Q383,R228:R383,AI228:AI383),SUMPRODUCT(D228:D383,AI228:AI383))</f>
        <v>0</v>
      </c>
      <c r="AJ385" s="280">
        <f>IF(AJ226="kw",SUMPRODUCT(Q228:Q383,R228:R383,AJ228:AJ383),SUMPRODUCT(D228:D383,AJ228:AJ383))</f>
        <v>0</v>
      </c>
      <c r="AK385" s="280">
        <f>IF(AK226="kw",SUMPRODUCT(Q228:Q383,R228:R383,AK228:AK383),SUMPRODUCT(D228:D383,AK228:AK383))</f>
        <v>0</v>
      </c>
      <c r="AL385" s="280">
        <f>IF(AL226="kw",SUMPRODUCT(Q228:Q383,R228:R383,AL228:AL383),SUMPRODUCT(D228:D383,AL228:AL383))</f>
        <v>0</v>
      </c>
      <c r="AM385" s="280">
        <f>IF(AM226="kw",SUMPRODUCT(Q228:Q383,R228:R383,AM228:AM383),SUMPRODUCT(D228:D383,AM228:AM383))</f>
        <v>0</v>
      </c>
      <c r="AN385" s="280">
        <f>IF(AN226="kw",SUMPRODUCT(Q228:Q383,R228:R383,AN228:AN383),SUMPRODUCT(D228:D383,AN228:AN383))</f>
        <v>0</v>
      </c>
      <c r="AO385" s="280">
        <f>IF(AO226="kw",SUMPRODUCT(Q228:Q383,R228:R383,AO228:AO383),SUMPRODUCT(D228:D383,AO228:AO383))</f>
        <v>0</v>
      </c>
      <c r="AP385" s="280">
        <f>IF(AP226="kw",SUMPRODUCT(Q228:Q383,R228:R383,AP228:AP383),SUMPRODUCT(D228:D383,AP228:AP383))</f>
        <v>0</v>
      </c>
      <c r="AQ385" s="280">
        <f>IF(AQ226="kw",SUMPRODUCT(Q228:Q383,R228:R383,AQ228:AQ383),SUMPRODUCT(D228:D383,AQ228:AQ383))</f>
        <v>0</v>
      </c>
      <c r="AR385" s="280">
        <f>IF(AR226="kw",SUMPRODUCT(Q228:Q383,R228:R383,AR228:AR383),SUMPRODUCT(D228:D383,AR228:AR383))</f>
        <v>0</v>
      </c>
      <c r="AS385" s="281"/>
    </row>
    <row r="386" spans="2:48" ht="15.75">
      <c r="B386" s="335" t="s">
        <v>249</v>
      </c>
      <c r="C386" s="336"/>
      <c r="D386" s="336"/>
      <c r="E386" s="336"/>
      <c r="F386" s="336"/>
      <c r="G386" s="336"/>
      <c r="H386" s="336"/>
      <c r="I386" s="336"/>
      <c r="J386" s="336"/>
      <c r="K386" s="336"/>
      <c r="L386" s="336"/>
      <c r="M386" s="336"/>
      <c r="N386" s="336"/>
      <c r="O386" s="336"/>
      <c r="P386" s="336"/>
      <c r="Q386" s="336"/>
      <c r="R386" s="336"/>
      <c r="S386" s="336"/>
      <c r="T386" s="336"/>
      <c r="U386" s="336"/>
      <c r="V386" s="336"/>
      <c r="W386" s="336"/>
      <c r="X386" s="336"/>
      <c r="Y386" s="336"/>
      <c r="Z386" s="336"/>
      <c r="AA386" s="336"/>
      <c r="AB386" s="336"/>
      <c r="AC386" s="336"/>
      <c r="AD386" s="336"/>
      <c r="AE386" s="336">
        <f>HLOOKUP(AE225,'2. LRAMVA Threshold'!$B$42:$Q$60,8,FALSE)</f>
        <v>0</v>
      </c>
      <c r="AF386" s="336">
        <f>HLOOKUP(AF225,'2. LRAMVA Threshold'!$B$42:$Q$53,8,FALSE)</f>
        <v>0</v>
      </c>
      <c r="AG386" s="336">
        <f>HLOOKUP(AG225,'2. LRAMVA Threshold'!$B$42:$Q$53,8,FALSE)</f>
        <v>0</v>
      </c>
      <c r="AH386" s="336">
        <f>HLOOKUP(AH225,'2. LRAMVA Threshold'!$B$42:$Q$53,8,FALSE)</f>
        <v>0</v>
      </c>
      <c r="AI386" s="336">
        <f>HLOOKUP(AI225,'2. LRAMVA Threshold'!$B$42:$Q$53,8,FALSE)</f>
        <v>0</v>
      </c>
      <c r="AJ386" s="336">
        <f>HLOOKUP(AJ225,'2. LRAMVA Threshold'!$B$42:$Q$53,8,FALSE)</f>
        <v>0</v>
      </c>
      <c r="AK386" s="336">
        <f>HLOOKUP(AK225,'2. LRAMVA Threshold'!$B$42:$Q$53,8,FALSE)</f>
        <v>0</v>
      </c>
      <c r="AL386" s="336">
        <f>HLOOKUP(AL225,'2. LRAMVA Threshold'!$B$42:$Q$53,8,FALSE)</f>
        <v>0</v>
      </c>
      <c r="AM386" s="336">
        <f>HLOOKUP(AM225,'2. LRAMVA Threshold'!$B$42:$Q$53,8,FALSE)</f>
        <v>0</v>
      </c>
      <c r="AN386" s="336">
        <f>HLOOKUP(AN225,'2. LRAMVA Threshold'!$B$42:$Q$53,8,FALSE)</f>
        <v>0</v>
      </c>
      <c r="AO386" s="336">
        <f>HLOOKUP(AO225,'2. LRAMVA Threshold'!$B$42:$Q$53,8,FALSE)</f>
        <v>0</v>
      </c>
      <c r="AP386" s="336">
        <f>HLOOKUP(AP225,'2. LRAMVA Threshold'!$B$42:$Q$53,8,FALSE)</f>
        <v>0</v>
      </c>
      <c r="AQ386" s="336">
        <f>HLOOKUP(AQ225,'2. LRAMVA Threshold'!$B$42:$Q$53,8,FALSE)</f>
        <v>0</v>
      </c>
      <c r="AR386" s="336">
        <f>HLOOKUP(AR225,'2. LRAMVA Threshold'!$B$42:$Q$53,8,FALSE)</f>
        <v>0</v>
      </c>
      <c r="AS386" s="337"/>
    </row>
    <row r="387" spans="2:48">
      <c r="B387" s="338"/>
      <c r="C387" s="375"/>
      <c r="D387" s="376"/>
      <c r="E387" s="376"/>
      <c r="F387" s="376"/>
      <c r="G387" s="376"/>
      <c r="H387" s="376"/>
      <c r="I387" s="376"/>
      <c r="J387" s="376"/>
      <c r="K387" s="376"/>
      <c r="L387" s="376"/>
      <c r="M387" s="376"/>
      <c r="N387" s="340"/>
      <c r="O387" s="340"/>
      <c r="P387" s="340"/>
      <c r="Q387" s="376"/>
      <c r="R387" s="377"/>
      <c r="S387" s="376"/>
      <c r="T387" s="376"/>
      <c r="U387" s="376"/>
      <c r="V387" s="378"/>
      <c r="W387" s="378"/>
      <c r="X387" s="378"/>
      <c r="Y387" s="378"/>
      <c r="Z387" s="376"/>
      <c r="AA387" s="376"/>
      <c r="AB387" s="340"/>
      <c r="AC387" s="340"/>
      <c r="AD387" s="340"/>
      <c r="AE387" s="379"/>
      <c r="AF387" s="379"/>
      <c r="AG387" s="379"/>
      <c r="AH387" s="379"/>
      <c r="AI387" s="379"/>
      <c r="AJ387" s="379"/>
      <c r="AK387" s="379"/>
      <c r="AL387" s="343"/>
      <c r="AM387" s="343"/>
      <c r="AN387" s="343"/>
      <c r="AO387" s="343"/>
      <c r="AP387" s="343"/>
      <c r="AQ387" s="343"/>
      <c r="AR387" s="343"/>
      <c r="AS387" s="344"/>
    </row>
    <row r="388" spans="2:48">
      <c r="B388" s="275" t="s">
        <v>250</v>
      </c>
      <c r="C388" s="288"/>
      <c r="D388" s="288"/>
      <c r="E388" s="321"/>
      <c r="F388" s="321"/>
      <c r="G388" s="321"/>
      <c r="H388" s="321"/>
      <c r="I388" s="321"/>
      <c r="J388" s="321"/>
      <c r="K388" s="321"/>
      <c r="L388" s="321"/>
      <c r="M388" s="321"/>
      <c r="N388" s="321"/>
      <c r="O388" s="321"/>
      <c r="P388" s="321"/>
      <c r="Q388" s="321"/>
      <c r="R388" s="243"/>
      <c r="S388" s="290"/>
      <c r="T388" s="290"/>
      <c r="U388" s="290"/>
      <c r="V388" s="289"/>
      <c r="W388" s="289"/>
      <c r="X388" s="289"/>
      <c r="Y388" s="289"/>
      <c r="Z388" s="290"/>
      <c r="AA388" s="290"/>
      <c r="AB388" s="290"/>
      <c r="AC388" s="290"/>
      <c r="AD388" s="290"/>
      <c r="AE388" s="722">
        <f>HLOOKUP(AE$35,'3.  Distribution Rates'!$C$122:$P$135,8,FALSE)</f>
        <v>0</v>
      </c>
      <c r="AF388" s="722">
        <f>HLOOKUP(AF$35,'3.  Distribution Rates'!$C$122:$P$135,8,FALSE)</f>
        <v>0</v>
      </c>
      <c r="AG388" s="291">
        <f>HLOOKUP(AG$35,'3.  Distribution Rates'!$C$122:$P$135,8,FALSE)</f>
        <v>0</v>
      </c>
      <c r="AH388" s="291">
        <f>HLOOKUP(AH$35,'3.  Distribution Rates'!$C$122:$P$135,8,FALSE)</f>
        <v>0</v>
      </c>
      <c r="AI388" s="291">
        <f>HLOOKUP(AI$35,'3.  Distribution Rates'!$C$122:$P$135,8,FALSE)</f>
        <v>0</v>
      </c>
      <c r="AJ388" s="291">
        <f>HLOOKUP(AJ$35,'3.  Distribution Rates'!$C$122:$P$135,8,FALSE)</f>
        <v>0</v>
      </c>
      <c r="AK388" s="291">
        <f>HLOOKUP(AK$35,'3.  Distribution Rates'!$C$122:$P$135,8,FALSE)</f>
        <v>0</v>
      </c>
      <c r="AL388" s="291">
        <f>HLOOKUP(AL$35,'3.  Distribution Rates'!$C$122:$P$135,8,FALSE)</f>
        <v>0</v>
      </c>
      <c r="AM388" s="291">
        <f>HLOOKUP(AM$35,'3.  Distribution Rates'!$C$122:$P$135,8,FALSE)</f>
        <v>0</v>
      </c>
      <c r="AN388" s="291">
        <f>HLOOKUP(AN$35,'3.  Distribution Rates'!$C$122:$P$135,8,FALSE)</f>
        <v>0</v>
      </c>
      <c r="AO388" s="291">
        <f>HLOOKUP(AO$35,'3.  Distribution Rates'!$C$122:$P$135,8,FALSE)</f>
        <v>0</v>
      </c>
      <c r="AP388" s="291">
        <f>HLOOKUP(AP$35,'3.  Distribution Rates'!$C$122:$P$135,8,FALSE)</f>
        <v>0</v>
      </c>
      <c r="AQ388" s="291">
        <f>HLOOKUP(AQ$35,'3.  Distribution Rates'!$C$122:$P$135,8,FALSE)</f>
        <v>0</v>
      </c>
      <c r="AR388" s="291">
        <f>HLOOKUP(AR$35,'3.  Distribution Rates'!$C$122:$P$135,8,FALSE)</f>
        <v>0</v>
      </c>
      <c r="AS388" s="322"/>
      <c r="AT388" s="291"/>
      <c r="AU388" s="291"/>
      <c r="AV388" s="291"/>
    </row>
    <row r="389" spans="2:48">
      <c r="B389" s="275" t="s">
        <v>251</v>
      </c>
      <c r="C389" s="293"/>
      <c r="D389" s="235"/>
      <c r="E389" s="232"/>
      <c r="F389" s="232"/>
      <c r="G389" s="232"/>
      <c r="H389" s="232"/>
      <c r="I389" s="232"/>
      <c r="J389" s="232"/>
      <c r="K389" s="232"/>
      <c r="L389" s="232"/>
      <c r="M389" s="232"/>
      <c r="N389" s="232"/>
      <c r="O389" s="232"/>
      <c r="P389" s="232"/>
      <c r="Q389" s="232"/>
      <c r="R389" s="243"/>
      <c r="S389" s="232"/>
      <c r="T389" s="232"/>
      <c r="U389" s="232"/>
      <c r="V389" s="235"/>
      <c r="W389" s="235"/>
      <c r="X389" s="235"/>
      <c r="Y389" s="235"/>
      <c r="Z389" s="232"/>
      <c r="AA389" s="232"/>
      <c r="AB389" s="232"/>
      <c r="AC389" s="232"/>
      <c r="AD389" s="232"/>
      <c r="AE389" s="323">
        <f>'4.  2011-2014 LRAM'!AM139*AE388</f>
        <v>0</v>
      </c>
      <c r="AF389" s="323">
        <f>'4.  2011-2014 LRAM'!AN139*AF388</f>
        <v>0</v>
      </c>
      <c r="AG389" s="323">
        <f>'4.  2011-2014 LRAM'!AO139*AG388</f>
        <v>0</v>
      </c>
      <c r="AH389" s="323">
        <f>'4.  2011-2014 LRAM'!AP139*AH388</f>
        <v>0</v>
      </c>
      <c r="AI389" s="323">
        <f>'4.  2011-2014 LRAM'!AQ139*AI388</f>
        <v>0</v>
      </c>
      <c r="AJ389" s="323">
        <f>'4.  2011-2014 LRAM'!AR139*AJ388</f>
        <v>0</v>
      </c>
      <c r="AK389" s="323">
        <f>'4.  2011-2014 LRAM'!AS139*AK388</f>
        <v>0</v>
      </c>
      <c r="AL389" s="323">
        <f>'4.  2011-2014 LRAM'!AT139*AL388</f>
        <v>0</v>
      </c>
      <c r="AM389" s="323">
        <f>'4.  2011-2014 LRAM'!AU139*AM388</f>
        <v>0</v>
      </c>
      <c r="AN389" s="323">
        <f>'4.  2011-2014 LRAM'!AV139*AN388</f>
        <v>0</v>
      </c>
      <c r="AO389" s="323">
        <f>'4.  2011-2014 LRAM'!AW139*AO388</f>
        <v>0</v>
      </c>
      <c r="AP389" s="323">
        <f>'4.  2011-2014 LRAM'!AX139*AP388</f>
        <v>0</v>
      </c>
      <c r="AQ389" s="323">
        <f>'4.  2011-2014 LRAM'!AY139*AQ388</f>
        <v>0</v>
      </c>
      <c r="AR389" s="323">
        <f>'4.  2011-2014 LRAM'!AZ139*AR388</f>
        <v>0</v>
      </c>
      <c r="AS389" s="534">
        <f>SUM(AE389:AR389)</f>
        <v>0</v>
      </c>
    </row>
    <row r="390" spans="2:48">
      <c r="B390" s="275" t="s">
        <v>252</v>
      </c>
      <c r="C390" s="293"/>
      <c r="D390" s="235"/>
      <c r="E390" s="232"/>
      <c r="F390" s="232"/>
      <c r="G390" s="232"/>
      <c r="H390" s="232"/>
      <c r="I390" s="232"/>
      <c r="J390" s="232"/>
      <c r="K390" s="232"/>
      <c r="L390" s="232"/>
      <c r="M390" s="232"/>
      <c r="N390" s="232"/>
      <c r="O390" s="232"/>
      <c r="P390" s="232"/>
      <c r="Q390" s="232"/>
      <c r="R390" s="243"/>
      <c r="S390" s="232"/>
      <c r="T390" s="232"/>
      <c r="U390" s="232"/>
      <c r="V390" s="235"/>
      <c r="W390" s="235"/>
      <c r="X390" s="235"/>
      <c r="Y390" s="235"/>
      <c r="Z390" s="232"/>
      <c r="AA390" s="232"/>
      <c r="AB390" s="232"/>
      <c r="AC390" s="232"/>
      <c r="AD390" s="232"/>
      <c r="AE390" s="323">
        <f>'4.  2011-2014 LRAM'!AM278*AE388</f>
        <v>0</v>
      </c>
      <c r="AF390" s="323">
        <f>'4.  2011-2014 LRAM'!AN278*AF388</f>
        <v>0</v>
      </c>
      <c r="AG390" s="323">
        <f>'4.  2011-2014 LRAM'!AO278*AG388</f>
        <v>0</v>
      </c>
      <c r="AH390" s="323">
        <f>'4.  2011-2014 LRAM'!AP278*AH388</f>
        <v>0</v>
      </c>
      <c r="AI390" s="323">
        <f>'4.  2011-2014 LRAM'!AQ278*AI388</f>
        <v>0</v>
      </c>
      <c r="AJ390" s="323">
        <f>'4.  2011-2014 LRAM'!AR278*AJ388</f>
        <v>0</v>
      </c>
      <c r="AK390" s="323">
        <f>'4.  2011-2014 LRAM'!AS278*AK388</f>
        <v>0</v>
      </c>
      <c r="AL390" s="323">
        <f>'4.  2011-2014 LRAM'!AT278*AL388</f>
        <v>0</v>
      </c>
      <c r="AM390" s="323">
        <f>'4.  2011-2014 LRAM'!AU278*AM388</f>
        <v>0</v>
      </c>
      <c r="AN390" s="323">
        <f>'4.  2011-2014 LRAM'!AV278*AN388</f>
        <v>0</v>
      </c>
      <c r="AO390" s="323">
        <f>'4.  2011-2014 LRAM'!AW278*AO388</f>
        <v>0</v>
      </c>
      <c r="AP390" s="323">
        <f>'4.  2011-2014 LRAM'!AX278*AP388</f>
        <v>0</v>
      </c>
      <c r="AQ390" s="323">
        <f>'4.  2011-2014 LRAM'!AY278*AQ388</f>
        <v>0</v>
      </c>
      <c r="AR390" s="323">
        <f>'4.  2011-2014 LRAM'!AZ278*AR388</f>
        <v>0</v>
      </c>
      <c r="AS390" s="534">
        <f>SUM(AE390:AR390)</f>
        <v>0</v>
      </c>
    </row>
    <row r="391" spans="2:48">
      <c r="B391" s="275" t="s">
        <v>253</v>
      </c>
      <c r="C391" s="293"/>
      <c r="D391" s="235"/>
      <c r="E391" s="232"/>
      <c r="F391" s="232"/>
      <c r="G391" s="232"/>
      <c r="H391" s="232"/>
      <c r="I391" s="232"/>
      <c r="J391" s="232"/>
      <c r="K391" s="232"/>
      <c r="L391" s="232"/>
      <c r="M391" s="232"/>
      <c r="N391" s="232"/>
      <c r="O391" s="232"/>
      <c r="P391" s="232"/>
      <c r="Q391" s="232"/>
      <c r="R391" s="243"/>
      <c r="S391" s="232"/>
      <c r="T391" s="232"/>
      <c r="U391" s="232"/>
      <c r="V391" s="235"/>
      <c r="W391" s="235"/>
      <c r="X391" s="235"/>
      <c r="Y391" s="235"/>
      <c r="Z391" s="232"/>
      <c r="AA391" s="232"/>
      <c r="AB391" s="232"/>
      <c r="AC391" s="232"/>
      <c r="AD391" s="232"/>
      <c r="AE391" s="323">
        <f>'4.  2011-2014 LRAM'!AM414*AE388</f>
        <v>0</v>
      </c>
      <c r="AF391" s="323">
        <f>'4.  2011-2014 LRAM'!AN414*AF388</f>
        <v>0</v>
      </c>
      <c r="AG391" s="323">
        <f>'4.  2011-2014 LRAM'!AO414*AG388</f>
        <v>0</v>
      </c>
      <c r="AH391" s="323">
        <f>'4.  2011-2014 LRAM'!AP414*AH388</f>
        <v>0</v>
      </c>
      <c r="AI391" s="323">
        <f>'4.  2011-2014 LRAM'!AQ414*AI388</f>
        <v>0</v>
      </c>
      <c r="AJ391" s="323">
        <f>'4.  2011-2014 LRAM'!AR414*AJ388</f>
        <v>0</v>
      </c>
      <c r="AK391" s="323">
        <f>'4.  2011-2014 LRAM'!AS414*AK388</f>
        <v>0</v>
      </c>
      <c r="AL391" s="323">
        <f>'4.  2011-2014 LRAM'!AT414*AL388</f>
        <v>0</v>
      </c>
      <c r="AM391" s="323">
        <f>'4.  2011-2014 LRAM'!AU414*AM388</f>
        <v>0</v>
      </c>
      <c r="AN391" s="323">
        <f>'4.  2011-2014 LRAM'!AV414*AN388</f>
        <v>0</v>
      </c>
      <c r="AO391" s="323">
        <f>'4.  2011-2014 LRAM'!AW414*AO388</f>
        <v>0</v>
      </c>
      <c r="AP391" s="323">
        <f>'4.  2011-2014 LRAM'!AX414*AP388</f>
        <v>0</v>
      </c>
      <c r="AQ391" s="323">
        <f>'4.  2011-2014 LRAM'!AY414*AQ388</f>
        <v>0</v>
      </c>
      <c r="AR391" s="323">
        <f>'4.  2011-2014 LRAM'!AZ414*AR388</f>
        <v>0</v>
      </c>
      <c r="AS391" s="534">
        <f>SUM(AE391:AR391)</f>
        <v>0</v>
      </c>
    </row>
    <row r="392" spans="2:48">
      <c r="B392" s="275" t="s">
        <v>254</v>
      </c>
      <c r="C392" s="293"/>
      <c r="D392" s="235"/>
      <c r="E392" s="232"/>
      <c r="F392" s="232"/>
      <c r="G392" s="232"/>
      <c r="H392" s="232"/>
      <c r="I392" s="232"/>
      <c r="J392" s="232"/>
      <c r="K392" s="232"/>
      <c r="L392" s="232"/>
      <c r="M392" s="232"/>
      <c r="N392" s="232"/>
      <c r="O392" s="232"/>
      <c r="P392" s="232"/>
      <c r="Q392" s="232"/>
      <c r="R392" s="243"/>
      <c r="S392" s="232"/>
      <c r="T392" s="232"/>
      <c r="U392" s="232"/>
      <c r="V392" s="235"/>
      <c r="W392" s="235"/>
      <c r="X392" s="235"/>
      <c r="Y392" s="235"/>
      <c r="Z392" s="232"/>
      <c r="AA392" s="232"/>
      <c r="AB392" s="232"/>
      <c r="AC392" s="232"/>
      <c r="AD392" s="232"/>
      <c r="AE392" s="323">
        <f>'4.  2011-2014 LRAM'!AM551*AE388</f>
        <v>0</v>
      </c>
      <c r="AF392" s="323">
        <f>'4.  2011-2014 LRAM'!AN551*AF388</f>
        <v>0</v>
      </c>
      <c r="AG392" s="323">
        <f>'4.  2011-2014 LRAM'!AO551*AG388</f>
        <v>0</v>
      </c>
      <c r="AH392" s="323">
        <f>'4.  2011-2014 LRAM'!AP551*AH388</f>
        <v>0</v>
      </c>
      <c r="AI392" s="323">
        <f>'4.  2011-2014 LRAM'!AQ551*AI388</f>
        <v>0</v>
      </c>
      <c r="AJ392" s="323">
        <f>'4.  2011-2014 LRAM'!AR551*AJ388</f>
        <v>0</v>
      </c>
      <c r="AK392" s="323">
        <f>'4.  2011-2014 LRAM'!AS551*AK388</f>
        <v>0</v>
      </c>
      <c r="AL392" s="323">
        <f>'4.  2011-2014 LRAM'!AT551*AL388</f>
        <v>0</v>
      </c>
      <c r="AM392" s="323">
        <f>'4.  2011-2014 LRAM'!AU551*AM388</f>
        <v>0</v>
      </c>
      <c r="AN392" s="323">
        <f>'4.  2011-2014 LRAM'!AV551*AN388</f>
        <v>0</v>
      </c>
      <c r="AO392" s="323">
        <f>'4.  2011-2014 LRAM'!AW551*AO388</f>
        <v>0</v>
      </c>
      <c r="AP392" s="323">
        <f>'4.  2011-2014 LRAM'!AX551*AP388</f>
        <v>0</v>
      </c>
      <c r="AQ392" s="323">
        <f>'4.  2011-2014 LRAM'!AY551*AQ388</f>
        <v>0</v>
      </c>
      <c r="AR392" s="323">
        <f>'4.  2011-2014 LRAM'!AZ551*AR388</f>
        <v>0</v>
      </c>
      <c r="AS392" s="534">
        <f t="shared" ref="AS392:AS394" si="1135">SUM(AE392:AR392)</f>
        <v>0</v>
      </c>
    </row>
    <row r="393" spans="2:48">
      <c r="B393" s="275" t="s">
        <v>255</v>
      </c>
      <c r="C393" s="293"/>
      <c r="D393" s="235"/>
      <c r="E393" s="232"/>
      <c r="F393" s="232"/>
      <c r="G393" s="232"/>
      <c r="H393" s="232"/>
      <c r="I393" s="232"/>
      <c r="J393" s="232"/>
      <c r="K393" s="232"/>
      <c r="L393" s="232"/>
      <c r="M393" s="232"/>
      <c r="N393" s="232"/>
      <c r="O393" s="232"/>
      <c r="P393" s="232"/>
      <c r="Q393" s="232"/>
      <c r="R393" s="243"/>
      <c r="S393" s="232"/>
      <c r="T393" s="232"/>
      <c r="U393" s="232"/>
      <c r="V393" s="235"/>
      <c r="W393" s="235"/>
      <c r="X393" s="235"/>
      <c r="Y393" s="235"/>
      <c r="Z393" s="232"/>
      <c r="AA393" s="232"/>
      <c r="AB393" s="232"/>
      <c r="AC393" s="232"/>
      <c r="AD393" s="232"/>
      <c r="AE393" s="323">
        <f>AE208*AE388</f>
        <v>0</v>
      </c>
      <c r="AF393" s="323">
        <f t="shared" ref="AF393:AR393" si="1136">AF208*AF388</f>
        <v>0</v>
      </c>
      <c r="AG393" s="323">
        <f t="shared" si="1136"/>
        <v>0</v>
      </c>
      <c r="AH393" s="323">
        <f t="shared" si="1136"/>
        <v>0</v>
      </c>
      <c r="AI393" s="323">
        <f t="shared" si="1136"/>
        <v>0</v>
      </c>
      <c r="AJ393" s="323">
        <f t="shared" si="1136"/>
        <v>0</v>
      </c>
      <c r="AK393" s="323">
        <f t="shared" si="1136"/>
        <v>0</v>
      </c>
      <c r="AL393" s="323">
        <f t="shared" si="1136"/>
        <v>0</v>
      </c>
      <c r="AM393" s="323">
        <f t="shared" si="1136"/>
        <v>0</v>
      </c>
      <c r="AN393" s="323">
        <f t="shared" si="1136"/>
        <v>0</v>
      </c>
      <c r="AO393" s="323">
        <f t="shared" si="1136"/>
        <v>0</v>
      </c>
      <c r="AP393" s="323">
        <f t="shared" si="1136"/>
        <v>0</v>
      </c>
      <c r="AQ393" s="323">
        <f t="shared" si="1136"/>
        <v>0</v>
      </c>
      <c r="AR393" s="323">
        <f t="shared" si="1136"/>
        <v>0</v>
      </c>
      <c r="AS393" s="534">
        <f t="shared" si="1135"/>
        <v>0</v>
      </c>
    </row>
    <row r="394" spans="2:48">
      <c r="B394" s="275" t="s">
        <v>263</v>
      </c>
      <c r="C394" s="293"/>
      <c r="D394" s="235"/>
      <c r="E394" s="232"/>
      <c r="F394" s="232"/>
      <c r="G394" s="232"/>
      <c r="H394" s="232"/>
      <c r="I394" s="232"/>
      <c r="J394" s="232"/>
      <c r="K394" s="232"/>
      <c r="L394" s="232"/>
      <c r="M394" s="232"/>
      <c r="N394" s="232"/>
      <c r="O394" s="232"/>
      <c r="P394" s="232"/>
      <c r="Q394" s="232"/>
      <c r="R394" s="243"/>
      <c r="S394" s="232"/>
      <c r="T394" s="232"/>
      <c r="U394" s="232"/>
      <c r="V394" s="235"/>
      <c r="W394" s="235"/>
      <c r="X394" s="235"/>
      <c r="Y394" s="235"/>
      <c r="Z394" s="232"/>
      <c r="AA394" s="232"/>
      <c r="AB394" s="232"/>
      <c r="AC394" s="232"/>
      <c r="AD394" s="232"/>
      <c r="AE394" s="323">
        <f>AE385*AE388</f>
        <v>0</v>
      </c>
      <c r="AF394" s="323">
        <f t="shared" ref="AF394:AR394" si="1137">AF385*AF388</f>
        <v>0</v>
      </c>
      <c r="AG394" s="323">
        <f t="shared" si="1137"/>
        <v>0</v>
      </c>
      <c r="AH394" s="323">
        <f t="shared" si="1137"/>
        <v>0</v>
      </c>
      <c r="AI394" s="323">
        <f t="shared" si="1137"/>
        <v>0</v>
      </c>
      <c r="AJ394" s="323">
        <f t="shared" si="1137"/>
        <v>0</v>
      </c>
      <c r="AK394" s="323">
        <f t="shared" si="1137"/>
        <v>0</v>
      </c>
      <c r="AL394" s="323">
        <f t="shared" si="1137"/>
        <v>0</v>
      </c>
      <c r="AM394" s="323">
        <f t="shared" si="1137"/>
        <v>0</v>
      </c>
      <c r="AN394" s="323">
        <f t="shared" si="1137"/>
        <v>0</v>
      </c>
      <c r="AO394" s="323">
        <f t="shared" si="1137"/>
        <v>0</v>
      </c>
      <c r="AP394" s="323">
        <f t="shared" si="1137"/>
        <v>0</v>
      </c>
      <c r="AQ394" s="323">
        <f t="shared" si="1137"/>
        <v>0</v>
      </c>
      <c r="AR394" s="323">
        <f t="shared" si="1137"/>
        <v>0</v>
      </c>
      <c r="AS394" s="534">
        <f t="shared" si="1135"/>
        <v>0</v>
      </c>
    </row>
    <row r="395" spans="2:48" ht="15.75">
      <c r="B395" s="297" t="s">
        <v>256</v>
      </c>
      <c r="C395" s="293"/>
      <c r="D395" s="255"/>
      <c r="E395" s="285"/>
      <c r="F395" s="285"/>
      <c r="G395" s="285"/>
      <c r="H395" s="285"/>
      <c r="I395" s="285"/>
      <c r="J395" s="285"/>
      <c r="K395" s="285"/>
      <c r="L395" s="285"/>
      <c r="M395" s="285"/>
      <c r="N395" s="285"/>
      <c r="O395" s="285"/>
      <c r="P395" s="285"/>
      <c r="Q395" s="285"/>
      <c r="R395" s="252"/>
      <c r="S395" s="285"/>
      <c r="T395" s="285"/>
      <c r="U395" s="285"/>
      <c r="V395" s="255"/>
      <c r="W395" s="255"/>
      <c r="X395" s="255"/>
      <c r="Y395" s="255"/>
      <c r="Z395" s="285"/>
      <c r="AA395" s="285"/>
      <c r="AB395" s="285"/>
      <c r="AC395" s="285"/>
      <c r="AD395" s="285"/>
      <c r="AE395" s="294">
        <f>SUM(AE389:AE394)</f>
        <v>0</v>
      </c>
      <c r="AF395" s="294">
        <f t="shared" ref="AF395:AK395" si="1138">SUM(AF389:AF394)</f>
        <v>0</v>
      </c>
      <c r="AG395" s="294">
        <f t="shared" si="1138"/>
        <v>0</v>
      </c>
      <c r="AH395" s="294">
        <f t="shared" si="1138"/>
        <v>0</v>
      </c>
      <c r="AI395" s="294">
        <f t="shared" si="1138"/>
        <v>0</v>
      </c>
      <c r="AJ395" s="294">
        <f t="shared" si="1138"/>
        <v>0</v>
      </c>
      <c r="AK395" s="294">
        <f t="shared" si="1138"/>
        <v>0</v>
      </c>
      <c r="AL395" s="294">
        <f>SUM(AL389:AL394)</f>
        <v>0</v>
      </c>
      <c r="AM395" s="294">
        <f t="shared" ref="AM395:AR395" si="1139">SUM(AM389:AM394)</f>
        <v>0</v>
      </c>
      <c r="AN395" s="294">
        <f t="shared" si="1139"/>
        <v>0</v>
      </c>
      <c r="AO395" s="294">
        <f t="shared" si="1139"/>
        <v>0</v>
      </c>
      <c r="AP395" s="294">
        <f t="shared" si="1139"/>
        <v>0</v>
      </c>
      <c r="AQ395" s="294">
        <f t="shared" si="1139"/>
        <v>0</v>
      </c>
      <c r="AR395" s="294">
        <f t="shared" si="1139"/>
        <v>0</v>
      </c>
      <c r="AS395" s="351">
        <f>SUM(AS389:AS394)</f>
        <v>0</v>
      </c>
    </row>
    <row r="396" spans="2:48" ht="15.75">
      <c r="B396" s="297" t="s">
        <v>257</v>
      </c>
      <c r="C396" s="293"/>
      <c r="D396" s="298"/>
      <c r="E396" s="285"/>
      <c r="F396" s="285"/>
      <c r="G396" s="285"/>
      <c r="H396" s="285"/>
      <c r="I396" s="285"/>
      <c r="J396" s="285"/>
      <c r="K396" s="285"/>
      <c r="L396" s="285"/>
      <c r="M396" s="285"/>
      <c r="N396" s="285"/>
      <c r="O396" s="285"/>
      <c r="P396" s="285"/>
      <c r="Q396" s="285"/>
      <c r="R396" s="252"/>
      <c r="S396" s="285"/>
      <c r="T396" s="285"/>
      <c r="U396" s="285"/>
      <c r="V396" s="255"/>
      <c r="W396" s="255"/>
      <c r="X396" s="255"/>
      <c r="Y396" s="255"/>
      <c r="Z396" s="285"/>
      <c r="AA396" s="285"/>
      <c r="AB396" s="285"/>
      <c r="AC396" s="285"/>
      <c r="AD396" s="285"/>
      <c r="AE396" s="295">
        <f>AE386*AE388</f>
        <v>0</v>
      </c>
      <c r="AF396" s="295">
        <f t="shared" ref="AF396:AK396" si="1140">AF386*AF388</f>
        <v>0</v>
      </c>
      <c r="AG396" s="295">
        <f t="shared" si="1140"/>
        <v>0</v>
      </c>
      <c r="AH396" s="295">
        <f t="shared" si="1140"/>
        <v>0</v>
      </c>
      <c r="AI396" s="295">
        <f t="shared" si="1140"/>
        <v>0</v>
      </c>
      <c r="AJ396" s="295">
        <f t="shared" si="1140"/>
        <v>0</v>
      </c>
      <c r="AK396" s="295">
        <f t="shared" si="1140"/>
        <v>0</v>
      </c>
      <c r="AL396" s="295">
        <f>AL386*AL388</f>
        <v>0</v>
      </c>
      <c r="AM396" s="295">
        <f t="shared" ref="AM396:AR396" si="1141">AM386*AM388</f>
        <v>0</v>
      </c>
      <c r="AN396" s="295">
        <f t="shared" si="1141"/>
        <v>0</v>
      </c>
      <c r="AO396" s="295">
        <f t="shared" si="1141"/>
        <v>0</v>
      </c>
      <c r="AP396" s="295">
        <f t="shared" si="1141"/>
        <v>0</v>
      </c>
      <c r="AQ396" s="295">
        <f t="shared" si="1141"/>
        <v>0</v>
      </c>
      <c r="AR396" s="295">
        <f t="shared" si="1141"/>
        <v>0</v>
      </c>
      <c r="AS396" s="351">
        <f>SUM(AE396:AR396)</f>
        <v>0</v>
      </c>
    </row>
    <row r="397" spans="2:48" ht="15.75">
      <c r="B397" s="297" t="s">
        <v>258</v>
      </c>
      <c r="C397" s="293"/>
      <c r="D397" s="298"/>
      <c r="E397" s="285"/>
      <c r="F397" s="285"/>
      <c r="G397" s="285"/>
      <c r="H397" s="285"/>
      <c r="I397" s="285"/>
      <c r="J397" s="285"/>
      <c r="K397" s="285"/>
      <c r="L397" s="285"/>
      <c r="M397" s="285"/>
      <c r="N397" s="285"/>
      <c r="O397" s="285"/>
      <c r="P397" s="285"/>
      <c r="Q397" s="285"/>
      <c r="R397" s="252"/>
      <c r="S397" s="285"/>
      <c r="T397" s="285"/>
      <c r="U397" s="285"/>
      <c r="V397" s="298"/>
      <c r="W397" s="298"/>
      <c r="X397" s="298"/>
      <c r="Y397" s="298"/>
      <c r="Z397" s="285"/>
      <c r="AA397" s="285"/>
      <c r="AB397" s="285"/>
      <c r="AC397" s="285"/>
      <c r="AD397" s="285"/>
      <c r="AE397" s="299"/>
      <c r="AF397" s="299"/>
      <c r="AG397" s="299"/>
      <c r="AH397" s="299"/>
      <c r="AI397" s="299"/>
      <c r="AJ397" s="299"/>
      <c r="AK397" s="299"/>
      <c r="AL397" s="299"/>
      <c r="AM397" s="299"/>
      <c r="AN397" s="299"/>
      <c r="AO397" s="299"/>
      <c r="AP397" s="299"/>
      <c r="AQ397" s="299"/>
      <c r="AR397" s="299"/>
      <c r="AS397" s="351">
        <f>AS395-AS396</f>
        <v>0</v>
      </c>
    </row>
    <row r="398" spans="2:48">
      <c r="B398" s="275"/>
      <c r="C398" s="298"/>
      <c r="D398" s="298"/>
      <c r="E398" s="285"/>
      <c r="F398" s="285"/>
      <c r="G398" s="285"/>
      <c r="H398" s="285"/>
      <c r="I398" s="285"/>
      <c r="J398" s="285"/>
      <c r="K398" s="285"/>
      <c r="L398" s="285"/>
      <c r="M398" s="285"/>
      <c r="N398" s="285"/>
      <c r="O398" s="285"/>
      <c r="P398" s="285"/>
      <c r="Q398" s="285"/>
      <c r="R398" s="252"/>
      <c r="S398" s="285"/>
      <c r="T398" s="285"/>
      <c r="U398" s="285"/>
      <c r="V398" s="298"/>
      <c r="W398" s="293"/>
      <c r="X398" s="298"/>
      <c r="Y398" s="298"/>
      <c r="Z398" s="285"/>
      <c r="AA398" s="285"/>
      <c r="AB398" s="285"/>
      <c r="AC398" s="285"/>
      <c r="AD398" s="285"/>
      <c r="AE398" s="300"/>
      <c r="AF398" s="300"/>
      <c r="AG398" s="300"/>
      <c r="AH398" s="300"/>
      <c r="AI398" s="300"/>
      <c r="AJ398" s="300"/>
      <c r="AK398" s="300"/>
      <c r="AL398" s="300"/>
      <c r="AM398" s="300"/>
      <c r="AN398" s="300"/>
      <c r="AO398" s="300"/>
      <c r="AP398" s="300"/>
      <c r="AQ398" s="300"/>
      <c r="AR398" s="300"/>
      <c r="AS398" s="296"/>
    </row>
    <row r="399" spans="2:48">
      <c r="B399" s="382" t="s">
        <v>259</v>
      </c>
      <c r="C399" s="256"/>
      <c r="D399" s="232"/>
      <c r="E399" s="232"/>
      <c r="F399" s="232"/>
      <c r="G399" s="232"/>
      <c r="H399" s="232"/>
      <c r="I399" s="232"/>
      <c r="J399" s="232"/>
      <c r="K399" s="232"/>
      <c r="L399" s="232"/>
      <c r="M399" s="232"/>
      <c r="N399" s="232"/>
      <c r="O399" s="232"/>
      <c r="P399" s="232"/>
      <c r="Q399" s="232"/>
      <c r="R399" s="304"/>
      <c r="S399" s="232"/>
      <c r="T399" s="232"/>
      <c r="U399" s="232"/>
      <c r="V399" s="256"/>
      <c r="W399" s="235"/>
      <c r="X399" s="235"/>
      <c r="Y399" s="232"/>
      <c r="Z399" s="232"/>
      <c r="AA399" s="235"/>
      <c r="AB399" s="235"/>
      <c r="AC399" s="235"/>
      <c r="AD399" s="235"/>
      <c r="AE399" s="243">
        <f>SUMPRODUCT($E$228:$E$383,AE228:AE383)</f>
        <v>0</v>
      </c>
      <c r="AF399" s="243">
        <f>SUMPRODUCT($E$228:$E$383,AF228:AF383)</f>
        <v>0</v>
      </c>
      <c r="AG399" s="243">
        <f>IF(AG226="kw",SUMPRODUCT($Q$228:$Q$383,$S$228:$S$383,AG228:AG383),SUMPRODUCT($E$228:$E$383,AG228:AG383))</f>
        <v>0</v>
      </c>
      <c r="AH399" s="243">
        <f t="shared" ref="AH399:AR399" si="1142">IF(AH226="kw",SUMPRODUCT($Q$228:$Q$383,$S$228:$S$383,AH228:AH383),SUMPRODUCT($E$228:$E$383,AH228:AH383))</f>
        <v>0</v>
      </c>
      <c r="AI399" s="243">
        <f t="shared" si="1142"/>
        <v>0</v>
      </c>
      <c r="AJ399" s="243">
        <f t="shared" si="1142"/>
        <v>0</v>
      </c>
      <c r="AK399" s="243">
        <f t="shared" si="1142"/>
        <v>0</v>
      </c>
      <c r="AL399" s="243">
        <f t="shared" si="1142"/>
        <v>0</v>
      </c>
      <c r="AM399" s="243">
        <f t="shared" si="1142"/>
        <v>0</v>
      </c>
      <c r="AN399" s="243">
        <f t="shared" si="1142"/>
        <v>0</v>
      </c>
      <c r="AO399" s="243">
        <f t="shared" si="1142"/>
        <v>0</v>
      </c>
      <c r="AP399" s="243">
        <f t="shared" si="1142"/>
        <v>0</v>
      </c>
      <c r="AQ399" s="243">
        <f t="shared" si="1142"/>
        <v>0</v>
      </c>
      <c r="AR399" s="243">
        <f t="shared" si="1142"/>
        <v>0</v>
      </c>
      <c r="AS399" s="296"/>
    </row>
    <row r="400" spans="2:48">
      <c r="B400" s="382" t="s">
        <v>260</v>
      </c>
      <c r="C400" s="256"/>
      <c r="D400" s="232"/>
      <c r="E400" s="232"/>
      <c r="F400" s="232"/>
      <c r="G400" s="232"/>
      <c r="H400" s="232"/>
      <c r="I400" s="232"/>
      <c r="J400" s="232"/>
      <c r="K400" s="232"/>
      <c r="L400" s="232"/>
      <c r="M400" s="232"/>
      <c r="N400" s="232"/>
      <c r="O400" s="232"/>
      <c r="P400" s="232"/>
      <c r="Q400" s="232"/>
      <c r="R400" s="304"/>
      <c r="S400" s="232"/>
      <c r="T400" s="232"/>
      <c r="U400" s="232"/>
      <c r="V400" s="256"/>
      <c r="W400" s="235"/>
      <c r="X400" s="235"/>
      <c r="Y400" s="232"/>
      <c r="Z400" s="232"/>
      <c r="AA400" s="235"/>
      <c r="AB400" s="235"/>
      <c r="AC400" s="235"/>
      <c r="AD400" s="235"/>
      <c r="AE400" s="243">
        <f>SUMPRODUCT($F$228:$F$383,AE228:AE383)</f>
        <v>0</v>
      </c>
      <c r="AF400" s="243">
        <f>SUMPRODUCT($F$228:$F$383,AF228:AF383)</f>
        <v>0</v>
      </c>
      <c r="AG400" s="243">
        <f t="shared" ref="AG400" si="1143">IF(AG226="kw",SUMPRODUCT($Q$228:$Q$383,$T$228:$T$383,AG228:AG383),SUMPRODUCT($F$228:$F$383,AG228:AG383))</f>
        <v>0</v>
      </c>
      <c r="AH400" s="243">
        <f t="shared" ref="AH400:AR400" si="1144">IF(AH226="kw",SUMPRODUCT($Q$228:$Q$383,$T$228:$T$383,AH228:AH383),SUMPRODUCT($F$228:$F$383,AH228:AH383))</f>
        <v>0</v>
      </c>
      <c r="AI400" s="243">
        <f t="shared" si="1144"/>
        <v>0</v>
      </c>
      <c r="AJ400" s="243">
        <f t="shared" si="1144"/>
        <v>0</v>
      </c>
      <c r="AK400" s="243">
        <f t="shared" si="1144"/>
        <v>0</v>
      </c>
      <c r="AL400" s="243">
        <f t="shared" si="1144"/>
        <v>0</v>
      </c>
      <c r="AM400" s="243">
        <f t="shared" si="1144"/>
        <v>0</v>
      </c>
      <c r="AN400" s="243">
        <f t="shared" si="1144"/>
        <v>0</v>
      </c>
      <c r="AO400" s="243">
        <f t="shared" si="1144"/>
        <v>0</v>
      </c>
      <c r="AP400" s="243">
        <f t="shared" si="1144"/>
        <v>0</v>
      </c>
      <c r="AQ400" s="243">
        <f t="shared" si="1144"/>
        <v>0</v>
      </c>
      <c r="AR400" s="243">
        <f t="shared" si="1144"/>
        <v>0</v>
      </c>
      <c r="AS400" s="287"/>
    </row>
    <row r="401" spans="1:45">
      <c r="B401" s="382" t="s">
        <v>261</v>
      </c>
      <c r="C401" s="256"/>
      <c r="D401" s="232"/>
      <c r="E401" s="232"/>
      <c r="F401" s="232"/>
      <c r="G401" s="232"/>
      <c r="H401" s="232"/>
      <c r="I401" s="232"/>
      <c r="J401" s="232"/>
      <c r="K401" s="232"/>
      <c r="L401" s="232"/>
      <c r="M401" s="232"/>
      <c r="N401" s="232"/>
      <c r="O401" s="232"/>
      <c r="P401" s="232"/>
      <c r="Q401" s="232"/>
      <c r="R401" s="304"/>
      <c r="S401" s="232"/>
      <c r="T401" s="232"/>
      <c r="U401" s="232"/>
      <c r="V401" s="256"/>
      <c r="W401" s="235"/>
      <c r="X401" s="235"/>
      <c r="Y401" s="232"/>
      <c r="Z401" s="232"/>
      <c r="AA401" s="235"/>
      <c r="AB401" s="235"/>
      <c r="AC401" s="235"/>
      <c r="AD401" s="235"/>
      <c r="AE401" s="243">
        <f>SUMPRODUCT($G$228:$G$383,AE228:AE383)</f>
        <v>0</v>
      </c>
      <c r="AF401" s="243">
        <f>SUMPRODUCT($G$228:$G$383,AF228:AF383)</f>
        <v>0</v>
      </c>
      <c r="AG401" s="243">
        <f t="shared" ref="AG401" si="1145">IF(AG226="kw",SUMPRODUCT($Q$228:$Q$383,$U$228:$U$383,AG228:AG383),SUMPRODUCT($G$228:$G$383,AG228:AG383))</f>
        <v>0</v>
      </c>
      <c r="AH401" s="243">
        <f t="shared" ref="AH401:AR401" si="1146">IF(AH226="kw",SUMPRODUCT($Q$228:$Q$383,$U$228:$U$383,AH228:AH383),SUMPRODUCT($G$228:$G$383,AH228:AH383))</f>
        <v>0</v>
      </c>
      <c r="AI401" s="243">
        <f t="shared" si="1146"/>
        <v>0</v>
      </c>
      <c r="AJ401" s="243">
        <f t="shared" si="1146"/>
        <v>0</v>
      </c>
      <c r="AK401" s="243">
        <f t="shared" si="1146"/>
        <v>0</v>
      </c>
      <c r="AL401" s="243">
        <f t="shared" si="1146"/>
        <v>0</v>
      </c>
      <c r="AM401" s="243">
        <f t="shared" si="1146"/>
        <v>0</v>
      </c>
      <c r="AN401" s="243">
        <f t="shared" si="1146"/>
        <v>0</v>
      </c>
      <c r="AO401" s="243">
        <f t="shared" si="1146"/>
        <v>0</v>
      </c>
      <c r="AP401" s="243">
        <f t="shared" si="1146"/>
        <v>0</v>
      </c>
      <c r="AQ401" s="243">
        <f t="shared" si="1146"/>
        <v>0</v>
      </c>
      <c r="AR401" s="243">
        <f t="shared" si="1146"/>
        <v>0</v>
      </c>
      <c r="AS401" s="287"/>
    </row>
    <row r="402" spans="1:45">
      <c r="B402" s="382" t="s">
        <v>262</v>
      </c>
      <c r="C402" s="256"/>
      <c r="D402" s="232"/>
      <c r="E402" s="232"/>
      <c r="F402" s="232"/>
      <c r="G402" s="232"/>
      <c r="H402" s="232"/>
      <c r="I402" s="232"/>
      <c r="J402" s="232"/>
      <c r="K402" s="232"/>
      <c r="L402" s="232"/>
      <c r="M402" s="232"/>
      <c r="N402" s="232"/>
      <c r="O402" s="232"/>
      <c r="P402" s="232"/>
      <c r="Q402" s="232"/>
      <c r="R402" s="304"/>
      <c r="S402" s="232"/>
      <c r="T402" s="232"/>
      <c r="U402" s="232"/>
      <c r="V402" s="256"/>
      <c r="W402" s="235"/>
      <c r="X402" s="235"/>
      <c r="Y402" s="232"/>
      <c r="Z402" s="232"/>
      <c r="AA402" s="235"/>
      <c r="AB402" s="235"/>
      <c r="AC402" s="235"/>
      <c r="AD402" s="235"/>
      <c r="AE402" s="243">
        <f>SUMPRODUCT($H$228:$H$383,AE228:AE383)</f>
        <v>0</v>
      </c>
      <c r="AF402" s="243">
        <f>SUMPRODUCT($H$228:$H$383,AF228:AF383)</f>
        <v>0</v>
      </c>
      <c r="AG402" s="243">
        <f>IF(AG226="kw",SUMPRODUCT($Q$228:$Q$383,$V$228:$V$383,AG228:AG383),SUMPRODUCT($H$228:$H$383,AG228:AG383))</f>
        <v>0</v>
      </c>
      <c r="AH402" s="243">
        <f t="shared" ref="AH402:AR402" si="1147">IF(AH226="kw",SUMPRODUCT($Q$228:$Q$383,$V$228:$V$383,AH228:AH383),SUMPRODUCT($H$228:$H$383,AH228:AH383))</f>
        <v>0</v>
      </c>
      <c r="AI402" s="243">
        <f t="shared" si="1147"/>
        <v>0</v>
      </c>
      <c r="AJ402" s="243">
        <f t="shared" si="1147"/>
        <v>0</v>
      </c>
      <c r="AK402" s="243">
        <f t="shared" si="1147"/>
        <v>0</v>
      </c>
      <c r="AL402" s="243">
        <f t="shared" si="1147"/>
        <v>0</v>
      </c>
      <c r="AM402" s="243">
        <f t="shared" si="1147"/>
        <v>0</v>
      </c>
      <c r="AN402" s="243">
        <f t="shared" si="1147"/>
        <v>0</v>
      </c>
      <c r="AO402" s="243">
        <f t="shared" si="1147"/>
        <v>0</v>
      </c>
      <c r="AP402" s="243">
        <f t="shared" si="1147"/>
        <v>0</v>
      </c>
      <c r="AQ402" s="243">
        <f t="shared" si="1147"/>
        <v>0</v>
      </c>
      <c r="AR402" s="243">
        <f t="shared" si="1147"/>
        <v>0</v>
      </c>
      <c r="AS402" s="287"/>
    </row>
    <row r="403" spans="1:45">
      <c r="B403" s="382" t="s">
        <v>760</v>
      </c>
      <c r="C403" s="256"/>
      <c r="D403" s="232"/>
      <c r="E403" s="232"/>
      <c r="F403" s="232"/>
      <c r="G403" s="232"/>
      <c r="H403" s="232"/>
      <c r="I403" s="232"/>
      <c r="J403" s="232"/>
      <c r="K403" s="232"/>
      <c r="L403" s="232"/>
      <c r="M403" s="232"/>
      <c r="N403" s="232"/>
      <c r="O403" s="232"/>
      <c r="P403" s="232"/>
      <c r="Q403" s="232"/>
      <c r="R403" s="304"/>
      <c r="S403" s="232"/>
      <c r="T403" s="232"/>
      <c r="U403" s="232"/>
      <c r="V403" s="256"/>
      <c r="W403" s="235"/>
      <c r="X403" s="235"/>
      <c r="Y403" s="232"/>
      <c r="Z403" s="232"/>
      <c r="AA403" s="235"/>
      <c r="AB403" s="235"/>
      <c r="AC403" s="235"/>
      <c r="AD403" s="235"/>
      <c r="AE403" s="243">
        <f>SUMPRODUCT($I$228:$I$383,AE228:AE383)</f>
        <v>0</v>
      </c>
      <c r="AF403" s="243">
        <f>SUMPRODUCT($I$228:$I$383,AF228:AF383)</f>
        <v>0</v>
      </c>
      <c r="AG403" s="243">
        <f>IF(AG226="kw",SUMPRODUCT($Q$228:$Q$383,$W$228:$W$383,AG228:AG383),SUMPRODUCT($I$228:$I$383,AG228:AG383))</f>
        <v>0</v>
      </c>
      <c r="AH403" s="243">
        <f t="shared" ref="AH403:AR403" si="1148">IF(AH226="kw",SUMPRODUCT($Q$228:$Q$383,$W$228:$W$383,AH228:AH383),SUMPRODUCT($I$228:$I$383,AH228:AH383))</f>
        <v>0</v>
      </c>
      <c r="AI403" s="243">
        <f t="shared" si="1148"/>
        <v>0</v>
      </c>
      <c r="AJ403" s="243">
        <f t="shared" si="1148"/>
        <v>0</v>
      </c>
      <c r="AK403" s="243">
        <f t="shared" si="1148"/>
        <v>0</v>
      </c>
      <c r="AL403" s="243">
        <f t="shared" si="1148"/>
        <v>0</v>
      </c>
      <c r="AM403" s="243">
        <f t="shared" si="1148"/>
        <v>0</v>
      </c>
      <c r="AN403" s="243">
        <f t="shared" si="1148"/>
        <v>0</v>
      </c>
      <c r="AO403" s="243">
        <f t="shared" si="1148"/>
        <v>0</v>
      </c>
      <c r="AP403" s="243">
        <f t="shared" si="1148"/>
        <v>0</v>
      </c>
      <c r="AQ403" s="243">
        <f t="shared" si="1148"/>
        <v>0</v>
      </c>
      <c r="AR403" s="243">
        <f t="shared" si="1148"/>
        <v>0</v>
      </c>
      <c r="AS403" s="287"/>
    </row>
    <row r="404" spans="1:45">
      <c r="B404" s="382" t="s">
        <v>770</v>
      </c>
      <c r="C404" s="256"/>
      <c r="D404" s="232"/>
      <c r="E404" s="232"/>
      <c r="F404" s="232"/>
      <c r="G404" s="232"/>
      <c r="H404" s="232"/>
      <c r="I404" s="232"/>
      <c r="J404" s="232"/>
      <c r="K404" s="232"/>
      <c r="L404" s="232"/>
      <c r="M404" s="232"/>
      <c r="N404" s="232"/>
      <c r="O404" s="232"/>
      <c r="P404" s="232"/>
      <c r="Q404" s="232"/>
      <c r="R404" s="304"/>
      <c r="S404" s="232"/>
      <c r="T404" s="232"/>
      <c r="U404" s="232"/>
      <c r="V404" s="256"/>
      <c r="W404" s="235"/>
      <c r="X404" s="235"/>
      <c r="Y404" s="232"/>
      <c r="Z404" s="232"/>
      <c r="AA404" s="235"/>
      <c r="AB404" s="235"/>
      <c r="AC404" s="235"/>
      <c r="AD404" s="235"/>
      <c r="AE404" s="243">
        <f>SUMPRODUCT($J$228:$J$383,AE228:AE383)</f>
        <v>0</v>
      </c>
      <c r="AF404" s="243">
        <f>SUMPRODUCT($J$228:$J$383,AF228:AF383)</f>
        <v>0</v>
      </c>
      <c r="AG404" s="243">
        <f>IF(AG226="kw",SUMPRODUCT($Q$228:$Q$383,$X$228:$X$383,AG228:AG383),SUMPRODUCT($J$228:$J$383,AG228:AG383))</f>
        <v>0</v>
      </c>
      <c r="AH404" s="243">
        <f t="shared" ref="AH404:AR404" si="1149">IF(AH226="kw",SUMPRODUCT($Q$228:$Q$383,$X$228:$X$383,AH228:AH383),SUMPRODUCT($J$228:$J$383,AH228:AH383))</f>
        <v>0</v>
      </c>
      <c r="AI404" s="243">
        <f t="shared" si="1149"/>
        <v>0</v>
      </c>
      <c r="AJ404" s="243">
        <f t="shared" si="1149"/>
        <v>0</v>
      </c>
      <c r="AK404" s="243">
        <f t="shared" si="1149"/>
        <v>0</v>
      </c>
      <c r="AL404" s="243">
        <f t="shared" si="1149"/>
        <v>0</v>
      </c>
      <c r="AM404" s="243">
        <f t="shared" si="1149"/>
        <v>0</v>
      </c>
      <c r="AN404" s="243">
        <f t="shared" si="1149"/>
        <v>0</v>
      </c>
      <c r="AO404" s="243">
        <f t="shared" si="1149"/>
        <v>0</v>
      </c>
      <c r="AP404" s="243">
        <f t="shared" si="1149"/>
        <v>0</v>
      </c>
      <c r="AQ404" s="243">
        <f t="shared" si="1149"/>
        <v>0</v>
      </c>
      <c r="AR404" s="243">
        <f t="shared" si="1149"/>
        <v>0</v>
      </c>
      <c r="AS404" s="287"/>
    </row>
    <row r="405" spans="1:45">
      <c r="B405" s="382" t="s">
        <v>771</v>
      </c>
      <c r="C405" s="256"/>
      <c r="D405" s="232"/>
      <c r="E405" s="232"/>
      <c r="F405" s="232"/>
      <c r="G405" s="232"/>
      <c r="H405" s="232"/>
      <c r="I405" s="232"/>
      <c r="J405" s="232"/>
      <c r="K405" s="232"/>
      <c r="L405" s="232"/>
      <c r="M405" s="232"/>
      <c r="N405" s="232"/>
      <c r="O405" s="232"/>
      <c r="P405" s="232"/>
      <c r="Q405" s="232"/>
      <c r="R405" s="304"/>
      <c r="S405" s="232"/>
      <c r="T405" s="232"/>
      <c r="U405" s="232"/>
      <c r="V405" s="256"/>
      <c r="W405" s="235"/>
      <c r="X405" s="235"/>
      <c r="Y405" s="232"/>
      <c r="Z405" s="232"/>
      <c r="AA405" s="235"/>
      <c r="AB405" s="235"/>
      <c r="AC405" s="235"/>
      <c r="AD405" s="235"/>
      <c r="AE405" s="243">
        <f>SUMPRODUCT($K$228:$K$383,AE228:AE383)</f>
        <v>0</v>
      </c>
      <c r="AF405" s="243">
        <f>SUMPRODUCT($K$228:$K$383,AF228:AF383)</f>
        <v>0</v>
      </c>
      <c r="AG405" s="243">
        <f>IF(AG226="kw",SUMPRODUCT($Q$228:$Q$383,$Y$228:$Y$383,AG228:AG383),SUMPRODUCT($K$228:$K$383,AG228:AG383))</f>
        <v>0</v>
      </c>
      <c r="AH405" s="243">
        <f t="shared" ref="AH405:AR405" si="1150">IF(AH226="kw",SUMPRODUCT($Q$228:$Q$383,$Y$228:$Y$383,AH228:AH383),SUMPRODUCT($K$228:$K$383,AH228:AH383))</f>
        <v>0</v>
      </c>
      <c r="AI405" s="243">
        <f t="shared" si="1150"/>
        <v>0</v>
      </c>
      <c r="AJ405" s="243">
        <f t="shared" si="1150"/>
        <v>0</v>
      </c>
      <c r="AK405" s="243">
        <f t="shared" si="1150"/>
        <v>0</v>
      </c>
      <c r="AL405" s="243">
        <f t="shared" si="1150"/>
        <v>0</v>
      </c>
      <c r="AM405" s="243">
        <f t="shared" si="1150"/>
        <v>0</v>
      </c>
      <c r="AN405" s="243">
        <f t="shared" si="1150"/>
        <v>0</v>
      </c>
      <c r="AO405" s="243">
        <f t="shared" si="1150"/>
        <v>0</v>
      </c>
      <c r="AP405" s="243">
        <f t="shared" si="1150"/>
        <v>0</v>
      </c>
      <c r="AQ405" s="243">
        <f t="shared" si="1150"/>
        <v>0</v>
      </c>
      <c r="AR405" s="243">
        <f t="shared" si="1150"/>
        <v>0</v>
      </c>
      <c r="AS405" s="287"/>
    </row>
    <row r="406" spans="1:45">
      <c r="B406" s="382" t="s">
        <v>772</v>
      </c>
      <c r="C406" s="256"/>
      <c r="D406" s="232"/>
      <c r="E406" s="232"/>
      <c r="F406" s="232"/>
      <c r="G406" s="232"/>
      <c r="H406" s="232"/>
      <c r="I406" s="232"/>
      <c r="J406" s="232"/>
      <c r="K406" s="232"/>
      <c r="L406" s="232"/>
      <c r="M406" s="232"/>
      <c r="N406" s="232"/>
      <c r="O406" s="232"/>
      <c r="P406" s="232"/>
      <c r="Q406" s="232"/>
      <c r="R406" s="304"/>
      <c r="S406" s="232"/>
      <c r="T406" s="232"/>
      <c r="U406" s="232"/>
      <c r="V406" s="256"/>
      <c r="W406" s="235"/>
      <c r="X406" s="235"/>
      <c r="Y406" s="232"/>
      <c r="Z406" s="232"/>
      <c r="AA406" s="235"/>
      <c r="AB406" s="235"/>
      <c r="AC406" s="235"/>
      <c r="AD406" s="235"/>
      <c r="AE406" s="243">
        <f>SUMPRODUCT($L$228:$L$383,AE228:AE383)</f>
        <v>0</v>
      </c>
      <c r="AF406" s="243">
        <f>SUMPRODUCT($L$228:$L$383,AF228:AF383)</f>
        <v>0</v>
      </c>
      <c r="AG406" s="243">
        <f>IF(AG226="kw",SUMPRODUCT($Q$228:$Q$383,$Z$228:$Z$383,AG228:AG383),SUMPRODUCT($L$228:$L$383,AG228:AG383))</f>
        <v>0</v>
      </c>
      <c r="AH406" s="243">
        <f t="shared" ref="AH406:AR406" si="1151">IF(AH226="kw",SUMPRODUCT($Q$228:$Q$383,$Z$228:$Z$383,AH228:AH383),SUMPRODUCT($L$228:$L$383,AH228:AH383))</f>
        <v>0</v>
      </c>
      <c r="AI406" s="243">
        <f t="shared" si="1151"/>
        <v>0</v>
      </c>
      <c r="AJ406" s="243">
        <f t="shared" si="1151"/>
        <v>0</v>
      </c>
      <c r="AK406" s="243">
        <f t="shared" si="1151"/>
        <v>0</v>
      </c>
      <c r="AL406" s="243">
        <f t="shared" si="1151"/>
        <v>0</v>
      </c>
      <c r="AM406" s="243">
        <f t="shared" si="1151"/>
        <v>0</v>
      </c>
      <c r="AN406" s="243">
        <f t="shared" si="1151"/>
        <v>0</v>
      </c>
      <c r="AO406" s="243">
        <f t="shared" si="1151"/>
        <v>0</v>
      </c>
      <c r="AP406" s="243">
        <f t="shared" si="1151"/>
        <v>0</v>
      </c>
      <c r="AQ406" s="243">
        <f t="shared" si="1151"/>
        <v>0</v>
      </c>
      <c r="AR406" s="243">
        <f t="shared" si="1151"/>
        <v>0</v>
      </c>
      <c r="AS406" s="287"/>
    </row>
    <row r="407" spans="1:45">
      <c r="B407" s="382" t="s">
        <v>773</v>
      </c>
      <c r="C407" s="256"/>
      <c r="D407" s="232"/>
      <c r="E407" s="232"/>
      <c r="F407" s="232"/>
      <c r="G407" s="232"/>
      <c r="H407" s="232"/>
      <c r="I407" s="232"/>
      <c r="J407" s="232"/>
      <c r="K407" s="232"/>
      <c r="L407" s="232"/>
      <c r="M407" s="232"/>
      <c r="N407" s="232"/>
      <c r="O407" s="232"/>
      <c r="P407" s="232"/>
      <c r="Q407" s="232"/>
      <c r="R407" s="304"/>
      <c r="S407" s="232"/>
      <c r="T407" s="232"/>
      <c r="U407" s="232"/>
      <c r="V407" s="256"/>
      <c r="W407" s="235"/>
      <c r="X407" s="235"/>
      <c r="Y407" s="232"/>
      <c r="Z407" s="232"/>
      <c r="AA407" s="235"/>
      <c r="AB407" s="235"/>
      <c r="AC407" s="235"/>
      <c r="AD407" s="235"/>
      <c r="AE407" s="243">
        <f>SUMPRODUCT($M$228:$M$383,AE228:AE383)</f>
        <v>0</v>
      </c>
      <c r="AF407" s="243">
        <f>SUMPRODUCT($M$228:$M$383,AF228:AF383)</f>
        <v>0</v>
      </c>
      <c r="AG407" s="243">
        <f>IF(AG226="kw",SUMPRODUCT($Q$228:$Q$383,$AA$228:$AA$383,AG228:AG383),SUMPRODUCT($M$228:$M$383,AG228:AG383))</f>
        <v>0</v>
      </c>
      <c r="AH407" s="243">
        <f t="shared" ref="AH407:AR407" si="1152">IF(AH226="kw",SUMPRODUCT($Q$228:$Q$383,$AA$228:$AA$383,AH228:AH383),SUMPRODUCT($M$228:$M$383,AH228:AH383))</f>
        <v>0</v>
      </c>
      <c r="AI407" s="243">
        <f t="shared" si="1152"/>
        <v>0</v>
      </c>
      <c r="AJ407" s="243">
        <f t="shared" si="1152"/>
        <v>0</v>
      </c>
      <c r="AK407" s="243">
        <f t="shared" si="1152"/>
        <v>0</v>
      </c>
      <c r="AL407" s="243">
        <f t="shared" si="1152"/>
        <v>0</v>
      </c>
      <c r="AM407" s="243">
        <f t="shared" si="1152"/>
        <v>0</v>
      </c>
      <c r="AN407" s="243">
        <f t="shared" si="1152"/>
        <v>0</v>
      </c>
      <c r="AO407" s="243">
        <f t="shared" si="1152"/>
        <v>0</v>
      </c>
      <c r="AP407" s="243">
        <f t="shared" si="1152"/>
        <v>0</v>
      </c>
      <c r="AQ407" s="243">
        <f t="shared" si="1152"/>
        <v>0</v>
      </c>
      <c r="AR407" s="243">
        <f t="shared" si="1152"/>
        <v>0</v>
      </c>
      <c r="AS407" s="287"/>
    </row>
    <row r="408" spans="1:45">
      <c r="B408" s="382" t="s">
        <v>774</v>
      </c>
      <c r="C408" s="256"/>
      <c r="D408" s="232"/>
      <c r="E408" s="232"/>
      <c r="F408" s="232"/>
      <c r="G408" s="232"/>
      <c r="H408" s="232"/>
      <c r="I408" s="232"/>
      <c r="J408" s="232"/>
      <c r="K408" s="232"/>
      <c r="L408" s="232"/>
      <c r="M408" s="232"/>
      <c r="N408" s="232"/>
      <c r="O408" s="232"/>
      <c r="P408" s="232"/>
      <c r="Q408" s="232"/>
      <c r="R408" s="304"/>
      <c r="S408" s="232"/>
      <c r="T408" s="232"/>
      <c r="U408" s="232"/>
      <c r="V408" s="256"/>
      <c r="W408" s="235"/>
      <c r="X408" s="235"/>
      <c r="Y408" s="232"/>
      <c r="Z408" s="232"/>
      <c r="AA408" s="235"/>
      <c r="AB408" s="235"/>
      <c r="AC408" s="235"/>
      <c r="AD408" s="235"/>
      <c r="AE408" s="243">
        <f>SUMPRODUCT($N$228:$N$383,AE228:AE383)</f>
        <v>0</v>
      </c>
      <c r="AF408" s="243">
        <f>SUMPRODUCT($N$228:$N$383,AF228:AF383)</f>
        <v>0</v>
      </c>
      <c r="AG408" s="243">
        <f>IF(AG226="kw",SUMPRODUCT($Q$228:$Q$383,$AB$228:$AB$383,AG228:AG383),SUMPRODUCT($N$228:$N$383,AG228:AG383))</f>
        <v>0</v>
      </c>
      <c r="AH408" s="243">
        <f t="shared" ref="AH408:AR408" si="1153">IF(AH226="kw",SUMPRODUCT($Q$228:$Q$383,$AB$228:$AB$383,AH228:AH383),SUMPRODUCT($N$228:$N$383,AH228:AH383))</f>
        <v>0</v>
      </c>
      <c r="AI408" s="243">
        <f t="shared" si="1153"/>
        <v>0</v>
      </c>
      <c r="AJ408" s="243">
        <f t="shared" si="1153"/>
        <v>0</v>
      </c>
      <c r="AK408" s="243">
        <f t="shared" si="1153"/>
        <v>0</v>
      </c>
      <c r="AL408" s="243">
        <f t="shared" si="1153"/>
        <v>0</v>
      </c>
      <c r="AM408" s="243">
        <f t="shared" si="1153"/>
        <v>0</v>
      </c>
      <c r="AN408" s="243">
        <f t="shared" si="1153"/>
        <v>0</v>
      </c>
      <c r="AO408" s="243">
        <f t="shared" si="1153"/>
        <v>0</v>
      </c>
      <c r="AP408" s="243">
        <f t="shared" si="1153"/>
        <v>0</v>
      </c>
      <c r="AQ408" s="243">
        <f t="shared" si="1153"/>
        <v>0</v>
      </c>
      <c r="AR408" s="243">
        <f t="shared" si="1153"/>
        <v>0</v>
      </c>
      <c r="AS408" s="287"/>
    </row>
    <row r="409" spans="1:45">
      <c r="B409" s="383" t="s">
        <v>775</v>
      </c>
      <c r="C409" s="311"/>
      <c r="D409" s="329"/>
      <c r="E409" s="329"/>
      <c r="F409" s="329"/>
      <c r="G409" s="329"/>
      <c r="H409" s="329"/>
      <c r="I409" s="329"/>
      <c r="J409" s="329"/>
      <c r="K409" s="329"/>
      <c r="L409" s="329"/>
      <c r="M409" s="329"/>
      <c r="N409" s="329"/>
      <c r="O409" s="329"/>
      <c r="P409" s="329"/>
      <c r="Q409" s="329"/>
      <c r="R409" s="328"/>
      <c r="S409" s="329"/>
      <c r="T409" s="329"/>
      <c r="U409" s="329"/>
      <c r="V409" s="311"/>
      <c r="W409" s="330"/>
      <c r="X409" s="330"/>
      <c r="Y409" s="329"/>
      <c r="Z409" s="329"/>
      <c r="AA409" s="330"/>
      <c r="AB409" s="330"/>
      <c r="AC409" s="330"/>
      <c r="AD409" s="330"/>
      <c r="AE409" s="277">
        <f>SUMPRODUCT($O$228:$O$383,AE228:AE383)</f>
        <v>0</v>
      </c>
      <c r="AF409" s="277">
        <f>SUMPRODUCT($O$228:$O$383,AF228:AF383)</f>
        <v>0</v>
      </c>
      <c r="AG409" s="277">
        <f>IF(AG226="kw",SUMPRODUCT($Q$228:$Q$383,$AC$228:$AC$383,AG228:AG383),SUMPRODUCT($O$228:$O$383,AG228:AG383))</f>
        <v>0</v>
      </c>
      <c r="AH409" s="277">
        <f t="shared" ref="AH409:AR409" si="1154">IF(AH226="kw",SUMPRODUCT($Q$228:$Q$383,$AC$228:$AC$383,AH228:AH383),SUMPRODUCT($O$228:$O$383,AH228:AH383))</f>
        <v>0</v>
      </c>
      <c r="AI409" s="277">
        <f t="shared" si="1154"/>
        <v>0</v>
      </c>
      <c r="AJ409" s="277">
        <f t="shared" si="1154"/>
        <v>0</v>
      </c>
      <c r="AK409" s="277">
        <f t="shared" si="1154"/>
        <v>0</v>
      </c>
      <c r="AL409" s="277">
        <f t="shared" si="1154"/>
        <v>0</v>
      </c>
      <c r="AM409" s="277">
        <f t="shared" si="1154"/>
        <v>0</v>
      </c>
      <c r="AN409" s="277">
        <f t="shared" si="1154"/>
        <v>0</v>
      </c>
      <c r="AO409" s="277">
        <f t="shared" si="1154"/>
        <v>0</v>
      </c>
      <c r="AP409" s="277">
        <f t="shared" si="1154"/>
        <v>0</v>
      </c>
      <c r="AQ409" s="277">
        <f t="shared" si="1154"/>
        <v>0</v>
      </c>
      <c r="AR409" s="277">
        <f t="shared" si="1154"/>
        <v>0</v>
      </c>
      <c r="AS409" s="331"/>
    </row>
    <row r="410" spans="1:45" ht="21" customHeight="1">
      <c r="B410" s="314" t="s">
        <v>539</v>
      </c>
      <c r="C410" s="332"/>
      <c r="D410" s="333"/>
      <c r="E410" s="333"/>
      <c r="F410" s="333"/>
      <c r="G410" s="333"/>
      <c r="H410" s="333"/>
      <c r="I410" s="333"/>
      <c r="J410" s="333"/>
      <c r="K410" s="333"/>
      <c r="L410" s="333"/>
      <c r="M410" s="333"/>
      <c r="N410" s="333"/>
      <c r="O410" s="333"/>
      <c r="P410" s="333"/>
      <c r="Q410" s="333"/>
      <c r="R410" s="333"/>
      <c r="S410" s="333"/>
      <c r="T410" s="333"/>
      <c r="U410" s="333"/>
      <c r="V410" s="317"/>
      <c r="W410" s="318"/>
      <c r="X410" s="333"/>
      <c r="Y410" s="333"/>
      <c r="Z410" s="333"/>
      <c r="AA410" s="333"/>
      <c r="AB410" s="333"/>
      <c r="AC410" s="333"/>
      <c r="AD410" s="333"/>
      <c r="AE410" s="334"/>
      <c r="AF410" s="334"/>
      <c r="AG410" s="334"/>
      <c r="AH410" s="334"/>
      <c r="AI410" s="334"/>
      <c r="AJ410" s="334"/>
      <c r="AK410" s="334"/>
      <c r="AL410" s="334"/>
      <c r="AM410" s="334"/>
      <c r="AN410" s="334"/>
      <c r="AO410" s="334"/>
      <c r="AP410" s="334"/>
      <c r="AQ410" s="334"/>
      <c r="AR410" s="334"/>
      <c r="AS410" s="334"/>
    </row>
    <row r="413" spans="1:45" ht="15.75">
      <c r="B413" s="233" t="s">
        <v>264</v>
      </c>
      <c r="C413" s="234"/>
      <c r="D413" s="502" t="s">
        <v>484</v>
      </c>
      <c r="E413" s="209"/>
      <c r="F413" s="504"/>
      <c r="G413" s="209"/>
      <c r="H413" s="209"/>
      <c r="I413" s="209"/>
      <c r="J413" s="209"/>
      <c r="K413" s="209"/>
      <c r="L413" s="209"/>
      <c r="M413" s="209"/>
      <c r="N413" s="209"/>
      <c r="O413" s="209"/>
      <c r="P413" s="209"/>
      <c r="Q413" s="209"/>
      <c r="R413" s="234"/>
      <c r="S413" s="209"/>
      <c r="T413" s="209"/>
      <c r="U413" s="209"/>
      <c r="V413" s="209"/>
      <c r="W413" s="209"/>
      <c r="X413" s="209"/>
      <c r="Y413" s="209"/>
      <c r="Z413" s="209"/>
      <c r="AA413" s="209"/>
      <c r="AB413" s="209"/>
      <c r="AC413" s="209"/>
      <c r="AD413" s="209"/>
      <c r="AE413" s="223"/>
      <c r="AF413" s="221"/>
      <c r="AG413" s="221"/>
      <c r="AH413" s="221"/>
      <c r="AI413" s="221"/>
      <c r="AJ413" s="221"/>
      <c r="AK413" s="221"/>
      <c r="AL413" s="221"/>
      <c r="AM413" s="221"/>
      <c r="AN413" s="221"/>
      <c r="AO413" s="221"/>
      <c r="AP413" s="221"/>
      <c r="AQ413" s="221"/>
      <c r="AR413" s="221"/>
      <c r="AS413" s="221"/>
    </row>
    <row r="414" spans="1:45" ht="33.75" customHeight="1">
      <c r="B414" s="832" t="s">
        <v>192</v>
      </c>
      <c r="C414" s="834" t="s">
        <v>30</v>
      </c>
      <c r="D414" s="236" t="s">
        <v>976</v>
      </c>
      <c r="E414" s="843" t="s">
        <v>977</v>
      </c>
      <c r="F414" s="844"/>
      <c r="G414" s="844"/>
      <c r="H414" s="844"/>
      <c r="I414" s="844"/>
      <c r="J414" s="844"/>
      <c r="K414" s="844"/>
      <c r="L414" s="844"/>
      <c r="M414" s="844"/>
      <c r="N414" s="844"/>
      <c r="O414" s="844"/>
      <c r="P414" s="845"/>
      <c r="Q414" s="841" t="s">
        <v>194</v>
      </c>
      <c r="R414" s="236" t="s">
        <v>390</v>
      </c>
      <c r="S414" s="838" t="s">
        <v>193</v>
      </c>
      <c r="T414" s="839"/>
      <c r="U414" s="839"/>
      <c r="V414" s="839"/>
      <c r="W414" s="839"/>
      <c r="X414" s="839"/>
      <c r="Y414" s="839"/>
      <c r="Z414" s="839"/>
      <c r="AA414" s="839"/>
      <c r="AB414" s="839"/>
      <c r="AC414" s="839"/>
      <c r="AD414" s="846"/>
      <c r="AE414" s="838" t="s">
        <v>221</v>
      </c>
      <c r="AF414" s="839"/>
      <c r="AG414" s="839"/>
      <c r="AH414" s="839"/>
      <c r="AI414" s="839"/>
      <c r="AJ414" s="839"/>
      <c r="AK414" s="839"/>
      <c r="AL414" s="839"/>
      <c r="AM414" s="839"/>
      <c r="AN414" s="839"/>
      <c r="AO414" s="839"/>
      <c r="AP414" s="839"/>
      <c r="AQ414" s="839"/>
      <c r="AR414" s="839"/>
      <c r="AS414" s="840"/>
    </row>
    <row r="415" spans="1:45" ht="61.5" customHeight="1">
      <c r="B415" s="833"/>
      <c r="C415" s="835"/>
      <c r="D415" s="237">
        <v>2017</v>
      </c>
      <c r="E415" s="237">
        <v>2018</v>
      </c>
      <c r="F415" s="237">
        <v>2019</v>
      </c>
      <c r="G415" s="237">
        <v>2020</v>
      </c>
      <c r="H415" s="237">
        <v>2021</v>
      </c>
      <c r="I415" s="237">
        <v>2022</v>
      </c>
      <c r="J415" s="237">
        <v>2023</v>
      </c>
      <c r="K415" s="237">
        <v>2024</v>
      </c>
      <c r="L415" s="237">
        <v>2025</v>
      </c>
      <c r="M415" s="237">
        <v>2026</v>
      </c>
      <c r="N415" s="237">
        <v>2027</v>
      </c>
      <c r="O415" s="237">
        <v>2028</v>
      </c>
      <c r="P415" s="237">
        <v>2029</v>
      </c>
      <c r="Q415" s="842"/>
      <c r="R415" s="237">
        <v>2017</v>
      </c>
      <c r="S415" s="237">
        <v>2018</v>
      </c>
      <c r="T415" s="237">
        <v>2019</v>
      </c>
      <c r="U415" s="237">
        <v>2020</v>
      </c>
      <c r="V415" s="237">
        <v>2021</v>
      </c>
      <c r="W415" s="237">
        <v>2022</v>
      </c>
      <c r="X415" s="237">
        <v>2023</v>
      </c>
      <c r="Y415" s="237">
        <v>2024</v>
      </c>
      <c r="Z415" s="237">
        <v>2025</v>
      </c>
      <c r="AA415" s="237">
        <v>2026</v>
      </c>
      <c r="AB415" s="237">
        <v>2027</v>
      </c>
      <c r="AC415" s="237">
        <v>2028</v>
      </c>
      <c r="AD415" s="237">
        <v>2029</v>
      </c>
      <c r="AE415" s="237" t="str">
        <f>'1.  LRAMVA Summary'!$D$45</f>
        <v>Residential</v>
      </c>
      <c r="AF415" s="237" t="str">
        <f>'1.  LRAMVA Summary'!$E$45</f>
        <v>GS&lt;50 kW</v>
      </c>
      <c r="AG415" s="237" t="str">
        <f>'1.  LRAMVA Summary'!$F$45</f>
        <v>GS 50-4,999 kW</v>
      </c>
      <c r="AH415" s="237" t="str">
        <f>'1.  LRAMVA Summary'!$G$45</f>
        <v>Unmetered Scattered Load</v>
      </c>
      <c r="AI415" s="237" t="str">
        <f>'1.  LRAMVA Summary'!$H$45</f>
        <v>Sentinel Lighting</v>
      </c>
      <c r="AJ415" s="237" t="str">
        <f>'1.  LRAMVA Summary'!$I$45</f>
        <v>Street Lighting</v>
      </c>
      <c r="AK415" s="237">
        <f>'1.  LRAMVA Summary'!$J$45</f>
        <v>0</v>
      </c>
      <c r="AL415" s="237">
        <f>'1.  LRAMVA Summary'!$K$45</f>
        <v>0</v>
      </c>
      <c r="AM415" s="237">
        <f>'1.  LRAMVA Summary'!$L$45</f>
        <v>0</v>
      </c>
      <c r="AN415" s="237">
        <f>'1.  LRAMVA Summary'!$M$45</f>
        <v>0</v>
      </c>
      <c r="AO415" s="237">
        <f>'1.  LRAMVA Summary'!$N$45</f>
        <v>0</v>
      </c>
      <c r="AP415" s="237">
        <f>'1.  LRAMVA Summary'!$O$45</f>
        <v>0</v>
      </c>
      <c r="AQ415" s="237">
        <f>'1.  LRAMVA Summary'!$P$45</f>
        <v>0</v>
      </c>
      <c r="AR415" s="237">
        <f>'1.  LRAMVA Summary'!$Q$45</f>
        <v>0</v>
      </c>
      <c r="AS415" s="239" t="str">
        <f>'1.  LRAMVA Summary'!$R$45</f>
        <v>Total</v>
      </c>
    </row>
    <row r="416" spans="1:45" ht="15.75" hidden="1" customHeight="1">
      <c r="A416" s="456"/>
      <c r="B416" s="450" t="s">
        <v>465</v>
      </c>
      <c r="C416" s="241"/>
      <c r="D416" s="241"/>
      <c r="E416" s="241"/>
      <c r="F416" s="241"/>
      <c r="G416" s="241"/>
      <c r="H416" s="241"/>
      <c r="I416" s="241"/>
      <c r="J416" s="241"/>
      <c r="K416" s="241"/>
      <c r="L416" s="241"/>
      <c r="M416" s="241"/>
      <c r="N416" s="241"/>
      <c r="O416" s="241"/>
      <c r="P416" s="241"/>
      <c r="Q416" s="242"/>
      <c r="R416" s="241"/>
      <c r="S416" s="241"/>
      <c r="T416" s="241"/>
      <c r="U416" s="241"/>
      <c r="V416" s="241"/>
      <c r="W416" s="241"/>
      <c r="X416" s="241"/>
      <c r="Y416" s="241"/>
      <c r="Z416" s="241"/>
      <c r="AA416" s="241"/>
      <c r="AB416" s="241"/>
      <c r="AC416" s="241"/>
      <c r="AD416" s="241"/>
      <c r="AE416" s="243" t="str">
        <f>'1.  LRAMVA Summary'!$D$46</f>
        <v>kWh</v>
      </c>
      <c r="AF416" s="243" t="str">
        <f>'1.  LRAMVA Summary'!$E$46</f>
        <v>kWh</v>
      </c>
      <c r="AG416" s="243" t="str">
        <f>'1.  LRAMVA Summary'!$F$46</f>
        <v>kW</v>
      </c>
      <c r="AH416" s="243" t="str">
        <f>'1.  LRAMVA Summary'!$G$46</f>
        <v>kWh</v>
      </c>
      <c r="AI416" s="243" t="str">
        <f>'1.  LRAMVA Summary'!$H$46</f>
        <v>kW</v>
      </c>
      <c r="AJ416" s="243" t="str">
        <f>'1.  LRAMVA Summary'!$I$46</f>
        <v>kW</v>
      </c>
      <c r="AK416" s="243">
        <f>'1.  LRAMVA Summary'!$J$46</f>
        <v>0</v>
      </c>
      <c r="AL416" s="243">
        <f>'1.  LRAMVA Summary'!$K$46</f>
        <v>0</v>
      </c>
      <c r="AM416" s="243">
        <f>'1.  LRAMVA Summary'!$L$46</f>
        <v>0</v>
      </c>
      <c r="AN416" s="243">
        <f>'1.  LRAMVA Summary'!$M$46</f>
        <v>0</v>
      </c>
      <c r="AO416" s="243">
        <f>'1.  LRAMVA Summary'!$N$46</f>
        <v>0</v>
      </c>
      <c r="AP416" s="243">
        <f>'1.  LRAMVA Summary'!$O$46</f>
        <v>0</v>
      </c>
      <c r="AQ416" s="243">
        <f>'1.  LRAMVA Summary'!$P$46</f>
        <v>0</v>
      </c>
      <c r="AR416" s="243">
        <f>'1.  LRAMVA Summary'!$Q$46</f>
        <v>0</v>
      </c>
      <c r="AS416" s="244"/>
    </row>
    <row r="417" spans="1:45" ht="15.75" hidden="1" outlineLevel="1">
      <c r="A417" s="456"/>
      <c r="B417" s="435" t="s">
        <v>458</v>
      </c>
      <c r="C417" s="241"/>
      <c r="D417" s="241"/>
      <c r="E417" s="241"/>
      <c r="F417" s="241"/>
      <c r="G417" s="241"/>
      <c r="H417" s="241"/>
      <c r="I417" s="241"/>
      <c r="J417" s="241"/>
      <c r="K417" s="241"/>
      <c r="L417" s="241"/>
      <c r="M417" s="241"/>
      <c r="N417" s="241"/>
      <c r="O417" s="241"/>
      <c r="P417" s="241"/>
      <c r="Q417" s="242"/>
      <c r="R417" s="241"/>
      <c r="S417" s="241"/>
      <c r="T417" s="241"/>
      <c r="U417" s="241"/>
      <c r="V417" s="241"/>
      <c r="W417" s="241"/>
      <c r="X417" s="241"/>
      <c r="Y417" s="241"/>
      <c r="Z417" s="241"/>
      <c r="AA417" s="241"/>
      <c r="AB417" s="241"/>
      <c r="AC417" s="241"/>
      <c r="AD417" s="241"/>
      <c r="AE417" s="243"/>
      <c r="AF417" s="243"/>
      <c r="AG417" s="243"/>
      <c r="AH417" s="243"/>
      <c r="AI417" s="243"/>
      <c r="AJ417" s="243"/>
      <c r="AK417" s="243"/>
      <c r="AL417" s="243"/>
      <c r="AM417" s="243"/>
      <c r="AN417" s="243"/>
      <c r="AO417" s="243"/>
      <c r="AP417" s="243"/>
      <c r="AQ417" s="243"/>
      <c r="AR417" s="243"/>
      <c r="AS417" s="244"/>
    </row>
    <row r="418" spans="1:45" hidden="1" outlineLevel="1">
      <c r="A418" s="456">
        <v>1</v>
      </c>
      <c r="B418" s="371" t="s">
        <v>92</v>
      </c>
      <c r="C418" s="243" t="s">
        <v>22</v>
      </c>
      <c r="D418" s="247"/>
      <c r="E418" s="247"/>
      <c r="F418" s="247"/>
      <c r="G418" s="247"/>
      <c r="H418" s="247"/>
      <c r="I418" s="247"/>
      <c r="J418" s="247"/>
      <c r="K418" s="247"/>
      <c r="L418" s="247"/>
      <c r="M418" s="247"/>
      <c r="N418" s="247"/>
      <c r="O418" s="247"/>
      <c r="P418" s="247"/>
      <c r="Q418" s="243"/>
      <c r="R418" s="247"/>
      <c r="S418" s="247"/>
      <c r="T418" s="247"/>
      <c r="U418" s="247"/>
      <c r="V418" s="247"/>
      <c r="W418" s="247"/>
      <c r="X418" s="247"/>
      <c r="Y418" s="247"/>
      <c r="Z418" s="247"/>
      <c r="AA418" s="247"/>
      <c r="AB418" s="247"/>
      <c r="AC418" s="247"/>
      <c r="AD418" s="247"/>
      <c r="AE418" s="353"/>
      <c r="AF418" s="353"/>
      <c r="AG418" s="353"/>
      <c r="AH418" s="353"/>
      <c r="AI418" s="353"/>
      <c r="AJ418" s="353"/>
      <c r="AK418" s="353"/>
      <c r="AL418" s="353"/>
      <c r="AM418" s="353"/>
      <c r="AN418" s="353"/>
      <c r="AO418" s="353"/>
      <c r="AP418" s="353"/>
      <c r="AQ418" s="353"/>
      <c r="AR418" s="353"/>
      <c r="AS418" s="248">
        <f>SUM(AE418:AR418)</f>
        <v>0</v>
      </c>
    </row>
    <row r="419" spans="1:45" hidden="1" outlineLevel="1">
      <c r="A419" s="456"/>
      <c r="B419" s="374" t="s">
        <v>957</v>
      </c>
      <c r="C419" s="243" t="s">
        <v>145</v>
      </c>
      <c r="D419" s="247"/>
      <c r="E419" s="247"/>
      <c r="F419" s="247"/>
      <c r="G419" s="247"/>
      <c r="H419" s="247"/>
      <c r="I419" s="247"/>
      <c r="J419" s="247"/>
      <c r="K419" s="247"/>
      <c r="L419" s="247"/>
      <c r="M419" s="247"/>
      <c r="N419" s="247"/>
      <c r="O419" s="247"/>
      <c r="P419" s="247"/>
      <c r="Q419" s="406"/>
      <c r="R419" s="247"/>
      <c r="S419" s="247"/>
      <c r="T419" s="247"/>
      <c r="U419" s="247"/>
      <c r="V419" s="247"/>
      <c r="W419" s="247"/>
      <c r="X419" s="247"/>
      <c r="Y419" s="247"/>
      <c r="Z419" s="247"/>
      <c r="AA419" s="247"/>
      <c r="AB419" s="247"/>
      <c r="AC419" s="247"/>
      <c r="AD419" s="247"/>
      <c r="AE419" s="354">
        <f>AE418</f>
        <v>0</v>
      </c>
      <c r="AF419" s="354">
        <f t="shared" ref="AF419" si="1155">AF418</f>
        <v>0</v>
      </c>
      <c r="AG419" s="354">
        <f t="shared" ref="AG419" si="1156">AG418</f>
        <v>0</v>
      </c>
      <c r="AH419" s="354">
        <f t="shared" ref="AH419" si="1157">AH418</f>
        <v>0</v>
      </c>
      <c r="AI419" s="354">
        <f t="shared" ref="AI419" si="1158">AI418</f>
        <v>0</v>
      </c>
      <c r="AJ419" s="354">
        <f t="shared" ref="AJ419" si="1159">AJ418</f>
        <v>0</v>
      </c>
      <c r="AK419" s="354">
        <f t="shared" ref="AK419" si="1160">AK418</f>
        <v>0</v>
      </c>
      <c r="AL419" s="354">
        <f t="shared" ref="AL419" si="1161">AL418</f>
        <v>0</v>
      </c>
      <c r="AM419" s="354">
        <f t="shared" ref="AM419" si="1162">AM418</f>
        <v>0</v>
      </c>
      <c r="AN419" s="354">
        <f t="shared" ref="AN419" si="1163">AN418</f>
        <v>0</v>
      </c>
      <c r="AO419" s="354">
        <f t="shared" ref="AO419" si="1164">AO418</f>
        <v>0</v>
      </c>
      <c r="AP419" s="354">
        <f t="shared" ref="AP419" si="1165">AP418</f>
        <v>0</v>
      </c>
      <c r="AQ419" s="354">
        <f t="shared" ref="AQ419" si="1166">AQ418</f>
        <v>0</v>
      </c>
      <c r="AR419" s="354">
        <f t="shared" ref="AR419" si="1167">AR418</f>
        <v>0</v>
      </c>
      <c r="AS419" s="249"/>
    </row>
    <row r="420" spans="1:45" ht="15.75" hidden="1" outlineLevel="1">
      <c r="A420" s="456"/>
      <c r="B420" s="451"/>
      <c r="C420" s="251"/>
      <c r="D420" s="251"/>
      <c r="E420" s="251"/>
      <c r="F420" s="251"/>
      <c r="G420" s="251"/>
      <c r="H420" s="251"/>
      <c r="I420" s="251"/>
      <c r="J420" s="649"/>
      <c r="K420" s="251"/>
      <c r="L420" s="251"/>
      <c r="M420" s="251"/>
      <c r="N420" s="251"/>
      <c r="O420" s="251"/>
      <c r="P420" s="251"/>
      <c r="Q420" s="252"/>
      <c r="R420" s="251"/>
      <c r="S420" s="251"/>
      <c r="T420" s="251"/>
      <c r="U420" s="251"/>
      <c r="V420" s="251"/>
      <c r="W420" s="251"/>
      <c r="X420" s="251"/>
      <c r="Y420" s="251"/>
      <c r="Z420" s="251"/>
      <c r="AA420" s="251"/>
      <c r="AB420" s="251"/>
      <c r="AC420" s="251"/>
      <c r="AD420" s="251"/>
      <c r="AE420" s="355"/>
      <c r="AF420" s="356"/>
      <c r="AG420" s="356"/>
      <c r="AH420" s="356"/>
      <c r="AI420" s="356"/>
      <c r="AJ420" s="356"/>
      <c r="AK420" s="356"/>
      <c r="AL420" s="356"/>
      <c r="AM420" s="356"/>
      <c r="AN420" s="356"/>
      <c r="AO420" s="356"/>
      <c r="AP420" s="356"/>
      <c r="AQ420" s="356"/>
      <c r="AR420" s="356"/>
      <c r="AS420" s="254"/>
    </row>
    <row r="421" spans="1:45" hidden="1" outlineLevel="1">
      <c r="A421" s="456">
        <v>2</v>
      </c>
      <c r="B421" s="371" t="s">
        <v>93</v>
      </c>
      <c r="C421" s="243" t="s">
        <v>22</v>
      </c>
      <c r="D421" s="247"/>
      <c r="E421" s="247"/>
      <c r="F421" s="247"/>
      <c r="G421" s="247"/>
      <c r="H421" s="247"/>
      <c r="I421" s="247"/>
      <c r="J421" s="247"/>
      <c r="K421" s="247"/>
      <c r="L421" s="247"/>
      <c r="M421" s="247"/>
      <c r="N421" s="247"/>
      <c r="O421" s="247"/>
      <c r="P421" s="247"/>
      <c r="Q421" s="243"/>
      <c r="R421" s="247"/>
      <c r="S421" s="247"/>
      <c r="T421" s="247"/>
      <c r="U421" s="247"/>
      <c r="V421" s="247"/>
      <c r="W421" s="247"/>
      <c r="X421" s="247"/>
      <c r="Y421" s="247"/>
      <c r="Z421" s="247"/>
      <c r="AA421" s="247"/>
      <c r="AB421" s="247"/>
      <c r="AC421" s="247"/>
      <c r="AD421" s="247"/>
      <c r="AE421" s="353"/>
      <c r="AF421" s="353"/>
      <c r="AG421" s="353"/>
      <c r="AH421" s="353"/>
      <c r="AI421" s="353"/>
      <c r="AJ421" s="353"/>
      <c r="AK421" s="353"/>
      <c r="AL421" s="353"/>
      <c r="AM421" s="353"/>
      <c r="AN421" s="353"/>
      <c r="AO421" s="353"/>
      <c r="AP421" s="353"/>
      <c r="AQ421" s="353"/>
      <c r="AR421" s="353"/>
      <c r="AS421" s="248">
        <f>SUM(AE421:AR421)</f>
        <v>0</v>
      </c>
    </row>
    <row r="422" spans="1:45" hidden="1" outlineLevel="1">
      <c r="A422" s="456"/>
      <c r="B422" s="374" t="s">
        <v>957</v>
      </c>
      <c r="C422" s="243" t="s">
        <v>145</v>
      </c>
      <c r="D422" s="247"/>
      <c r="E422" s="247"/>
      <c r="F422" s="247"/>
      <c r="G422" s="247"/>
      <c r="H422" s="247"/>
      <c r="I422" s="247"/>
      <c r="J422" s="247"/>
      <c r="K422" s="247"/>
      <c r="L422" s="247"/>
      <c r="M422" s="247"/>
      <c r="N422" s="247"/>
      <c r="O422" s="247"/>
      <c r="P422" s="247"/>
      <c r="Q422" s="406"/>
      <c r="R422" s="247"/>
      <c r="S422" s="247"/>
      <c r="T422" s="247"/>
      <c r="U422" s="247"/>
      <c r="V422" s="247"/>
      <c r="W422" s="247"/>
      <c r="X422" s="247"/>
      <c r="Y422" s="247"/>
      <c r="Z422" s="247"/>
      <c r="AA422" s="247"/>
      <c r="AB422" s="247"/>
      <c r="AC422" s="247"/>
      <c r="AD422" s="247"/>
      <c r="AE422" s="354">
        <f>AE421</f>
        <v>0</v>
      </c>
      <c r="AF422" s="354">
        <f t="shared" ref="AF422" si="1168">AF421</f>
        <v>0</v>
      </c>
      <c r="AG422" s="354">
        <f t="shared" ref="AG422" si="1169">AG421</f>
        <v>0</v>
      </c>
      <c r="AH422" s="354">
        <f t="shared" ref="AH422" si="1170">AH421</f>
        <v>0</v>
      </c>
      <c r="AI422" s="354">
        <f t="shared" ref="AI422" si="1171">AI421</f>
        <v>0</v>
      </c>
      <c r="AJ422" s="354">
        <f t="shared" ref="AJ422" si="1172">AJ421</f>
        <v>0</v>
      </c>
      <c r="AK422" s="354">
        <f t="shared" ref="AK422" si="1173">AK421</f>
        <v>0</v>
      </c>
      <c r="AL422" s="354">
        <f t="shared" ref="AL422" si="1174">AL421</f>
        <v>0</v>
      </c>
      <c r="AM422" s="354">
        <f t="shared" ref="AM422" si="1175">AM421</f>
        <v>0</v>
      </c>
      <c r="AN422" s="354">
        <f t="shared" ref="AN422" si="1176">AN421</f>
        <v>0</v>
      </c>
      <c r="AO422" s="354">
        <f t="shared" ref="AO422" si="1177">AO421</f>
        <v>0</v>
      </c>
      <c r="AP422" s="354">
        <f t="shared" ref="AP422" si="1178">AP421</f>
        <v>0</v>
      </c>
      <c r="AQ422" s="354">
        <f t="shared" ref="AQ422" si="1179">AQ421</f>
        <v>0</v>
      </c>
      <c r="AR422" s="354">
        <f t="shared" ref="AR422" si="1180">AR421</f>
        <v>0</v>
      </c>
      <c r="AS422" s="249"/>
    </row>
    <row r="423" spans="1:45" ht="15.75" hidden="1" outlineLevel="1">
      <c r="A423" s="456"/>
      <c r="B423" s="451"/>
      <c r="C423" s="251"/>
      <c r="D423" s="256"/>
      <c r="E423" s="256"/>
      <c r="F423" s="256"/>
      <c r="G423" s="256"/>
      <c r="H423" s="256"/>
      <c r="I423" s="256"/>
      <c r="J423" s="256"/>
      <c r="K423" s="256"/>
      <c r="L423" s="256"/>
      <c r="M423" s="256"/>
      <c r="N423" s="256"/>
      <c r="O423" s="256"/>
      <c r="P423" s="256"/>
      <c r="Q423" s="252"/>
      <c r="R423" s="256"/>
      <c r="S423" s="256"/>
      <c r="T423" s="256"/>
      <c r="U423" s="256"/>
      <c r="V423" s="256"/>
      <c r="W423" s="256"/>
      <c r="X423" s="256"/>
      <c r="Y423" s="256"/>
      <c r="Z423" s="256"/>
      <c r="AA423" s="256"/>
      <c r="AB423" s="256"/>
      <c r="AC423" s="256"/>
      <c r="AD423" s="256"/>
      <c r="AE423" s="355"/>
      <c r="AF423" s="356"/>
      <c r="AG423" s="356"/>
      <c r="AH423" s="356"/>
      <c r="AI423" s="356"/>
      <c r="AJ423" s="356"/>
      <c r="AK423" s="356"/>
      <c r="AL423" s="356"/>
      <c r="AM423" s="356"/>
      <c r="AN423" s="356"/>
      <c r="AO423" s="356"/>
      <c r="AP423" s="356"/>
      <c r="AQ423" s="356"/>
      <c r="AR423" s="356"/>
      <c r="AS423" s="254"/>
    </row>
    <row r="424" spans="1:45" hidden="1" outlineLevel="1">
      <c r="A424" s="456">
        <v>3</v>
      </c>
      <c r="B424" s="371" t="s">
        <v>94</v>
      </c>
      <c r="C424" s="243" t="s">
        <v>22</v>
      </c>
      <c r="D424" s="247"/>
      <c r="E424" s="247"/>
      <c r="F424" s="247"/>
      <c r="G424" s="247"/>
      <c r="H424" s="247"/>
      <c r="I424" s="247"/>
      <c r="J424" s="247"/>
      <c r="K424" s="247"/>
      <c r="L424" s="247"/>
      <c r="M424" s="247"/>
      <c r="N424" s="247"/>
      <c r="O424" s="247"/>
      <c r="P424" s="247"/>
      <c r="Q424" s="243"/>
      <c r="R424" s="247"/>
      <c r="S424" s="247"/>
      <c r="T424" s="247"/>
      <c r="U424" s="247"/>
      <c r="V424" s="247"/>
      <c r="W424" s="247"/>
      <c r="X424" s="247"/>
      <c r="Y424" s="247"/>
      <c r="Z424" s="247"/>
      <c r="AA424" s="247"/>
      <c r="AB424" s="247"/>
      <c r="AC424" s="247"/>
      <c r="AD424" s="247"/>
      <c r="AE424" s="353"/>
      <c r="AF424" s="353"/>
      <c r="AG424" s="353"/>
      <c r="AH424" s="353"/>
      <c r="AI424" s="353"/>
      <c r="AJ424" s="353"/>
      <c r="AK424" s="353"/>
      <c r="AL424" s="353"/>
      <c r="AM424" s="353"/>
      <c r="AN424" s="353"/>
      <c r="AO424" s="353"/>
      <c r="AP424" s="353"/>
      <c r="AQ424" s="353"/>
      <c r="AR424" s="353"/>
      <c r="AS424" s="248">
        <f>SUM(AE424:AR424)</f>
        <v>0</v>
      </c>
    </row>
    <row r="425" spans="1:45" hidden="1" outlineLevel="1">
      <c r="A425" s="456"/>
      <c r="B425" s="374" t="s">
        <v>957</v>
      </c>
      <c r="C425" s="243" t="s">
        <v>145</v>
      </c>
      <c r="D425" s="247"/>
      <c r="E425" s="247"/>
      <c r="F425" s="247"/>
      <c r="G425" s="247"/>
      <c r="H425" s="247"/>
      <c r="I425" s="247"/>
      <c r="J425" s="247"/>
      <c r="K425" s="247"/>
      <c r="L425" s="247"/>
      <c r="M425" s="247"/>
      <c r="N425" s="247"/>
      <c r="O425" s="247"/>
      <c r="P425" s="247"/>
      <c r="Q425" s="406"/>
      <c r="R425" s="247"/>
      <c r="S425" s="247"/>
      <c r="T425" s="247"/>
      <c r="U425" s="247"/>
      <c r="V425" s="247"/>
      <c r="W425" s="247"/>
      <c r="X425" s="247"/>
      <c r="Y425" s="247"/>
      <c r="Z425" s="247"/>
      <c r="AA425" s="247"/>
      <c r="AB425" s="247"/>
      <c r="AC425" s="247"/>
      <c r="AD425" s="247"/>
      <c r="AE425" s="354">
        <f>AE424</f>
        <v>0</v>
      </c>
      <c r="AF425" s="354">
        <f t="shared" ref="AF425" si="1181">AF424</f>
        <v>0</v>
      </c>
      <c r="AG425" s="354">
        <f t="shared" ref="AG425" si="1182">AG424</f>
        <v>0</v>
      </c>
      <c r="AH425" s="354">
        <f t="shared" ref="AH425" si="1183">AH424</f>
        <v>0</v>
      </c>
      <c r="AI425" s="354">
        <f t="shared" ref="AI425" si="1184">AI424</f>
        <v>0</v>
      </c>
      <c r="AJ425" s="354">
        <f t="shared" ref="AJ425" si="1185">AJ424</f>
        <v>0</v>
      </c>
      <c r="AK425" s="354">
        <f t="shared" ref="AK425" si="1186">AK424</f>
        <v>0</v>
      </c>
      <c r="AL425" s="354">
        <f t="shared" ref="AL425" si="1187">AL424</f>
        <v>0</v>
      </c>
      <c r="AM425" s="354">
        <f t="shared" ref="AM425" si="1188">AM424</f>
        <v>0</v>
      </c>
      <c r="AN425" s="354">
        <f t="shared" ref="AN425" si="1189">AN424</f>
        <v>0</v>
      </c>
      <c r="AO425" s="354">
        <f t="shared" ref="AO425" si="1190">AO424</f>
        <v>0</v>
      </c>
      <c r="AP425" s="354">
        <f t="shared" ref="AP425" si="1191">AP424</f>
        <v>0</v>
      </c>
      <c r="AQ425" s="354">
        <f t="shared" ref="AQ425" si="1192">AQ424</f>
        <v>0</v>
      </c>
      <c r="AR425" s="354">
        <f t="shared" ref="AR425" si="1193">AR424</f>
        <v>0</v>
      </c>
      <c r="AS425" s="249"/>
    </row>
    <row r="426" spans="1:45" hidden="1" outlineLevel="1">
      <c r="A426" s="456"/>
      <c r="B426" s="374"/>
      <c r="C426" s="257"/>
      <c r="D426" s="243"/>
      <c r="E426" s="243"/>
      <c r="F426" s="243"/>
      <c r="G426" s="243"/>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355"/>
      <c r="AF426" s="355"/>
      <c r="AG426" s="355"/>
      <c r="AH426" s="355"/>
      <c r="AI426" s="355"/>
      <c r="AJ426" s="355"/>
      <c r="AK426" s="355"/>
      <c r="AL426" s="355"/>
      <c r="AM426" s="355"/>
      <c r="AN426" s="355"/>
      <c r="AO426" s="355"/>
      <c r="AP426" s="355"/>
      <c r="AQ426" s="355"/>
      <c r="AR426" s="355"/>
      <c r="AS426" s="258"/>
    </row>
    <row r="427" spans="1:45" hidden="1" outlineLevel="1">
      <c r="A427" s="456">
        <v>4</v>
      </c>
      <c r="B427" s="265" t="s">
        <v>578</v>
      </c>
      <c r="C427" s="243" t="s">
        <v>22</v>
      </c>
      <c r="D427" s="247"/>
      <c r="E427" s="247"/>
      <c r="F427" s="247"/>
      <c r="G427" s="247"/>
      <c r="H427" s="247"/>
      <c r="I427" s="247"/>
      <c r="J427" s="247"/>
      <c r="K427" s="247"/>
      <c r="L427" s="247"/>
      <c r="M427" s="247"/>
      <c r="N427" s="247"/>
      <c r="O427" s="247"/>
      <c r="P427" s="247"/>
      <c r="Q427" s="243"/>
      <c r="R427" s="247"/>
      <c r="S427" s="247"/>
      <c r="T427" s="247"/>
      <c r="U427" s="247"/>
      <c r="V427" s="247"/>
      <c r="W427" s="247"/>
      <c r="X427" s="247"/>
      <c r="Y427" s="247"/>
      <c r="Z427" s="247"/>
      <c r="AA427" s="247"/>
      <c r="AB427" s="247"/>
      <c r="AC427" s="247"/>
      <c r="AD427" s="247"/>
      <c r="AE427" s="353"/>
      <c r="AF427" s="353"/>
      <c r="AG427" s="353"/>
      <c r="AH427" s="353"/>
      <c r="AI427" s="353"/>
      <c r="AJ427" s="353"/>
      <c r="AK427" s="353"/>
      <c r="AL427" s="353"/>
      <c r="AM427" s="353"/>
      <c r="AN427" s="353"/>
      <c r="AO427" s="353"/>
      <c r="AP427" s="353"/>
      <c r="AQ427" s="353"/>
      <c r="AR427" s="353"/>
      <c r="AS427" s="248">
        <f>SUM(AE427:AR427)</f>
        <v>0</v>
      </c>
    </row>
    <row r="428" spans="1:45" hidden="1" outlineLevel="1">
      <c r="A428" s="456"/>
      <c r="B428" s="374" t="s">
        <v>957</v>
      </c>
      <c r="C428" s="243" t="s">
        <v>145</v>
      </c>
      <c r="D428" s="247"/>
      <c r="E428" s="247"/>
      <c r="F428" s="247"/>
      <c r="G428" s="247"/>
      <c r="H428" s="247"/>
      <c r="I428" s="247"/>
      <c r="J428" s="247"/>
      <c r="K428" s="247"/>
      <c r="L428" s="247"/>
      <c r="M428" s="247"/>
      <c r="N428" s="247"/>
      <c r="O428" s="247"/>
      <c r="P428" s="247"/>
      <c r="Q428" s="406"/>
      <c r="R428" s="247"/>
      <c r="S428" s="247"/>
      <c r="T428" s="247"/>
      <c r="U428" s="247"/>
      <c r="V428" s="247"/>
      <c r="W428" s="247"/>
      <c r="X428" s="247"/>
      <c r="Y428" s="247"/>
      <c r="Z428" s="247"/>
      <c r="AA428" s="247"/>
      <c r="AB428" s="247"/>
      <c r="AC428" s="247"/>
      <c r="AD428" s="247"/>
      <c r="AE428" s="354">
        <f>AE427</f>
        <v>0</v>
      </c>
      <c r="AF428" s="354">
        <f t="shared" ref="AF428" si="1194">AF427</f>
        <v>0</v>
      </c>
      <c r="AG428" s="354">
        <f t="shared" ref="AG428" si="1195">AG427</f>
        <v>0</v>
      </c>
      <c r="AH428" s="354">
        <f t="shared" ref="AH428" si="1196">AH427</f>
        <v>0</v>
      </c>
      <c r="AI428" s="354">
        <f t="shared" ref="AI428" si="1197">AI427</f>
        <v>0</v>
      </c>
      <c r="AJ428" s="354">
        <f t="shared" ref="AJ428" si="1198">AJ427</f>
        <v>0</v>
      </c>
      <c r="AK428" s="354">
        <f t="shared" ref="AK428" si="1199">AK427</f>
        <v>0</v>
      </c>
      <c r="AL428" s="354">
        <f t="shared" ref="AL428" si="1200">AL427</f>
        <v>0</v>
      </c>
      <c r="AM428" s="354">
        <f t="shared" ref="AM428" si="1201">AM427</f>
        <v>0</v>
      </c>
      <c r="AN428" s="354">
        <f t="shared" ref="AN428" si="1202">AN427</f>
        <v>0</v>
      </c>
      <c r="AO428" s="354">
        <f t="shared" ref="AO428" si="1203">AO427</f>
        <v>0</v>
      </c>
      <c r="AP428" s="354">
        <f t="shared" ref="AP428" si="1204">AP427</f>
        <v>0</v>
      </c>
      <c r="AQ428" s="354">
        <f t="shared" ref="AQ428" si="1205">AQ427</f>
        <v>0</v>
      </c>
      <c r="AR428" s="354">
        <f t="shared" ref="AR428" si="1206">AR427</f>
        <v>0</v>
      </c>
      <c r="AS428" s="249"/>
    </row>
    <row r="429" spans="1:45" hidden="1" outlineLevel="1">
      <c r="A429" s="456"/>
      <c r="B429" s="374"/>
      <c r="C429" s="257"/>
      <c r="D429" s="256"/>
      <c r="E429" s="256"/>
      <c r="F429" s="256"/>
      <c r="G429" s="256"/>
      <c r="H429" s="256"/>
      <c r="I429" s="256"/>
      <c r="J429" s="256"/>
      <c r="K429" s="256"/>
      <c r="L429" s="256"/>
      <c r="M429" s="256"/>
      <c r="N429" s="256"/>
      <c r="O429" s="256"/>
      <c r="P429" s="256"/>
      <c r="Q429" s="243"/>
      <c r="R429" s="256"/>
      <c r="S429" s="256"/>
      <c r="T429" s="256"/>
      <c r="U429" s="256"/>
      <c r="V429" s="256"/>
      <c r="W429" s="256"/>
      <c r="X429" s="256"/>
      <c r="Y429" s="256"/>
      <c r="Z429" s="256"/>
      <c r="AA429" s="256"/>
      <c r="AB429" s="256"/>
      <c r="AC429" s="256"/>
      <c r="AD429" s="256"/>
      <c r="AE429" s="355"/>
      <c r="AF429" s="355"/>
      <c r="AG429" s="355"/>
      <c r="AH429" s="355"/>
      <c r="AI429" s="355"/>
      <c r="AJ429" s="355"/>
      <c r="AK429" s="355"/>
      <c r="AL429" s="355"/>
      <c r="AM429" s="355"/>
      <c r="AN429" s="355"/>
      <c r="AO429" s="355"/>
      <c r="AP429" s="355"/>
      <c r="AQ429" s="355"/>
      <c r="AR429" s="355"/>
      <c r="AS429" s="258"/>
    </row>
    <row r="430" spans="1:45" ht="30" hidden="1" outlineLevel="1">
      <c r="A430" s="456">
        <v>5</v>
      </c>
      <c r="B430" s="371" t="s">
        <v>95</v>
      </c>
      <c r="C430" s="243" t="s">
        <v>22</v>
      </c>
      <c r="D430" s="247"/>
      <c r="E430" s="247"/>
      <c r="F430" s="247"/>
      <c r="G430" s="247"/>
      <c r="H430" s="247"/>
      <c r="I430" s="247"/>
      <c r="J430" s="247"/>
      <c r="K430" s="247"/>
      <c r="L430" s="247"/>
      <c r="M430" s="247"/>
      <c r="N430" s="247"/>
      <c r="O430" s="247"/>
      <c r="P430" s="247"/>
      <c r="Q430" s="243"/>
      <c r="R430" s="247"/>
      <c r="S430" s="247"/>
      <c r="T430" s="247"/>
      <c r="U430" s="247"/>
      <c r="V430" s="247"/>
      <c r="W430" s="247"/>
      <c r="X430" s="247"/>
      <c r="Y430" s="247"/>
      <c r="Z430" s="247"/>
      <c r="AA430" s="247"/>
      <c r="AB430" s="247"/>
      <c r="AC430" s="247"/>
      <c r="AD430" s="247"/>
      <c r="AE430" s="353"/>
      <c r="AF430" s="353"/>
      <c r="AG430" s="353"/>
      <c r="AH430" s="353"/>
      <c r="AI430" s="353"/>
      <c r="AJ430" s="353"/>
      <c r="AK430" s="353"/>
      <c r="AL430" s="353"/>
      <c r="AM430" s="353"/>
      <c r="AN430" s="353"/>
      <c r="AO430" s="353"/>
      <c r="AP430" s="353"/>
      <c r="AQ430" s="353"/>
      <c r="AR430" s="353"/>
      <c r="AS430" s="248">
        <f>SUM(AE430:AR430)</f>
        <v>0</v>
      </c>
    </row>
    <row r="431" spans="1:45" hidden="1" outlineLevel="1">
      <c r="A431" s="456"/>
      <c r="B431" s="374" t="s">
        <v>957</v>
      </c>
      <c r="C431" s="243" t="s">
        <v>145</v>
      </c>
      <c r="D431" s="247"/>
      <c r="E431" s="247"/>
      <c r="F431" s="247"/>
      <c r="G431" s="247"/>
      <c r="H431" s="247"/>
      <c r="I431" s="247"/>
      <c r="J431" s="247"/>
      <c r="K431" s="247"/>
      <c r="L431" s="247"/>
      <c r="M431" s="247"/>
      <c r="N431" s="247"/>
      <c r="O431" s="247"/>
      <c r="P431" s="247"/>
      <c r="Q431" s="406"/>
      <c r="R431" s="247"/>
      <c r="S431" s="247"/>
      <c r="T431" s="247"/>
      <c r="U431" s="247"/>
      <c r="V431" s="247"/>
      <c r="W431" s="247"/>
      <c r="X431" s="247"/>
      <c r="Y431" s="247"/>
      <c r="Z431" s="247"/>
      <c r="AA431" s="247"/>
      <c r="AB431" s="247"/>
      <c r="AC431" s="247"/>
      <c r="AD431" s="247"/>
      <c r="AE431" s="354">
        <f>AE430</f>
        <v>0</v>
      </c>
      <c r="AF431" s="354">
        <f t="shared" ref="AF431" si="1207">AF430</f>
        <v>0</v>
      </c>
      <c r="AG431" s="354">
        <f t="shared" ref="AG431" si="1208">AG430</f>
        <v>0</v>
      </c>
      <c r="AH431" s="354">
        <f t="shared" ref="AH431" si="1209">AH430</f>
        <v>0</v>
      </c>
      <c r="AI431" s="354">
        <f t="shared" ref="AI431" si="1210">AI430</f>
        <v>0</v>
      </c>
      <c r="AJ431" s="354">
        <f t="shared" ref="AJ431" si="1211">AJ430</f>
        <v>0</v>
      </c>
      <c r="AK431" s="354">
        <f t="shared" ref="AK431" si="1212">AK430</f>
        <v>0</v>
      </c>
      <c r="AL431" s="354">
        <f t="shared" ref="AL431" si="1213">AL430</f>
        <v>0</v>
      </c>
      <c r="AM431" s="354">
        <f t="shared" ref="AM431" si="1214">AM430</f>
        <v>0</v>
      </c>
      <c r="AN431" s="354">
        <f t="shared" ref="AN431" si="1215">AN430</f>
        <v>0</v>
      </c>
      <c r="AO431" s="354">
        <f t="shared" ref="AO431" si="1216">AO430</f>
        <v>0</v>
      </c>
      <c r="AP431" s="354">
        <f t="shared" ref="AP431" si="1217">AP430</f>
        <v>0</v>
      </c>
      <c r="AQ431" s="354">
        <f t="shared" ref="AQ431" si="1218">AQ430</f>
        <v>0</v>
      </c>
      <c r="AR431" s="354">
        <f t="shared" ref="AR431" si="1219">AR430</f>
        <v>0</v>
      </c>
      <c r="AS431" s="249"/>
    </row>
    <row r="432" spans="1:45" hidden="1" outlineLevel="1">
      <c r="A432" s="456"/>
      <c r="B432" s="374"/>
      <c r="C432" s="243"/>
      <c r="D432" s="243"/>
      <c r="E432" s="243"/>
      <c r="F432" s="243"/>
      <c r="G432" s="243"/>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365"/>
      <c r="AF432" s="366"/>
      <c r="AG432" s="366"/>
      <c r="AH432" s="366"/>
      <c r="AI432" s="366"/>
      <c r="AJ432" s="366"/>
      <c r="AK432" s="366"/>
      <c r="AL432" s="366"/>
      <c r="AM432" s="366"/>
      <c r="AN432" s="366"/>
      <c r="AO432" s="366"/>
      <c r="AP432" s="366"/>
      <c r="AQ432" s="366"/>
      <c r="AR432" s="366"/>
      <c r="AS432" s="249"/>
    </row>
    <row r="433" spans="1:45" ht="15.75" hidden="1" outlineLevel="1">
      <c r="A433" s="456"/>
      <c r="B433" s="443" t="s">
        <v>459</v>
      </c>
      <c r="C433" s="241"/>
      <c r="D433" s="241"/>
      <c r="E433" s="241"/>
      <c r="F433" s="241"/>
      <c r="G433" s="241"/>
      <c r="H433" s="241"/>
      <c r="I433" s="241"/>
      <c r="J433" s="241"/>
      <c r="K433" s="241"/>
      <c r="L433" s="241"/>
      <c r="M433" s="241"/>
      <c r="N433" s="241"/>
      <c r="O433" s="241"/>
      <c r="P433" s="241"/>
      <c r="Q433" s="242"/>
      <c r="R433" s="241"/>
      <c r="S433" s="241"/>
      <c r="T433" s="241"/>
      <c r="U433" s="241"/>
      <c r="V433" s="241"/>
      <c r="W433" s="241"/>
      <c r="X433" s="241"/>
      <c r="Y433" s="241"/>
      <c r="Z433" s="241"/>
      <c r="AA433" s="241"/>
      <c r="AB433" s="241"/>
      <c r="AC433" s="241"/>
      <c r="AD433" s="241"/>
      <c r="AE433" s="357"/>
      <c r="AF433" s="357"/>
      <c r="AG433" s="357"/>
      <c r="AH433" s="357"/>
      <c r="AI433" s="357"/>
      <c r="AJ433" s="357"/>
      <c r="AK433" s="357"/>
      <c r="AL433" s="357"/>
      <c r="AM433" s="357"/>
      <c r="AN433" s="357"/>
      <c r="AO433" s="357"/>
      <c r="AP433" s="357"/>
      <c r="AQ433" s="357"/>
      <c r="AR433" s="357"/>
      <c r="AS433" s="244"/>
    </row>
    <row r="434" spans="1:45" hidden="1" outlineLevel="1">
      <c r="A434" s="456">
        <v>6</v>
      </c>
      <c r="B434" s="371" t="s">
        <v>981</v>
      </c>
      <c r="C434" s="243" t="s">
        <v>22</v>
      </c>
      <c r="D434" s="247"/>
      <c r="E434" s="247"/>
      <c r="F434" s="247"/>
      <c r="G434" s="247"/>
      <c r="H434" s="247"/>
      <c r="I434" s="247"/>
      <c r="J434" s="247"/>
      <c r="K434" s="247"/>
      <c r="L434" s="247"/>
      <c r="M434" s="247"/>
      <c r="N434" s="247"/>
      <c r="O434" s="247"/>
      <c r="P434" s="247"/>
      <c r="Q434" s="247">
        <v>12</v>
      </c>
      <c r="R434" s="247"/>
      <c r="S434" s="247"/>
      <c r="T434" s="247"/>
      <c r="U434" s="247"/>
      <c r="V434" s="247"/>
      <c r="W434" s="247"/>
      <c r="X434" s="247"/>
      <c r="Y434" s="247"/>
      <c r="Z434" s="247"/>
      <c r="AA434" s="247"/>
      <c r="AB434" s="247"/>
      <c r="AC434" s="247"/>
      <c r="AD434" s="247"/>
      <c r="AE434" s="358"/>
      <c r="AF434" s="353"/>
      <c r="AG434" s="353"/>
      <c r="AH434" s="353"/>
      <c r="AI434" s="353"/>
      <c r="AJ434" s="353"/>
      <c r="AK434" s="353"/>
      <c r="AL434" s="358"/>
      <c r="AM434" s="358"/>
      <c r="AN434" s="358"/>
      <c r="AO434" s="358"/>
      <c r="AP434" s="358"/>
      <c r="AQ434" s="358"/>
      <c r="AR434" s="358"/>
      <c r="AS434" s="248">
        <f>SUM(AE434:AR434)</f>
        <v>0</v>
      </c>
    </row>
    <row r="435" spans="1:45" hidden="1" outlineLevel="1">
      <c r="A435" s="456"/>
      <c r="B435" s="374" t="s">
        <v>957</v>
      </c>
      <c r="C435" s="243" t="s">
        <v>145</v>
      </c>
      <c r="D435" s="247"/>
      <c r="E435" s="247"/>
      <c r="F435" s="247"/>
      <c r="G435" s="247"/>
      <c r="H435" s="247"/>
      <c r="I435" s="247"/>
      <c r="J435" s="247"/>
      <c r="K435" s="247"/>
      <c r="L435" s="247"/>
      <c r="M435" s="247"/>
      <c r="N435" s="247"/>
      <c r="O435" s="247"/>
      <c r="P435" s="247"/>
      <c r="Q435" s="247">
        <f>Q434</f>
        <v>12</v>
      </c>
      <c r="R435" s="247"/>
      <c r="S435" s="247"/>
      <c r="T435" s="247"/>
      <c r="U435" s="247"/>
      <c r="V435" s="247"/>
      <c r="W435" s="247"/>
      <c r="X435" s="247"/>
      <c r="Y435" s="247"/>
      <c r="Z435" s="247"/>
      <c r="AA435" s="247"/>
      <c r="AB435" s="247"/>
      <c r="AC435" s="247"/>
      <c r="AD435" s="247"/>
      <c r="AE435" s="354">
        <f>AE434</f>
        <v>0</v>
      </c>
      <c r="AF435" s="354">
        <f t="shared" ref="AF435" si="1220">AF434</f>
        <v>0</v>
      </c>
      <c r="AG435" s="354">
        <f t="shared" ref="AG435" si="1221">AG434</f>
        <v>0</v>
      </c>
      <c r="AH435" s="354">
        <f t="shared" ref="AH435" si="1222">AH434</f>
        <v>0</v>
      </c>
      <c r="AI435" s="354">
        <f t="shared" ref="AI435" si="1223">AI434</f>
        <v>0</v>
      </c>
      <c r="AJ435" s="354">
        <f t="shared" ref="AJ435" si="1224">AJ434</f>
        <v>0</v>
      </c>
      <c r="AK435" s="354">
        <f t="shared" ref="AK435" si="1225">AK434</f>
        <v>0</v>
      </c>
      <c r="AL435" s="354">
        <f t="shared" ref="AL435" si="1226">AL434</f>
        <v>0</v>
      </c>
      <c r="AM435" s="354">
        <f t="shared" ref="AM435" si="1227">AM434</f>
        <v>0</v>
      </c>
      <c r="AN435" s="354">
        <f t="shared" ref="AN435" si="1228">AN434</f>
        <v>0</v>
      </c>
      <c r="AO435" s="354">
        <f t="shared" ref="AO435" si="1229">AO434</f>
        <v>0</v>
      </c>
      <c r="AP435" s="354">
        <f t="shared" ref="AP435" si="1230">AP434</f>
        <v>0</v>
      </c>
      <c r="AQ435" s="354">
        <f t="shared" ref="AQ435" si="1231">AQ434</f>
        <v>0</v>
      </c>
      <c r="AR435" s="354">
        <f t="shared" ref="AR435" si="1232">AR434</f>
        <v>0</v>
      </c>
      <c r="AS435" s="262"/>
    </row>
    <row r="436" spans="1:45" hidden="1" outlineLevel="1">
      <c r="A436" s="456"/>
      <c r="B436" s="231"/>
      <c r="C436" s="263"/>
      <c r="D436" s="243"/>
      <c r="E436" s="243"/>
      <c r="F436" s="243"/>
      <c r="G436" s="243"/>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359"/>
      <c r="AF436" s="359"/>
      <c r="AG436" s="359"/>
      <c r="AH436" s="359"/>
      <c r="AI436" s="359"/>
      <c r="AJ436" s="359"/>
      <c r="AK436" s="359"/>
      <c r="AL436" s="359"/>
      <c r="AM436" s="359"/>
      <c r="AN436" s="359"/>
      <c r="AO436" s="359"/>
      <c r="AP436" s="359"/>
      <c r="AQ436" s="359"/>
      <c r="AR436" s="359"/>
      <c r="AS436" s="264"/>
    </row>
    <row r="437" spans="1:45" ht="30" hidden="1" outlineLevel="1">
      <c r="A437" s="456">
        <v>7</v>
      </c>
      <c r="B437" s="371" t="s">
        <v>96</v>
      </c>
      <c r="C437" s="243" t="s">
        <v>22</v>
      </c>
      <c r="D437" s="247"/>
      <c r="E437" s="247"/>
      <c r="F437" s="247"/>
      <c r="G437" s="247"/>
      <c r="H437" s="247"/>
      <c r="I437" s="247"/>
      <c r="J437" s="247"/>
      <c r="K437" s="247"/>
      <c r="L437" s="247"/>
      <c r="M437" s="247"/>
      <c r="N437" s="247"/>
      <c r="O437" s="247"/>
      <c r="P437" s="247"/>
      <c r="Q437" s="247">
        <v>12</v>
      </c>
      <c r="R437" s="247"/>
      <c r="S437" s="247"/>
      <c r="T437" s="247"/>
      <c r="U437" s="247"/>
      <c r="V437" s="247"/>
      <c r="W437" s="247"/>
      <c r="X437" s="247"/>
      <c r="Y437" s="247"/>
      <c r="Z437" s="247"/>
      <c r="AA437" s="247"/>
      <c r="AB437" s="247"/>
      <c r="AC437" s="247"/>
      <c r="AD437" s="247"/>
      <c r="AE437" s="358"/>
      <c r="AF437" s="353"/>
      <c r="AG437" s="353"/>
      <c r="AH437" s="353"/>
      <c r="AI437" s="353"/>
      <c r="AJ437" s="353"/>
      <c r="AK437" s="353"/>
      <c r="AL437" s="358"/>
      <c r="AM437" s="358"/>
      <c r="AN437" s="358"/>
      <c r="AO437" s="358"/>
      <c r="AP437" s="358"/>
      <c r="AQ437" s="358"/>
      <c r="AR437" s="358"/>
      <c r="AS437" s="248">
        <f>SUM(AE437:AR437)</f>
        <v>0</v>
      </c>
    </row>
    <row r="438" spans="1:45" hidden="1" outlineLevel="1">
      <c r="A438" s="456"/>
      <c r="B438" s="374" t="s">
        <v>957</v>
      </c>
      <c r="C438" s="243" t="s">
        <v>145</v>
      </c>
      <c r="D438" s="247"/>
      <c r="E438" s="247"/>
      <c r="F438" s="247"/>
      <c r="G438" s="247"/>
      <c r="H438" s="247"/>
      <c r="I438" s="247"/>
      <c r="J438" s="247"/>
      <c r="K438" s="247"/>
      <c r="L438" s="247"/>
      <c r="M438" s="247"/>
      <c r="N438" s="247"/>
      <c r="O438" s="247"/>
      <c r="P438" s="247"/>
      <c r="Q438" s="247">
        <f>Q437</f>
        <v>12</v>
      </c>
      <c r="R438" s="247"/>
      <c r="S438" s="247"/>
      <c r="T438" s="247"/>
      <c r="U438" s="247"/>
      <c r="V438" s="247"/>
      <c r="W438" s="247"/>
      <c r="X438" s="247"/>
      <c r="Y438" s="247"/>
      <c r="Z438" s="247"/>
      <c r="AA438" s="247"/>
      <c r="AB438" s="247"/>
      <c r="AC438" s="247"/>
      <c r="AD438" s="247"/>
      <c r="AE438" s="354">
        <f>AE437</f>
        <v>0</v>
      </c>
      <c r="AF438" s="354">
        <f t="shared" ref="AF438" si="1233">AF437</f>
        <v>0</v>
      </c>
      <c r="AG438" s="354">
        <f t="shared" ref="AG438" si="1234">AG437</f>
        <v>0</v>
      </c>
      <c r="AH438" s="354">
        <f t="shared" ref="AH438" si="1235">AH437</f>
        <v>0</v>
      </c>
      <c r="AI438" s="354">
        <f t="shared" ref="AI438" si="1236">AI437</f>
        <v>0</v>
      </c>
      <c r="AJ438" s="354">
        <f t="shared" ref="AJ438" si="1237">AJ437</f>
        <v>0</v>
      </c>
      <c r="AK438" s="354">
        <f t="shared" ref="AK438" si="1238">AK437</f>
        <v>0</v>
      </c>
      <c r="AL438" s="354">
        <f t="shared" ref="AL438" si="1239">AL437</f>
        <v>0</v>
      </c>
      <c r="AM438" s="354">
        <f t="shared" ref="AM438" si="1240">AM437</f>
        <v>0</v>
      </c>
      <c r="AN438" s="354">
        <f t="shared" ref="AN438" si="1241">AN437</f>
        <v>0</v>
      </c>
      <c r="AO438" s="354">
        <f t="shared" ref="AO438" si="1242">AO437</f>
        <v>0</v>
      </c>
      <c r="AP438" s="354">
        <f t="shared" ref="AP438" si="1243">AP437</f>
        <v>0</v>
      </c>
      <c r="AQ438" s="354">
        <f t="shared" ref="AQ438" si="1244">AQ437</f>
        <v>0</v>
      </c>
      <c r="AR438" s="354">
        <f t="shared" ref="AR438" si="1245">AR437</f>
        <v>0</v>
      </c>
      <c r="AS438" s="262"/>
    </row>
    <row r="439" spans="1:45" hidden="1" outlineLevel="1">
      <c r="A439" s="456"/>
      <c r="B439" s="371"/>
      <c r="C439" s="263"/>
      <c r="D439" s="243"/>
      <c r="E439" s="243"/>
      <c r="F439" s="243"/>
      <c r="G439" s="243"/>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359"/>
      <c r="AF439" s="360"/>
      <c r="AG439" s="359"/>
      <c r="AH439" s="359"/>
      <c r="AI439" s="359"/>
      <c r="AJ439" s="359"/>
      <c r="AK439" s="359"/>
      <c r="AL439" s="359"/>
      <c r="AM439" s="359"/>
      <c r="AN439" s="359"/>
      <c r="AO439" s="359"/>
      <c r="AP439" s="359"/>
      <c r="AQ439" s="359"/>
      <c r="AR439" s="359"/>
      <c r="AS439" s="264"/>
    </row>
    <row r="440" spans="1:45" hidden="1" outlineLevel="1">
      <c r="A440" s="456">
        <v>8</v>
      </c>
      <c r="B440" s="371" t="s">
        <v>97</v>
      </c>
      <c r="C440" s="243" t="s">
        <v>22</v>
      </c>
      <c r="D440" s="247"/>
      <c r="E440" s="247"/>
      <c r="F440" s="247"/>
      <c r="G440" s="247"/>
      <c r="H440" s="247"/>
      <c r="I440" s="247"/>
      <c r="J440" s="247"/>
      <c r="K440" s="247"/>
      <c r="L440" s="247"/>
      <c r="M440" s="247"/>
      <c r="N440" s="247"/>
      <c r="O440" s="247"/>
      <c r="P440" s="247"/>
      <c r="Q440" s="247">
        <v>12</v>
      </c>
      <c r="R440" s="247"/>
      <c r="S440" s="247"/>
      <c r="T440" s="247"/>
      <c r="U440" s="247"/>
      <c r="V440" s="247"/>
      <c r="W440" s="247"/>
      <c r="X440" s="247"/>
      <c r="Y440" s="247"/>
      <c r="Z440" s="247"/>
      <c r="AA440" s="247"/>
      <c r="AB440" s="247"/>
      <c r="AC440" s="247"/>
      <c r="AD440" s="247"/>
      <c r="AE440" s="358"/>
      <c r="AF440" s="353"/>
      <c r="AG440" s="353"/>
      <c r="AH440" s="353"/>
      <c r="AI440" s="353"/>
      <c r="AJ440" s="353"/>
      <c r="AK440" s="353"/>
      <c r="AL440" s="358"/>
      <c r="AM440" s="358"/>
      <c r="AN440" s="358"/>
      <c r="AO440" s="358"/>
      <c r="AP440" s="358"/>
      <c r="AQ440" s="358"/>
      <c r="AR440" s="358"/>
      <c r="AS440" s="248">
        <f>SUM(AE440:AR440)</f>
        <v>0</v>
      </c>
    </row>
    <row r="441" spans="1:45" hidden="1" outlineLevel="1">
      <c r="A441" s="456"/>
      <c r="B441" s="374" t="s">
        <v>957</v>
      </c>
      <c r="C441" s="243" t="s">
        <v>145</v>
      </c>
      <c r="D441" s="247"/>
      <c r="E441" s="247"/>
      <c r="F441" s="247"/>
      <c r="G441" s="247"/>
      <c r="H441" s="247"/>
      <c r="I441" s="247"/>
      <c r="J441" s="247"/>
      <c r="K441" s="247"/>
      <c r="L441" s="247"/>
      <c r="M441" s="247"/>
      <c r="N441" s="247"/>
      <c r="O441" s="247"/>
      <c r="P441" s="247"/>
      <c r="Q441" s="247">
        <f>Q440</f>
        <v>12</v>
      </c>
      <c r="R441" s="247"/>
      <c r="S441" s="247"/>
      <c r="T441" s="247"/>
      <c r="U441" s="247"/>
      <c r="V441" s="247"/>
      <c r="W441" s="247"/>
      <c r="X441" s="247"/>
      <c r="Y441" s="247"/>
      <c r="Z441" s="247"/>
      <c r="AA441" s="247"/>
      <c r="AB441" s="247"/>
      <c r="AC441" s="247"/>
      <c r="AD441" s="247"/>
      <c r="AE441" s="354">
        <f>AE440</f>
        <v>0</v>
      </c>
      <c r="AF441" s="354">
        <f t="shared" ref="AF441" si="1246">AF440</f>
        <v>0</v>
      </c>
      <c r="AG441" s="354">
        <f t="shared" ref="AG441" si="1247">AG440</f>
        <v>0</v>
      </c>
      <c r="AH441" s="354">
        <f t="shared" ref="AH441" si="1248">AH440</f>
        <v>0</v>
      </c>
      <c r="AI441" s="354">
        <f t="shared" ref="AI441" si="1249">AI440</f>
        <v>0</v>
      </c>
      <c r="AJ441" s="354">
        <f t="shared" ref="AJ441" si="1250">AJ440</f>
        <v>0</v>
      </c>
      <c r="AK441" s="354">
        <f t="shared" ref="AK441" si="1251">AK440</f>
        <v>0</v>
      </c>
      <c r="AL441" s="354">
        <f t="shared" ref="AL441" si="1252">AL440</f>
        <v>0</v>
      </c>
      <c r="AM441" s="354">
        <f t="shared" ref="AM441" si="1253">AM440</f>
        <v>0</v>
      </c>
      <c r="AN441" s="354">
        <f t="shared" ref="AN441" si="1254">AN440</f>
        <v>0</v>
      </c>
      <c r="AO441" s="354">
        <f t="shared" ref="AO441" si="1255">AO440</f>
        <v>0</v>
      </c>
      <c r="AP441" s="354">
        <f t="shared" ref="AP441" si="1256">AP440</f>
        <v>0</v>
      </c>
      <c r="AQ441" s="354">
        <f t="shared" ref="AQ441" si="1257">AQ440</f>
        <v>0</v>
      </c>
      <c r="AR441" s="354">
        <f t="shared" ref="AR441" si="1258">AR440</f>
        <v>0</v>
      </c>
      <c r="AS441" s="262"/>
    </row>
    <row r="442" spans="1:45" hidden="1" outlineLevel="1">
      <c r="A442" s="456"/>
      <c r="B442" s="371"/>
      <c r="C442" s="263"/>
      <c r="D442" s="267"/>
      <c r="E442" s="267"/>
      <c r="F442" s="267"/>
      <c r="G442" s="267"/>
      <c r="H442" s="267"/>
      <c r="I442" s="267"/>
      <c r="J442" s="267"/>
      <c r="K442" s="267"/>
      <c r="L442" s="267"/>
      <c r="M442" s="267"/>
      <c r="N442" s="267"/>
      <c r="O442" s="267"/>
      <c r="P442" s="267"/>
      <c r="Q442" s="243"/>
      <c r="R442" s="267"/>
      <c r="S442" s="267"/>
      <c r="T442" s="267"/>
      <c r="U442" s="267"/>
      <c r="V442" s="267"/>
      <c r="W442" s="267"/>
      <c r="X442" s="267"/>
      <c r="Y442" s="267"/>
      <c r="Z442" s="267"/>
      <c r="AA442" s="267"/>
      <c r="AB442" s="267"/>
      <c r="AC442" s="267"/>
      <c r="AD442" s="267"/>
      <c r="AE442" s="359"/>
      <c r="AF442" s="360"/>
      <c r="AG442" s="359"/>
      <c r="AH442" s="359"/>
      <c r="AI442" s="359"/>
      <c r="AJ442" s="359"/>
      <c r="AK442" s="359"/>
      <c r="AL442" s="359"/>
      <c r="AM442" s="359"/>
      <c r="AN442" s="359"/>
      <c r="AO442" s="359"/>
      <c r="AP442" s="359"/>
      <c r="AQ442" s="359"/>
      <c r="AR442" s="359"/>
      <c r="AS442" s="264"/>
    </row>
    <row r="443" spans="1:45" hidden="1" outlineLevel="1">
      <c r="A443" s="456">
        <v>9</v>
      </c>
      <c r="B443" s="371" t="s">
        <v>98</v>
      </c>
      <c r="C443" s="243" t="s">
        <v>22</v>
      </c>
      <c r="D443" s="247"/>
      <c r="E443" s="247"/>
      <c r="F443" s="247"/>
      <c r="G443" s="247"/>
      <c r="H443" s="247"/>
      <c r="I443" s="247"/>
      <c r="J443" s="247"/>
      <c r="K443" s="247"/>
      <c r="L443" s="247"/>
      <c r="M443" s="247"/>
      <c r="N443" s="247"/>
      <c r="O443" s="247"/>
      <c r="P443" s="247"/>
      <c r="Q443" s="247">
        <v>12</v>
      </c>
      <c r="R443" s="247"/>
      <c r="S443" s="247"/>
      <c r="T443" s="247"/>
      <c r="U443" s="247"/>
      <c r="V443" s="247"/>
      <c r="W443" s="247"/>
      <c r="X443" s="247"/>
      <c r="Y443" s="247"/>
      <c r="Z443" s="247"/>
      <c r="AA443" s="247"/>
      <c r="AB443" s="247"/>
      <c r="AC443" s="247"/>
      <c r="AD443" s="247"/>
      <c r="AE443" s="358"/>
      <c r="AF443" s="353"/>
      <c r="AG443" s="353"/>
      <c r="AH443" s="353"/>
      <c r="AI443" s="353"/>
      <c r="AJ443" s="353"/>
      <c r="AK443" s="353"/>
      <c r="AL443" s="358"/>
      <c r="AM443" s="358"/>
      <c r="AN443" s="358"/>
      <c r="AO443" s="358"/>
      <c r="AP443" s="358"/>
      <c r="AQ443" s="358"/>
      <c r="AR443" s="358"/>
      <c r="AS443" s="248">
        <f>SUM(AE443:AR443)</f>
        <v>0</v>
      </c>
    </row>
    <row r="444" spans="1:45" hidden="1" outlineLevel="1">
      <c r="A444" s="456"/>
      <c r="B444" s="374" t="s">
        <v>957</v>
      </c>
      <c r="C444" s="243" t="s">
        <v>145</v>
      </c>
      <c r="D444" s="247"/>
      <c r="E444" s="247"/>
      <c r="F444" s="247"/>
      <c r="G444" s="247"/>
      <c r="H444" s="247"/>
      <c r="I444" s="247"/>
      <c r="J444" s="247"/>
      <c r="K444" s="247"/>
      <c r="L444" s="247"/>
      <c r="M444" s="247"/>
      <c r="N444" s="247"/>
      <c r="O444" s="247"/>
      <c r="P444" s="247"/>
      <c r="Q444" s="247">
        <f>Q443</f>
        <v>12</v>
      </c>
      <c r="R444" s="247"/>
      <c r="S444" s="247"/>
      <c r="T444" s="247"/>
      <c r="U444" s="247"/>
      <c r="V444" s="247"/>
      <c r="W444" s="247"/>
      <c r="X444" s="247"/>
      <c r="Y444" s="247"/>
      <c r="Z444" s="247"/>
      <c r="AA444" s="247"/>
      <c r="AB444" s="247"/>
      <c r="AC444" s="247"/>
      <c r="AD444" s="247"/>
      <c r="AE444" s="354">
        <f>AE443</f>
        <v>0</v>
      </c>
      <c r="AF444" s="354">
        <f t="shared" ref="AF444" si="1259">AF443</f>
        <v>0</v>
      </c>
      <c r="AG444" s="354">
        <f t="shared" ref="AG444" si="1260">AG443</f>
        <v>0</v>
      </c>
      <c r="AH444" s="354">
        <f t="shared" ref="AH444" si="1261">AH443</f>
        <v>0</v>
      </c>
      <c r="AI444" s="354">
        <f t="shared" ref="AI444" si="1262">AI443</f>
        <v>0</v>
      </c>
      <c r="AJ444" s="354">
        <f t="shared" ref="AJ444" si="1263">AJ443</f>
        <v>0</v>
      </c>
      <c r="AK444" s="354">
        <f t="shared" ref="AK444" si="1264">AK443</f>
        <v>0</v>
      </c>
      <c r="AL444" s="354">
        <f t="shared" ref="AL444" si="1265">AL443</f>
        <v>0</v>
      </c>
      <c r="AM444" s="354">
        <f t="shared" ref="AM444" si="1266">AM443</f>
        <v>0</v>
      </c>
      <c r="AN444" s="354">
        <f t="shared" ref="AN444" si="1267">AN443</f>
        <v>0</v>
      </c>
      <c r="AO444" s="354">
        <f t="shared" ref="AO444" si="1268">AO443</f>
        <v>0</v>
      </c>
      <c r="AP444" s="354">
        <f t="shared" ref="AP444" si="1269">AP443</f>
        <v>0</v>
      </c>
      <c r="AQ444" s="354">
        <f t="shared" ref="AQ444" si="1270">AQ443</f>
        <v>0</v>
      </c>
      <c r="AR444" s="354">
        <f t="shared" ref="AR444" si="1271">AR443</f>
        <v>0</v>
      </c>
      <c r="AS444" s="262"/>
    </row>
    <row r="445" spans="1:45" hidden="1" outlineLevel="1">
      <c r="A445" s="456"/>
      <c r="B445" s="371"/>
      <c r="C445" s="263"/>
      <c r="D445" s="267"/>
      <c r="E445" s="267"/>
      <c r="F445" s="267"/>
      <c r="G445" s="267"/>
      <c r="H445" s="267"/>
      <c r="I445" s="267"/>
      <c r="J445" s="267"/>
      <c r="K445" s="267"/>
      <c r="L445" s="267"/>
      <c r="M445" s="267"/>
      <c r="N445" s="267"/>
      <c r="O445" s="267"/>
      <c r="P445" s="267"/>
      <c r="Q445" s="243"/>
      <c r="R445" s="267"/>
      <c r="S445" s="267"/>
      <c r="T445" s="267"/>
      <c r="U445" s="267"/>
      <c r="V445" s="267"/>
      <c r="W445" s="267"/>
      <c r="X445" s="267"/>
      <c r="Y445" s="267"/>
      <c r="Z445" s="267"/>
      <c r="AA445" s="267"/>
      <c r="AB445" s="267"/>
      <c r="AC445" s="267"/>
      <c r="AD445" s="267"/>
      <c r="AE445" s="359"/>
      <c r="AF445" s="359"/>
      <c r="AG445" s="359"/>
      <c r="AH445" s="359"/>
      <c r="AI445" s="359"/>
      <c r="AJ445" s="359"/>
      <c r="AK445" s="359"/>
      <c r="AL445" s="359"/>
      <c r="AM445" s="359"/>
      <c r="AN445" s="359"/>
      <c r="AO445" s="359"/>
      <c r="AP445" s="359"/>
      <c r="AQ445" s="359"/>
      <c r="AR445" s="359"/>
      <c r="AS445" s="264"/>
    </row>
    <row r="446" spans="1:45" hidden="1" outlineLevel="1">
      <c r="A446" s="456">
        <v>10</v>
      </c>
      <c r="B446" s="371" t="s">
        <v>99</v>
      </c>
      <c r="C446" s="243" t="s">
        <v>22</v>
      </c>
      <c r="D446" s="247"/>
      <c r="E446" s="247"/>
      <c r="F446" s="247"/>
      <c r="G446" s="247"/>
      <c r="H446" s="247"/>
      <c r="I446" s="247"/>
      <c r="J446" s="247"/>
      <c r="K446" s="247"/>
      <c r="L446" s="247"/>
      <c r="M446" s="247"/>
      <c r="N446" s="247"/>
      <c r="O446" s="247"/>
      <c r="P446" s="247"/>
      <c r="Q446" s="247">
        <v>3</v>
      </c>
      <c r="R446" s="247"/>
      <c r="S446" s="247"/>
      <c r="T446" s="247"/>
      <c r="U446" s="247"/>
      <c r="V446" s="247"/>
      <c r="W446" s="247"/>
      <c r="X446" s="247"/>
      <c r="Y446" s="247"/>
      <c r="Z446" s="247"/>
      <c r="AA446" s="247"/>
      <c r="AB446" s="247"/>
      <c r="AC446" s="247"/>
      <c r="AD446" s="247"/>
      <c r="AE446" s="358"/>
      <c r="AF446" s="353"/>
      <c r="AG446" s="353"/>
      <c r="AH446" s="353"/>
      <c r="AI446" s="353"/>
      <c r="AJ446" s="353"/>
      <c r="AK446" s="353"/>
      <c r="AL446" s="358"/>
      <c r="AM446" s="358"/>
      <c r="AN446" s="358"/>
      <c r="AO446" s="358"/>
      <c r="AP446" s="358"/>
      <c r="AQ446" s="358"/>
      <c r="AR446" s="358"/>
      <c r="AS446" s="248">
        <f>SUM(AE446:AR446)</f>
        <v>0</v>
      </c>
    </row>
    <row r="447" spans="1:45" hidden="1" outlineLevel="1">
      <c r="A447" s="456"/>
      <c r="B447" s="374" t="s">
        <v>957</v>
      </c>
      <c r="C447" s="243" t="s">
        <v>145</v>
      </c>
      <c r="D447" s="247"/>
      <c r="E447" s="247"/>
      <c r="F447" s="247"/>
      <c r="G447" s="247"/>
      <c r="H447" s="247"/>
      <c r="I447" s="247"/>
      <c r="J447" s="247"/>
      <c r="K447" s="247"/>
      <c r="L447" s="247"/>
      <c r="M447" s="247"/>
      <c r="N447" s="247"/>
      <c r="O447" s="247"/>
      <c r="P447" s="247"/>
      <c r="Q447" s="247">
        <f>Q446</f>
        <v>3</v>
      </c>
      <c r="R447" s="247"/>
      <c r="S447" s="247"/>
      <c r="T447" s="247"/>
      <c r="U447" s="247"/>
      <c r="V447" s="247"/>
      <c r="W447" s="247"/>
      <c r="X447" s="247"/>
      <c r="Y447" s="247"/>
      <c r="Z447" s="247"/>
      <c r="AA447" s="247"/>
      <c r="AB447" s="247"/>
      <c r="AC447" s="247"/>
      <c r="AD447" s="247"/>
      <c r="AE447" s="354">
        <f>AE446</f>
        <v>0</v>
      </c>
      <c r="AF447" s="354">
        <f t="shared" ref="AF447" si="1272">AF446</f>
        <v>0</v>
      </c>
      <c r="AG447" s="354">
        <f t="shared" ref="AG447" si="1273">AG446</f>
        <v>0</v>
      </c>
      <c r="AH447" s="354">
        <f t="shared" ref="AH447" si="1274">AH446</f>
        <v>0</v>
      </c>
      <c r="AI447" s="354">
        <f t="shared" ref="AI447" si="1275">AI446</f>
        <v>0</v>
      </c>
      <c r="AJ447" s="354">
        <f t="shared" ref="AJ447" si="1276">AJ446</f>
        <v>0</v>
      </c>
      <c r="AK447" s="354">
        <f t="shared" ref="AK447" si="1277">AK446</f>
        <v>0</v>
      </c>
      <c r="AL447" s="354">
        <f t="shared" ref="AL447" si="1278">AL446</f>
        <v>0</v>
      </c>
      <c r="AM447" s="354">
        <f t="shared" ref="AM447" si="1279">AM446</f>
        <v>0</v>
      </c>
      <c r="AN447" s="354">
        <f t="shared" ref="AN447" si="1280">AN446</f>
        <v>0</v>
      </c>
      <c r="AO447" s="354">
        <f t="shared" ref="AO447" si="1281">AO446</f>
        <v>0</v>
      </c>
      <c r="AP447" s="354">
        <f t="shared" ref="AP447" si="1282">AP446</f>
        <v>0</v>
      </c>
      <c r="AQ447" s="354">
        <f t="shared" ref="AQ447" si="1283">AQ446</f>
        <v>0</v>
      </c>
      <c r="AR447" s="354">
        <f t="shared" ref="AR447" si="1284">AR446</f>
        <v>0</v>
      </c>
      <c r="AS447" s="262"/>
    </row>
    <row r="448" spans="1:45" hidden="1" outlineLevel="1">
      <c r="A448" s="456"/>
      <c r="B448" s="371"/>
      <c r="C448" s="263"/>
      <c r="D448" s="267"/>
      <c r="E448" s="267"/>
      <c r="F448" s="267"/>
      <c r="G448" s="267"/>
      <c r="H448" s="267"/>
      <c r="I448" s="267"/>
      <c r="J448" s="267"/>
      <c r="K448" s="267"/>
      <c r="L448" s="267"/>
      <c r="M448" s="267"/>
      <c r="N448" s="267"/>
      <c r="O448" s="267"/>
      <c r="P448" s="267"/>
      <c r="Q448" s="243"/>
      <c r="R448" s="267"/>
      <c r="S448" s="267"/>
      <c r="T448" s="267"/>
      <c r="U448" s="267"/>
      <c r="V448" s="267"/>
      <c r="W448" s="267"/>
      <c r="X448" s="267"/>
      <c r="Y448" s="267"/>
      <c r="Z448" s="267"/>
      <c r="AA448" s="267"/>
      <c r="AB448" s="267"/>
      <c r="AC448" s="267"/>
      <c r="AD448" s="267"/>
      <c r="AE448" s="359"/>
      <c r="AF448" s="360"/>
      <c r="AG448" s="359"/>
      <c r="AH448" s="359"/>
      <c r="AI448" s="359"/>
      <c r="AJ448" s="359"/>
      <c r="AK448" s="359"/>
      <c r="AL448" s="359"/>
      <c r="AM448" s="359"/>
      <c r="AN448" s="359"/>
      <c r="AO448" s="359"/>
      <c r="AP448" s="359"/>
      <c r="AQ448" s="359"/>
      <c r="AR448" s="359"/>
      <c r="AS448" s="264"/>
    </row>
    <row r="449" spans="1:46" ht="15.75" hidden="1" outlineLevel="1">
      <c r="A449" s="456"/>
      <c r="B449" s="435" t="s">
        <v>10</v>
      </c>
      <c r="C449" s="241"/>
      <c r="D449" s="241"/>
      <c r="E449" s="241"/>
      <c r="F449" s="241"/>
      <c r="G449" s="241"/>
      <c r="H449" s="241"/>
      <c r="I449" s="241"/>
      <c r="J449" s="241"/>
      <c r="K449" s="241"/>
      <c r="L449" s="241"/>
      <c r="M449" s="241"/>
      <c r="N449" s="241"/>
      <c r="O449" s="241"/>
      <c r="P449" s="241"/>
      <c r="Q449" s="242"/>
      <c r="R449" s="241"/>
      <c r="S449" s="241"/>
      <c r="T449" s="241"/>
      <c r="U449" s="241"/>
      <c r="V449" s="241"/>
      <c r="W449" s="241"/>
      <c r="X449" s="241"/>
      <c r="Y449" s="241"/>
      <c r="Z449" s="241"/>
      <c r="AA449" s="241"/>
      <c r="AB449" s="241"/>
      <c r="AC449" s="241"/>
      <c r="AD449" s="241"/>
      <c r="AE449" s="357"/>
      <c r="AF449" s="357"/>
      <c r="AG449" s="357"/>
      <c r="AH449" s="357"/>
      <c r="AI449" s="357"/>
      <c r="AJ449" s="357"/>
      <c r="AK449" s="357"/>
      <c r="AL449" s="357"/>
      <c r="AM449" s="357"/>
      <c r="AN449" s="357"/>
      <c r="AO449" s="357"/>
      <c r="AP449" s="357"/>
      <c r="AQ449" s="357"/>
      <c r="AR449" s="357"/>
      <c r="AS449" s="244"/>
    </row>
    <row r="450" spans="1:46" ht="30" hidden="1" outlineLevel="1">
      <c r="A450" s="456">
        <v>11</v>
      </c>
      <c r="B450" s="371" t="s">
        <v>100</v>
      </c>
      <c r="C450" s="243" t="s">
        <v>22</v>
      </c>
      <c r="D450" s="247"/>
      <c r="E450" s="247"/>
      <c r="F450" s="247"/>
      <c r="G450" s="247"/>
      <c r="H450" s="247"/>
      <c r="I450" s="247"/>
      <c r="J450" s="247"/>
      <c r="K450" s="247"/>
      <c r="L450" s="247"/>
      <c r="M450" s="247"/>
      <c r="N450" s="247"/>
      <c r="O450" s="247"/>
      <c r="P450" s="247"/>
      <c r="Q450" s="247">
        <v>12</v>
      </c>
      <c r="R450" s="247"/>
      <c r="S450" s="247"/>
      <c r="T450" s="247"/>
      <c r="U450" s="247"/>
      <c r="V450" s="247"/>
      <c r="W450" s="247"/>
      <c r="X450" s="247"/>
      <c r="Y450" s="247"/>
      <c r="Z450" s="247"/>
      <c r="AA450" s="247"/>
      <c r="AB450" s="247"/>
      <c r="AC450" s="247"/>
      <c r="AD450" s="247"/>
      <c r="AE450" s="369"/>
      <c r="AF450" s="353"/>
      <c r="AG450" s="353"/>
      <c r="AH450" s="353"/>
      <c r="AI450" s="353"/>
      <c r="AJ450" s="353"/>
      <c r="AK450" s="353"/>
      <c r="AL450" s="358"/>
      <c r="AM450" s="358"/>
      <c r="AN450" s="358"/>
      <c r="AO450" s="358"/>
      <c r="AP450" s="358"/>
      <c r="AQ450" s="358"/>
      <c r="AR450" s="358"/>
      <c r="AS450" s="248">
        <f>SUM(AE450:AR450)</f>
        <v>0</v>
      </c>
    </row>
    <row r="451" spans="1:46" hidden="1" outlineLevel="1">
      <c r="A451" s="456"/>
      <c r="B451" s="374" t="s">
        <v>957</v>
      </c>
      <c r="C451" s="243" t="s">
        <v>145</v>
      </c>
      <c r="D451" s="247"/>
      <c r="E451" s="247"/>
      <c r="F451" s="247"/>
      <c r="G451" s="247"/>
      <c r="H451" s="247"/>
      <c r="I451" s="247"/>
      <c r="J451" s="247"/>
      <c r="K451" s="247"/>
      <c r="L451" s="247"/>
      <c r="M451" s="247"/>
      <c r="N451" s="247"/>
      <c r="O451" s="247"/>
      <c r="P451" s="247"/>
      <c r="Q451" s="247">
        <f>Q450</f>
        <v>12</v>
      </c>
      <c r="R451" s="247"/>
      <c r="S451" s="247"/>
      <c r="T451" s="247"/>
      <c r="U451" s="247"/>
      <c r="V451" s="247"/>
      <c r="W451" s="247"/>
      <c r="X451" s="247"/>
      <c r="Y451" s="247"/>
      <c r="Z451" s="247"/>
      <c r="AA451" s="247"/>
      <c r="AB451" s="247"/>
      <c r="AC451" s="247"/>
      <c r="AD451" s="247"/>
      <c r="AE451" s="354">
        <f>AE450</f>
        <v>0</v>
      </c>
      <c r="AF451" s="354">
        <f t="shared" ref="AF451" si="1285">AF450</f>
        <v>0</v>
      </c>
      <c r="AG451" s="354">
        <f t="shared" ref="AG451" si="1286">AG450</f>
        <v>0</v>
      </c>
      <c r="AH451" s="354">
        <f t="shared" ref="AH451" si="1287">AH450</f>
        <v>0</v>
      </c>
      <c r="AI451" s="354">
        <f t="shared" ref="AI451" si="1288">AI450</f>
        <v>0</v>
      </c>
      <c r="AJ451" s="354">
        <f t="shared" ref="AJ451" si="1289">AJ450</f>
        <v>0</v>
      </c>
      <c r="AK451" s="354">
        <f t="shared" ref="AK451" si="1290">AK450</f>
        <v>0</v>
      </c>
      <c r="AL451" s="354">
        <f t="shared" ref="AL451" si="1291">AL450</f>
        <v>0</v>
      </c>
      <c r="AM451" s="354">
        <f t="shared" ref="AM451" si="1292">AM450</f>
        <v>0</v>
      </c>
      <c r="AN451" s="354">
        <f t="shared" ref="AN451" si="1293">AN450</f>
        <v>0</v>
      </c>
      <c r="AO451" s="354">
        <f t="shared" ref="AO451" si="1294">AO450</f>
        <v>0</v>
      </c>
      <c r="AP451" s="354">
        <f t="shared" ref="AP451" si="1295">AP450</f>
        <v>0</v>
      </c>
      <c r="AQ451" s="354">
        <f t="shared" ref="AQ451" si="1296">AQ450</f>
        <v>0</v>
      </c>
      <c r="AR451" s="354">
        <f t="shared" ref="AR451" si="1297">AR450</f>
        <v>0</v>
      </c>
      <c r="AS451" s="249"/>
    </row>
    <row r="452" spans="1:46" hidden="1" outlineLevel="1">
      <c r="A452" s="456"/>
      <c r="B452" s="452"/>
      <c r="C452" s="257"/>
      <c r="D452" s="243"/>
      <c r="E452" s="243"/>
      <c r="F452" s="243"/>
      <c r="G452" s="243"/>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355"/>
      <c r="AF452" s="364"/>
      <c r="AG452" s="364"/>
      <c r="AH452" s="364"/>
      <c r="AI452" s="364"/>
      <c r="AJ452" s="364"/>
      <c r="AK452" s="364"/>
      <c r="AL452" s="364"/>
      <c r="AM452" s="364"/>
      <c r="AN452" s="364"/>
      <c r="AO452" s="364"/>
      <c r="AP452" s="364"/>
      <c r="AQ452" s="364"/>
      <c r="AR452" s="364"/>
      <c r="AS452" s="258"/>
    </row>
    <row r="453" spans="1:46" ht="30" hidden="1" outlineLevel="1">
      <c r="A453" s="456">
        <v>12</v>
      </c>
      <c r="B453" s="371" t="s">
        <v>101</v>
      </c>
      <c r="C453" s="243" t="s">
        <v>22</v>
      </c>
      <c r="D453" s="247"/>
      <c r="E453" s="247"/>
      <c r="F453" s="247"/>
      <c r="G453" s="247"/>
      <c r="H453" s="247"/>
      <c r="I453" s="247"/>
      <c r="J453" s="247"/>
      <c r="K453" s="247"/>
      <c r="L453" s="247"/>
      <c r="M453" s="247"/>
      <c r="N453" s="247"/>
      <c r="O453" s="247"/>
      <c r="P453" s="247"/>
      <c r="Q453" s="247">
        <v>12</v>
      </c>
      <c r="R453" s="247"/>
      <c r="S453" s="247"/>
      <c r="T453" s="247"/>
      <c r="U453" s="247"/>
      <c r="V453" s="247"/>
      <c r="W453" s="247"/>
      <c r="X453" s="247"/>
      <c r="Y453" s="247"/>
      <c r="Z453" s="247"/>
      <c r="AA453" s="247"/>
      <c r="AB453" s="247"/>
      <c r="AC453" s="247"/>
      <c r="AD453" s="247"/>
      <c r="AE453" s="353"/>
      <c r="AF453" s="353"/>
      <c r="AG453" s="353"/>
      <c r="AH453" s="353"/>
      <c r="AI453" s="353"/>
      <c r="AJ453" s="353"/>
      <c r="AK453" s="353"/>
      <c r="AL453" s="358"/>
      <c r="AM453" s="358"/>
      <c r="AN453" s="358"/>
      <c r="AO453" s="358"/>
      <c r="AP453" s="358"/>
      <c r="AQ453" s="358"/>
      <c r="AR453" s="358"/>
      <c r="AS453" s="248">
        <f>SUM(AE453:AR453)</f>
        <v>0</v>
      </c>
    </row>
    <row r="454" spans="1:46" hidden="1" outlineLevel="1">
      <c r="A454" s="456"/>
      <c r="B454" s="374" t="s">
        <v>957</v>
      </c>
      <c r="C454" s="243" t="s">
        <v>145</v>
      </c>
      <c r="D454" s="247"/>
      <c r="E454" s="247"/>
      <c r="F454" s="247"/>
      <c r="G454" s="247"/>
      <c r="H454" s="247"/>
      <c r="I454" s="247"/>
      <c r="J454" s="247"/>
      <c r="K454" s="247"/>
      <c r="L454" s="247"/>
      <c r="M454" s="247"/>
      <c r="N454" s="247"/>
      <c r="O454" s="247"/>
      <c r="P454" s="247"/>
      <c r="Q454" s="247">
        <f>Q453</f>
        <v>12</v>
      </c>
      <c r="R454" s="247"/>
      <c r="S454" s="247"/>
      <c r="T454" s="247"/>
      <c r="U454" s="247"/>
      <c r="V454" s="247"/>
      <c r="W454" s="247"/>
      <c r="X454" s="247"/>
      <c r="Y454" s="247"/>
      <c r="Z454" s="247"/>
      <c r="AA454" s="247"/>
      <c r="AB454" s="247"/>
      <c r="AC454" s="247"/>
      <c r="AD454" s="247"/>
      <c r="AE454" s="354">
        <f>AE453</f>
        <v>0</v>
      </c>
      <c r="AF454" s="354">
        <f t="shared" ref="AF454" si="1298">AF453</f>
        <v>0</v>
      </c>
      <c r="AG454" s="354">
        <f t="shared" ref="AG454" si="1299">AG453</f>
        <v>0</v>
      </c>
      <c r="AH454" s="354">
        <f t="shared" ref="AH454" si="1300">AH453</f>
        <v>0</v>
      </c>
      <c r="AI454" s="354">
        <f t="shared" ref="AI454" si="1301">AI453</f>
        <v>0</v>
      </c>
      <c r="AJ454" s="354">
        <f t="shared" ref="AJ454" si="1302">AJ453</f>
        <v>0</v>
      </c>
      <c r="AK454" s="354">
        <f t="shared" ref="AK454" si="1303">AK453</f>
        <v>0</v>
      </c>
      <c r="AL454" s="354">
        <f t="shared" ref="AL454" si="1304">AL453</f>
        <v>0</v>
      </c>
      <c r="AM454" s="354">
        <f t="shared" ref="AM454" si="1305">AM453</f>
        <v>0</v>
      </c>
      <c r="AN454" s="354">
        <f t="shared" ref="AN454" si="1306">AN453</f>
        <v>0</v>
      </c>
      <c r="AO454" s="354">
        <f t="shared" ref="AO454" si="1307">AO453</f>
        <v>0</v>
      </c>
      <c r="AP454" s="354">
        <f t="shared" ref="AP454" si="1308">AP453</f>
        <v>0</v>
      </c>
      <c r="AQ454" s="354">
        <f t="shared" ref="AQ454" si="1309">AQ453</f>
        <v>0</v>
      </c>
      <c r="AR454" s="354">
        <f t="shared" ref="AR454" si="1310">AR453</f>
        <v>0</v>
      </c>
      <c r="AS454" s="249"/>
    </row>
    <row r="455" spans="1:46" hidden="1" outlineLevel="1">
      <c r="A455" s="456"/>
      <c r="B455" s="452"/>
      <c r="C455" s="257"/>
      <c r="D455" s="243"/>
      <c r="E455" s="243"/>
      <c r="F455" s="243"/>
      <c r="G455" s="243"/>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365"/>
      <c r="AF455" s="365"/>
      <c r="AG455" s="355"/>
      <c r="AH455" s="355"/>
      <c r="AI455" s="355"/>
      <c r="AJ455" s="355"/>
      <c r="AK455" s="355"/>
      <c r="AL455" s="355"/>
      <c r="AM455" s="355"/>
      <c r="AN455" s="355"/>
      <c r="AO455" s="355"/>
      <c r="AP455" s="355"/>
      <c r="AQ455" s="355"/>
      <c r="AR455" s="355"/>
      <c r="AS455" s="258"/>
    </row>
    <row r="456" spans="1:46" ht="30" hidden="1" outlineLevel="1">
      <c r="A456" s="456">
        <v>13</v>
      </c>
      <c r="B456" s="371" t="s">
        <v>982</v>
      </c>
      <c r="C456" s="243" t="s">
        <v>22</v>
      </c>
      <c r="D456" s="247"/>
      <c r="E456" s="247"/>
      <c r="F456" s="247"/>
      <c r="G456" s="247"/>
      <c r="H456" s="247"/>
      <c r="I456" s="247"/>
      <c r="J456" s="247"/>
      <c r="K456" s="247"/>
      <c r="L456" s="247"/>
      <c r="M456" s="247"/>
      <c r="N456" s="247"/>
      <c r="O456" s="247"/>
      <c r="P456" s="247"/>
      <c r="Q456" s="247">
        <v>12</v>
      </c>
      <c r="R456" s="247"/>
      <c r="S456" s="247"/>
      <c r="T456" s="247"/>
      <c r="U456" s="247"/>
      <c r="V456" s="247"/>
      <c r="W456" s="247"/>
      <c r="X456" s="247"/>
      <c r="Y456" s="247"/>
      <c r="Z456" s="247"/>
      <c r="AA456" s="247"/>
      <c r="AB456" s="247"/>
      <c r="AC456" s="247"/>
      <c r="AD456" s="247"/>
      <c r="AE456" s="353"/>
      <c r="AF456" s="353"/>
      <c r="AG456" s="353"/>
      <c r="AH456" s="353"/>
      <c r="AI456" s="353"/>
      <c r="AJ456" s="353"/>
      <c r="AK456" s="353"/>
      <c r="AL456" s="358"/>
      <c r="AM456" s="358"/>
      <c r="AN456" s="358"/>
      <c r="AO456" s="358"/>
      <c r="AP456" s="358"/>
      <c r="AQ456" s="358"/>
      <c r="AR456" s="358"/>
      <c r="AS456" s="248">
        <f>SUM(AE456:AR456)</f>
        <v>0</v>
      </c>
    </row>
    <row r="457" spans="1:46" hidden="1" outlineLevel="1">
      <c r="A457" s="456"/>
      <c r="B457" s="374" t="s">
        <v>957</v>
      </c>
      <c r="C457" s="243" t="s">
        <v>145</v>
      </c>
      <c r="D457" s="247"/>
      <c r="E457" s="247"/>
      <c r="F457" s="247"/>
      <c r="G457" s="247"/>
      <c r="H457" s="247"/>
      <c r="I457" s="247"/>
      <c r="J457" s="247"/>
      <c r="K457" s="247"/>
      <c r="L457" s="247"/>
      <c r="M457" s="247"/>
      <c r="N457" s="247"/>
      <c r="O457" s="247"/>
      <c r="P457" s="247"/>
      <c r="Q457" s="247">
        <f>Q456</f>
        <v>12</v>
      </c>
      <c r="R457" s="247"/>
      <c r="S457" s="247"/>
      <c r="T457" s="247"/>
      <c r="U457" s="247"/>
      <c r="V457" s="247"/>
      <c r="W457" s="247"/>
      <c r="X457" s="247"/>
      <c r="Y457" s="247"/>
      <c r="Z457" s="247"/>
      <c r="AA457" s="247"/>
      <c r="AB457" s="247"/>
      <c r="AC457" s="247"/>
      <c r="AD457" s="247"/>
      <c r="AE457" s="354">
        <f>AE456</f>
        <v>0</v>
      </c>
      <c r="AF457" s="354">
        <f t="shared" ref="AF457" si="1311">AF456</f>
        <v>0</v>
      </c>
      <c r="AG457" s="354">
        <f t="shared" ref="AG457" si="1312">AG456</f>
        <v>0</v>
      </c>
      <c r="AH457" s="354">
        <f t="shared" ref="AH457" si="1313">AH456</f>
        <v>0</v>
      </c>
      <c r="AI457" s="354">
        <f t="shared" ref="AI457" si="1314">AI456</f>
        <v>0</v>
      </c>
      <c r="AJ457" s="354">
        <f t="shared" ref="AJ457" si="1315">AJ456</f>
        <v>0</v>
      </c>
      <c r="AK457" s="354">
        <f t="shared" ref="AK457" si="1316">AK456</f>
        <v>0</v>
      </c>
      <c r="AL457" s="354">
        <f t="shared" ref="AL457" si="1317">AL456</f>
        <v>0</v>
      </c>
      <c r="AM457" s="354">
        <f t="shared" ref="AM457" si="1318">AM456</f>
        <v>0</v>
      </c>
      <c r="AN457" s="354">
        <f t="shared" ref="AN457" si="1319">AN456</f>
        <v>0</v>
      </c>
      <c r="AO457" s="354">
        <f t="shared" ref="AO457" si="1320">AO456</f>
        <v>0</v>
      </c>
      <c r="AP457" s="354">
        <f t="shared" ref="AP457" si="1321">AP456</f>
        <v>0</v>
      </c>
      <c r="AQ457" s="354">
        <f t="shared" ref="AQ457" si="1322">AQ456</f>
        <v>0</v>
      </c>
      <c r="AR457" s="354">
        <f t="shared" ref="AR457" si="1323">AR456</f>
        <v>0</v>
      </c>
      <c r="AS457" s="258"/>
    </row>
    <row r="458" spans="1:46" hidden="1" outlineLevel="1">
      <c r="A458" s="456"/>
      <c r="B458" s="452"/>
      <c r="C458" s="257"/>
      <c r="D458" s="243"/>
      <c r="E458" s="243"/>
      <c r="F458" s="243"/>
      <c r="G458" s="243"/>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355"/>
      <c r="AF458" s="355"/>
      <c r="AG458" s="355"/>
      <c r="AH458" s="355"/>
      <c r="AI458" s="355"/>
      <c r="AJ458" s="355"/>
      <c r="AK458" s="355"/>
      <c r="AL458" s="355"/>
      <c r="AM458" s="355"/>
      <c r="AN458" s="355"/>
      <c r="AO458" s="355"/>
      <c r="AP458" s="355"/>
      <c r="AQ458" s="355"/>
      <c r="AR458" s="355"/>
      <c r="AS458" s="258"/>
    </row>
    <row r="459" spans="1:46" ht="15.75" hidden="1" outlineLevel="1">
      <c r="A459" s="456"/>
      <c r="B459" s="435" t="s">
        <v>102</v>
      </c>
      <c r="C459" s="241"/>
      <c r="D459" s="242"/>
      <c r="E459" s="242"/>
      <c r="F459" s="242"/>
      <c r="G459" s="242"/>
      <c r="H459" s="242"/>
      <c r="I459" s="242"/>
      <c r="J459" s="242"/>
      <c r="K459" s="242"/>
      <c r="L459" s="242"/>
      <c r="M459" s="242"/>
      <c r="N459" s="242"/>
      <c r="O459" s="242"/>
      <c r="P459" s="242"/>
      <c r="Q459" s="242"/>
      <c r="R459" s="242"/>
      <c r="S459" s="241"/>
      <c r="T459" s="241"/>
      <c r="U459" s="241"/>
      <c r="V459" s="241"/>
      <c r="W459" s="241"/>
      <c r="X459" s="241"/>
      <c r="Y459" s="241"/>
      <c r="Z459" s="241"/>
      <c r="AA459" s="241"/>
      <c r="AB459" s="241"/>
      <c r="AC459" s="241"/>
      <c r="AD459" s="241"/>
      <c r="AE459" s="357"/>
      <c r="AF459" s="357"/>
      <c r="AG459" s="357"/>
      <c r="AH459" s="357"/>
      <c r="AI459" s="357"/>
      <c r="AJ459" s="357"/>
      <c r="AK459" s="357"/>
      <c r="AL459" s="357"/>
      <c r="AM459" s="357"/>
      <c r="AN459" s="357"/>
      <c r="AO459" s="357"/>
      <c r="AP459" s="357"/>
      <c r="AQ459" s="357"/>
      <c r="AR459" s="357"/>
      <c r="AS459" s="244"/>
    </row>
    <row r="460" spans="1:46" hidden="1" outlineLevel="1">
      <c r="A460" s="456">
        <v>14</v>
      </c>
      <c r="B460" s="452" t="s">
        <v>103</v>
      </c>
      <c r="C460" s="243" t="s">
        <v>22</v>
      </c>
      <c r="D460" s="247"/>
      <c r="E460" s="247"/>
      <c r="F460" s="247"/>
      <c r="G460" s="247"/>
      <c r="H460" s="247"/>
      <c r="I460" s="247"/>
      <c r="J460" s="247"/>
      <c r="K460" s="247"/>
      <c r="L460" s="247"/>
      <c r="M460" s="247"/>
      <c r="N460" s="247"/>
      <c r="O460" s="247"/>
      <c r="P460" s="247"/>
      <c r="Q460" s="247">
        <v>12</v>
      </c>
      <c r="R460" s="247"/>
      <c r="S460" s="247"/>
      <c r="T460" s="247"/>
      <c r="U460" s="247"/>
      <c r="V460" s="247"/>
      <c r="W460" s="247"/>
      <c r="X460" s="247"/>
      <c r="Y460" s="247"/>
      <c r="Z460" s="247"/>
      <c r="AA460" s="247"/>
      <c r="AB460" s="247"/>
      <c r="AC460" s="247"/>
      <c r="AD460" s="247"/>
      <c r="AE460" s="353"/>
      <c r="AF460" s="353"/>
      <c r="AG460" s="353"/>
      <c r="AH460" s="353"/>
      <c r="AI460" s="353"/>
      <c r="AJ460" s="353"/>
      <c r="AK460" s="353"/>
      <c r="AL460" s="353"/>
      <c r="AM460" s="353"/>
      <c r="AN460" s="353"/>
      <c r="AO460" s="353"/>
      <c r="AP460" s="353"/>
      <c r="AQ460" s="353"/>
      <c r="AR460" s="353"/>
      <c r="AS460" s="248">
        <f>SUM(AE460:AR460)</f>
        <v>0</v>
      </c>
    </row>
    <row r="461" spans="1:46" hidden="1" outlineLevel="1">
      <c r="A461" s="456"/>
      <c r="B461" s="374" t="s">
        <v>957</v>
      </c>
      <c r="C461" s="243" t="s">
        <v>145</v>
      </c>
      <c r="D461" s="247"/>
      <c r="E461" s="247"/>
      <c r="F461" s="247"/>
      <c r="G461" s="247"/>
      <c r="H461" s="247"/>
      <c r="I461" s="247"/>
      <c r="J461" s="247"/>
      <c r="K461" s="247"/>
      <c r="L461" s="247"/>
      <c r="M461" s="247"/>
      <c r="N461" s="247"/>
      <c r="O461" s="247"/>
      <c r="P461" s="247"/>
      <c r="Q461" s="247">
        <f>Q460</f>
        <v>12</v>
      </c>
      <c r="R461" s="247"/>
      <c r="S461" s="247"/>
      <c r="T461" s="247"/>
      <c r="U461" s="247"/>
      <c r="V461" s="247"/>
      <c r="W461" s="247"/>
      <c r="X461" s="247"/>
      <c r="Y461" s="247"/>
      <c r="Z461" s="247"/>
      <c r="AA461" s="247"/>
      <c r="AB461" s="247"/>
      <c r="AC461" s="247"/>
      <c r="AD461" s="247"/>
      <c r="AE461" s="354">
        <f>AE460</f>
        <v>0</v>
      </c>
      <c r="AF461" s="354">
        <f t="shared" ref="AF461" si="1324">AF460</f>
        <v>0</v>
      </c>
      <c r="AG461" s="354">
        <f t="shared" ref="AG461" si="1325">AG460</f>
        <v>0</v>
      </c>
      <c r="AH461" s="354">
        <f t="shared" ref="AH461" si="1326">AH460</f>
        <v>0</v>
      </c>
      <c r="AI461" s="354">
        <f t="shared" ref="AI461" si="1327">AI460</f>
        <v>0</v>
      </c>
      <c r="AJ461" s="354">
        <f t="shared" ref="AJ461" si="1328">AJ460</f>
        <v>0</v>
      </c>
      <c r="AK461" s="354">
        <f t="shared" ref="AK461" si="1329">AK460</f>
        <v>0</v>
      </c>
      <c r="AL461" s="354">
        <f t="shared" ref="AL461" si="1330">AL460</f>
        <v>0</v>
      </c>
      <c r="AM461" s="354">
        <f t="shared" ref="AM461" si="1331">AM460</f>
        <v>0</v>
      </c>
      <c r="AN461" s="354">
        <f t="shared" ref="AN461" si="1332">AN460</f>
        <v>0</v>
      </c>
      <c r="AO461" s="354">
        <f t="shared" ref="AO461" si="1333">AO460</f>
        <v>0</v>
      </c>
      <c r="AP461" s="354">
        <f t="shared" ref="AP461" si="1334">AP460</f>
        <v>0</v>
      </c>
      <c r="AQ461" s="354">
        <f t="shared" ref="AQ461" si="1335">AQ460</f>
        <v>0</v>
      </c>
      <c r="AR461" s="354">
        <f t="shared" ref="AR461" si="1336">AR460</f>
        <v>0</v>
      </c>
      <c r="AS461" s="249"/>
    </row>
    <row r="462" spans="1:46" hidden="1" outlineLevel="1">
      <c r="A462" s="456"/>
      <c r="B462" s="452"/>
      <c r="C462" s="257"/>
      <c r="D462" s="243"/>
      <c r="E462" s="243"/>
      <c r="F462" s="243"/>
      <c r="G462" s="243"/>
      <c r="H462" s="243"/>
      <c r="I462" s="243"/>
      <c r="J462" s="243"/>
      <c r="K462" s="243"/>
      <c r="L462" s="243"/>
      <c r="M462" s="243"/>
      <c r="N462" s="243"/>
      <c r="O462" s="243"/>
      <c r="P462" s="243"/>
      <c r="Q462" s="406"/>
      <c r="R462" s="243"/>
      <c r="S462" s="243"/>
      <c r="T462" s="243"/>
      <c r="U462" s="243"/>
      <c r="V462" s="243"/>
      <c r="W462" s="243"/>
      <c r="X462" s="243"/>
      <c r="Y462" s="243"/>
      <c r="Z462" s="243"/>
      <c r="AA462" s="243"/>
      <c r="AB462" s="243"/>
      <c r="AC462" s="243"/>
      <c r="AD462" s="243"/>
      <c r="AE462" s="355"/>
      <c r="AF462" s="355"/>
      <c r="AG462" s="355"/>
      <c r="AH462" s="355"/>
      <c r="AI462" s="355"/>
      <c r="AJ462" s="355"/>
      <c r="AK462" s="355"/>
      <c r="AL462" s="355"/>
      <c r="AM462" s="355"/>
      <c r="AN462" s="355"/>
      <c r="AO462" s="355"/>
      <c r="AP462" s="355"/>
      <c r="AQ462" s="355"/>
      <c r="AR462" s="355"/>
      <c r="AS462" s="253"/>
      <c r="AT462" s="535"/>
    </row>
    <row r="463" spans="1:46" s="235" customFormat="1" ht="15.75" hidden="1" outlineLevel="1">
      <c r="A463" s="456"/>
      <c r="B463" s="435" t="s">
        <v>451</v>
      </c>
      <c r="C463" s="243"/>
      <c r="D463" s="243"/>
      <c r="E463" s="243"/>
      <c r="F463" s="243"/>
      <c r="G463" s="243"/>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355"/>
      <c r="AF463" s="355"/>
      <c r="AG463" s="355"/>
      <c r="AH463" s="355"/>
      <c r="AI463" s="355"/>
      <c r="AJ463" s="355"/>
      <c r="AK463" s="359"/>
      <c r="AL463" s="359"/>
      <c r="AM463" s="359"/>
      <c r="AN463" s="359"/>
      <c r="AO463" s="359"/>
      <c r="AP463" s="359"/>
      <c r="AQ463" s="359"/>
      <c r="AR463" s="359"/>
      <c r="AS463" s="445"/>
      <c r="AT463" s="536"/>
    </row>
    <row r="464" spans="1:46" hidden="1" outlineLevel="1">
      <c r="A464" s="456">
        <v>15</v>
      </c>
      <c r="B464" s="374" t="s">
        <v>456</v>
      </c>
      <c r="C464" s="243" t="s">
        <v>22</v>
      </c>
      <c r="D464" s="247"/>
      <c r="E464" s="247"/>
      <c r="F464" s="247"/>
      <c r="G464" s="247"/>
      <c r="H464" s="247"/>
      <c r="I464" s="247"/>
      <c r="J464" s="247"/>
      <c r="K464" s="247"/>
      <c r="L464" s="247"/>
      <c r="M464" s="247"/>
      <c r="N464" s="247"/>
      <c r="O464" s="247"/>
      <c r="P464" s="247"/>
      <c r="Q464" s="247">
        <v>0</v>
      </c>
      <c r="R464" s="247"/>
      <c r="S464" s="247"/>
      <c r="T464" s="247"/>
      <c r="U464" s="247"/>
      <c r="V464" s="247"/>
      <c r="W464" s="247"/>
      <c r="X464" s="247"/>
      <c r="Y464" s="247"/>
      <c r="Z464" s="247"/>
      <c r="AA464" s="247"/>
      <c r="AB464" s="247"/>
      <c r="AC464" s="247"/>
      <c r="AD464" s="247"/>
      <c r="AE464" s="353"/>
      <c r="AF464" s="353"/>
      <c r="AG464" s="353"/>
      <c r="AH464" s="353"/>
      <c r="AI464" s="353"/>
      <c r="AJ464" s="353"/>
      <c r="AK464" s="353"/>
      <c r="AL464" s="353"/>
      <c r="AM464" s="353"/>
      <c r="AN464" s="353"/>
      <c r="AO464" s="353"/>
      <c r="AP464" s="353"/>
      <c r="AQ464" s="353"/>
      <c r="AR464" s="353"/>
      <c r="AS464" s="248">
        <f>SUM(AE464:AR464)</f>
        <v>0</v>
      </c>
    </row>
    <row r="465" spans="1:45" hidden="1" outlineLevel="1">
      <c r="A465" s="456"/>
      <c r="B465" s="374" t="s">
        <v>957</v>
      </c>
      <c r="C465" s="243" t="s">
        <v>145</v>
      </c>
      <c r="D465" s="247"/>
      <c r="E465" s="247"/>
      <c r="F465" s="247"/>
      <c r="G465" s="247"/>
      <c r="H465" s="247"/>
      <c r="I465" s="247"/>
      <c r="J465" s="247"/>
      <c r="K465" s="247"/>
      <c r="L465" s="247"/>
      <c r="M465" s="247"/>
      <c r="N465" s="247"/>
      <c r="O465" s="247"/>
      <c r="P465" s="247"/>
      <c r="Q465" s="247">
        <f>Q464</f>
        <v>0</v>
      </c>
      <c r="R465" s="247"/>
      <c r="S465" s="247"/>
      <c r="T465" s="247"/>
      <c r="U465" s="247"/>
      <c r="V465" s="247"/>
      <c r="W465" s="247"/>
      <c r="X465" s="247"/>
      <c r="Y465" s="247"/>
      <c r="Z465" s="247"/>
      <c r="AA465" s="247"/>
      <c r="AB465" s="247"/>
      <c r="AC465" s="247"/>
      <c r="AD465" s="247"/>
      <c r="AE465" s="354">
        <f>AE464</f>
        <v>0</v>
      </c>
      <c r="AF465" s="354">
        <f t="shared" ref="AF465:AR465" si="1337">AF464</f>
        <v>0</v>
      </c>
      <c r="AG465" s="354">
        <f t="shared" si="1337"/>
        <v>0</v>
      </c>
      <c r="AH465" s="354">
        <f t="shared" si="1337"/>
        <v>0</v>
      </c>
      <c r="AI465" s="354">
        <f t="shared" si="1337"/>
        <v>0</v>
      </c>
      <c r="AJ465" s="354">
        <f t="shared" si="1337"/>
        <v>0</v>
      </c>
      <c r="AK465" s="354">
        <f t="shared" si="1337"/>
        <v>0</v>
      </c>
      <c r="AL465" s="354">
        <f t="shared" si="1337"/>
        <v>0</v>
      </c>
      <c r="AM465" s="354">
        <f t="shared" si="1337"/>
        <v>0</v>
      </c>
      <c r="AN465" s="354">
        <f t="shared" si="1337"/>
        <v>0</v>
      </c>
      <c r="AO465" s="354">
        <f t="shared" si="1337"/>
        <v>0</v>
      </c>
      <c r="AP465" s="354">
        <f t="shared" si="1337"/>
        <v>0</v>
      </c>
      <c r="AQ465" s="354">
        <f t="shared" si="1337"/>
        <v>0</v>
      </c>
      <c r="AR465" s="354">
        <f t="shared" si="1337"/>
        <v>0</v>
      </c>
      <c r="AS465" s="249"/>
    </row>
    <row r="466" spans="1:45" hidden="1" outlineLevel="1">
      <c r="A466" s="456"/>
      <c r="B466" s="452"/>
      <c r="C466" s="257"/>
      <c r="D466" s="243"/>
      <c r="E466" s="243"/>
      <c r="F466" s="243"/>
      <c r="G466" s="243"/>
      <c r="H466" s="243"/>
      <c r="I466" s="243"/>
      <c r="J466" s="243"/>
      <c r="K466" s="243"/>
      <c r="L466" s="243"/>
      <c r="M466" s="243"/>
      <c r="N466" s="243"/>
      <c r="O466" s="243"/>
      <c r="P466" s="243"/>
      <c r="Q466" s="243"/>
      <c r="R466" s="243"/>
      <c r="S466" s="243"/>
      <c r="T466" s="243"/>
      <c r="U466" s="243"/>
      <c r="V466" s="243"/>
      <c r="W466" s="243"/>
      <c r="X466" s="243"/>
      <c r="Y466" s="243"/>
      <c r="Z466" s="243"/>
      <c r="AA466" s="243"/>
      <c r="AB466" s="243"/>
      <c r="AC466" s="243"/>
      <c r="AD466" s="243"/>
      <c r="AE466" s="355"/>
      <c r="AF466" s="355"/>
      <c r="AG466" s="355"/>
      <c r="AH466" s="355"/>
      <c r="AI466" s="355"/>
      <c r="AJ466" s="355"/>
      <c r="AK466" s="355"/>
      <c r="AL466" s="355"/>
      <c r="AM466" s="355"/>
      <c r="AN466" s="355"/>
      <c r="AO466" s="355"/>
      <c r="AP466" s="355"/>
      <c r="AQ466" s="355"/>
      <c r="AR466" s="355"/>
      <c r="AS466" s="258"/>
    </row>
    <row r="467" spans="1:45" s="235" customFormat="1" hidden="1" outlineLevel="1">
      <c r="A467" s="456">
        <v>16</v>
      </c>
      <c r="B467" s="453" t="s">
        <v>452</v>
      </c>
      <c r="C467" s="243" t="s">
        <v>22</v>
      </c>
      <c r="D467" s="247"/>
      <c r="E467" s="247"/>
      <c r="F467" s="247"/>
      <c r="G467" s="247"/>
      <c r="H467" s="247"/>
      <c r="I467" s="247"/>
      <c r="J467" s="247"/>
      <c r="K467" s="247"/>
      <c r="L467" s="247"/>
      <c r="M467" s="247"/>
      <c r="N467" s="247"/>
      <c r="O467" s="247"/>
      <c r="P467" s="247"/>
      <c r="Q467" s="247">
        <v>0</v>
      </c>
      <c r="R467" s="247"/>
      <c r="S467" s="247"/>
      <c r="T467" s="247"/>
      <c r="U467" s="247"/>
      <c r="V467" s="247"/>
      <c r="W467" s="247"/>
      <c r="X467" s="247"/>
      <c r="Y467" s="247"/>
      <c r="Z467" s="247"/>
      <c r="AA467" s="247"/>
      <c r="AB467" s="247"/>
      <c r="AC467" s="247"/>
      <c r="AD467" s="247"/>
      <c r="AE467" s="353"/>
      <c r="AF467" s="353"/>
      <c r="AG467" s="353"/>
      <c r="AH467" s="353"/>
      <c r="AI467" s="353"/>
      <c r="AJ467" s="353"/>
      <c r="AK467" s="353"/>
      <c r="AL467" s="353"/>
      <c r="AM467" s="353"/>
      <c r="AN467" s="353"/>
      <c r="AO467" s="353"/>
      <c r="AP467" s="353"/>
      <c r="AQ467" s="353"/>
      <c r="AR467" s="353"/>
      <c r="AS467" s="248">
        <f>SUM(AE467:AR467)</f>
        <v>0</v>
      </c>
    </row>
    <row r="468" spans="1:45" s="235" customFormat="1" hidden="1" outlineLevel="1">
      <c r="A468" s="456"/>
      <c r="B468" s="453" t="s">
        <v>957</v>
      </c>
      <c r="C468" s="243" t="s">
        <v>145</v>
      </c>
      <c r="D468" s="247"/>
      <c r="E468" s="247"/>
      <c r="F468" s="247"/>
      <c r="G468" s="247"/>
      <c r="H468" s="247"/>
      <c r="I468" s="247"/>
      <c r="J468" s="247"/>
      <c r="K468" s="247"/>
      <c r="L468" s="247"/>
      <c r="M468" s="247"/>
      <c r="N468" s="247"/>
      <c r="O468" s="247"/>
      <c r="P468" s="247"/>
      <c r="Q468" s="247">
        <f>Q467</f>
        <v>0</v>
      </c>
      <c r="R468" s="247"/>
      <c r="S468" s="247"/>
      <c r="T468" s="247"/>
      <c r="U468" s="247"/>
      <c r="V468" s="247"/>
      <c r="W468" s="247"/>
      <c r="X468" s="247"/>
      <c r="Y468" s="247"/>
      <c r="Z468" s="247"/>
      <c r="AA468" s="247"/>
      <c r="AB468" s="247"/>
      <c r="AC468" s="247"/>
      <c r="AD468" s="247"/>
      <c r="AE468" s="354">
        <f>AE467</f>
        <v>0</v>
      </c>
      <c r="AF468" s="354">
        <f t="shared" ref="AF468:AR468" si="1338">AF467</f>
        <v>0</v>
      </c>
      <c r="AG468" s="354">
        <f t="shared" si="1338"/>
        <v>0</v>
      </c>
      <c r="AH468" s="354">
        <f t="shared" si="1338"/>
        <v>0</v>
      </c>
      <c r="AI468" s="354">
        <f t="shared" si="1338"/>
        <v>0</v>
      </c>
      <c r="AJ468" s="354">
        <f t="shared" si="1338"/>
        <v>0</v>
      </c>
      <c r="AK468" s="354">
        <f t="shared" si="1338"/>
        <v>0</v>
      </c>
      <c r="AL468" s="354">
        <f t="shared" si="1338"/>
        <v>0</v>
      </c>
      <c r="AM468" s="354">
        <f t="shared" si="1338"/>
        <v>0</v>
      </c>
      <c r="AN468" s="354">
        <f t="shared" si="1338"/>
        <v>0</v>
      </c>
      <c r="AO468" s="354">
        <f t="shared" si="1338"/>
        <v>0</v>
      </c>
      <c r="AP468" s="354">
        <f t="shared" si="1338"/>
        <v>0</v>
      </c>
      <c r="AQ468" s="354">
        <f t="shared" si="1338"/>
        <v>0</v>
      </c>
      <c r="AR468" s="354">
        <f t="shared" si="1338"/>
        <v>0</v>
      </c>
      <c r="AS468" s="249"/>
    </row>
    <row r="469" spans="1:45" s="235" customFormat="1" hidden="1" outlineLevel="1">
      <c r="A469" s="456"/>
      <c r="B469" s="453"/>
      <c r="C469" s="243"/>
      <c r="D469" s="243"/>
      <c r="E469" s="243"/>
      <c r="F469" s="243"/>
      <c r="G469" s="243"/>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355"/>
      <c r="AF469" s="355"/>
      <c r="AG469" s="355"/>
      <c r="AH469" s="355"/>
      <c r="AI469" s="355"/>
      <c r="AJ469" s="355"/>
      <c r="AK469" s="359"/>
      <c r="AL469" s="359"/>
      <c r="AM469" s="359"/>
      <c r="AN469" s="359"/>
      <c r="AO469" s="359"/>
      <c r="AP469" s="359"/>
      <c r="AQ469" s="359"/>
      <c r="AR469" s="359"/>
      <c r="AS469" s="264"/>
    </row>
    <row r="470" spans="1:45" ht="15.75" hidden="1" outlineLevel="1">
      <c r="A470" s="456"/>
      <c r="B470" s="454" t="s">
        <v>457</v>
      </c>
      <c r="C470" s="271"/>
      <c r="D470" s="242"/>
      <c r="E470" s="241"/>
      <c r="F470" s="241"/>
      <c r="G470" s="241"/>
      <c r="H470" s="241"/>
      <c r="I470" s="241"/>
      <c r="J470" s="241"/>
      <c r="K470" s="241"/>
      <c r="L470" s="241"/>
      <c r="M470" s="241"/>
      <c r="N470" s="241"/>
      <c r="O470" s="241"/>
      <c r="P470" s="241"/>
      <c r="Q470" s="242"/>
      <c r="R470" s="241"/>
      <c r="S470" s="241"/>
      <c r="T470" s="241"/>
      <c r="U470" s="241"/>
      <c r="V470" s="241"/>
      <c r="W470" s="241"/>
      <c r="X470" s="241"/>
      <c r="Y470" s="241"/>
      <c r="Z470" s="241"/>
      <c r="AA470" s="241"/>
      <c r="AB470" s="241"/>
      <c r="AC470" s="241"/>
      <c r="AD470" s="241"/>
      <c r="AE470" s="357"/>
      <c r="AF470" s="357"/>
      <c r="AG470" s="357"/>
      <c r="AH470" s="357"/>
      <c r="AI470" s="357"/>
      <c r="AJ470" s="357"/>
      <c r="AK470" s="357"/>
      <c r="AL470" s="357"/>
      <c r="AM470" s="357"/>
      <c r="AN470" s="357"/>
      <c r="AO470" s="357"/>
      <c r="AP470" s="357"/>
      <c r="AQ470" s="357"/>
      <c r="AR470" s="357"/>
      <c r="AS470" s="244"/>
    </row>
    <row r="471" spans="1:45" hidden="1" outlineLevel="1">
      <c r="A471" s="456">
        <v>17</v>
      </c>
      <c r="B471" s="371" t="s">
        <v>107</v>
      </c>
      <c r="C471" s="243" t="s">
        <v>22</v>
      </c>
      <c r="D471" s="247"/>
      <c r="E471" s="247"/>
      <c r="F471" s="247"/>
      <c r="G471" s="247"/>
      <c r="H471" s="247"/>
      <c r="I471" s="247"/>
      <c r="J471" s="247"/>
      <c r="K471" s="247"/>
      <c r="L471" s="247"/>
      <c r="M471" s="247"/>
      <c r="N471" s="247"/>
      <c r="O471" s="247"/>
      <c r="P471" s="247"/>
      <c r="Q471" s="247">
        <v>12</v>
      </c>
      <c r="R471" s="247"/>
      <c r="S471" s="247"/>
      <c r="T471" s="247"/>
      <c r="U471" s="247"/>
      <c r="V471" s="247"/>
      <c r="W471" s="247"/>
      <c r="X471" s="247"/>
      <c r="Y471" s="247"/>
      <c r="Z471" s="247"/>
      <c r="AA471" s="247"/>
      <c r="AB471" s="247"/>
      <c r="AC471" s="247"/>
      <c r="AD471" s="247"/>
      <c r="AE471" s="369"/>
      <c r="AF471" s="353"/>
      <c r="AG471" s="353"/>
      <c r="AH471" s="353"/>
      <c r="AI471" s="353"/>
      <c r="AJ471" s="353"/>
      <c r="AK471" s="353"/>
      <c r="AL471" s="358"/>
      <c r="AM471" s="358"/>
      <c r="AN471" s="358"/>
      <c r="AO471" s="358"/>
      <c r="AP471" s="358"/>
      <c r="AQ471" s="358"/>
      <c r="AR471" s="358"/>
      <c r="AS471" s="248">
        <f>SUM(AE471:AR471)</f>
        <v>0</v>
      </c>
    </row>
    <row r="472" spans="1:45" hidden="1" outlineLevel="1">
      <c r="A472" s="456"/>
      <c r="B472" s="374" t="s">
        <v>957</v>
      </c>
      <c r="C472" s="243" t="s">
        <v>145</v>
      </c>
      <c r="D472" s="247"/>
      <c r="E472" s="247"/>
      <c r="F472" s="247"/>
      <c r="G472" s="247"/>
      <c r="H472" s="247"/>
      <c r="I472" s="247"/>
      <c r="J472" s="247"/>
      <c r="K472" s="247"/>
      <c r="L472" s="247"/>
      <c r="M472" s="247"/>
      <c r="N472" s="247"/>
      <c r="O472" s="247"/>
      <c r="P472" s="247"/>
      <c r="Q472" s="247">
        <f>Q471</f>
        <v>12</v>
      </c>
      <c r="R472" s="247"/>
      <c r="S472" s="247"/>
      <c r="T472" s="247"/>
      <c r="U472" s="247"/>
      <c r="V472" s="247"/>
      <c r="W472" s="247"/>
      <c r="X472" s="247"/>
      <c r="Y472" s="247"/>
      <c r="Z472" s="247"/>
      <c r="AA472" s="247"/>
      <c r="AB472" s="247"/>
      <c r="AC472" s="247"/>
      <c r="AD472" s="247"/>
      <c r="AE472" s="354">
        <f>AE471</f>
        <v>0</v>
      </c>
      <c r="AF472" s="354">
        <f t="shared" ref="AF472:AR472" si="1339">AF471</f>
        <v>0</v>
      </c>
      <c r="AG472" s="354">
        <f t="shared" si="1339"/>
        <v>0</v>
      </c>
      <c r="AH472" s="354">
        <f t="shared" si="1339"/>
        <v>0</v>
      </c>
      <c r="AI472" s="354">
        <f t="shared" si="1339"/>
        <v>0</v>
      </c>
      <c r="AJ472" s="354">
        <f t="shared" si="1339"/>
        <v>0</v>
      </c>
      <c r="AK472" s="354">
        <f t="shared" si="1339"/>
        <v>0</v>
      </c>
      <c r="AL472" s="354">
        <f t="shared" si="1339"/>
        <v>0</v>
      </c>
      <c r="AM472" s="354">
        <f t="shared" si="1339"/>
        <v>0</v>
      </c>
      <c r="AN472" s="354">
        <f t="shared" si="1339"/>
        <v>0</v>
      </c>
      <c r="AO472" s="354">
        <f t="shared" si="1339"/>
        <v>0</v>
      </c>
      <c r="AP472" s="354">
        <f t="shared" si="1339"/>
        <v>0</v>
      </c>
      <c r="AQ472" s="354">
        <f t="shared" si="1339"/>
        <v>0</v>
      </c>
      <c r="AR472" s="354">
        <f t="shared" si="1339"/>
        <v>0</v>
      </c>
      <c r="AS472" s="258"/>
    </row>
    <row r="473" spans="1:45" hidden="1" outlineLevel="1">
      <c r="A473" s="456"/>
      <c r="B473" s="374"/>
      <c r="C473" s="243"/>
      <c r="D473" s="243"/>
      <c r="E473" s="243"/>
      <c r="F473" s="243"/>
      <c r="G473" s="243"/>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365"/>
      <c r="AF473" s="368"/>
      <c r="AG473" s="368"/>
      <c r="AH473" s="368"/>
      <c r="AI473" s="368"/>
      <c r="AJ473" s="368"/>
      <c r="AK473" s="368"/>
      <c r="AL473" s="368"/>
      <c r="AM473" s="368"/>
      <c r="AN473" s="368"/>
      <c r="AO473" s="368"/>
      <c r="AP473" s="368"/>
      <c r="AQ473" s="368"/>
      <c r="AR473" s="368"/>
      <c r="AS473" s="258"/>
    </row>
    <row r="474" spans="1:45" hidden="1" outlineLevel="1">
      <c r="A474" s="456">
        <v>18</v>
      </c>
      <c r="B474" s="371" t="s">
        <v>104</v>
      </c>
      <c r="C474" s="243" t="s">
        <v>22</v>
      </c>
      <c r="D474" s="247"/>
      <c r="E474" s="247"/>
      <c r="F474" s="247"/>
      <c r="G474" s="247"/>
      <c r="H474" s="247"/>
      <c r="I474" s="247"/>
      <c r="J474" s="247"/>
      <c r="K474" s="247"/>
      <c r="L474" s="247"/>
      <c r="M474" s="247"/>
      <c r="N474" s="247"/>
      <c r="O474" s="247"/>
      <c r="P474" s="247"/>
      <c r="Q474" s="247">
        <v>12</v>
      </c>
      <c r="R474" s="247"/>
      <c r="S474" s="247"/>
      <c r="T474" s="247"/>
      <c r="U474" s="247"/>
      <c r="V474" s="247"/>
      <c r="W474" s="247"/>
      <c r="X474" s="247"/>
      <c r="Y474" s="247"/>
      <c r="Z474" s="247"/>
      <c r="AA474" s="247"/>
      <c r="AB474" s="247"/>
      <c r="AC474" s="247"/>
      <c r="AD474" s="247"/>
      <c r="AE474" s="369"/>
      <c r="AF474" s="353"/>
      <c r="AG474" s="353"/>
      <c r="AH474" s="353"/>
      <c r="AI474" s="353"/>
      <c r="AJ474" s="353"/>
      <c r="AK474" s="353"/>
      <c r="AL474" s="358"/>
      <c r="AM474" s="358"/>
      <c r="AN474" s="358"/>
      <c r="AO474" s="358"/>
      <c r="AP474" s="358"/>
      <c r="AQ474" s="358"/>
      <c r="AR474" s="358"/>
      <c r="AS474" s="248">
        <f>SUM(AE474:AR474)</f>
        <v>0</v>
      </c>
    </row>
    <row r="475" spans="1:45" hidden="1" outlineLevel="1">
      <c r="A475" s="456"/>
      <c r="B475" s="374" t="s">
        <v>957</v>
      </c>
      <c r="C475" s="243" t="s">
        <v>145</v>
      </c>
      <c r="D475" s="247"/>
      <c r="E475" s="247"/>
      <c r="F475" s="247"/>
      <c r="G475" s="247"/>
      <c r="H475" s="247"/>
      <c r="I475" s="247"/>
      <c r="J475" s="247"/>
      <c r="K475" s="247"/>
      <c r="L475" s="247"/>
      <c r="M475" s="247"/>
      <c r="N475" s="247"/>
      <c r="O475" s="247"/>
      <c r="P475" s="247"/>
      <c r="Q475" s="247">
        <f>Q474</f>
        <v>12</v>
      </c>
      <c r="R475" s="247"/>
      <c r="S475" s="247"/>
      <c r="T475" s="247"/>
      <c r="U475" s="247"/>
      <c r="V475" s="247"/>
      <c r="W475" s="247"/>
      <c r="X475" s="247"/>
      <c r="Y475" s="247"/>
      <c r="Z475" s="247"/>
      <c r="AA475" s="247"/>
      <c r="AB475" s="247"/>
      <c r="AC475" s="247"/>
      <c r="AD475" s="247"/>
      <c r="AE475" s="354">
        <f>AE474</f>
        <v>0</v>
      </c>
      <c r="AF475" s="354">
        <f t="shared" ref="AF475:AR475" si="1340">AF474</f>
        <v>0</v>
      </c>
      <c r="AG475" s="354">
        <f t="shared" si="1340"/>
        <v>0</v>
      </c>
      <c r="AH475" s="354">
        <f t="shared" si="1340"/>
        <v>0</v>
      </c>
      <c r="AI475" s="354">
        <f t="shared" si="1340"/>
        <v>0</v>
      </c>
      <c r="AJ475" s="354">
        <f t="shared" si="1340"/>
        <v>0</v>
      </c>
      <c r="AK475" s="354">
        <f t="shared" si="1340"/>
        <v>0</v>
      </c>
      <c r="AL475" s="354">
        <f t="shared" si="1340"/>
        <v>0</v>
      </c>
      <c r="AM475" s="354">
        <f t="shared" si="1340"/>
        <v>0</v>
      </c>
      <c r="AN475" s="354">
        <f t="shared" si="1340"/>
        <v>0</v>
      </c>
      <c r="AO475" s="354">
        <f t="shared" si="1340"/>
        <v>0</v>
      </c>
      <c r="AP475" s="354">
        <f t="shared" si="1340"/>
        <v>0</v>
      </c>
      <c r="AQ475" s="354">
        <f t="shared" si="1340"/>
        <v>0</v>
      </c>
      <c r="AR475" s="354">
        <f t="shared" si="1340"/>
        <v>0</v>
      </c>
      <c r="AS475" s="258"/>
    </row>
    <row r="476" spans="1:45" hidden="1" outlineLevel="1">
      <c r="A476" s="456"/>
      <c r="B476" s="373"/>
      <c r="C476" s="243"/>
      <c r="D476" s="243"/>
      <c r="E476" s="243"/>
      <c r="F476" s="243"/>
      <c r="G476" s="243"/>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366"/>
      <c r="AF476" s="367"/>
      <c r="AG476" s="367"/>
      <c r="AH476" s="367"/>
      <c r="AI476" s="367"/>
      <c r="AJ476" s="367"/>
      <c r="AK476" s="367"/>
      <c r="AL476" s="367"/>
      <c r="AM476" s="367"/>
      <c r="AN476" s="367"/>
      <c r="AO476" s="367"/>
      <c r="AP476" s="367"/>
      <c r="AQ476" s="367"/>
      <c r="AR476" s="367"/>
      <c r="AS476" s="249"/>
    </row>
    <row r="477" spans="1:45" hidden="1" outlineLevel="1">
      <c r="A477" s="456">
        <v>19</v>
      </c>
      <c r="B477" s="371" t="s">
        <v>106</v>
      </c>
      <c r="C477" s="243" t="s">
        <v>22</v>
      </c>
      <c r="D477" s="247"/>
      <c r="E477" s="247"/>
      <c r="F477" s="247"/>
      <c r="G477" s="247"/>
      <c r="H477" s="247"/>
      <c r="I477" s="247"/>
      <c r="J477" s="247"/>
      <c r="K477" s="247"/>
      <c r="L477" s="247"/>
      <c r="M477" s="247"/>
      <c r="N477" s="247"/>
      <c r="O477" s="247"/>
      <c r="P477" s="247"/>
      <c r="Q477" s="247">
        <v>12</v>
      </c>
      <c r="R477" s="247"/>
      <c r="S477" s="247"/>
      <c r="T477" s="247"/>
      <c r="U477" s="247"/>
      <c r="V477" s="247"/>
      <c r="W477" s="247"/>
      <c r="X477" s="247"/>
      <c r="Y477" s="247"/>
      <c r="Z477" s="247"/>
      <c r="AA477" s="247"/>
      <c r="AB477" s="247"/>
      <c r="AC477" s="247"/>
      <c r="AD477" s="247"/>
      <c r="AE477" s="369"/>
      <c r="AF477" s="353"/>
      <c r="AG477" s="353"/>
      <c r="AH477" s="353"/>
      <c r="AI477" s="353"/>
      <c r="AJ477" s="353"/>
      <c r="AK477" s="353"/>
      <c r="AL477" s="358"/>
      <c r="AM477" s="358"/>
      <c r="AN477" s="358"/>
      <c r="AO477" s="358"/>
      <c r="AP477" s="358"/>
      <c r="AQ477" s="358"/>
      <c r="AR477" s="358"/>
      <c r="AS477" s="248">
        <f>SUM(AE477:AR477)</f>
        <v>0</v>
      </c>
    </row>
    <row r="478" spans="1:45" hidden="1" outlineLevel="1">
      <c r="A478" s="456"/>
      <c r="B478" s="374" t="s">
        <v>957</v>
      </c>
      <c r="C478" s="243" t="s">
        <v>145</v>
      </c>
      <c r="D478" s="247"/>
      <c r="E478" s="247"/>
      <c r="F478" s="247"/>
      <c r="G478" s="247"/>
      <c r="H478" s="247"/>
      <c r="I478" s="247"/>
      <c r="J478" s="247"/>
      <c r="K478" s="247"/>
      <c r="L478" s="247"/>
      <c r="M478" s="247"/>
      <c r="N478" s="247"/>
      <c r="O478" s="247"/>
      <c r="P478" s="247"/>
      <c r="Q478" s="247">
        <f>Q477</f>
        <v>12</v>
      </c>
      <c r="R478" s="247"/>
      <c r="S478" s="247"/>
      <c r="T478" s="247"/>
      <c r="U478" s="247"/>
      <c r="V478" s="247"/>
      <c r="W478" s="247"/>
      <c r="X478" s="247"/>
      <c r="Y478" s="247"/>
      <c r="Z478" s="247"/>
      <c r="AA478" s="247"/>
      <c r="AB478" s="247"/>
      <c r="AC478" s="247"/>
      <c r="AD478" s="247"/>
      <c r="AE478" s="354">
        <f>AE477</f>
        <v>0</v>
      </c>
      <c r="AF478" s="354">
        <f t="shared" ref="AF478:AR478" si="1341">AF477</f>
        <v>0</v>
      </c>
      <c r="AG478" s="354">
        <f t="shared" si="1341"/>
        <v>0</v>
      </c>
      <c r="AH478" s="354">
        <f t="shared" si="1341"/>
        <v>0</v>
      </c>
      <c r="AI478" s="354">
        <f t="shared" si="1341"/>
        <v>0</v>
      </c>
      <c r="AJ478" s="354">
        <f t="shared" si="1341"/>
        <v>0</v>
      </c>
      <c r="AK478" s="354">
        <f t="shared" si="1341"/>
        <v>0</v>
      </c>
      <c r="AL478" s="354">
        <f t="shared" si="1341"/>
        <v>0</v>
      </c>
      <c r="AM478" s="354">
        <f t="shared" si="1341"/>
        <v>0</v>
      </c>
      <c r="AN478" s="354">
        <f t="shared" si="1341"/>
        <v>0</v>
      </c>
      <c r="AO478" s="354">
        <f t="shared" si="1341"/>
        <v>0</v>
      </c>
      <c r="AP478" s="354">
        <f t="shared" si="1341"/>
        <v>0</v>
      </c>
      <c r="AQ478" s="354">
        <f t="shared" si="1341"/>
        <v>0</v>
      </c>
      <c r="AR478" s="354">
        <f t="shared" si="1341"/>
        <v>0</v>
      </c>
      <c r="AS478" s="249"/>
    </row>
    <row r="479" spans="1:45" hidden="1" outlineLevel="1">
      <c r="A479" s="456"/>
      <c r="B479" s="373"/>
      <c r="C479" s="243"/>
      <c r="D479" s="243"/>
      <c r="E479" s="243"/>
      <c r="F479" s="243"/>
      <c r="G479" s="243"/>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355"/>
      <c r="AF479" s="355"/>
      <c r="AG479" s="355"/>
      <c r="AH479" s="355"/>
      <c r="AI479" s="355"/>
      <c r="AJ479" s="355"/>
      <c r="AK479" s="355"/>
      <c r="AL479" s="355"/>
      <c r="AM479" s="355"/>
      <c r="AN479" s="355"/>
      <c r="AO479" s="355"/>
      <c r="AP479" s="355"/>
      <c r="AQ479" s="355"/>
      <c r="AR479" s="355"/>
      <c r="AS479" s="258"/>
    </row>
    <row r="480" spans="1:45" hidden="1" outlineLevel="1">
      <c r="A480" s="456">
        <v>20</v>
      </c>
      <c r="B480" s="371" t="s">
        <v>105</v>
      </c>
      <c r="C480" s="243" t="s">
        <v>22</v>
      </c>
      <c r="D480" s="247"/>
      <c r="E480" s="247"/>
      <c r="F480" s="247"/>
      <c r="G480" s="247"/>
      <c r="H480" s="247"/>
      <c r="I480" s="247"/>
      <c r="J480" s="247"/>
      <c r="K480" s="247"/>
      <c r="L480" s="247"/>
      <c r="M480" s="247"/>
      <c r="N480" s="247"/>
      <c r="O480" s="247"/>
      <c r="P480" s="247"/>
      <c r="Q480" s="247">
        <v>12</v>
      </c>
      <c r="R480" s="247"/>
      <c r="S480" s="247"/>
      <c r="T480" s="247"/>
      <c r="U480" s="247"/>
      <c r="V480" s="247"/>
      <c r="W480" s="247"/>
      <c r="X480" s="247"/>
      <c r="Y480" s="247"/>
      <c r="Z480" s="247"/>
      <c r="AA480" s="247"/>
      <c r="AB480" s="247"/>
      <c r="AC480" s="247"/>
      <c r="AD480" s="247"/>
      <c r="AE480" s="369"/>
      <c r="AF480" s="353"/>
      <c r="AG480" s="353"/>
      <c r="AH480" s="353"/>
      <c r="AI480" s="353"/>
      <c r="AJ480" s="353"/>
      <c r="AK480" s="353"/>
      <c r="AL480" s="358"/>
      <c r="AM480" s="358"/>
      <c r="AN480" s="358"/>
      <c r="AO480" s="358"/>
      <c r="AP480" s="358"/>
      <c r="AQ480" s="358"/>
      <c r="AR480" s="358"/>
      <c r="AS480" s="248">
        <f>SUM(AE480:AR480)</f>
        <v>0</v>
      </c>
    </row>
    <row r="481" spans="1:45" hidden="1" outlineLevel="1">
      <c r="A481" s="456"/>
      <c r="B481" s="374" t="s">
        <v>957</v>
      </c>
      <c r="C481" s="243" t="s">
        <v>145</v>
      </c>
      <c r="D481" s="247"/>
      <c r="E481" s="247"/>
      <c r="F481" s="247"/>
      <c r="G481" s="247"/>
      <c r="H481" s="247"/>
      <c r="I481" s="247"/>
      <c r="J481" s="247"/>
      <c r="K481" s="247"/>
      <c r="L481" s="247"/>
      <c r="M481" s="247"/>
      <c r="N481" s="247"/>
      <c r="O481" s="247"/>
      <c r="P481" s="247"/>
      <c r="Q481" s="247">
        <f>Q480</f>
        <v>12</v>
      </c>
      <c r="R481" s="247"/>
      <c r="S481" s="247"/>
      <c r="T481" s="247"/>
      <c r="U481" s="247"/>
      <c r="V481" s="247"/>
      <c r="W481" s="247"/>
      <c r="X481" s="247"/>
      <c r="Y481" s="247"/>
      <c r="Z481" s="247"/>
      <c r="AA481" s="247"/>
      <c r="AB481" s="247"/>
      <c r="AC481" s="247"/>
      <c r="AD481" s="247"/>
      <c r="AE481" s="354">
        <f t="shared" ref="AE481:AR481" si="1342">AE480</f>
        <v>0</v>
      </c>
      <c r="AF481" s="354">
        <f t="shared" si="1342"/>
        <v>0</v>
      </c>
      <c r="AG481" s="354">
        <f t="shared" si="1342"/>
        <v>0</v>
      </c>
      <c r="AH481" s="354">
        <f t="shared" si="1342"/>
        <v>0</v>
      </c>
      <c r="AI481" s="354">
        <f t="shared" si="1342"/>
        <v>0</v>
      </c>
      <c r="AJ481" s="354">
        <f t="shared" si="1342"/>
        <v>0</v>
      </c>
      <c r="AK481" s="354">
        <f t="shared" si="1342"/>
        <v>0</v>
      </c>
      <c r="AL481" s="354">
        <f t="shared" si="1342"/>
        <v>0</v>
      </c>
      <c r="AM481" s="354">
        <f t="shared" si="1342"/>
        <v>0</v>
      </c>
      <c r="AN481" s="354">
        <f t="shared" si="1342"/>
        <v>0</v>
      </c>
      <c r="AO481" s="354">
        <f t="shared" si="1342"/>
        <v>0</v>
      </c>
      <c r="AP481" s="354">
        <f t="shared" si="1342"/>
        <v>0</v>
      </c>
      <c r="AQ481" s="354">
        <f t="shared" si="1342"/>
        <v>0</v>
      </c>
      <c r="AR481" s="354">
        <f t="shared" si="1342"/>
        <v>0</v>
      </c>
      <c r="AS481" s="258"/>
    </row>
    <row r="482" spans="1:45" ht="15.75" outlineLevel="1">
      <c r="A482" s="456"/>
      <c r="B482" s="455"/>
      <c r="C482" s="252"/>
      <c r="D482" s="243"/>
      <c r="E482" s="243"/>
      <c r="F482" s="243"/>
      <c r="G482" s="243"/>
      <c r="H482" s="243"/>
      <c r="I482" s="243"/>
      <c r="J482" s="243"/>
      <c r="K482" s="243"/>
      <c r="L482" s="243"/>
      <c r="M482" s="243"/>
      <c r="N482" s="243"/>
      <c r="O482" s="243"/>
      <c r="P482" s="243"/>
      <c r="Q482" s="252"/>
      <c r="R482" s="243"/>
      <c r="S482" s="243"/>
      <c r="T482" s="243"/>
      <c r="U482" s="243"/>
      <c r="V482" s="243"/>
      <c r="W482" s="243"/>
      <c r="X482" s="243"/>
      <c r="Y482" s="243"/>
      <c r="Z482" s="243"/>
      <c r="AA482" s="243"/>
      <c r="AB482" s="243"/>
      <c r="AC482" s="243"/>
      <c r="AD482" s="243"/>
      <c r="AE482" s="355"/>
      <c r="AF482" s="355"/>
      <c r="AG482" s="355"/>
      <c r="AH482" s="355"/>
      <c r="AI482" s="355"/>
      <c r="AJ482" s="355"/>
      <c r="AK482" s="355"/>
      <c r="AL482" s="355"/>
      <c r="AM482" s="355"/>
      <c r="AN482" s="355"/>
      <c r="AO482" s="355"/>
      <c r="AP482" s="355"/>
      <c r="AQ482" s="355"/>
      <c r="AR482" s="355"/>
      <c r="AS482" s="258"/>
    </row>
    <row r="483" spans="1:45" ht="15.75" outlineLevel="1">
      <c r="A483" s="456"/>
      <c r="B483" s="450" t="s">
        <v>464</v>
      </c>
      <c r="C483" s="243"/>
      <c r="D483" s="243"/>
      <c r="E483" s="243"/>
      <c r="F483" s="243"/>
      <c r="G483" s="243"/>
      <c r="H483" s="243"/>
      <c r="I483" s="243"/>
      <c r="J483" s="243"/>
      <c r="K483" s="243"/>
      <c r="L483" s="243"/>
      <c r="M483" s="243"/>
      <c r="N483" s="243"/>
      <c r="O483" s="243"/>
      <c r="P483" s="243"/>
      <c r="Q483" s="243"/>
      <c r="R483" s="243"/>
      <c r="S483" s="243"/>
      <c r="T483" s="243"/>
      <c r="U483" s="243"/>
      <c r="V483" s="243"/>
      <c r="W483" s="243"/>
      <c r="X483" s="243"/>
      <c r="Y483" s="243"/>
      <c r="Z483" s="243"/>
      <c r="AA483" s="243"/>
      <c r="AB483" s="243"/>
      <c r="AC483" s="243"/>
      <c r="AD483" s="243"/>
      <c r="AE483" s="365"/>
      <c r="AF483" s="368"/>
      <c r="AG483" s="368"/>
      <c r="AH483" s="368"/>
      <c r="AI483" s="368"/>
      <c r="AJ483" s="368"/>
      <c r="AK483" s="368"/>
      <c r="AL483" s="368"/>
      <c r="AM483" s="368"/>
      <c r="AN483" s="368"/>
      <c r="AO483" s="368"/>
      <c r="AP483" s="368"/>
      <c r="AQ483" s="368"/>
      <c r="AR483" s="368"/>
      <c r="AS483" s="258"/>
    </row>
    <row r="484" spans="1:45" ht="15.75" outlineLevel="1">
      <c r="A484" s="456"/>
      <c r="B484" s="435" t="s">
        <v>460</v>
      </c>
      <c r="C484" s="243"/>
      <c r="D484" s="243"/>
      <c r="E484" s="243"/>
      <c r="F484" s="243"/>
      <c r="G484" s="243"/>
      <c r="H484" s="243"/>
      <c r="I484" s="243"/>
      <c r="J484" s="243"/>
      <c r="K484" s="243"/>
      <c r="L484" s="243"/>
      <c r="M484" s="243"/>
      <c r="N484" s="243"/>
      <c r="O484" s="243"/>
      <c r="P484" s="243"/>
      <c r="Q484" s="243"/>
      <c r="R484" s="243"/>
      <c r="S484" s="243"/>
      <c r="T484" s="243"/>
      <c r="U484" s="243"/>
      <c r="V484" s="243"/>
      <c r="W484" s="243"/>
      <c r="X484" s="243"/>
      <c r="Y484" s="243"/>
      <c r="Z484" s="243"/>
      <c r="AA484" s="243"/>
      <c r="AB484" s="243"/>
      <c r="AC484" s="243"/>
      <c r="AD484" s="243"/>
      <c r="AE484" s="365"/>
      <c r="AF484" s="368"/>
      <c r="AG484" s="368"/>
      <c r="AH484" s="368"/>
      <c r="AI484" s="368"/>
      <c r="AJ484" s="368"/>
      <c r="AK484" s="368"/>
      <c r="AL484" s="368"/>
      <c r="AM484" s="368"/>
      <c r="AN484" s="368"/>
      <c r="AO484" s="368"/>
      <c r="AP484" s="368"/>
      <c r="AQ484" s="368"/>
      <c r="AR484" s="368"/>
      <c r="AS484" s="258"/>
    </row>
    <row r="485" spans="1:45" outlineLevel="1">
      <c r="A485" s="456">
        <v>21</v>
      </c>
      <c r="B485" s="371" t="s">
        <v>996</v>
      </c>
      <c r="C485" s="243" t="s">
        <v>22</v>
      </c>
      <c r="D485" s="247">
        <v>3080007</v>
      </c>
      <c r="E485" s="247">
        <v>2479112</v>
      </c>
      <c r="F485" s="247">
        <v>2479112</v>
      </c>
      <c r="G485" s="247">
        <v>2479112</v>
      </c>
      <c r="H485" s="247">
        <v>2479112</v>
      </c>
      <c r="I485" s="247">
        <v>2479112</v>
      </c>
      <c r="J485" s="247"/>
      <c r="K485" s="247"/>
      <c r="L485" s="247"/>
      <c r="M485" s="247"/>
      <c r="N485" s="247"/>
      <c r="O485" s="247"/>
      <c r="P485" s="247"/>
      <c r="Q485" s="243"/>
      <c r="R485" s="247">
        <v>214</v>
      </c>
      <c r="S485" s="247">
        <v>173</v>
      </c>
      <c r="T485" s="247">
        <v>173</v>
      </c>
      <c r="U485" s="247">
        <v>173</v>
      </c>
      <c r="V485" s="247">
        <v>173</v>
      </c>
      <c r="W485" s="247">
        <v>173</v>
      </c>
      <c r="X485" s="247"/>
      <c r="Y485" s="247"/>
      <c r="Z485" s="247"/>
      <c r="AA485" s="247"/>
      <c r="AB485" s="247"/>
      <c r="AC485" s="247"/>
      <c r="AD485" s="247"/>
      <c r="AE485" s="353">
        <v>1</v>
      </c>
      <c r="AF485" s="353"/>
      <c r="AG485" s="353"/>
      <c r="AH485" s="353"/>
      <c r="AI485" s="353"/>
      <c r="AJ485" s="353"/>
      <c r="AK485" s="353"/>
      <c r="AL485" s="353"/>
      <c r="AM485" s="353"/>
      <c r="AN485" s="353"/>
      <c r="AO485" s="353"/>
      <c r="AP485" s="353"/>
      <c r="AQ485" s="353"/>
      <c r="AR485" s="353"/>
      <c r="AS485" s="248">
        <f>SUM(AE485:AR485)</f>
        <v>1</v>
      </c>
    </row>
    <row r="486" spans="1:45" outlineLevel="1">
      <c r="A486" s="456"/>
      <c r="B486" s="374" t="s">
        <v>957</v>
      </c>
      <c r="C486" s="243" t="s">
        <v>918</v>
      </c>
      <c r="D486" s="247">
        <v>4814.7565926275129</v>
      </c>
      <c r="E486" s="247">
        <f>D486+($G486-$D486)/3</f>
        <v>4801.5631320833245</v>
      </c>
      <c r="F486" s="247">
        <f>E486+($G486-$D486)/3</f>
        <v>4788.3696715391361</v>
      </c>
      <c r="G486" s="247">
        <v>4775.1762109949486</v>
      </c>
      <c r="H486" s="247">
        <f t="shared" ref="H486:I486" si="1343">H485/G485*G486</f>
        <v>4775.1762109949486</v>
      </c>
      <c r="I486" s="247">
        <f t="shared" si="1343"/>
        <v>4775.1762109949486</v>
      </c>
      <c r="J486" s="247"/>
      <c r="K486" s="247"/>
      <c r="L486" s="247"/>
      <c r="M486" s="247"/>
      <c r="N486" s="247"/>
      <c r="O486" s="247"/>
      <c r="P486" s="247"/>
      <c r="Q486" s="243"/>
      <c r="R486" s="247">
        <f>R485/D485*D486</f>
        <v>0.33453102893022246</v>
      </c>
      <c r="S486" s="247">
        <f t="shared" ref="S486:W486" si="1344">S485/E485*E486</f>
        <v>0.33506772660953404</v>
      </c>
      <c r="T486" s="247">
        <f t="shared" si="1344"/>
        <v>0.33414704667488621</v>
      </c>
      <c r="U486" s="247">
        <f t="shared" si="1344"/>
        <v>0.33322636674023848</v>
      </c>
      <c r="V486" s="247">
        <f t="shared" si="1344"/>
        <v>0.33322636674023848</v>
      </c>
      <c r="W486" s="247">
        <f t="shared" si="1344"/>
        <v>0.33322636674023848</v>
      </c>
      <c r="X486" s="247"/>
      <c r="Y486" s="247"/>
      <c r="Z486" s="247"/>
      <c r="AA486" s="247"/>
      <c r="AB486" s="247"/>
      <c r="AC486" s="247"/>
      <c r="AD486" s="247"/>
      <c r="AE486" s="354">
        <f>AE485</f>
        <v>1</v>
      </c>
      <c r="AF486" s="354">
        <f t="shared" ref="AF486" si="1345">AF485</f>
        <v>0</v>
      </c>
      <c r="AG486" s="354">
        <f t="shared" ref="AG486" si="1346">AG485</f>
        <v>0</v>
      </c>
      <c r="AH486" s="354">
        <f t="shared" ref="AH486" si="1347">AH485</f>
        <v>0</v>
      </c>
      <c r="AI486" s="354">
        <f t="shared" ref="AI486" si="1348">AI485</f>
        <v>0</v>
      </c>
      <c r="AJ486" s="354">
        <f t="shared" ref="AJ486" si="1349">AJ485</f>
        <v>0</v>
      </c>
      <c r="AK486" s="354">
        <f t="shared" ref="AK486" si="1350">AK485</f>
        <v>0</v>
      </c>
      <c r="AL486" s="354">
        <f t="shared" ref="AL486" si="1351">AL485</f>
        <v>0</v>
      </c>
      <c r="AM486" s="354">
        <f t="shared" ref="AM486" si="1352">AM485</f>
        <v>0</v>
      </c>
      <c r="AN486" s="354">
        <f t="shared" ref="AN486" si="1353">AN485</f>
        <v>0</v>
      </c>
      <c r="AO486" s="354">
        <f t="shared" ref="AO486" si="1354">AO485</f>
        <v>0</v>
      </c>
      <c r="AP486" s="354">
        <f t="shared" ref="AP486" si="1355">AP485</f>
        <v>0</v>
      </c>
      <c r="AQ486" s="354">
        <f t="shared" ref="AQ486" si="1356">AQ485</f>
        <v>0</v>
      </c>
      <c r="AR486" s="354">
        <f t="shared" ref="AR486" si="1357">AR485</f>
        <v>0</v>
      </c>
      <c r="AS486" s="258"/>
    </row>
    <row r="487" spans="1:45" outlineLevel="1">
      <c r="A487" s="456"/>
      <c r="B487" s="374"/>
      <c r="C487" s="243"/>
      <c r="D487" s="243"/>
      <c r="E487" s="243"/>
      <c r="F487" s="243"/>
      <c r="G487" s="243"/>
      <c r="H487" s="243"/>
      <c r="I487" s="243"/>
      <c r="J487" s="243"/>
      <c r="K487" s="243"/>
      <c r="L487" s="243"/>
      <c r="M487" s="243"/>
      <c r="N487" s="243"/>
      <c r="O487" s="243"/>
      <c r="P487" s="243"/>
      <c r="Q487" s="243"/>
      <c r="R487" s="243"/>
      <c r="S487" s="243"/>
      <c r="T487" s="243"/>
      <c r="U487" s="243"/>
      <c r="V487" s="243"/>
      <c r="W487" s="243"/>
      <c r="X487" s="243"/>
      <c r="Y487" s="243"/>
      <c r="Z487" s="243"/>
      <c r="AA487" s="243"/>
      <c r="AB487" s="243"/>
      <c r="AC487" s="243"/>
      <c r="AD487" s="243"/>
      <c r="AE487" s="365"/>
      <c r="AF487" s="368"/>
      <c r="AG487" s="368"/>
      <c r="AH487" s="368"/>
      <c r="AI487" s="368"/>
      <c r="AJ487" s="368"/>
      <c r="AK487" s="368"/>
      <c r="AL487" s="368"/>
      <c r="AM487" s="368"/>
      <c r="AN487" s="368"/>
      <c r="AO487" s="368"/>
      <c r="AP487" s="368"/>
      <c r="AQ487" s="368"/>
      <c r="AR487" s="368"/>
      <c r="AS487" s="258"/>
    </row>
    <row r="488" spans="1:45" outlineLevel="1">
      <c r="A488" s="456">
        <v>22</v>
      </c>
      <c r="B488" s="371" t="s">
        <v>997</v>
      </c>
      <c r="C488" s="243" t="s">
        <v>22</v>
      </c>
      <c r="D488" s="247">
        <v>552975</v>
      </c>
      <c r="E488" s="247">
        <v>552975</v>
      </c>
      <c r="F488" s="247">
        <v>552975</v>
      </c>
      <c r="G488" s="247">
        <v>552975</v>
      </c>
      <c r="H488" s="247">
        <v>552975</v>
      </c>
      <c r="I488" s="247">
        <v>552975</v>
      </c>
      <c r="J488" s="247"/>
      <c r="K488" s="247"/>
      <c r="L488" s="247"/>
      <c r="M488" s="247"/>
      <c r="N488" s="247"/>
      <c r="O488" s="247"/>
      <c r="P488" s="247"/>
      <c r="Q488" s="243"/>
      <c r="R488" s="247">
        <v>138</v>
      </c>
      <c r="S488" s="247">
        <v>138</v>
      </c>
      <c r="T488" s="247">
        <v>138</v>
      </c>
      <c r="U488" s="247">
        <v>138</v>
      </c>
      <c r="V488" s="247">
        <v>138</v>
      </c>
      <c r="W488" s="247">
        <v>138</v>
      </c>
      <c r="X488" s="247"/>
      <c r="Y488" s="247"/>
      <c r="Z488" s="247"/>
      <c r="AA488" s="247"/>
      <c r="AB488" s="247"/>
      <c r="AC488" s="247"/>
      <c r="AD488" s="247"/>
      <c r="AE488" s="353">
        <v>1</v>
      </c>
      <c r="AF488" s="353"/>
      <c r="AG488" s="353"/>
      <c r="AH488" s="353"/>
      <c r="AI488" s="353"/>
      <c r="AJ488" s="353"/>
      <c r="AK488" s="353"/>
      <c r="AL488" s="353"/>
      <c r="AM488" s="353"/>
      <c r="AN488" s="353"/>
      <c r="AO488" s="353"/>
      <c r="AP488" s="353"/>
      <c r="AQ488" s="353"/>
      <c r="AR488" s="353"/>
      <c r="AS488" s="248">
        <f>SUM(AE488:AR488)</f>
        <v>1</v>
      </c>
    </row>
    <row r="489" spans="1:45" outlineLevel="1">
      <c r="A489" s="456"/>
      <c r="B489" s="374" t="s">
        <v>957</v>
      </c>
      <c r="C489" s="243" t="s">
        <v>918</v>
      </c>
      <c r="D489" s="247">
        <v>49791.902744243496</v>
      </c>
      <c r="E489" s="247">
        <f>D489+($G489-$D489)/3</f>
        <v>49791.902744243496</v>
      </c>
      <c r="F489" s="247">
        <f>E489+($G489-$D489)/3</f>
        <v>49791.902744243496</v>
      </c>
      <c r="G489" s="247">
        <v>49791.902744243496</v>
      </c>
      <c r="H489" s="247">
        <f t="shared" ref="H489:I489" si="1358">H488/G488*G489</f>
        <v>49791.902744243496</v>
      </c>
      <c r="I489" s="247">
        <f t="shared" si="1358"/>
        <v>49791.902744243496</v>
      </c>
      <c r="J489" s="247"/>
      <c r="K489" s="247"/>
      <c r="L489" s="247"/>
      <c r="M489" s="247"/>
      <c r="N489" s="247"/>
      <c r="O489" s="247"/>
      <c r="P489" s="247"/>
      <c r="Q489" s="243"/>
      <c r="R489" s="247">
        <f t="shared" ref="R489:W489" si="1359">R488/D488*D489</f>
        <v>12.426027539591487</v>
      </c>
      <c r="S489" s="247">
        <f t="shared" si="1359"/>
        <v>12.426027539591487</v>
      </c>
      <c r="T489" s="247">
        <f t="shared" si="1359"/>
        <v>12.426027539591487</v>
      </c>
      <c r="U489" s="247">
        <f t="shared" si="1359"/>
        <v>12.426027539591487</v>
      </c>
      <c r="V489" s="247">
        <f t="shared" si="1359"/>
        <v>12.426027539591487</v>
      </c>
      <c r="W489" s="247">
        <f t="shared" si="1359"/>
        <v>12.426027539591487</v>
      </c>
      <c r="X489" s="247"/>
      <c r="Y489" s="247"/>
      <c r="Z489" s="247"/>
      <c r="AA489" s="247"/>
      <c r="AB489" s="247"/>
      <c r="AC489" s="247"/>
      <c r="AD489" s="247"/>
      <c r="AE489" s="354">
        <f>AE488</f>
        <v>1</v>
      </c>
      <c r="AF489" s="354">
        <f t="shared" ref="AF489" si="1360">AF488</f>
        <v>0</v>
      </c>
      <c r="AG489" s="354">
        <f t="shared" ref="AG489" si="1361">AG488</f>
        <v>0</v>
      </c>
      <c r="AH489" s="354">
        <f t="shared" ref="AH489" si="1362">AH488</f>
        <v>0</v>
      </c>
      <c r="AI489" s="354">
        <f t="shared" ref="AI489" si="1363">AI488</f>
        <v>0</v>
      </c>
      <c r="AJ489" s="354">
        <f t="shared" ref="AJ489" si="1364">AJ488</f>
        <v>0</v>
      </c>
      <c r="AK489" s="354">
        <f t="shared" ref="AK489" si="1365">AK488</f>
        <v>0</v>
      </c>
      <c r="AL489" s="354">
        <f t="shared" ref="AL489" si="1366">AL488</f>
        <v>0</v>
      </c>
      <c r="AM489" s="354">
        <f t="shared" ref="AM489" si="1367">AM488</f>
        <v>0</v>
      </c>
      <c r="AN489" s="354">
        <f t="shared" ref="AN489" si="1368">AN488</f>
        <v>0</v>
      </c>
      <c r="AO489" s="354">
        <f t="shared" ref="AO489" si="1369">AO488</f>
        <v>0</v>
      </c>
      <c r="AP489" s="354">
        <f t="shared" ref="AP489" si="1370">AP488</f>
        <v>0</v>
      </c>
      <c r="AQ489" s="354">
        <f t="shared" ref="AQ489" si="1371">AQ488</f>
        <v>0</v>
      </c>
      <c r="AR489" s="354">
        <f t="shared" ref="AR489" si="1372">AR488</f>
        <v>0</v>
      </c>
      <c r="AS489" s="258"/>
    </row>
    <row r="490" spans="1:45" outlineLevel="1">
      <c r="A490" s="456"/>
      <c r="B490" s="374"/>
      <c r="C490" s="243"/>
      <c r="D490" s="243"/>
      <c r="E490" s="243"/>
      <c r="F490" s="243"/>
      <c r="G490" s="243"/>
      <c r="H490" s="243"/>
      <c r="I490" s="243"/>
      <c r="J490" s="243"/>
      <c r="K490" s="243"/>
      <c r="L490" s="243"/>
      <c r="M490" s="243"/>
      <c r="N490" s="243"/>
      <c r="O490" s="243"/>
      <c r="P490" s="243"/>
      <c r="Q490" s="243"/>
      <c r="R490" s="243"/>
      <c r="S490" s="243"/>
      <c r="T490" s="243"/>
      <c r="U490" s="243"/>
      <c r="V490" s="243"/>
      <c r="W490" s="243"/>
      <c r="X490" s="243"/>
      <c r="Y490" s="243"/>
      <c r="Z490" s="243"/>
      <c r="AA490" s="243"/>
      <c r="AB490" s="243"/>
      <c r="AC490" s="243"/>
      <c r="AD490" s="243"/>
      <c r="AE490" s="365"/>
      <c r="AF490" s="368"/>
      <c r="AG490" s="368"/>
      <c r="AH490" s="368"/>
      <c r="AI490" s="368"/>
      <c r="AJ490" s="368"/>
      <c r="AK490" s="368"/>
      <c r="AL490" s="368"/>
      <c r="AM490" s="368"/>
      <c r="AN490" s="368"/>
      <c r="AO490" s="368"/>
      <c r="AP490" s="368"/>
      <c r="AQ490" s="368"/>
      <c r="AR490" s="368"/>
      <c r="AS490" s="258"/>
    </row>
    <row r="491" spans="1:45" outlineLevel="1">
      <c r="A491" s="456">
        <v>23</v>
      </c>
      <c r="B491" s="371" t="s">
        <v>1008</v>
      </c>
      <c r="C491" s="243" t="s">
        <v>22</v>
      </c>
      <c r="D491" s="247">
        <v>2898005</v>
      </c>
      <c r="E491" s="247">
        <v>2098702</v>
      </c>
      <c r="F491" s="247">
        <v>2098702</v>
      </c>
      <c r="G491" s="247">
        <v>2098702</v>
      </c>
      <c r="H491" s="247">
        <v>2098702</v>
      </c>
      <c r="I491" s="247">
        <v>2098702</v>
      </c>
      <c r="J491" s="247"/>
      <c r="K491" s="247"/>
      <c r="L491" s="247"/>
      <c r="M491" s="247"/>
      <c r="N491" s="247"/>
      <c r="O491" s="247"/>
      <c r="P491" s="247"/>
      <c r="Q491" s="243"/>
      <c r="R491" s="247">
        <v>199</v>
      </c>
      <c r="S491" s="247">
        <v>145</v>
      </c>
      <c r="T491" s="247">
        <v>145</v>
      </c>
      <c r="U491" s="247">
        <v>145</v>
      </c>
      <c r="V491" s="247">
        <v>145</v>
      </c>
      <c r="W491" s="247">
        <v>145</v>
      </c>
      <c r="X491" s="247"/>
      <c r="Y491" s="247"/>
      <c r="Z491" s="247"/>
      <c r="AA491" s="247"/>
      <c r="AB491" s="247"/>
      <c r="AC491" s="247"/>
      <c r="AD491" s="247"/>
      <c r="AE491" s="353">
        <v>1</v>
      </c>
      <c r="AF491" s="353"/>
      <c r="AG491" s="353"/>
      <c r="AH491" s="353"/>
      <c r="AI491" s="353"/>
      <c r="AJ491" s="353"/>
      <c r="AK491" s="353"/>
      <c r="AL491" s="353"/>
      <c r="AM491" s="353"/>
      <c r="AN491" s="353"/>
      <c r="AO491" s="353"/>
      <c r="AP491" s="353"/>
      <c r="AQ491" s="353"/>
      <c r="AR491" s="353"/>
      <c r="AS491" s="248">
        <f>SUM(AE491:AR491)</f>
        <v>1</v>
      </c>
    </row>
    <row r="492" spans="1:45" outlineLevel="1">
      <c r="A492" s="456"/>
      <c r="B492" s="374" t="s">
        <v>957</v>
      </c>
      <c r="C492" s="243" t="s">
        <v>145</v>
      </c>
      <c r="D492" s="247"/>
      <c r="E492" s="247"/>
      <c r="F492" s="247"/>
      <c r="G492" s="247"/>
      <c r="H492" s="247"/>
      <c r="I492" s="247"/>
      <c r="J492" s="247"/>
      <c r="K492" s="247"/>
      <c r="L492" s="247"/>
      <c r="M492" s="247"/>
      <c r="N492" s="247"/>
      <c r="O492" s="247"/>
      <c r="P492" s="247"/>
      <c r="Q492" s="243"/>
      <c r="R492" s="247">
        <f t="shared" ref="R492:W492" si="1373">R491/D491*D492</f>
        <v>0</v>
      </c>
      <c r="S492" s="247">
        <f t="shared" si="1373"/>
        <v>0</v>
      </c>
      <c r="T492" s="247">
        <f t="shared" si="1373"/>
        <v>0</v>
      </c>
      <c r="U492" s="247">
        <f t="shared" si="1373"/>
        <v>0</v>
      </c>
      <c r="V492" s="247">
        <f t="shared" si="1373"/>
        <v>0</v>
      </c>
      <c r="W492" s="247">
        <f t="shared" si="1373"/>
        <v>0</v>
      </c>
      <c r="X492" s="247"/>
      <c r="Y492" s="247"/>
      <c r="Z492" s="247"/>
      <c r="AA492" s="247"/>
      <c r="AB492" s="247"/>
      <c r="AC492" s="247"/>
      <c r="AD492" s="247"/>
      <c r="AE492" s="354">
        <f>AE491</f>
        <v>1</v>
      </c>
      <c r="AF492" s="354">
        <f t="shared" ref="AF492" si="1374">AF491</f>
        <v>0</v>
      </c>
      <c r="AG492" s="354">
        <f t="shared" ref="AG492" si="1375">AG491</f>
        <v>0</v>
      </c>
      <c r="AH492" s="354">
        <f t="shared" ref="AH492" si="1376">AH491</f>
        <v>0</v>
      </c>
      <c r="AI492" s="354">
        <f t="shared" ref="AI492" si="1377">AI491</f>
        <v>0</v>
      </c>
      <c r="AJ492" s="354">
        <f t="shared" ref="AJ492" si="1378">AJ491</f>
        <v>0</v>
      </c>
      <c r="AK492" s="354">
        <f t="shared" ref="AK492" si="1379">AK491</f>
        <v>0</v>
      </c>
      <c r="AL492" s="354">
        <f t="shared" ref="AL492" si="1380">AL491</f>
        <v>0</v>
      </c>
      <c r="AM492" s="354">
        <f t="shared" ref="AM492" si="1381">AM491</f>
        <v>0</v>
      </c>
      <c r="AN492" s="354">
        <f t="shared" ref="AN492" si="1382">AN491</f>
        <v>0</v>
      </c>
      <c r="AO492" s="354">
        <f t="shared" ref="AO492" si="1383">AO491</f>
        <v>0</v>
      </c>
      <c r="AP492" s="354">
        <f t="shared" ref="AP492" si="1384">AP491</f>
        <v>0</v>
      </c>
      <c r="AQ492" s="354">
        <f t="shared" ref="AQ492" si="1385">AQ491</f>
        <v>0</v>
      </c>
      <c r="AR492" s="354">
        <f t="shared" ref="AR492" si="1386">AR491</f>
        <v>0</v>
      </c>
      <c r="AS492" s="258"/>
    </row>
    <row r="493" spans="1:45" outlineLevel="1">
      <c r="A493" s="456"/>
      <c r="B493" s="373"/>
      <c r="C493" s="243"/>
      <c r="D493" s="243"/>
      <c r="E493" s="243"/>
      <c r="F493" s="243"/>
      <c r="G493" s="243"/>
      <c r="H493" s="243"/>
      <c r="I493" s="243"/>
      <c r="J493" s="243"/>
      <c r="K493" s="243"/>
      <c r="L493" s="243"/>
      <c r="M493" s="243"/>
      <c r="N493" s="243"/>
      <c r="O493" s="243"/>
      <c r="P493" s="243"/>
      <c r="Q493" s="243"/>
      <c r="R493" s="243"/>
      <c r="S493" s="243"/>
      <c r="T493" s="243"/>
      <c r="U493" s="243"/>
      <c r="V493" s="243"/>
      <c r="W493" s="243"/>
      <c r="X493" s="243"/>
      <c r="Y493" s="243"/>
      <c r="Z493" s="243"/>
      <c r="AA493" s="243"/>
      <c r="AB493" s="243"/>
      <c r="AC493" s="243"/>
      <c r="AD493" s="243"/>
      <c r="AE493" s="365"/>
      <c r="AF493" s="368"/>
      <c r="AG493" s="368"/>
      <c r="AH493" s="368"/>
      <c r="AI493" s="368"/>
      <c r="AJ493" s="368"/>
      <c r="AK493" s="368"/>
      <c r="AL493" s="368"/>
      <c r="AM493" s="368"/>
      <c r="AN493" s="368"/>
      <c r="AO493" s="368"/>
      <c r="AP493" s="368"/>
      <c r="AQ493" s="368"/>
      <c r="AR493" s="368"/>
      <c r="AS493" s="258"/>
    </row>
    <row r="494" spans="1:45" hidden="1" outlineLevel="1">
      <c r="A494" s="456">
        <v>24</v>
      </c>
      <c r="B494" s="371" t="s">
        <v>999</v>
      </c>
      <c r="C494" s="243" t="s">
        <v>22</v>
      </c>
      <c r="D494" s="247"/>
      <c r="E494" s="247"/>
      <c r="F494" s="247"/>
      <c r="G494" s="247"/>
      <c r="H494" s="247"/>
      <c r="I494" s="247"/>
      <c r="J494" s="247"/>
      <c r="K494" s="247"/>
      <c r="L494" s="247"/>
      <c r="M494" s="247"/>
      <c r="N494" s="247"/>
      <c r="O494" s="247"/>
      <c r="P494" s="247"/>
      <c r="Q494" s="243"/>
      <c r="R494" s="247"/>
      <c r="S494" s="247"/>
      <c r="T494" s="247"/>
      <c r="U494" s="247"/>
      <c r="V494" s="247"/>
      <c r="W494" s="247"/>
      <c r="X494" s="247"/>
      <c r="Y494" s="247"/>
      <c r="Z494" s="247"/>
      <c r="AA494" s="247"/>
      <c r="AB494" s="247"/>
      <c r="AC494" s="247"/>
      <c r="AD494" s="247"/>
      <c r="AE494" s="353"/>
      <c r="AF494" s="353"/>
      <c r="AG494" s="353"/>
      <c r="AH494" s="353"/>
      <c r="AI494" s="353"/>
      <c r="AJ494" s="353"/>
      <c r="AK494" s="353"/>
      <c r="AL494" s="353"/>
      <c r="AM494" s="353"/>
      <c r="AN494" s="353"/>
      <c r="AO494" s="353"/>
      <c r="AP494" s="353"/>
      <c r="AQ494" s="353"/>
      <c r="AR494" s="353"/>
      <c r="AS494" s="248">
        <f>SUM(AE494:AR494)</f>
        <v>0</v>
      </c>
    </row>
    <row r="495" spans="1:45" hidden="1" outlineLevel="1">
      <c r="A495" s="456"/>
      <c r="B495" s="374" t="s">
        <v>957</v>
      </c>
      <c r="C495" s="243" t="s">
        <v>145</v>
      </c>
      <c r="D495" s="247"/>
      <c r="E495" s="247"/>
      <c r="F495" s="247"/>
      <c r="G495" s="247"/>
      <c r="H495" s="247"/>
      <c r="I495" s="247"/>
      <c r="J495" s="247"/>
      <c r="K495" s="247"/>
      <c r="L495" s="247"/>
      <c r="M495" s="247"/>
      <c r="N495" s="247"/>
      <c r="O495" s="247"/>
      <c r="P495" s="247"/>
      <c r="Q495" s="243"/>
      <c r="R495" s="247"/>
      <c r="S495" s="247"/>
      <c r="T495" s="247"/>
      <c r="U495" s="247"/>
      <c r="V495" s="247"/>
      <c r="W495" s="247"/>
      <c r="X495" s="247"/>
      <c r="Y495" s="247"/>
      <c r="Z495" s="247"/>
      <c r="AA495" s="247"/>
      <c r="AB495" s="247"/>
      <c r="AC495" s="247"/>
      <c r="AD495" s="247"/>
      <c r="AE495" s="354">
        <f>AE494</f>
        <v>0</v>
      </c>
      <c r="AF495" s="354">
        <f t="shared" ref="AF495" si="1387">AF494</f>
        <v>0</v>
      </c>
      <c r="AG495" s="354">
        <f t="shared" ref="AG495" si="1388">AG494</f>
        <v>0</v>
      </c>
      <c r="AH495" s="354">
        <f t="shared" ref="AH495" si="1389">AH494</f>
        <v>0</v>
      </c>
      <c r="AI495" s="354">
        <f t="shared" ref="AI495" si="1390">AI494</f>
        <v>0</v>
      </c>
      <c r="AJ495" s="354">
        <f t="shared" ref="AJ495" si="1391">AJ494</f>
        <v>0</v>
      </c>
      <c r="AK495" s="354">
        <f t="shared" ref="AK495" si="1392">AK494</f>
        <v>0</v>
      </c>
      <c r="AL495" s="354">
        <f t="shared" ref="AL495" si="1393">AL494</f>
        <v>0</v>
      </c>
      <c r="AM495" s="354">
        <f t="shared" ref="AM495" si="1394">AM494</f>
        <v>0</v>
      </c>
      <c r="AN495" s="354">
        <f t="shared" ref="AN495" si="1395">AN494</f>
        <v>0</v>
      </c>
      <c r="AO495" s="354">
        <f t="shared" ref="AO495" si="1396">AO494</f>
        <v>0</v>
      </c>
      <c r="AP495" s="354">
        <f t="shared" ref="AP495" si="1397">AP494</f>
        <v>0</v>
      </c>
      <c r="AQ495" s="354">
        <f t="shared" ref="AQ495" si="1398">AQ494</f>
        <v>0</v>
      </c>
      <c r="AR495" s="354">
        <f t="shared" ref="AR495" si="1399">AR494</f>
        <v>0</v>
      </c>
      <c r="AS495" s="258"/>
    </row>
    <row r="496" spans="1:45" hidden="1" outlineLevel="1">
      <c r="A496" s="456"/>
      <c r="B496" s="374"/>
      <c r="C496" s="243"/>
      <c r="D496" s="243"/>
      <c r="E496" s="243"/>
      <c r="F496" s="243"/>
      <c r="G496" s="243"/>
      <c r="H496" s="243"/>
      <c r="I496" s="243"/>
      <c r="J496" s="243"/>
      <c r="K496" s="243"/>
      <c r="L496" s="243"/>
      <c r="M496" s="243"/>
      <c r="N496" s="243"/>
      <c r="O496" s="243"/>
      <c r="P496" s="243"/>
      <c r="Q496" s="243"/>
      <c r="R496" s="243"/>
      <c r="S496" s="243"/>
      <c r="T496" s="243"/>
      <c r="U496" s="243"/>
      <c r="V496" s="243"/>
      <c r="W496" s="243"/>
      <c r="X496" s="243"/>
      <c r="Y496" s="243"/>
      <c r="Z496" s="243"/>
      <c r="AA496" s="243"/>
      <c r="AB496" s="243"/>
      <c r="AC496" s="243"/>
      <c r="AD496" s="243"/>
      <c r="AE496" s="355"/>
      <c r="AF496" s="368"/>
      <c r="AG496" s="368"/>
      <c r="AH496" s="368"/>
      <c r="AI496" s="368"/>
      <c r="AJ496" s="368"/>
      <c r="AK496" s="368"/>
      <c r="AL496" s="368"/>
      <c r="AM496" s="368"/>
      <c r="AN496" s="368"/>
      <c r="AO496" s="368"/>
      <c r="AP496" s="368"/>
      <c r="AQ496" s="368"/>
      <c r="AR496" s="368"/>
      <c r="AS496" s="258"/>
    </row>
    <row r="497" spans="1:45" ht="15.75" outlineLevel="1">
      <c r="A497" s="456"/>
      <c r="B497" s="435" t="s">
        <v>461</v>
      </c>
      <c r="C497" s="243"/>
      <c r="D497" s="243"/>
      <c r="E497" s="243"/>
      <c r="F497" s="243"/>
      <c r="G497" s="243"/>
      <c r="H497" s="243"/>
      <c r="I497" s="243"/>
      <c r="J497" s="243"/>
      <c r="K497" s="243"/>
      <c r="L497" s="243"/>
      <c r="M497" s="243"/>
      <c r="N497" s="243"/>
      <c r="O497" s="243"/>
      <c r="P497" s="243"/>
      <c r="Q497" s="243"/>
      <c r="R497" s="243"/>
      <c r="S497" s="243"/>
      <c r="T497" s="243"/>
      <c r="U497" s="243"/>
      <c r="V497" s="243"/>
      <c r="W497" s="243"/>
      <c r="X497" s="243"/>
      <c r="Y497" s="243"/>
      <c r="Z497" s="243"/>
      <c r="AA497" s="243"/>
      <c r="AB497" s="243"/>
      <c r="AC497" s="243"/>
      <c r="AD497" s="243"/>
      <c r="AE497" s="355"/>
      <c r="AF497" s="368"/>
      <c r="AG497" s="368"/>
      <c r="AH497" s="368"/>
      <c r="AI497" s="368"/>
      <c r="AJ497" s="368"/>
      <c r="AK497" s="368"/>
      <c r="AL497" s="368"/>
      <c r="AM497" s="368"/>
      <c r="AN497" s="368"/>
      <c r="AO497" s="368"/>
      <c r="AP497" s="368"/>
      <c r="AQ497" s="368"/>
      <c r="AR497" s="368"/>
      <c r="AS497" s="258"/>
    </row>
    <row r="498" spans="1:45" outlineLevel="1">
      <c r="A498" s="456">
        <v>25</v>
      </c>
      <c r="B498" s="371" t="s">
        <v>1000</v>
      </c>
      <c r="C498" s="243" t="s">
        <v>22</v>
      </c>
      <c r="D498" s="247">
        <v>130667</v>
      </c>
      <c r="E498" s="247">
        <v>130667</v>
      </c>
      <c r="F498" s="247">
        <v>130667</v>
      </c>
      <c r="G498" s="247">
        <v>130667</v>
      </c>
      <c r="H498" s="247">
        <v>130667</v>
      </c>
      <c r="I498" s="247">
        <v>130667</v>
      </c>
      <c r="J498" s="247"/>
      <c r="K498" s="247"/>
      <c r="L498" s="247"/>
      <c r="M498" s="247"/>
      <c r="N498" s="247"/>
      <c r="O498" s="247"/>
      <c r="P498" s="247"/>
      <c r="Q498" s="247">
        <v>12</v>
      </c>
      <c r="R498" s="247">
        <v>6</v>
      </c>
      <c r="S498" s="247">
        <v>6</v>
      </c>
      <c r="T498" s="247">
        <v>6</v>
      </c>
      <c r="U498" s="247">
        <v>6</v>
      </c>
      <c r="V498" s="247">
        <v>6</v>
      </c>
      <c r="W498" s="247">
        <v>6</v>
      </c>
      <c r="X498" s="247"/>
      <c r="Y498" s="247"/>
      <c r="Z498" s="247"/>
      <c r="AA498" s="247"/>
      <c r="AB498" s="247"/>
      <c r="AC498" s="247"/>
      <c r="AD498" s="247"/>
      <c r="AE498" s="369"/>
      <c r="AF498" s="353">
        <f>'3-a. Rate Class Allocation'!O6</f>
        <v>0.5</v>
      </c>
      <c r="AG498" s="353">
        <f>'3-a. Rate Class Allocation'!P6</f>
        <v>0.5</v>
      </c>
      <c r="AH498" s="353"/>
      <c r="AI498" s="353"/>
      <c r="AJ498" s="353"/>
      <c r="AK498" s="353"/>
      <c r="AL498" s="358"/>
      <c r="AM498" s="358"/>
      <c r="AN498" s="358"/>
      <c r="AO498" s="358"/>
      <c r="AP498" s="358"/>
      <c r="AQ498" s="358"/>
      <c r="AR498" s="358"/>
      <c r="AS498" s="248">
        <f>SUM(AE498:AR498)</f>
        <v>1</v>
      </c>
    </row>
    <row r="499" spans="1:45" outlineLevel="1">
      <c r="A499" s="456"/>
      <c r="B499" s="374" t="s">
        <v>957</v>
      </c>
      <c r="C499" s="243" t="s">
        <v>145</v>
      </c>
      <c r="D499" s="247"/>
      <c r="E499" s="247"/>
      <c r="F499" s="247"/>
      <c r="G499" s="247"/>
      <c r="H499" s="247"/>
      <c r="I499" s="247"/>
      <c r="J499" s="247"/>
      <c r="K499" s="247"/>
      <c r="L499" s="247"/>
      <c r="M499" s="247"/>
      <c r="N499" s="247"/>
      <c r="O499" s="247"/>
      <c r="P499" s="247"/>
      <c r="Q499" s="247">
        <f>Q498</f>
        <v>12</v>
      </c>
      <c r="R499" s="247">
        <f t="shared" ref="R499:W499" si="1400">R498/D498*D499</f>
        <v>0</v>
      </c>
      <c r="S499" s="247">
        <f t="shared" si="1400"/>
        <v>0</v>
      </c>
      <c r="T499" s="247">
        <f t="shared" si="1400"/>
        <v>0</v>
      </c>
      <c r="U499" s="247">
        <f t="shared" si="1400"/>
        <v>0</v>
      </c>
      <c r="V499" s="247">
        <f t="shared" si="1400"/>
        <v>0</v>
      </c>
      <c r="W499" s="247">
        <f t="shared" si="1400"/>
        <v>0</v>
      </c>
      <c r="X499" s="247"/>
      <c r="Y499" s="247"/>
      <c r="Z499" s="247"/>
      <c r="AA499" s="247"/>
      <c r="AB499" s="247"/>
      <c r="AC499" s="247"/>
      <c r="AD499" s="247"/>
      <c r="AE499" s="354">
        <f>AE498</f>
        <v>0</v>
      </c>
      <c r="AF499" s="354">
        <f t="shared" ref="AF499" si="1401">AF498</f>
        <v>0.5</v>
      </c>
      <c r="AG499" s="354">
        <f t="shared" ref="AG499" si="1402">AG498</f>
        <v>0.5</v>
      </c>
      <c r="AH499" s="354">
        <f t="shared" ref="AH499" si="1403">AH498</f>
        <v>0</v>
      </c>
      <c r="AI499" s="354">
        <f t="shared" ref="AI499" si="1404">AI498</f>
        <v>0</v>
      </c>
      <c r="AJ499" s="354">
        <f t="shared" ref="AJ499" si="1405">AJ498</f>
        <v>0</v>
      </c>
      <c r="AK499" s="354">
        <f t="shared" ref="AK499" si="1406">AK498</f>
        <v>0</v>
      </c>
      <c r="AL499" s="354">
        <f t="shared" ref="AL499" si="1407">AL498</f>
        <v>0</v>
      </c>
      <c r="AM499" s="354">
        <f t="shared" ref="AM499" si="1408">AM498</f>
        <v>0</v>
      </c>
      <c r="AN499" s="354">
        <f t="shared" ref="AN499" si="1409">AN498</f>
        <v>0</v>
      </c>
      <c r="AO499" s="354">
        <f t="shared" ref="AO499" si="1410">AO498</f>
        <v>0</v>
      </c>
      <c r="AP499" s="354">
        <f t="shared" ref="AP499" si="1411">AP498</f>
        <v>0</v>
      </c>
      <c r="AQ499" s="354">
        <f t="shared" ref="AQ499" si="1412">AQ498</f>
        <v>0</v>
      </c>
      <c r="AR499" s="354">
        <f t="shared" ref="AR499" si="1413">AR498</f>
        <v>0</v>
      </c>
      <c r="AS499" s="258"/>
    </row>
    <row r="500" spans="1:45" outlineLevel="1">
      <c r="A500" s="456"/>
      <c r="B500" s="374"/>
      <c r="C500" s="243"/>
      <c r="D500" s="243"/>
      <c r="E500" s="243"/>
      <c r="F500" s="243"/>
      <c r="G500" s="243"/>
      <c r="H500" s="243"/>
      <c r="I500" s="243"/>
      <c r="J500" s="243"/>
      <c r="K500" s="243"/>
      <c r="L500" s="243"/>
      <c r="M500" s="243"/>
      <c r="N500" s="243"/>
      <c r="O500" s="243"/>
      <c r="P500" s="243"/>
      <c r="Q500" s="243"/>
      <c r="R500" s="243"/>
      <c r="S500" s="243"/>
      <c r="T500" s="243"/>
      <c r="U500" s="243"/>
      <c r="V500" s="243"/>
      <c r="W500" s="243"/>
      <c r="X500" s="243"/>
      <c r="Y500" s="243"/>
      <c r="Z500" s="243"/>
      <c r="AA500" s="243"/>
      <c r="AB500" s="243"/>
      <c r="AC500" s="243"/>
      <c r="AD500" s="243"/>
      <c r="AE500" s="355"/>
      <c r="AF500" s="368"/>
      <c r="AG500" s="368"/>
      <c r="AH500" s="368"/>
      <c r="AI500" s="368"/>
      <c r="AJ500" s="368"/>
      <c r="AK500" s="368"/>
      <c r="AL500" s="368"/>
      <c r="AM500" s="368"/>
      <c r="AN500" s="368"/>
      <c r="AO500" s="368"/>
      <c r="AP500" s="368"/>
      <c r="AQ500" s="368"/>
      <c r="AR500" s="368"/>
      <c r="AS500" s="258"/>
    </row>
    <row r="501" spans="1:45" outlineLevel="1">
      <c r="A501" s="456">
        <v>26</v>
      </c>
      <c r="B501" s="371" t="s">
        <v>1001</v>
      </c>
      <c r="C501" s="243" t="s">
        <v>22</v>
      </c>
      <c r="D501" s="247">
        <v>2776692</v>
      </c>
      <c r="E501" s="247">
        <v>2949396</v>
      </c>
      <c r="F501" s="247">
        <v>2949396</v>
      </c>
      <c r="G501" s="247">
        <v>2949396</v>
      </c>
      <c r="H501" s="247">
        <v>2949396</v>
      </c>
      <c r="I501" s="247">
        <v>2757954</v>
      </c>
      <c r="J501" s="247"/>
      <c r="K501" s="247"/>
      <c r="L501" s="247"/>
      <c r="M501" s="247"/>
      <c r="N501" s="247"/>
      <c r="O501" s="247"/>
      <c r="P501" s="247"/>
      <c r="Q501" s="247">
        <v>12</v>
      </c>
      <c r="R501" s="247">
        <v>666</v>
      </c>
      <c r="S501" s="247">
        <v>757</v>
      </c>
      <c r="T501" s="247">
        <v>757</v>
      </c>
      <c r="U501" s="247">
        <v>757</v>
      </c>
      <c r="V501" s="247">
        <v>757</v>
      </c>
      <c r="W501" s="247">
        <v>718</v>
      </c>
      <c r="X501" s="247"/>
      <c r="Y501" s="247"/>
      <c r="Z501" s="247"/>
      <c r="AA501" s="247"/>
      <c r="AB501" s="247"/>
      <c r="AC501" s="247"/>
      <c r="AD501" s="247"/>
      <c r="AE501" s="369"/>
      <c r="AF501" s="353">
        <f>'3-a. Rate Class Allocation'!O7</f>
        <v>0.25263760082224418</v>
      </c>
      <c r="AG501" s="353">
        <f>'3-a. Rate Class Allocation'!P7</f>
        <v>0.47941786575628942</v>
      </c>
      <c r="AH501" s="353"/>
      <c r="AI501" s="353"/>
      <c r="AJ501" s="353"/>
      <c r="AK501" s="353"/>
      <c r="AL501" s="358"/>
      <c r="AM501" s="358"/>
      <c r="AN501" s="358"/>
      <c r="AO501" s="358"/>
      <c r="AP501" s="358"/>
      <c r="AQ501" s="358"/>
      <c r="AR501" s="358"/>
      <c r="AS501" s="248">
        <f>SUM(AE501:AR501)</f>
        <v>0.7320554665785336</v>
      </c>
    </row>
    <row r="502" spans="1:45" outlineLevel="1">
      <c r="A502" s="456"/>
      <c r="B502" s="374" t="s">
        <v>957</v>
      </c>
      <c r="C502" s="243" t="s">
        <v>918</v>
      </c>
      <c r="D502" s="247">
        <f>'3-a. Rate Class Allocation'!R8</f>
        <v>477553.3615516646</v>
      </c>
      <c r="E502" s="247">
        <f>D502+($G502-$D502)/3</f>
        <v>476766.17785020039</v>
      </c>
      <c r="F502" s="247">
        <f>E502+($G502-$D502)/3</f>
        <v>475978.99414873618</v>
      </c>
      <c r="G502" s="247">
        <v>475191.81044727197</v>
      </c>
      <c r="H502" s="247">
        <f>H501/G501*G502</f>
        <v>475191.81044727197</v>
      </c>
      <c r="I502" s="247">
        <f t="shared" ref="I502" si="1414">I501/H501*H502</f>
        <v>444347.64080181014</v>
      </c>
      <c r="J502" s="247"/>
      <c r="K502" s="247"/>
      <c r="L502" s="247"/>
      <c r="M502" s="247"/>
      <c r="N502" s="247"/>
      <c r="O502" s="247"/>
      <c r="P502" s="247"/>
      <c r="Q502" s="247">
        <f>Q501</f>
        <v>12</v>
      </c>
      <c r="R502" s="247">
        <f>'3-a. Rate Class Allocation'!S8</f>
        <v>69.314764922853357</v>
      </c>
      <c r="S502" s="247">
        <f>S501/R501*R502</f>
        <v>78.785701271171163</v>
      </c>
      <c r="T502" s="247">
        <f t="shared" ref="T502:W502" si="1415">T501/S501*S502</f>
        <v>78.785701271171163</v>
      </c>
      <c r="U502" s="247">
        <f t="shared" si="1415"/>
        <v>78.785701271171163</v>
      </c>
      <c r="V502" s="247">
        <f t="shared" si="1415"/>
        <v>78.785701271171163</v>
      </c>
      <c r="W502" s="247">
        <f t="shared" si="1415"/>
        <v>74.726728550463534</v>
      </c>
      <c r="X502" s="247"/>
      <c r="Y502" s="247"/>
      <c r="Z502" s="247"/>
      <c r="AA502" s="247"/>
      <c r="AB502" s="247"/>
      <c r="AC502" s="247"/>
      <c r="AD502" s="247"/>
      <c r="AE502" s="354">
        <f>AE501</f>
        <v>0</v>
      </c>
      <c r="AF502" s="354">
        <f>'3-a. Rate Class Allocation'!O8</f>
        <v>0.37774146450852453</v>
      </c>
      <c r="AG502" s="354">
        <f>'3-a. Rate Class Allocation'!P8</f>
        <v>0.56617111641889151</v>
      </c>
      <c r="AH502" s="354">
        <f t="shared" ref="AH502:AH503" si="1416">AH501</f>
        <v>0</v>
      </c>
      <c r="AI502" s="354">
        <f t="shared" ref="AI502:AI503" si="1417">AI501</f>
        <v>0</v>
      </c>
      <c r="AJ502" s="354">
        <f t="shared" ref="AJ502:AJ503" si="1418">AJ501</f>
        <v>0</v>
      </c>
      <c r="AK502" s="354">
        <f t="shared" ref="AK502:AK503" si="1419">AK501</f>
        <v>0</v>
      </c>
      <c r="AL502" s="354">
        <f t="shared" ref="AL502:AL503" si="1420">AL501</f>
        <v>0</v>
      </c>
      <c r="AM502" s="354">
        <f t="shared" ref="AM502:AM503" si="1421">AM501</f>
        <v>0</v>
      </c>
      <c r="AN502" s="354">
        <f t="shared" ref="AN502:AN503" si="1422">AN501</f>
        <v>0</v>
      </c>
      <c r="AO502" s="354">
        <f t="shared" ref="AO502:AO503" si="1423">AO501</f>
        <v>0</v>
      </c>
      <c r="AP502" s="354">
        <f t="shared" ref="AP502:AP503" si="1424">AP501</f>
        <v>0</v>
      </c>
      <c r="AQ502" s="354">
        <f t="shared" ref="AQ502:AQ503" si="1425">AQ501</f>
        <v>0</v>
      </c>
      <c r="AR502" s="354">
        <f t="shared" ref="AR502:AR503" si="1426">AR501</f>
        <v>0</v>
      </c>
      <c r="AS502" s="258"/>
    </row>
    <row r="503" spans="1:45" outlineLevel="1">
      <c r="A503" s="456"/>
      <c r="B503" s="374" t="s">
        <v>957</v>
      </c>
      <c r="C503" s="243" t="s">
        <v>993</v>
      </c>
      <c r="D503" s="247">
        <f>'3-a. Rate Class Allocation'!R9</f>
        <v>1452683.1752017497</v>
      </c>
      <c r="E503" s="247">
        <f>E501/D501*D503</f>
        <v>1543036.8028601441</v>
      </c>
      <c r="F503" s="247">
        <f t="shared" ref="F503:I503" si="1427">F501/E501*E503</f>
        <v>1543036.8028601441</v>
      </c>
      <c r="G503" s="247">
        <f t="shared" si="1427"/>
        <v>1543036.8028601441</v>
      </c>
      <c r="H503" s="247">
        <f t="shared" si="1427"/>
        <v>1543036.8028601441</v>
      </c>
      <c r="I503" s="247">
        <f t="shared" si="1427"/>
        <v>1442880.0074982627</v>
      </c>
      <c r="J503" s="247"/>
      <c r="K503" s="247"/>
      <c r="L503" s="247"/>
      <c r="M503" s="247"/>
      <c r="N503" s="247"/>
      <c r="O503" s="247"/>
      <c r="P503" s="247"/>
      <c r="Q503" s="247">
        <f>Q502</f>
        <v>12</v>
      </c>
      <c r="R503" s="247">
        <f>'3-a. Rate Class Allocation'!S9</f>
        <v>210.85055808072238</v>
      </c>
      <c r="S503" s="247">
        <f>S501/R501*R503</f>
        <v>239.66046916983012</v>
      </c>
      <c r="T503" s="247">
        <f t="shared" ref="T503:W503" si="1428">T501/S501*S503</f>
        <v>239.66046916983012</v>
      </c>
      <c r="U503" s="247">
        <f t="shared" si="1428"/>
        <v>239.66046916983012</v>
      </c>
      <c r="V503" s="247">
        <f t="shared" si="1428"/>
        <v>239.66046916983012</v>
      </c>
      <c r="W503" s="247">
        <f t="shared" si="1428"/>
        <v>227.31336441735539</v>
      </c>
      <c r="X503" s="247"/>
      <c r="Y503" s="247"/>
      <c r="Z503" s="247"/>
      <c r="AA503" s="247"/>
      <c r="AB503" s="247"/>
      <c r="AC503" s="247"/>
      <c r="AD503" s="247"/>
      <c r="AE503" s="354">
        <f>AE502</f>
        <v>0</v>
      </c>
      <c r="AF503" s="354">
        <f t="shared" ref="AF503" si="1429">AF502</f>
        <v>0.37774146450852453</v>
      </c>
      <c r="AG503" s="354">
        <f t="shared" ref="AG503" si="1430">AG502</f>
        <v>0.56617111641889151</v>
      </c>
      <c r="AH503" s="354">
        <f t="shared" si="1416"/>
        <v>0</v>
      </c>
      <c r="AI503" s="354">
        <f t="shared" si="1417"/>
        <v>0</v>
      </c>
      <c r="AJ503" s="354">
        <f t="shared" si="1418"/>
        <v>0</v>
      </c>
      <c r="AK503" s="354">
        <f t="shared" si="1419"/>
        <v>0</v>
      </c>
      <c r="AL503" s="354">
        <f t="shared" si="1420"/>
        <v>0</v>
      </c>
      <c r="AM503" s="354">
        <f t="shared" si="1421"/>
        <v>0</v>
      </c>
      <c r="AN503" s="354">
        <f t="shared" si="1422"/>
        <v>0</v>
      </c>
      <c r="AO503" s="354">
        <f t="shared" si="1423"/>
        <v>0</v>
      </c>
      <c r="AP503" s="354">
        <f t="shared" si="1424"/>
        <v>0</v>
      </c>
      <c r="AQ503" s="354">
        <f t="shared" si="1425"/>
        <v>0</v>
      </c>
      <c r="AR503" s="354">
        <f t="shared" si="1426"/>
        <v>0</v>
      </c>
      <c r="AS503" s="258"/>
    </row>
    <row r="504" spans="1:45" hidden="1" outlineLevel="1">
      <c r="A504" s="456">
        <v>27</v>
      </c>
      <c r="B504" s="371" t="s">
        <v>1002</v>
      </c>
      <c r="C504" s="243" t="s">
        <v>22</v>
      </c>
      <c r="D504" s="247"/>
      <c r="E504" s="247"/>
      <c r="F504" s="247"/>
      <c r="G504" s="247"/>
      <c r="H504" s="247"/>
      <c r="I504" s="247"/>
      <c r="J504" s="247"/>
      <c r="K504" s="247"/>
      <c r="L504" s="247"/>
      <c r="M504" s="247"/>
      <c r="N504" s="247"/>
      <c r="O504" s="247"/>
      <c r="P504" s="247"/>
      <c r="Q504" s="247">
        <v>12</v>
      </c>
      <c r="R504" s="247"/>
      <c r="S504" s="247"/>
      <c r="T504" s="247"/>
      <c r="U504" s="247"/>
      <c r="V504" s="247"/>
      <c r="W504" s="247"/>
      <c r="X504" s="247"/>
      <c r="Y504" s="247"/>
      <c r="Z504" s="247"/>
      <c r="AA504" s="247"/>
      <c r="AB504" s="247"/>
      <c r="AC504" s="247"/>
      <c r="AD504" s="247"/>
      <c r="AE504" s="369"/>
      <c r="AF504" s="353"/>
      <c r="AG504" s="353"/>
      <c r="AH504" s="353"/>
      <c r="AI504" s="353"/>
      <c r="AJ504" s="353"/>
      <c r="AK504" s="353"/>
      <c r="AL504" s="358"/>
      <c r="AM504" s="358"/>
      <c r="AN504" s="358"/>
      <c r="AO504" s="358"/>
      <c r="AP504" s="358"/>
      <c r="AQ504" s="358"/>
      <c r="AR504" s="358"/>
      <c r="AS504" s="248">
        <f>SUM(AE504:AR504)</f>
        <v>0</v>
      </c>
    </row>
    <row r="505" spans="1:45" hidden="1" outlineLevel="1">
      <c r="A505" s="456"/>
      <c r="B505" s="374" t="s">
        <v>957</v>
      </c>
      <c r="C505" s="243" t="s">
        <v>145</v>
      </c>
      <c r="D505" s="247"/>
      <c r="E505" s="247"/>
      <c r="F505" s="247"/>
      <c r="G505" s="247"/>
      <c r="H505" s="247"/>
      <c r="I505" s="247"/>
      <c r="J505" s="247"/>
      <c r="K505" s="247"/>
      <c r="L505" s="247"/>
      <c r="M505" s="247"/>
      <c r="N505" s="247"/>
      <c r="O505" s="247"/>
      <c r="P505" s="247"/>
      <c r="Q505" s="247">
        <f>Q504</f>
        <v>12</v>
      </c>
      <c r="R505" s="247"/>
      <c r="S505" s="247"/>
      <c r="T505" s="247"/>
      <c r="U505" s="247"/>
      <c r="V505" s="247"/>
      <c r="W505" s="247"/>
      <c r="X505" s="247"/>
      <c r="Y505" s="247"/>
      <c r="Z505" s="247"/>
      <c r="AA505" s="247"/>
      <c r="AB505" s="247"/>
      <c r="AC505" s="247"/>
      <c r="AD505" s="247"/>
      <c r="AE505" s="354">
        <f>AE504</f>
        <v>0</v>
      </c>
      <c r="AF505" s="354">
        <f t="shared" ref="AF505" si="1431">AF504</f>
        <v>0</v>
      </c>
      <c r="AG505" s="354">
        <f t="shared" ref="AG505" si="1432">AG504</f>
        <v>0</v>
      </c>
      <c r="AH505" s="354">
        <f t="shared" ref="AH505" si="1433">AH504</f>
        <v>0</v>
      </c>
      <c r="AI505" s="354">
        <f t="shared" ref="AI505" si="1434">AI504</f>
        <v>0</v>
      </c>
      <c r="AJ505" s="354">
        <f t="shared" ref="AJ505" si="1435">AJ504</f>
        <v>0</v>
      </c>
      <c r="AK505" s="354">
        <f t="shared" ref="AK505" si="1436">AK504</f>
        <v>0</v>
      </c>
      <c r="AL505" s="354">
        <f t="shared" ref="AL505" si="1437">AL504</f>
        <v>0</v>
      </c>
      <c r="AM505" s="354">
        <f t="shared" ref="AM505" si="1438">AM504</f>
        <v>0</v>
      </c>
      <c r="AN505" s="354">
        <f t="shared" ref="AN505" si="1439">AN504</f>
        <v>0</v>
      </c>
      <c r="AO505" s="354">
        <f t="shared" ref="AO505" si="1440">AO504</f>
        <v>0</v>
      </c>
      <c r="AP505" s="354">
        <f t="shared" ref="AP505" si="1441">AP504</f>
        <v>0</v>
      </c>
      <c r="AQ505" s="354">
        <f t="shared" ref="AQ505" si="1442">AQ504</f>
        <v>0</v>
      </c>
      <c r="AR505" s="354">
        <f t="shared" ref="AR505" si="1443">AR504</f>
        <v>0</v>
      </c>
      <c r="AS505" s="258"/>
    </row>
    <row r="506" spans="1:45" hidden="1" outlineLevel="1">
      <c r="A506" s="456"/>
      <c r="B506" s="374"/>
      <c r="C506" s="243"/>
      <c r="D506" s="243"/>
      <c r="E506" s="243"/>
      <c r="F506" s="243"/>
      <c r="G506" s="243"/>
      <c r="H506" s="243"/>
      <c r="I506" s="243"/>
      <c r="J506" s="243"/>
      <c r="K506" s="243"/>
      <c r="L506" s="243"/>
      <c r="M506" s="243"/>
      <c r="N506" s="243"/>
      <c r="O506" s="243"/>
      <c r="P506" s="243"/>
      <c r="Q506" s="243"/>
      <c r="R506" s="243"/>
      <c r="S506" s="243"/>
      <c r="T506" s="243"/>
      <c r="U506" s="243"/>
      <c r="V506" s="243"/>
      <c r="W506" s="243"/>
      <c r="X506" s="243"/>
      <c r="Y506" s="243"/>
      <c r="Z506" s="243"/>
      <c r="AA506" s="243"/>
      <c r="AB506" s="243"/>
      <c r="AC506" s="243"/>
      <c r="AD506" s="243"/>
      <c r="AE506" s="355"/>
      <c r="AF506" s="368"/>
      <c r="AG506" s="368"/>
      <c r="AH506" s="368"/>
      <c r="AI506" s="368"/>
      <c r="AJ506" s="368"/>
      <c r="AK506" s="368"/>
      <c r="AL506" s="368"/>
      <c r="AM506" s="368"/>
      <c r="AN506" s="368"/>
      <c r="AO506" s="368"/>
      <c r="AP506" s="368"/>
      <c r="AQ506" s="368"/>
      <c r="AR506" s="368"/>
      <c r="AS506" s="258"/>
    </row>
    <row r="507" spans="1:45" ht="30" hidden="1" outlineLevel="1">
      <c r="A507" s="456">
        <v>28</v>
      </c>
      <c r="B507" s="371" t="s">
        <v>1003</v>
      </c>
      <c r="C507" s="243" t="s">
        <v>22</v>
      </c>
      <c r="D507" s="247"/>
      <c r="E507" s="247"/>
      <c r="F507" s="247"/>
      <c r="G507" s="247"/>
      <c r="H507" s="247"/>
      <c r="I507" s="247"/>
      <c r="J507" s="247"/>
      <c r="K507" s="247"/>
      <c r="L507" s="247"/>
      <c r="M507" s="247"/>
      <c r="N507" s="247"/>
      <c r="O507" s="247"/>
      <c r="P507" s="247"/>
      <c r="Q507" s="247">
        <v>12</v>
      </c>
      <c r="R507" s="247"/>
      <c r="S507" s="247"/>
      <c r="T507" s="247"/>
      <c r="U507" s="247"/>
      <c r="V507" s="247"/>
      <c r="W507" s="247"/>
      <c r="X507" s="247"/>
      <c r="Y507" s="247"/>
      <c r="Z507" s="247"/>
      <c r="AA507" s="247"/>
      <c r="AB507" s="247"/>
      <c r="AC507" s="247"/>
      <c r="AD507" s="247"/>
      <c r="AE507" s="369"/>
      <c r="AF507" s="353"/>
      <c r="AG507" s="353"/>
      <c r="AH507" s="353"/>
      <c r="AI507" s="353"/>
      <c r="AJ507" s="353"/>
      <c r="AK507" s="353"/>
      <c r="AL507" s="358"/>
      <c r="AM507" s="358"/>
      <c r="AN507" s="358"/>
      <c r="AO507" s="358"/>
      <c r="AP507" s="358"/>
      <c r="AQ507" s="358"/>
      <c r="AR507" s="358"/>
      <c r="AS507" s="248">
        <f>SUM(AE507:AR507)</f>
        <v>0</v>
      </c>
    </row>
    <row r="508" spans="1:45" hidden="1" outlineLevel="1">
      <c r="A508" s="456"/>
      <c r="B508" s="374" t="s">
        <v>957</v>
      </c>
      <c r="C508" s="243" t="s">
        <v>145</v>
      </c>
      <c r="D508" s="247"/>
      <c r="E508" s="247"/>
      <c r="F508" s="247"/>
      <c r="G508" s="247"/>
      <c r="H508" s="247"/>
      <c r="I508" s="247"/>
      <c r="J508" s="247"/>
      <c r="K508" s="247"/>
      <c r="L508" s="247"/>
      <c r="M508" s="247"/>
      <c r="N508" s="247"/>
      <c r="O508" s="247"/>
      <c r="P508" s="247"/>
      <c r="Q508" s="247">
        <f>Q507</f>
        <v>12</v>
      </c>
      <c r="R508" s="247"/>
      <c r="S508" s="247"/>
      <c r="T508" s="247"/>
      <c r="U508" s="247"/>
      <c r="V508" s="247"/>
      <c r="W508" s="247"/>
      <c r="X508" s="247"/>
      <c r="Y508" s="247"/>
      <c r="Z508" s="247"/>
      <c r="AA508" s="247"/>
      <c r="AB508" s="247"/>
      <c r="AC508" s="247"/>
      <c r="AD508" s="247"/>
      <c r="AE508" s="354">
        <f>AE507</f>
        <v>0</v>
      </c>
      <c r="AF508" s="354">
        <f t="shared" ref="AF508" si="1444">AF507</f>
        <v>0</v>
      </c>
      <c r="AG508" s="354">
        <f t="shared" ref="AG508" si="1445">AG507</f>
        <v>0</v>
      </c>
      <c r="AH508" s="354">
        <f t="shared" ref="AH508" si="1446">AH507</f>
        <v>0</v>
      </c>
      <c r="AI508" s="354">
        <f t="shared" ref="AI508" si="1447">AI507</f>
        <v>0</v>
      </c>
      <c r="AJ508" s="354">
        <f t="shared" ref="AJ508" si="1448">AJ507</f>
        <v>0</v>
      </c>
      <c r="AK508" s="354">
        <f t="shared" ref="AK508" si="1449">AK507</f>
        <v>0</v>
      </c>
      <c r="AL508" s="354">
        <f t="shared" ref="AL508" si="1450">AL507</f>
        <v>0</v>
      </c>
      <c r="AM508" s="354">
        <f t="shared" ref="AM508" si="1451">AM507</f>
        <v>0</v>
      </c>
      <c r="AN508" s="354">
        <f t="shared" ref="AN508" si="1452">AN507</f>
        <v>0</v>
      </c>
      <c r="AO508" s="354">
        <f t="shared" ref="AO508" si="1453">AO507</f>
        <v>0</v>
      </c>
      <c r="AP508" s="354">
        <f t="shared" ref="AP508" si="1454">AP507</f>
        <v>0</v>
      </c>
      <c r="AQ508" s="354">
        <f t="shared" ref="AQ508" si="1455">AQ507</f>
        <v>0</v>
      </c>
      <c r="AR508" s="354">
        <f t="shared" ref="AR508" si="1456">AR507</f>
        <v>0</v>
      </c>
      <c r="AS508" s="258"/>
    </row>
    <row r="509" spans="1:45" hidden="1" outlineLevel="1">
      <c r="A509" s="456"/>
      <c r="B509" s="374"/>
      <c r="C509" s="243"/>
      <c r="D509" s="243"/>
      <c r="E509" s="243"/>
      <c r="F509" s="243"/>
      <c r="G509" s="243"/>
      <c r="H509" s="243"/>
      <c r="I509" s="243"/>
      <c r="J509" s="243"/>
      <c r="K509" s="243"/>
      <c r="L509" s="243"/>
      <c r="M509" s="243"/>
      <c r="N509" s="243"/>
      <c r="O509" s="243"/>
      <c r="P509" s="243"/>
      <c r="Q509" s="243"/>
      <c r="R509" s="243"/>
      <c r="S509" s="243"/>
      <c r="T509" s="243"/>
      <c r="U509" s="243"/>
      <c r="V509" s="243"/>
      <c r="W509" s="243"/>
      <c r="X509" s="243"/>
      <c r="Y509" s="243"/>
      <c r="Z509" s="243"/>
      <c r="AA509" s="243"/>
      <c r="AB509" s="243"/>
      <c r="AC509" s="243"/>
      <c r="AD509" s="243"/>
      <c r="AE509" s="355"/>
      <c r="AF509" s="368"/>
      <c r="AG509" s="368"/>
      <c r="AH509" s="368"/>
      <c r="AI509" s="368"/>
      <c r="AJ509" s="368"/>
      <c r="AK509" s="368"/>
      <c r="AL509" s="368"/>
      <c r="AM509" s="368"/>
      <c r="AN509" s="368"/>
      <c r="AO509" s="368"/>
      <c r="AP509" s="368"/>
      <c r="AQ509" s="368"/>
      <c r="AR509" s="368"/>
      <c r="AS509" s="258"/>
    </row>
    <row r="510" spans="1:45" ht="30" hidden="1" outlineLevel="1">
      <c r="A510" s="456">
        <v>29</v>
      </c>
      <c r="B510" s="371" t="s">
        <v>1004</v>
      </c>
      <c r="C510" s="243" t="s">
        <v>22</v>
      </c>
      <c r="D510" s="247"/>
      <c r="E510" s="247"/>
      <c r="F510" s="247"/>
      <c r="G510" s="247"/>
      <c r="H510" s="247"/>
      <c r="I510" s="247"/>
      <c r="J510" s="247"/>
      <c r="K510" s="247"/>
      <c r="L510" s="247"/>
      <c r="M510" s="247"/>
      <c r="N510" s="247"/>
      <c r="O510" s="247"/>
      <c r="P510" s="247"/>
      <c r="Q510" s="247">
        <v>3</v>
      </c>
      <c r="R510" s="247"/>
      <c r="S510" s="247"/>
      <c r="T510" s="247"/>
      <c r="U510" s="247"/>
      <c r="V510" s="247"/>
      <c r="W510" s="247"/>
      <c r="X510" s="247"/>
      <c r="Y510" s="247"/>
      <c r="Z510" s="247"/>
      <c r="AA510" s="247"/>
      <c r="AB510" s="247"/>
      <c r="AC510" s="247"/>
      <c r="AD510" s="247"/>
      <c r="AE510" s="369"/>
      <c r="AF510" s="353"/>
      <c r="AG510" s="353"/>
      <c r="AH510" s="353"/>
      <c r="AI510" s="353"/>
      <c r="AJ510" s="353"/>
      <c r="AK510" s="353"/>
      <c r="AL510" s="358"/>
      <c r="AM510" s="358"/>
      <c r="AN510" s="358"/>
      <c r="AO510" s="358"/>
      <c r="AP510" s="358"/>
      <c r="AQ510" s="358"/>
      <c r="AR510" s="358"/>
      <c r="AS510" s="248">
        <f>SUM(AE510:AR510)</f>
        <v>0</v>
      </c>
    </row>
    <row r="511" spans="1:45" hidden="1" outlineLevel="1">
      <c r="A511" s="456"/>
      <c r="B511" s="374" t="s">
        <v>957</v>
      </c>
      <c r="C511" s="243" t="s">
        <v>145</v>
      </c>
      <c r="D511" s="247"/>
      <c r="E511" s="247"/>
      <c r="F511" s="247"/>
      <c r="G511" s="247"/>
      <c r="H511" s="247"/>
      <c r="I511" s="247"/>
      <c r="J511" s="247"/>
      <c r="K511" s="247"/>
      <c r="L511" s="247"/>
      <c r="M511" s="247"/>
      <c r="N511" s="247"/>
      <c r="O511" s="247"/>
      <c r="P511" s="247"/>
      <c r="Q511" s="247">
        <f>Q510</f>
        <v>3</v>
      </c>
      <c r="R511" s="247"/>
      <c r="S511" s="247"/>
      <c r="T511" s="247"/>
      <c r="U511" s="247"/>
      <c r="V511" s="247"/>
      <c r="W511" s="247"/>
      <c r="X511" s="247"/>
      <c r="Y511" s="247"/>
      <c r="Z511" s="247"/>
      <c r="AA511" s="247"/>
      <c r="AB511" s="247"/>
      <c r="AC511" s="247"/>
      <c r="AD511" s="247"/>
      <c r="AE511" s="354">
        <f>AE510</f>
        <v>0</v>
      </c>
      <c r="AF511" s="354">
        <f t="shared" ref="AF511" si="1457">AF510</f>
        <v>0</v>
      </c>
      <c r="AG511" s="354">
        <f t="shared" ref="AG511" si="1458">AG510</f>
        <v>0</v>
      </c>
      <c r="AH511" s="354">
        <f t="shared" ref="AH511" si="1459">AH510</f>
        <v>0</v>
      </c>
      <c r="AI511" s="354">
        <f t="shared" ref="AI511" si="1460">AI510</f>
        <v>0</v>
      </c>
      <c r="AJ511" s="354">
        <f t="shared" ref="AJ511" si="1461">AJ510</f>
        <v>0</v>
      </c>
      <c r="AK511" s="354">
        <f t="shared" ref="AK511" si="1462">AK510</f>
        <v>0</v>
      </c>
      <c r="AL511" s="354">
        <f t="shared" ref="AL511" si="1463">AL510</f>
        <v>0</v>
      </c>
      <c r="AM511" s="354">
        <f t="shared" ref="AM511" si="1464">AM510</f>
        <v>0</v>
      </c>
      <c r="AN511" s="354">
        <f t="shared" ref="AN511" si="1465">AN510</f>
        <v>0</v>
      </c>
      <c r="AO511" s="354">
        <f t="shared" ref="AO511" si="1466">AO510</f>
        <v>0</v>
      </c>
      <c r="AP511" s="354">
        <f t="shared" ref="AP511" si="1467">AP510</f>
        <v>0</v>
      </c>
      <c r="AQ511" s="354">
        <f t="shared" ref="AQ511" si="1468">AQ510</f>
        <v>0</v>
      </c>
      <c r="AR511" s="354">
        <f t="shared" ref="AR511" si="1469">AR510</f>
        <v>0</v>
      </c>
      <c r="AS511" s="258"/>
    </row>
    <row r="512" spans="1:45" hidden="1" outlineLevel="1">
      <c r="A512" s="456"/>
      <c r="B512" s="374"/>
      <c r="C512" s="243"/>
      <c r="D512" s="243"/>
      <c r="E512" s="243"/>
      <c r="F512" s="243"/>
      <c r="G512" s="243"/>
      <c r="H512" s="243"/>
      <c r="I512" s="243"/>
      <c r="J512" s="243"/>
      <c r="K512" s="243"/>
      <c r="L512" s="243"/>
      <c r="M512" s="243"/>
      <c r="N512" s="243"/>
      <c r="O512" s="243"/>
      <c r="P512" s="243"/>
      <c r="Q512" s="243"/>
      <c r="R512" s="243"/>
      <c r="S512" s="243"/>
      <c r="T512" s="243"/>
      <c r="U512" s="243"/>
      <c r="V512" s="243"/>
      <c r="W512" s="243"/>
      <c r="X512" s="243"/>
      <c r="Y512" s="243"/>
      <c r="Z512" s="243"/>
      <c r="AA512" s="243"/>
      <c r="AB512" s="243"/>
      <c r="AC512" s="243"/>
      <c r="AD512" s="243"/>
      <c r="AE512" s="355"/>
      <c r="AF512" s="368"/>
      <c r="AG512" s="368"/>
      <c r="AH512" s="368"/>
      <c r="AI512" s="368"/>
      <c r="AJ512" s="368"/>
      <c r="AK512" s="368"/>
      <c r="AL512" s="368"/>
      <c r="AM512" s="368"/>
      <c r="AN512" s="368"/>
      <c r="AO512" s="368"/>
      <c r="AP512" s="368"/>
      <c r="AQ512" s="368"/>
      <c r="AR512" s="368"/>
      <c r="AS512" s="258"/>
    </row>
    <row r="513" spans="1:45" ht="30" hidden="1" outlineLevel="1">
      <c r="A513" s="456">
        <v>30</v>
      </c>
      <c r="B513" s="371" t="s">
        <v>1005</v>
      </c>
      <c r="C513" s="243" t="s">
        <v>22</v>
      </c>
      <c r="D513" s="247"/>
      <c r="E513" s="247"/>
      <c r="F513" s="247"/>
      <c r="G513" s="247"/>
      <c r="H513" s="247"/>
      <c r="I513" s="247"/>
      <c r="J513" s="247"/>
      <c r="K513" s="247"/>
      <c r="L513" s="247"/>
      <c r="M513" s="247"/>
      <c r="N513" s="247"/>
      <c r="O513" s="247"/>
      <c r="P513" s="247"/>
      <c r="Q513" s="247">
        <v>12</v>
      </c>
      <c r="R513" s="247"/>
      <c r="S513" s="247"/>
      <c r="T513" s="247"/>
      <c r="U513" s="247"/>
      <c r="V513" s="247"/>
      <c r="W513" s="247"/>
      <c r="X513" s="247"/>
      <c r="Y513" s="247"/>
      <c r="Z513" s="247"/>
      <c r="AA513" s="247"/>
      <c r="AB513" s="247"/>
      <c r="AC513" s="247"/>
      <c r="AD513" s="247"/>
      <c r="AE513" s="369"/>
      <c r="AF513" s="353"/>
      <c r="AG513" s="353"/>
      <c r="AH513" s="353"/>
      <c r="AI513" s="353"/>
      <c r="AJ513" s="353"/>
      <c r="AK513" s="353"/>
      <c r="AL513" s="358"/>
      <c r="AM513" s="358"/>
      <c r="AN513" s="358"/>
      <c r="AO513" s="358"/>
      <c r="AP513" s="358"/>
      <c r="AQ513" s="358"/>
      <c r="AR513" s="358"/>
      <c r="AS513" s="248">
        <f>SUM(AE513:AR513)</f>
        <v>0</v>
      </c>
    </row>
    <row r="514" spans="1:45" hidden="1" outlineLevel="1">
      <c r="A514" s="456"/>
      <c r="B514" s="374" t="s">
        <v>957</v>
      </c>
      <c r="C514" s="243" t="s">
        <v>145</v>
      </c>
      <c r="D514" s="247"/>
      <c r="E514" s="247"/>
      <c r="F514" s="247"/>
      <c r="G514" s="247"/>
      <c r="H514" s="247"/>
      <c r="I514" s="247"/>
      <c r="J514" s="247"/>
      <c r="K514" s="247"/>
      <c r="L514" s="247"/>
      <c r="M514" s="247"/>
      <c r="N514" s="247"/>
      <c r="O514" s="247"/>
      <c r="P514" s="247"/>
      <c r="Q514" s="247">
        <f>Q513</f>
        <v>12</v>
      </c>
      <c r="R514" s="247"/>
      <c r="S514" s="247"/>
      <c r="T514" s="247"/>
      <c r="U514" s="247"/>
      <c r="V514" s="247"/>
      <c r="W514" s="247"/>
      <c r="X514" s="247"/>
      <c r="Y514" s="247"/>
      <c r="Z514" s="247"/>
      <c r="AA514" s="247"/>
      <c r="AB514" s="247"/>
      <c r="AC514" s="247"/>
      <c r="AD514" s="247"/>
      <c r="AE514" s="354">
        <f>AE513</f>
        <v>0</v>
      </c>
      <c r="AF514" s="354">
        <f t="shared" ref="AF514" si="1470">AF513</f>
        <v>0</v>
      </c>
      <c r="AG514" s="354">
        <f t="shared" ref="AG514" si="1471">AG513</f>
        <v>0</v>
      </c>
      <c r="AH514" s="354">
        <f t="shared" ref="AH514" si="1472">AH513</f>
        <v>0</v>
      </c>
      <c r="AI514" s="354">
        <f t="shared" ref="AI514" si="1473">AI513</f>
        <v>0</v>
      </c>
      <c r="AJ514" s="354">
        <f t="shared" ref="AJ514" si="1474">AJ513</f>
        <v>0</v>
      </c>
      <c r="AK514" s="354">
        <f t="shared" ref="AK514" si="1475">AK513</f>
        <v>0</v>
      </c>
      <c r="AL514" s="354">
        <f t="shared" ref="AL514" si="1476">AL513</f>
        <v>0</v>
      </c>
      <c r="AM514" s="354">
        <f t="shared" ref="AM514" si="1477">AM513</f>
        <v>0</v>
      </c>
      <c r="AN514" s="354">
        <f t="shared" ref="AN514" si="1478">AN513</f>
        <v>0</v>
      </c>
      <c r="AO514" s="354">
        <f t="shared" ref="AO514" si="1479">AO513</f>
        <v>0</v>
      </c>
      <c r="AP514" s="354">
        <f t="shared" ref="AP514" si="1480">AP513</f>
        <v>0</v>
      </c>
      <c r="AQ514" s="354">
        <f t="shared" ref="AQ514" si="1481">AQ513</f>
        <v>0</v>
      </c>
      <c r="AR514" s="354">
        <f t="shared" ref="AR514" si="1482">AR513</f>
        <v>0</v>
      </c>
      <c r="AS514" s="258"/>
    </row>
    <row r="515" spans="1:45" hidden="1" outlineLevel="1">
      <c r="A515" s="456"/>
      <c r="B515" s="374"/>
      <c r="C515" s="243"/>
      <c r="D515" s="243"/>
      <c r="E515" s="243"/>
      <c r="F515" s="243"/>
      <c r="G515" s="243"/>
      <c r="H515" s="243"/>
      <c r="I515" s="243"/>
      <c r="J515" s="243"/>
      <c r="K515" s="243"/>
      <c r="L515" s="243"/>
      <c r="M515" s="243"/>
      <c r="N515" s="243"/>
      <c r="O515" s="243"/>
      <c r="P515" s="243"/>
      <c r="Q515" s="243"/>
      <c r="R515" s="243"/>
      <c r="S515" s="243"/>
      <c r="T515" s="243"/>
      <c r="U515" s="243"/>
      <c r="V515" s="243"/>
      <c r="W515" s="243"/>
      <c r="X515" s="243"/>
      <c r="Y515" s="243"/>
      <c r="Z515" s="243"/>
      <c r="AA515" s="243"/>
      <c r="AB515" s="243"/>
      <c r="AC515" s="243"/>
      <c r="AD515" s="243"/>
      <c r="AE515" s="355"/>
      <c r="AF515" s="368"/>
      <c r="AG515" s="368"/>
      <c r="AH515" s="368"/>
      <c r="AI515" s="368"/>
      <c r="AJ515" s="368"/>
      <c r="AK515" s="368"/>
      <c r="AL515" s="368"/>
      <c r="AM515" s="368"/>
      <c r="AN515" s="368"/>
      <c r="AO515" s="368"/>
      <c r="AP515" s="368"/>
      <c r="AQ515" s="368"/>
      <c r="AR515" s="368"/>
      <c r="AS515" s="258"/>
    </row>
    <row r="516" spans="1:45" hidden="1" outlineLevel="1">
      <c r="A516" s="456">
        <v>31</v>
      </c>
      <c r="B516" s="371" t="s">
        <v>1006</v>
      </c>
      <c r="C516" s="243" t="s">
        <v>22</v>
      </c>
      <c r="D516" s="247"/>
      <c r="E516" s="247"/>
      <c r="F516" s="247"/>
      <c r="G516" s="247"/>
      <c r="H516" s="247"/>
      <c r="I516" s="247"/>
      <c r="J516" s="247"/>
      <c r="K516" s="247"/>
      <c r="L516" s="247"/>
      <c r="M516" s="247"/>
      <c r="N516" s="247"/>
      <c r="O516" s="247"/>
      <c r="P516" s="247"/>
      <c r="Q516" s="247">
        <v>12</v>
      </c>
      <c r="R516" s="247"/>
      <c r="S516" s="247"/>
      <c r="T516" s="247"/>
      <c r="U516" s="247"/>
      <c r="V516" s="247"/>
      <c r="W516" s="247"/>
      <c r="X516" s="247"/>
      <c r="Y516" s="247"/>
      <c r="Z516" s="247"/>
      <c r="AA516" s="247"/>
      <c r="AB516" s="247"/>
      <c r="AC516" s="247"/>
      <c r="AD516" s="247"/>
      <c r="AE516" s="369"/>
      <c r="AF516" s="353"/>
      <c r="AG516" s="353"/>
      <c r="AH516" s="353"/>
      <c r="AI516" s="353"/>
      <c r="AJ516" s="353"/>
      <c r="AK516" s="353"/>
      <c r="AL516" s="358"/>
      <c r="AM516" s="358"/>
      <c r="AN516" s="358"/>
      <c r="AO516" s="358"/>
      <c r="AP516" s="358"/>
      <c r="AQ516" s="358"/>
      <c r="AR516" s="358"/>
      <c r="AS516" s="248">
        <f>SUM(AE516:AR516)</f>
        <v>0</v>
      </c>
    </row>
    <row r="517" spans="1:45" hidden="1" outlineLevel="1">
      <c r="A517" s="456"/>
      <c r="B517" s="374" t="s">
        <v>957</v>
      </c>
      <c r="C517" s="243" t="s">
        <v>145</v>
      </c>
      <c r="D517" s="247"/>
      <c r="E517" s="247"/>
      <c r="F517" s="247"/>
      <c r="G517" s="247"/>
      <c r="H517" s="247"/>
      <c r="I517" s="247"/>
      <c r="J517" s="247"/>
      <c r="K517" s="247"/>
      <c r="L517" s="247"/>
      <c r="M517" s="247"/>
      <c r="N517" s="247"/>
      <c r="O517" s="247"/>
      <c r="P517" s="247"/>
      <c r="Q517" s="247">
        <f>Q516</f>
        <v>12</v>
      </c>
      <c r="R517" s="247"/>
      <c r="S517" s="247"/>
      <c r="T517" s="247"/>
      <c r="U517" s="247"/>
      <c r="V517" s="247"/>
      <c r="W517" s="247"/>
      <c r="X517" s="247"/>
      <c r="Y517" s="247"/>
      <c r="Z517" s="247"/>
      <c r="AA517" s="247"/>
      <c r="AB517" s="247"/>
      <c r="AC517" s="247"/>
      <c r="AD517" s="247"/>
      <c r="AE517" s="354">
        <f>AE516</f>
        <v>0</v>
      </c>
      <c r="AF517" s="354">
        <f t="shared" ref="AF517" si="1483">AF516</f>
        <v>0</v>
      </c>
      <c r="AG517" s="354">
        <f t="shared" ref="AG517" si="1484">AG516</f>
        <v>0</v>
      </c>
      <c r="AH517" s="354">
        <f t="shared" ref="AH517" si="1485">AH516</f>
        <v>0</v>
      </c>
      <c r="AI517" s="354">
        <f t="shared" ref="AI517" si="1486">AI516</f>
        <v>0</v>
      </c>
      <c r="AJ517" s="354">
        <f t="shared" ref="AJ517" si="1487">AJ516</f>
        <v>0</v>
      </c>
      <c r="AK517" s="354">
        <f t="shared" ref="AK517" si="1488">AK516</f>
        <v>0</v>
      </c>
      <c r="AL517" s="354">
        <f t="shared" ref="AL517" si="1489">AL516</f>
        <v>0</v>
      </c>
      <c r="AM517" s="354">
        <f t="shared" ref="AM517" si="1490">AM516</f>
        <v>0</v>
      </c>
      <c r="AN517" s="354">
        <f t="shared" ref="AN517" si="1491">AN516</f>
        <v>0</v>
      </c>
      <c r="AO517" s="354">
        <f t="shared" ref="AO517" si="1492">AO516</f>
        <v>0</v>
      </c>
      <c r="AP517" s="354">
        <f t="shared" ref="AP517" si="1493">AP516</f>
        <v>0</v>
      </c>
      <c r="AQ517" s="354">
        <f t="shared" ref="AQ517" si="1494">AQ516</f>
        <v>0</v>
      </c>
      <c r="AR517" s="354">
        <f t="shared" ref="AR517" si="1495">AR516</f>
        <v>0</v>
      </c>
      <c r="AS517" s="258"/>
    </row>
    <row r="518" spans="1:45" hidden="1" outlineLevel="1">
      <c r="A518" s="456"/>
      <c r="B518" s="371"/>
      <c r="C518" s="243"/>
      <c r="D518" s="243"/>
      <c r="E518" s="243"/>
      <c r="F518" s="243"/>
      <c r="G518" s="243"/>
      <c r="H518" s="243"/>
      <c r="I518" s="243"/>
      <c r="J518" s="243"/>
      <c r="K518" s="243"/>
      <c r="L518" s="243"/>
      <c r="M518" s="243"/>
      <c r="N518" s="243"/>
      <c r="O518" s="243"/>
      <c r="P518" s="243"/>
      <c r="Q518" s="243"/>
      <c r="R518" s="243"/>
      <c r="S518" s="243"/>
      <c r="T518" s="243"/>
      <c r="U518" s="243"/>
      <c r="V518" s="243"/>
      <c r="W518" s="243"/>
      <c r="X518" s="243"/>
      <c r="Y518" s="243"/>
      <c r="Z518" s="243"/>
      <c r="AA518" s="243"/>
      <c r="AB518" s="243"/>
      <c r="AC518" s="243"/>
      <c r="AD518" s="243"/>
      <c r="AE518" s="355"/>
      <c r="AF518" s="368"/>
      <c r="AG518" s="368"/>
      <c r="AH518" s="368"/>
      <c r="AI518" s="368"/>
      <c r="AJ518" s="368"/>
      <c r="AK518" s="368"/>
      <c r="AL518" s="368"/>
      <c r="AM518" s="368"/>
      <c r="AN518" s="368"/>
      <c r="AO518" s="368"/>
      <c r="AP518" s="368"/>
      <c r="AQ518" s="368"/>
      <c r="AR518" s="368"/>
      <c r="AS518" s="258"/>
    </row>
    <row r="519" spans="1:45" hidden="1" outlineLevel="1">
      <c r="A519" s="456">
        <v>32</v>
      </c>
      <c r="B519" s="371" t="s">
        <v>1007</v>
      </c>
      <c r="C519" s="243" t="s">
        <v>22</v>
      </c>
      <c r="D519" s="247"/>
      <c r="E519" s="247"/>
      <c r="F519" s="247"/>
      <c r="G519" s="247"/>
      <c r="H519" s="247"/>
      <c r="I519" s="247"/>
      <c r="J519" s="247"/>
      <c r="K519" s="247"/>
      <c r="L519" s="247"/>
      <c r="M519" s="247"/>
      <c r="N519" s="247"/>
      <c r="O519" s="247"/>
      <c r="P519" s="247"/>
      <c r="Q519" s="247">
        <v>12</v>
      </c>
      <c r="R519" s="247"/>
      <c r="S519" s="247"/>
      <c r="T519" s="247"/>
      <c r="U519" s="247"/>
      <c r="V519" s="247"/>
      <c r="W519" s="247"/>
      <c r="X519" s="247"/>
      <c r="Y519" s="247"/>
      <c r="Z519" s="247"/>
      <c r="AA519" s="247"/>
      <c r="AB519" s="247"/>
      <c r="AC519" s="247"/>
      <c r="AD519" s="247"/>
      <c r="AE519" s="369"/>
      <c r="AF519" s="353"/>
      <c r="AG519" s="353"/>
      <c r="AH519" s="353"/>
      <c r="AI519" s="353"/>
      <c r="AJ519" s="353"/>
      <c r="AK519" s="353"/>
      <c r="AL519" s="358"/>
      <c r="AM519" s="358"/>
      <c r="AN519" s="358"/>
      <c r="AO519" s="358"/>
      <c r="AP519" s="358"/>
      <c r="AQ519" s="358"/>
      <c r="AR519" s="358"/>
      <c r="AS519" s="248">
        <f>SUM(AE519:AR519)</f>
        <v>0</v>
      </c>
    </row>
    <row r="520" spans="1:45" hidden="1" outlineLevel="1">
      <c r="A520" s="456"/>
      <c r="B520" s="374" t="s">
        <v>957</v>
      </c>
      <c r="C520" s="243" t="s">
        <v>145</v>
      </c>
      <c r="D520" s="247"/>
      <c r="E520" s="247"/>
      <c r="F520" s="247"/>
      <c r="G520" s="247"/>
      <c r="H520" s="247"/>
      <c r="I520" s="247"/>
      <c r="J520" s="247"/>
      <c r="K520" s="247"/>
      <c r="L520" s="247"/>
      <c r="M520" s="247"/>
      <c r="N520" s="247"/>
      <c r="O520" s="247"/>
      <c r="P520" s="247"/>
      <c r="Q520" s="247">
        <f>Q519</f>
        <v>12</v>
      </c>
      <c r="R520" s="247"/>
      <c r="S520" s="247"/>
      <c r="T520" s="247"/>
      <c r="U520" s="247"/>
      <c r="V520" s="247"/>
      <c r="W520" s="247"/>
      <c r="X520" s="247"/>
      <c r="Y520" s="247"/>
      <c r="Z520" s="247"/>
      <c r="AA520" s="247"/>
      <c r="AB520" s="247"/>
      <c r="AC520" s="247"/>
      <c r="AD520" s="247"/>
      <c r="AE520" s="354">
        <f>AE519</f>
        <v>0</v>
      </c>
      <c r="AF520" s="354">
        <f t="shared" ref="AF520" si="1496">AF519</f>
        <v>0</v>
      </c>
      <c r="AG520" s="354">
        <f t="shared" ref="AG520" si="1497">AG519</f>
        <v>0</v>
      </c>
      <c r="AH520" s="354">
        <f t="shared" ref="AH520" si="1498">AH519</f>
        <v>0</v>
      </c>
      <c r="AI520" s="354">
        <f t="shared" ref="AI520" si="1499">AI519</f>
        <v>0</v>
      </c>
      <c r="AJ520" s="354">
        <f t="shared" ref="AJ520" si="1500">AJ519</f>
        <v>0</v>
      </c>
      <c r="AK520" s="354">
        <f t="shared" ref="AK520" si="1501">AK519</f>
        <v>0</v>
      </c>
      <c r="AL520" s="354">
        <f t="shared" ref="AL520" si="1502">AL519</f>
        <v>0</v>
      </c>
      <c r="AM520" s="354">
        <f t="shared" ref="AM520" si="1503">AM519</f>
        <v>0</v>
      </c>
      <c r="AN520" s="354">
        <f t="shared" ref="AN520" si="1504">AN519</f>
        <v>0</v>
      </c>
      <c r="AO520" s="354">
        <f t="shared" ref="AO520" si="1505">AO519</f>
        <v>0</v>
      </c>
      <c r="AP520" s="354">
        <f t="shared" ref="AP520" si="1506">AP519</f>
        <v>0</v>
      </c>
      <c r="AQ520" s="354">
        <f t="shared" ref="AQ520" si="1507">AQ519</f>
        <v>0</v>
      </c>
      <c r="AR520" s="354">
        <f t="shared" ref="AR520" si="1508">AR519</f>
        <v>0</v>
      </c>
      <c r="AS520" s="258"/>
    </row>
    <row r="521" spans="1:45" hidden="1" outlineLevel="1">
      <c r="A521" s="456"/>
      <c r="B521" s="371"/>
      <c r="C521" s="243"/>
      <c r="D521" s="243"/>
      <c r="E521" s="243"/>
      <c r="F521" s="243"/>
      <c r="G521" s="243"/>
      <c r="H521" s="243"/>
      <c r="I521" s="243"/>
      <c r="J521" s="243"/>
      <c r="K521" s="243"/>
      <c r="L521" s="243"/>
      <c r="M521" s="243"/>
      <c r="N521" s="243"/>
      <c r="O521" s="243"/>
      <c r="P521" s="243"/>
      <c r="Q521" s="243"/>
      <c r="R521" s="243"/>
      <c r="S521" s="243"/>
      <c r="T521" s="243"/>
      <c r="U521" s="243"/>
      <c r="V521" s="243"/>
      <c r="W521" s="243"/>
      <c r="X521" s="243"/>
      <c r="Y521" s="243"/>
      <c r="Z521" s="243"/>
      <c r="AA521" s="243"/>
      <c r="AB521" s="243"/>
      <c r="AC521" s="243"/>
      <c r="AD521" s="243"/>
      <c r="AE521" s="355"/>
      <c r="AF521" s="368"/>
      <c r="AG521" s="368"/>
      <c r="AH521" s="368"/>
      <c r="AI521" s="368"/>
      <c r="AJ521" s="368"/>
      <c r="AK521" s="368"/>
      <c r="AL521" s="368"/>
      <c r="AM521" s="368"/>
      <c r="AN521" s="368"/>
      <c r="AO521" s="368"/>
      <c r="AP521" s="368"/>
      <c r="AQ521" s="368"/>
      <c r="AR521" s="368"/>
      <c r="AS521" s="258"/>
    </row>
    <row r="522" spans="1:45" ht="15.75" hidden="1" outlineLevel="1">
      <c r="A522" s="456"/>
      <c r="B522" s="435" t="s">
        <v>462</v>
      </c>
      <c r="C522" s="243"/>
      <c r="D522" s="243"/>
      <c r="E522" s="243"/>
      <c r="F522" s="243"/>
      <c r="G522" s="243"/>
      <c r="H522" s="243"/>
      <c r="I522" s="243"/>
      <c r="J522" s="243"/>
      <c r="K522" s="243"/>
      <c r="L522" s="243"/>
      <c r="M522" s="243"/>
      <c r="N522" s="243"/>
      <c r="O522" s="243"/>
      <c r="P522" s="243"/>
      <c r="Q522" s="243"/>
      <c r="R522" s="243"/>
      <c r="S522" s="243"/>
      <c r="T522" s="243"/>
      <c r="U522" s="243"/>
      <c r="V522" s="243"/>
      <c r="W522" s="243"/>
      <c r="X522" s="243"/>
      <c r="Y522" s="243"/>
      <c r="Z522" s="243"/>
      <c r="AA522" s="243"/>
      <c r="AB522" s="243"/>
      <c r="AC522" s="243"/>
      <c r="AD522" s="243"/>
      <c r="AE522" s="355"/>
      <c r="AF522" s="368"/>
      <c r="AG522" s="368"/>
      <c r="AH522" s="368"/>
      <c r="AI522" s="368"/>
      <c r="AJ522" s="368"/>
      <c r="AK522" s="368"/>
      <c r="AL522" s="368"/>
      <c r="AM522" s="368"/>
      <c r="AN522" s="368"/>
      <c r="AO522" s="368"/>
      <c r="AP522" s="368"/>
      <c r="AQ522" s="368"/>
      <c r="AR522" s="368"/>
      <c r="AS522" s="258"/>
    </row>
    <row r="523" spans="1:45" hidden="1" outlineLevel="1">
      <c r="A523" s="456">
        <v>33</v>
      </c>
      <c r="B523" s="371" t="s">
        <v>108</v>
      </c>
      <c r="C523" s="243" t="s">
        <v>22</v>
      </c>
      <c r="D523" s="247"/>
      <c r="E523" s="247"/>
      <c r="F523" s="247"/>
      <c r="G523" s="247"/>
      <c r="H523" s="247"/>
      <c r="I523" s="247"/>
      <c r="J523" s="247"/>
      <c r="K523" s="247"/>
      <c r="L523" s="247"/>
      <c r="M523" s="247"/>
      <c r="N523" s="247"/>
      <c r="O523" s="247"/>
      <c r="P523" s="247"/>
      <c r="Q523" s="247">
        <v>0</v>
      </c>
      <c r="R523" s="247"/>
      <c r="S523" s="247"/>
      <c r="T523" s="247"/>
      <c r="U523" s="247"/>
      <c r="V523" s="247"/>
      <c r="W523" s="247"/>
      <c r="X523" s="247"/>
      <c r="Y523" s="247"/>
      <c r="Z523" s="247"/>
      <c r="AA523" s="247"/>
      <c r="AB523" s="247"/>
      <c r="AC523" s="247"/>
      <c r="AD523" s="247"/>
      <c r="AE523" s="369"/>
      <c r="AF523" s="353"/>
      <c r="AG523" s="353"/>
      <c r="AH523" s="353"/>
      <c r="AI523" s="353"/>
      <c r="AJ523" s="353"/>
      <c r="AK523" s="353"/>
      <c r="AL523" s="358"/>
      <c r="AM523" s="358"/>
      <c r="AN523" s="358"/>
      <c r="AO523" s="358"/>
      <c r="AP523" s="358"/>
      <c r="AQ523" s="358"/>
      <c r="AR523" s="358"/>
      <c r="AS523" s="248">
        <f>SUM(AE523:AR523)</f>
        <v>0</v>
      </c>
    </row>
    <row r="524" spans="1:45" hidden="1" outlineLevel="1">
      <c r="A524" s="456"/>
      <c r="B524" s="374" t="s">
        <v>957</v>
      </c>
      <c r="C524" s="243" t="s">
        <v>145</v>
      </c>
      <c r="D524" s="247"/>
      <c r="E524" s="247"/>
      <c r="F524" s="247"/>
      <c r="G524" s="247"/>
      <c r="H524" s="247"/>
      <c r="I524" s="247"/>
      <c r="J524" s="247"/>
      <c r="K524" s="247"/>
      <c r="L524" s="247"/>
      <c r="M524" s="247"/>
      <c r="N524" s="247"/>
      <c r="O524" s="247"/>
      <c r="P524" s="247"/>
      <c r="Q524" s="247">
        <f>Q523</f>
        <v>0</v>
      </c>
      <c r="R524" s="247"/>
      <c r="S524" s="247"/>
      <c r="T524" s="247"/>
      <c r="U524" s="247"/>
      <c r="V524" s="247"/>
      <c r="W524" s="247"/>
      <c r="X524" s="247"/>
      <c r="Y524" s="247"/>
      <c r="Z524" s="247"/>
      <c r="AA524" s="247"/>
      <c r="AB524" s="247"/>
      <c r="AC524" s="247"/>
      <c r="AD524" s="247"/>
      <c r="AE524" s="354">
        <f>AE523</f>
        <v>0</v>
      </c>
      <c r="AF524" s="354">
        <f t="shared" ref="AF524" si="1509">AF523</f>
        <v>0</v>
      </c>
      <c r="AG524" s="354">
        <f t="shared" ref="AG524" si="1510">AG523</f>
        <v>0</v>
      </c>
      <c r="AH524" s="354">
        <f t="shared" ref="AH524" si="1511">AH523</f>
        <v>0</v>
      </c>
      <c r="AI524" s="354">
        <f t="shared" ref="AI524" si="1512">AI523</f>
        <v>0</v>
      </c>
      <c r="AJ524" s="354">
        <f t="shared" ref="AJ524" si="1513">AJ523</f>
        <v>0</v>
      </c>
      <c r="AK524" s="354">
        <f t="shared" ref="AK524" si="1514">AK523</f>
        <v>0</v>
      </c>
      <c r="AL524" s="354">
        <f t="shared" ref="AL524" si="1515">AL523</f>
        <v>0</v>
      </c>
      <c r="AM524" s="354">
        <f t="shared" ref="AM524" si="1516">AM523</f>
        <v>0</v>
      </c>
      <c r="AN524" s="354">
        <f t="shared" ref="AN524" si="1517">AN523</f>
        <v>0</v>
      </c>
      <c r="AO524" s="354">
        <f t="shared" ref="AO524" si="1518">AO523</f>
        <v>0</v>
      </c>
      <c r="AP524" s="354">
        <f t="shared" ref="AP524" si="1519">AP523</f>
        <v>0</v>
      </c>
      <c r="AQ524" s="354">
        <f t="shared" ref="AQ524" si="1520">AQ523</f>
        <v>0</v>
      </c>
      <c r="AR524" s="354">
        <f t="shared" ref="AR524" si="1521">AR523</f>
        <v>0</v>
      </c>
      <c r="AS524" s="258"/>
    </row>
    <row r="525" spans="1:45" hidden="1" outlineLevel="1">
      <c r="A525" s="456"/>
      <c r="B525" s="371"/>
      <c r="C525" s="243"/>
      <c r="D525" s="243"/>
      <c r="E525" s="243"/>
      <c r="F525" s="243"/>
      <c r="G525" s="243"/>
      <c r="H525" s="243"/>
      <c r="I525" s="243"/>
      <c r="J525" s="243"/>
      <c r="K525" s="243"/>
      <c r="L525" s="243"/>
      <c r="M525" s="243"/>
      <c r="N525" s="243"/>
      <c r="O525" s="243"/>
      <c r="P525" s="243"/>
      <c r="Q525" s="243"/>
      <c r="R525" s="243"/>
      <c r="S525" s="243"/>
      <c r="T525" s="243"/>
      <c r="U525" s="243"/>
      <c r="V525" s="243"/>
      <c r="W525" s="243"/>
      <c r="X525" s="243"/>
      <c r="Y525" s="243"/>
      <c r="Z525" s="243"/>
      <c r="AA525" s="243"/>
      <c r="AB525" s="243"/>
      <c r="AC525" s="243"/>
      <c r="AD525" s="243"/>
      <c r="AE525" s="355"/>
      <c r="AF525" s="368"/>
      <c r="AG525" s="368"/>
      <c r="AH525" s="368"/>
      <c r="AI525" s="368"/>
      <c r="AJ525" s="368"/>
      <c r="AK525" s="368"/>
      <c r="AL525" s="368"/>
      <c r="AM525" s="368"/>
      <c r="AN525" s="368"/>
      <c r="AO525" s="368"/>
      <c r="AP525" s="368"/>
      <c r="AQ525" s="368"/>
      <c r="AR525" s="368"/>
      <c r="AS525" s="258"/>
    </row>
    <row r="526" spans="1:45" hidden="1" outlineLevel="1">
      <c r="A526" s="456">
        <v>34</v>
      </c>
      <c r="B526" s="371" t="s">
        <v>109</v>
      </c>
      <c r="C526" s="243" t="s">
        <v>22</v>
      </c>
      <c r="D526" s="247"/>
      <c r="E526" s="247"/>
      <c r="F526" s="247"/>
      <c r="G526" s="247"/>
      <c r="H526" s="247"/>
      <c r="I526" s="247"/>
      <c r="J526" s="247"/>
      <c r="K526" s="247"/>
      <c r="L526" s="247"/>
      <c r="M526" s="247"/>
      <c r="N526" s="247"/>
      <c r="O526" s="247"/>
      <c r="P526" s="247"/>
      <c r="Q526" s="247">
        <v>0</v>
      </c>
      <c r="R526" s="247"/>
      <c r="S526" s="247"/>
      <c r="T526" s="247"/>
      <c r="U526" s="247"/>
      <c r="V526" s="247"/>
      <c r="W526" s="247"/>
      <c r="X526" s="247"/>
      <c r="Y526" s="247"/>
      <c r="Z526" s="247"/>
      <c r="AA526" s="247"/>
      <c r="AB526" s="247"/>
      <c r="AC526" s="247"/>
      <c r="AD526" s="247"/>
      <c r="AE526" s="369"/>
      <c r="AF526" s="353"/>
      <c r="AG526" s="353"/>
      <c r="AH526" s="353"/>
      <c r="AI526" s="353"/>
      <c r="AJ526" s="353"/>
      <c r="AK526" s="353"/>
      <c r="AL526" s="358"/>
      <c r="AM526" s="358"/>
      <c r="AN526" s="358"/>
      <c r="AO526" s="358"/>
      <c r="AP526" s="358"/>
      <c r="AQ526" s="358"/>
      <c r="AR526" s="358"/>
      <c r="AS526" s="248">
        <f>SUM(AE526:AR526)</f>
        <v>0</v>
      </c>
    </row>
    <row r="527" spans="1:45" hidden="1" outlineLevel="1">
      <c r="A527" s="456"/>
      <c r="B527" s="374" t="s">
        <v>957</v>
      </c>
      <c r="C527" s="243" t="s">
        <v>145</v>
      </c>
      <c r="D527" s="247"/>
      <c r="E527" s="247"/>
      <c r="F527" s="247"/>
      <c r="G527" s="247"/>
      <c r="H527" s="247"/>
      <c r="I527" s="247"/>
      <c r="J527" s="247"/>
      <c r="K527" s="247"/>
      <c r="L527" s="247"/>
      <c r="M527" s="247"/>
      <c r="N527" s="247"/>
      <c r="O527" s="247"/>
      <c r="P527" s="247"/>
      <c r="Q527" s="247">
        <f>Q526</f>
        <v>0</v>
      </c>
      <c r="R527" s="247"/>
      <c r="S527" s="247"/>
      <c r="T527" s="247"/>
      <c r="U527" s="247"/>
      <c r="V527" s="247"/>
      <c r="W527" s="247"/>
      <c r="X527" s="247"/>
      <c r="Y527" s="247"/>
      <c r="Z527" s="247"/>
      <c r="AA527" s="247"/>
      <c r="AB527" s="247"/>
      <c r="AC527" s="247"/>
      <c r="AD527" s="247"/>
      <c r="AE527" s="354">
        <f>AE526</f>
        <v>0</v>
      </c>
      <c r="AF527" s="354">
        <f t="shared" ref="AF527" si="1522">AF526</f>
        <v>0</v>
      </c>
      <c r="AG527" s="354">
        <f t="shared" ref="AG527" si="1523">AG526</f>
        <v>0</v>
      </c>
      <c r="AH527" s="354">
        <f t="shared" ref="AH527" si="1524">AH526</f>
        <v>0</v>
      </c>
      <c r="AI527" s="354">
        <f t="shared" ref="AI527" si="1525">AI526</f>
        <v>0</v>
      </c>
      <c r="AJ527" s="354">
        <f t="shared" ref="AJ527" si="1526">AJ526</f>
        <v>0</v>
      </c>
      <c r="AK527" s="354">
        <f t="shared" ref="AK527" si="1527">AK526</f>
        <v>0</v>
      </c>
      <c r="AL527" s="354">
        <f t="shared" ref="AL527" si="1528">AL526</f>
        <v>0</v>
      </c>
      <c r="AM527" s="354">
        <f t="shared" ref="AM527" si="1529">AM526</f>
        <v>0</v>
      </c>
      <c r="AN527" s="354">
        <f t="shared" ref="AN527" si="1530">AN526</f>
        <v>0</v>
      </c>
      <c r="AO527" s="354">
        <f t="shared" ref="AO527" si="1531">AO526</f>
        <v>0</v>
      </c>
      <c r="AP527" s="354">
        <f t="shared" ref="AP527" si="1532">AP526</f>
        <v>0</v>
      </c>
      <c r="AQ527" s="354">
        <f t="shared" ref="AQ527" si="1533">AQ526</f>
        <v>0</v>
      </c>
      <c r="AR527" s="354">
        <f t="shared" ref="AR527" si="1534">AR526</f>
        <v>0</v>
      </c>
      <c r="AS527" s="258"/>
    </row>
    <row r="528" spans="1:45" hidden="1" outlineLevel="1">
      <c r="A528" s="456"/>
      <c r="B528" s="371"/>
      <c r="C528" s="243"/>
      <c r="D528" s="243"/>
      <c r="E528" s="243"/>
      <c r="F528" s="243"/>
      <c r="G528" s="243"/>
      <c r="H528" s="243"/>
      <c r="I528" s="243"/>
      <c r="J528" s="243"/>
      <c r="K528" s="243"/>
      <c r="L528" s="243"/>
      <c r="M528" s="243"/>
      <c r="N528" s="243"/>
      <c r="O528" s="243"/>
      <c r="P528" s="243"/>
      <c r="Q528" s="243"/>
      <c r="R528" s="243"/>
      <c r="S528" s="243"/>
      <c r="T528" s="243"/>
      <c r="U528" s="243"/>
      <c r="V528" s="243"/>
      <c r="W528" s="243"/>
      <c r="X528" s="243"/>
      <c r="Y528" s="243"/>
      <c r="Z528" s="243"/>
      <c r="AA528" s="243"/>
      <c r="AB528" s="243"/>
      <c r="AC528" s="243"/>
      <c r="AD528" s="243"/>
      <c r="AE528" s="355"/>
      <c r="AF528" s="368"/>
      <c r="AG528" s="368"/>
      <c r="AH528" s="368"/>
      <c r="AI528" s="368"/>
      <c r="AJ528" s="368"/>
      <c r="AK528" s="368"/>
      <c r="AL528" s="368"/>
      <c r="AM528" s="368"/>
      <c r="AN528" s="368"/>
      <c r="AO528" s="368"/>
      <c r="AP528" s="368"/>
      <c r="AQ528" s="368"/>
      <c r="AR528" s="368"/>
      <c r="AS528" s="258"/>
    </row>
    <row r="529" spans="1:45" hidden="1" outlineLevel="1">
      <c r="A529" s="456">
        <v>35</v>
      </c>
      <c r="B529" s="371" t="s">
        <v>110</v>
      </c>
      <c r="C529" s="243" t="s">
        <v>22</v>
      </c>
      <c r="D529" s="247"/>
      <c r="E529" s="247"/>
      <c r="F529" s="247"/>
      <c r="G529" s="247"/>
      <c r="H529" s="247"/>
      <c r="I529" s="247"/>
      <c r="J529" s="247"/>
      <c r="K529" s="247"/>
      <c r="L529" s="247"/>
      <c r="M529" s="247"/>
      <c r="N529" s="247"/>
      <c r="O529" s="247"/>
      <c r="P529" s="247"/>
      <c r="Q529" s="247">
        <v>0</v>
      </c>
      <c r="R529" s="247"/>
      <c r="S529" s="247"/>
      <c r="T529" s="247"/>
      <c r="U529" s="247"/>
      <c r="V529" s="247"/>
      <c r="W529" s="247"/>
      <c r="X529" s="247"/>
      <c r="Y529" s="247"/>
      <c r="Z529" s="247"/>
      <c r="AA529" s="247"/>
      <c r="AB529" s="247"/>
      <c r="AC529" s="247"/>
      <c r="AD529" s="247"/>
      <c r="AE529" s="369"/>
      <c r="AF529" s="353"/>
      <c r="AG529" s="353"/>
      <c r="AH529" s="353"/>
      <c r="AI529" s="353"/>
      <c r="AJ529" s="353"/>
      <c r="AK529" s="353"/>
      <c r="AL529" s="358"/>
      <c r="AM529" s="358"/>
      <c r="AN529" s="358"/>
      <c r="AO529" s="358"/>
      <c r="AP529" s="358"/>
      <c r="AQ529" s="358"/>
      <c r="AR529" s="358"/>
      <c r="AS529" s="248">
        <f>SUM(AE529:AR529)</f>
        <v>0</v>
      </c>
    </row>
    <row r="530" spans="1:45" hidden="1" outlineLevel="1">
      <c r="A530" s="456"/>
      <c r="B530" s="374" t="s">
        <v>957</v>
      </c>
      <c r="C530" s="243" t="s">
        <v>145</v>
      </c>
      <c r="D530" s="247"/>
      <c r="E530" s="247"/>
      <c r="F530" s="247"/>
      <c r="G530" s="247"/>
      <c r="H530" s="247"/>
      <c r="I530" s="247"/>
      <c r="J530" s="247"/>
      <c r="K530" s="247"/>
      <c r="L530" s="247"/>
      <c r="M530" s="247"/>
      <c r="N530" s="247"/>
      <c r="O530" s="247"/>
      <c r="P530" s="247"/>
      <c r="Q530" s="247">
        <f>Q529</f>
        <v>0</v>
      </c>
      <c r="R530" s="247"/>
      <c r="S530" s="247"/>
      <c r="T530" s="247"/>
      <c r="U530" s="247"/>
      <c r="V530" s="247"/>
      <c r="W530" s="247"/>
      <c r="X530" s="247"/>
      <c r="Y530" s="247"/>
      <c r="Z530" s="247"/>
      <c r="AA530" s="247"/>
      <c r="AB530" s="247"/>
      <c r="AC530" s="247"/>
      <c r="AD530" s="247"/>
      <c r="AE530" s="354">
        <f>AE529</f>
        <v>0</v>
      </c>
      <c r="AF530" s="354">
        <f t="shared" ref="AF530" si="1535">AF529</f>
        <v>0</v>
      </c>
      <c r="AG530" s="354">
        <f t="shared" ref="AG530" si="1536">AG529</f>
        <v>0</v>
      </c>
      <c r="AH530" s="354">
        <f t="shared" ref="AH530" si="1537">AH529</f>
        <v>0</v>
      </c>
      <c r="AI530" s="354">
        <f t="shared" ref="AI530" si="1538">AI529</f>
        <v>0</v>
      </c>
      <c r="AJ530" s="354">
        <f t="shared" ref="AJ530" si="1539">AJ529</f>
        <v>0</v>
      </c>
      <c r="AK530" s="354">
        <f t="shared" ref="AK530" si="1540">AK529</f>
        <v>0</v>
      </c>
      <c r="AL530" s="354">
        <f t="shared" ref="AL530" si="1541">AL529</f>
        <v>0</v>
      </c>
      <c r="AM530" s="354">
        <f t="shared" ref="AM530" si="1542">AM529</f>
        <v>0</v>
      </c>
      <c r="AN530" s="354">
        <f t="shared" ref="AN530" si="1543">AN529</f>
        <v>0</v>
      </c>
      <c r="AO530" s="354">
        <f t="shared" ref="AO530" si="1544">AO529</f>
        <v>0</v>
      </c>
      <c r="AP530" s="354">
        <f t="shared" ref="AP530" si="1545">AP529</f>
        <v>0</v>
      </c>
      <c r="AQ530" s="354">
        <f t="shared" ref="AQ530" si="1546">AQ529</f>
        <v>0</v>
      </c>
      <c r="AR530" s="354">
        <f t="shared" ref="AR530" si="1547">AR529</f>
        <v>0</v>
      </c>
      <c r="AS530" s="258"/>
    </row>
    <row r="531" spans="1:45" hidden="1" outlineLevel="1">
      <c r="A531" s="456"/>
      <c r="B531" s="374"/>
      <c r="C531" s="243"/>
      <c r="D531" s="243"/>
      <c r="E531" s="243"/>
      <c r="F531" s="243"/>
      <c r="G531" s="243"/>
      <c r="H531" s="243"/>
      <c r="I531" s="243"/>
      <c r="J531" s="243"/>
      <c r="K531" s="243"/>
      <c r="L531" s="243"/>
      <c r="M531" s="243"/>
      <c r="N531" s="243"/>
      <c r="O531" s="243"/>
      <c r="P531" s="243"/>
      <c r="Q531" s="243"/>
      <c r="R531" s="243"/>
      <c r="S531" s="243"/>
      <c r="T531" s="243"/>
      <c r="U531" s="243"/>
      <c r="V531" s="243"/>
      <c r="W531" s="243"/>
      <c r="X531" s="243"/>
      <c r="Y531" s="243"/>
      <c r="Z531" s="243"/>
      <c r="AA531" s="243"/>
      <c r="AB531" s="243"/>
      <c r="AC531" s="243"/>
      <c r="AD531" s="243"/>
      <c r="AE531" s="355"/>
      <c r="AF531" s="368"/>
      <c r="AG531" s="368"/>
      <c r="AH531" s="368"/>
      <c r="AI531" s="368"/>
      <c r="AJ531" s="368"/>
      <c r="AK531" s="368"/>
      <c r="AL531" s="368"/>
      <c r="AM531" s="368"/>
      <c r="AN531" s="368"/>
      <c r="AO531" s="368"/>
      <c r="AP531" s="368"/>
      <c r="AQ531" s="368"/>
      <c r="AR531" s="368"/>
      <c r="AS531" s="258"/>
    </row>
    <row r="532" spans="1:45" outlineLevel="1">
      <c r="A532" s="456"/>
      <c r="B532" s="374"/>
      <c r="C532" s="243"/>
      <c r="D532" s="243"/>
      <c r="E532" s="243"/>
      <c r="F532" s="243"/>
      <c r="G532" s="243"/>
      <c r="H532" s="243"/>
      <c r="I532" s="243"/>
      <c r="J532" s="243"/>
      <c r="K532" s="243"/>
      <c r="L532" s="243"/>
      <c r="M532" s="243"/>
      <c r="N532" s="243"/>
      <c r="O532" s="243"/>
      <c r="P532" s="243"/>
      <c r="Q532" s="243"/>
      <c r="R532" s="243"/>
      <c r="S532" s="243"/>
      <c r="T532" s="243"/>
      <c r="U532" s="243"/>
      <c r="V532" s="243"/>
      <c r="W532" s="243"/>
      <c r="X532" s="243"/>
      <c r="Y532" s="243"/>
      <c r="Z532" s="243"/>
      <c r="AA532" s="243"/>
      <c r="AB532" s="243"/>
      <c r="AC532" s="243"/>
      <c r="AD532" s="243"/>
      <c r="AE532" s="355"/>
      <c r="AF532" s="368"/>
      <c r="AG532" s="368"/>
      <c r="AH532" s="368"/>
      <c r="AI532" s="368"/>
      <c r="AJ532" s="368"/>
      <c r="AK532" s="368"/>
      <c r="AL532" s="368"/>
      <c r="AM532" s="368"/>
      <c r="AN532" s="368"/>
      <c r="AO532" s="368"/>
      <c r="AP532" s="368"/>
      <c r="AQ532" s="368"/>
      <c r="AR532" s="368"/>
      <c r="AS532" s="258"/>
    </row>
    <row r="533" spans="1:45" ht="15.75" outlineLevel="1">
      <c r="A533" s="456"/>
      <c r="B533" s="435" t="s">
        <v>463</v>
      </c>
      <c r="C533" s="243"/>
      <c r="D533" s="243"/>
      <c r="E533" s="243"/>
      <c r="F533" s="243"/>
      <c r="G533" s="243"/>
      <c r="H533" s="243"/>
      <c r="I533" s="243"/>
      <c r="J533" s="243"/>
      <c r="K533" s="243"/>
      <c r="L533" s="243"/>
      <c r="M533" s="243"/>
      <c r="N533" s="243"/>
      <c r="O533" s="243"/>
      <c r="P533" s="243"/>
      <c r="Q533" s="243"/>
      <c r="R533" s="243"/>
      <c r="S533" s="243"/>
      <c r="T533" s="243"/>
      <c r="U533" s="243"/>
      <c r="V533" s="243"/>
      <c r="W533" s="243"/>
      <c r="X533" s="243"/>
      <c r="Y533" s="243"/>
      <c r="Z533" s="243"/>
      <c r="AA533" s="243"/>
      <c r="AB533" s="243"/>
      <c r="AC533" s="243"/>
      <c r="AD533" s="243"/>
      <c r="AE533" s="355"/>
      <c r="AF533" s="368"/>
      <c r="AG533" s="368"/>
      <c r="AH533" s="368"/>
      <c r="AI533" s="368"/>
      <c r="AJ533" s="368"/>
      <c r="AK533" s="368"/>
      <c r="AL533" s="368"/>
      <c r="AM533" s="368"/>
      <c r="AN533" s="368"/>
      <c r="AO533" s="368"/>
      <c r="AP533" s="368"/>
      <c r="AQ533" s="368"/>
      <c r="AR533" s="368"/>
      <c r="AS533" s="258"/>
    </row>
    <row r="534" spans="1:45" ht="30" outlineLevel="1">
      <c r="A534" s="456">
        <v>36</v>
      </c>
      <c r="B534" s="371" t="s">
        <v>1138</v>
      </c>
      <c r="C534" s="243" t="s">
        <v>22</v>
      </c>
      <c r="D534" s="247">
        <v>106940</v>
      </c>
      <c r="E534" s="247">
        <v>106940</v>
      </c>
      <c r="F534" s="247">
        <v>106940</v>
      </c>
      <c r="G534" s="247">
        <v>106940</v>
      </c>
      <c r="H534" s="247">
        <v>106940</v>
      </c>
      <c r="I534" s="247">
        <v>106940</v>
      </c>
      <c r="J534" s="247"/>
      <c r="K534" s="247"/>
      <c r="L534" s="247"/>
      <c r="M534" s="247"/>
      <c r="N534" s="247"/>
      <c r="O534" s="247"/>
      <c r="P534" s="247"/>
      <c r="Q534" s="247">
        <v>12</v>
      </c>
      <c r="R534" s="247">
        <v>20</v>
      </c>
      <c r="S534" s="247">
        <v>20</v>
      </c>
      <c r="T534" s="247">
        <v>20</v>
      </c>
      <c r="U534" s="247">
        <v>20</v>
      </c>
      <c r="V534" s="247">
        <v>20</v>
      </c>
      <c r="W534" s="247">
        <v>20</v>
      </c>
      <c r="X534" s="247"/>
      <c r="Y534" s="247"/>
      <c r="Z534" s="247"/>
      <c r="AA534" s="247"/>
      <c r="AB534" s="247"/>
      <c r="AC534" s="247"/>
      <c r="AD534" s="247"/>
      <c r="AE534" s="369">
        <v>1</v>
      </c>
      <c r="AF534" s="353"/>
      <c r="AG534" s="353"/>
      <c r="AH534" s="353"/>
      <c r="AI534" s="353"/>
      <c r="AJ534" s="353"/>
      <c r="AK534" s="353"/>
      <c r="AL534" s="358"/>
      <c r="AM534" s="358"/>
      <c r="AN534" s="358"/>
      <c r="AO534" s="358"/>
      <c r="AP534" s="358"/>
      <c r="AQ534" s="358"/>
      <c r="AR534" s="358"/>
      <c r="AS534" s="248">
        <f>SUM(AE534:AR534)</f>
        <v>1</v>
      </c>
    </row>
    <row r="535" spans="1:45" outlineLevel="1">
      <c r="A535" s="456"/>
      <c r="B535" s="374" t="s">
        <v>957</v>
      </c>
      <c r="C535" s="243" t="s">
        <v>145</v>
      </c>
      <c r="D535" s="247"/>
      <c r="E535" s="247"/>
      <c r="F535" s="247"/>
      <c r="G535" s="247"/>
      <c r="H535" s="247"/>
      <c r="I535" s="247"/>
      <c r="J535" s="247"/>
      <c r="K535" s="247"/>
      <c r="L535" s="247"/>
      <c r="M535" s="247"/>
      <c r="N535" s="247"/>
      <c r="O535" s="247"/>
      <c r="P535" s="247"/>
      <c r="Q535" s="247">
        <f>Q534</f>
        <v>12</v>
      </c>
      <c r="R535" s="247"/>
      <c r="S535" s="247"/>
      <c r="T535" s="247"/>
      <c r="U535" s="247"/>
      <c r="V535" s="247"/>
      <c r="W535" s="247"/>
      <c r="X535" s="247"/>
      <c r="Y535" s="247"/>
      <c r="Z535" s="247"/>
      <c r="AA535" s="247"/>
      <c r="AB535" s="247"/>
      <c r="AC535" s="247"/>
      <c r="AD535" s="247"/>
      <c r="AE535" s="354">
        <f>AE534</f>
        <v>1</v>
      </c>
      <c r="AF535" s="354">
        <f t="shared" ref="AF535" si="1548">AF534</f>
        <v>0</v>
      </c>
      <c r="AG535" s="354">
        <f t="shared" ref="AG535" si="1549">AG534</f>
        <v>0</v>
      </c>
      <c r="AH535" s="354">
        <f t="shared" ref="AH535" si="1550">AH534</f>
        <v>0</v>
      </c>
      <c r="AI535" s="354">
        <f t="shared" ref="AI535" si="1551">AI534</f>
        <v>0</v>
      </c>
      <c r="AJ535" s="354">
        <f t="shared" ref="AJ535" si="1552">AJ534</f>
        <v>0</v>
      </c>
      <c r="AK535" s="354">
        <f t="shared" ref="AK535" si="1553">AK534</f>
        <v>0</v>
      </c>
      <c r="AL535" s="354">
        <f t="shared" ref="AL535" si="1554">AL534</f>
        <v>0</v>
      </c>
      <c r="AM535" s="354">
        <f t="shared" ref="AM535" si="1555">AM534</f>
        <v>0</v>
      </c>
      <c r="AN535" s="354">
        <f t="shared" ref="AN535" si="1556">AN534</f>
        <v>0</v>
      </c>
      <c r="AO535" s="354">
        <f t="shared" ref="AO535" si="1557">AO534</f>
        <v>0</v>
      </c>
      <c r="AP535" s="354">
        <f t="shared" ref="AP535" si="1558">AP534</f>
        <v>0</v>
      </c>
      <c r="AQ535" s="354">
        <f t="shared" ref="AQ535" si="1559">AQ534</f>
        <v>0</v>
      </c>
      <c r="AR535" s="354">
        <f t="shared" ref="AR535" si="1560">AR534</f>
        <v>0</v>
      </c>
      <c r="AS535" s="258"/>
    </row>
    <row r="536" spans="1:45" outlineLevel="1">
      <c r="A536" s="456"/>
      <c r="B536" s="371"/>
      <c r="C536" s="243"/>
      <c r="D536" s="243"/>
      <c r="E536" s="243"/>
      <c r="F536" s="243"/>
      <c r="G536" s="243"/>
      <c r="H536" s="243"/>
      <c r="I536" s="243"/>
      <c r="J536" s="243"/>
      <c r="K536" s="243"/>
      <c r="L536" s="243"/>
      <c r="M536" s="243"/>
      <c r="N536" s="243"/>
      <c r="O536" s="243"/>
      <c r="P536" s="243"/>
      <c r="Q536" s="243"/>
      <c r="R536" s="243"/>
      <c r="S536" s="243"/>
      <c r="T536" s="243"/>
      <c r="U536" s="243"/>
      <c r="V536" s="243"/>
      <c r="W536" s="243"/>
      <c r="X536" s="243"/>
      <c r="Y536" s="243"/>
      <c r="Z536" s="243"/>
      <c r="AA536" s="243"/>
      <c r="AB536" s="243"/>
      <c r="AC536" s="243"/>
      <c r="AD536" s="243"/>
      <c r="AE536" s="355"/>
      <c r="AF536" s="368"/>
      <c r="AG536" s="368"/>
      <c r="AH536" s="368"/>
      <c r="AI536" s="368"/>
      <c r="AJ536" s="368"/>
      <c r="AK536" s="368"/>
      <c r="AL536" s="368"/>
      <c r="AM536" s="368"/>
      <c r="AN536" s="368"/>
      <c r="AO536" s="368"/>
      <c r="AP536" s="368"/>
      <c r="AQ536" s="368"/>
      <c r="AR536" s="368"/>
      <c r="AS536" s="258"/>
    </row>
    <row r="537" spans="1:45" outlineLevel="1">
      <c r="A537" s="456">
        <v>37</v>
      </c>
      <c r="B537" s="371" t="s">
        <v>1139</v>
      </c>
      <c r="C537" s="243" t="s">
        <v>22</v>
      </c>
      <c r="D537" s="247">
        <v>36742</v>
      </c>
      <c r="E537" s="247">
        <v>36742</v>
      </c>
      <c r="F537" s="247">
        <v>36742</v>
      </c>
      <c r="G537" s="247">
        <v>36742</v>
      </c>
      <c r="H537" s="247">
        <v>36191</v>
      </c>
      <c r="I537" s="247">
        <v>35856</v>
      </c>
      <c r="J537" s="247"/>
      <c r="K537" s="247"/>
      <c r="L537" s="247"/>
      <c r="M537" s="247"/>
      <c r="N537" s="247"/>
      <c r="O537" s="247"/>
      <c r="P537" s="247"/>
      <c r="Q537" s="247">
        <v>12</v>
      </c>
      <c r="R537" s="247">
        <v>5</v>
      </c>
      <c r="S537" s="247">
        <v>5</v>
      </c>
      <c r="T537" s="247">
        <v>5</v>
      </c>
      <c r="U537" s="247">
        <v>5</v>
      </c>
      <c r="V537" s="247">
        <v>5</v>
      </c>
      <c r="W537" s="247">
        <v>5</v>
      </c>
      <c r="X537" s="247"/>
      <c r="Y537" s="247"/>
      <c r="Z537" s="247"/>
      <c r="AA537" s="247"/>
      <c r="AB537" s="247"/>
      <c r="AC537" s="247"/>
      <c r="AD537" s="247"/>
      <c r="AE537" s="369">
        <v>1</v>
      </c>
      <c r="AF537" s="353"/>
      <c r="AG537" s="353"/>
      <c r="AH537" s="353"/>
      <c r="AI537" s="353"/>
      <c r="AJ537" s="353"/>
      <c r="AK537" s="353"/>
      <c r="AL537" s="358"/>
      <c r="AM537" s="358"/>
      <c r="AN537" s="358"/>
      <c r="AO537" s="358"/>
      <c r="AP537" s="358"/>
      <c r="AQ537" s="358"/>
      <c r="AR537" s="358"/>
      <c r="AS537" s="248">
        <f>SUM(AE537:AR537)</f>
        <v>1</v>
      </c>
    </row>
    <row r="538" spans="1:45" outlineLevel="1">
      <c r="A538" s="456"/>
      <c r="B538" s="374" t="s">
        <v>957</v>
      </c>
      <c r="C538" s="243" t="s">
        <v>145</v>
      </c>
      <c r="D538" s="247"/>
      <c r="E538" s="247"/>
      <c r="F538" s="247"/>
      <c r="G538" s="247"/>
      <c r="H538" s="247"/>
      <c r="I538" s="247"/>
      <c r="J538" s="247"/>
      <c r="K538" s="247"/>
      <c r="L538" s="247"/>
      <c r="M538" s="247"/>
      <c r="N538" s="247"/>
      <c r="O538" s="247"/>
      <c r="P538" s="247"/>
      <c r="Q538" s="247">
        <f>Q537</f>
        <v>12</v>
      </c>
      <c r="R538" s="247"/>
      <c r="S538" s="247"/>
      <c r="T538" s="247"/>
      <c r="U538" s="247"/>
      <c r="V538" s="247"/>
      <c r="W538" s="247"/>
      <c r="X538" s="247"/>
      <c r="Y538" s="247"/>
      <c r="Z538" s="247"/>
      <c r="AA538" s="247"/>
      <c r="AB538" s="247"/>
      <c r="AC538" s="247"/>
      <c r="AD538" s="247"/>
      <c r="AE538" s="354">
        <f>AE537</f>
        <v>1</v>
      </c>
      <c r="AF538" s="354">
        <f t="shared" ref="AF538" si="1561">AF537</f>
        <v>0</v>
      </c>
      <c r="AG538" s="354">
        <f t="shared" ref="AG538" si="1562">AG537</f>
        <v>0</v>
      </c>
      <c r="AH538" s="354">
        <f t="shared" ref="AH538" si="1563">AH537</f>
        <v>0</v>
      </c>
      <c r="AI538" s="354">
        <f t="shared" ref="AI538" si="1564">AI537</f>
        <v>0</v>
      </c>
      <c r="AJ538" s="354">
        <f t="shared" ref="AJ538" si="1565">AJ537</f>
        <v>0</v>
      </c>
      <c r="AK538" s="354">
        <f t="shared" ref="AK538" si="1566">AK537</f>
        <v>0</v>
      </c>
      <c r="AL538" s="354">
        <f t="shared" ref="AL538" si="1567">AL537</f>
        <v>0</v>
      </c>
      <c r="AM538" s="354">
        <f t="shared" ref="AM538" si="1568">AM537</f>
        <v>0</v>
      </c>
      <c r="AN538" s="354">
        <f t="shared" ref="AN538" si="1569">AN537</f>
        <v>0</v>
      </c>
      <c r="AO538" s="354">
        <f t="shared" ref="AO538" si="1570">AO537</f>
        <v>0</v>
      </c>
      <c r="AP538" s="354">
        <f t="shared" ref="AP538" si="1571">AP537</f>
        <v>0</v>
      </c>
      <c r="AQ538" s="354">
        <f t="shared" ref="AQ538" si="1572">AQ537</f>
        <v>0</v>
      </c>
      <c r="AR538" s="354">
        <f t="shared" ref="AR538" si="1573">AR537</f>
        <v>0</v>
      </c>
      <c r="AS538" s="258"/>
    </row>
    <row r="539" spans="1:45" outlineLevel="1">
      <c r="A539" s="456"/>
      <c r="B539" s="371"/>
      <c r="C539" s="243"/>
      <c r="D539" s="243"/>
      <c r="E539" s="243"/>
      <c r="F539" s="243"/>
      <c r="G539" s="243"/>
      <c r="H539" s="243"/>
      <c r="I539" s="243"/>
      <c r="J539" s="243"/>
      <c r="K539" s="243"/>
      <c r="L539" s="243"/>
      <c r="M539" s="243"/>
      <c r="N539" s="243"/>
      <c r="O539" s="243"/>
      <c r="P539" s="243"/>
      <c r="Q539" s="243"/>
      <c r="R539" s="243"/>
      <c r="S539" s="243"/>
      <c r="T539" s="243"/>
      <c r="U539" s="243"/>
      <c r="V539" s="243"/>
      <c r="W539" s="243"/>
      <c r="X539" s="243"/>
      <c r="Y539" s="243"/>
      <c r="Z539" s="243"/>
      <c r="AA539" s="243"/>
      <c r="AB539" s="243"/>
      <c r="AC539" s="243"/>
      <c r="AD539" s="243"/>
      <c r="AE539" s="355"/>
      <c r="AF539" s="368"/>
      <c r="AG539" s="368"/>
      <c r="AH539" s="368"/>
      <c r="AI539" s="368"/>
      <c r="AJ539" s="368"/>
      <c r="AK539" s="368"/>
      <c r="AL539" s="368"/>
      <c r="AM539" s="368"/>
      <c r="AN539" s="368"/>
      <c r="AO539" s="368"/>
      <c r="AP539" s="368"/>
      <c r="AQ539" s="368"/>
      <c r="AR539" s="368"/>
      <c r="AS539" s="258"/>
    </row>
    <row r="540" spans="1:45" hidden="1" outlineLevel="1">
      <c r="A540" s="456">
        <v>38</v>
      </c>
      <c r="B540" s="371" t="s">
        <v>113</v>
      </c>
      <c r="C540" s="243" t="s">
        <v>22</v>
      </c>
      <c r="D540" s="247"/>
      <c r="E540" s="247"/>
      <c r="F540" s="247"/>
      <c r="G540" s="247"/>
      <c r="H540" s="247"/>
      <c r="I540" s="247"/>
      <c r="J540" s="247"/>
      <c r="K540" s="247"/>
      <c r="L540" s="247"/>
      <c r="M540" s="247"/>
      <c r="N540" s="247"/>
      <c r="O540" s="247"/>
      <c r="P540" s="247"/>
      <c r="Q540" s="247">
        <v>12</v>
      </c>
      <c r="R540" s="247"/>
      <c r="S540" s="247"/>
      <c r="T540" s="247"/>
      <c r="U540" s="247"/>
      <c r="V540" s="247"/>
      <c r="W540" s="247"/>
      <c r="X540" s="247"/>
      <c r="Y540" s="247"/>
      <c r="Z540" s="247"/>
      <c r="AA540" s="247"/>
      <c r="AB540" s="247"/>
      <c r="AC540" s="247"/>
      <c r="AD540" s="247"/>
      <c r="AE540" s="369"/>
      <c r="AF540" s="353"/>
      <c r="AG540" s="353"/>
      <c r="AH540" s="353"/>
      <c r="AI540" s="353"/>
      <c r="AJ540" s="353"/>
      <c r="AK540" s="353"/>
      <c r="AL540" s="358"/>
      <c r="AM540" s="358"/>
      <c r="AN540" s="358"/>
      <c r="AO540" s="358"/>
      <c r="AP540" s="358"/>
      <c r="AQ540" s="358"/>
      <c r="AR540" s="358"/>
      <c r="AS540" s="248">
        <f>SUM(AE540:AR540)</f>
        <v>0</v>
      </c>
    </row>
    <row r="541" spans="1:45" hidden="1" outlineLevel="1">
      <c r="A541" s="456"/>
      <c r="B541" s="374" t="s">
        <v>957</v>
      </c>
      <c r="C541" s="243" t="s">
        <v>145</v>
      </c>
      <c r="D541" s="247"/>
      <c r="E541" s="247"/>
      <c r="F541" s="247"/>
      <c r="G541" s="247"/>
      <c r="H541" s="247"/>
      <c r="I541" s="247"/>
      <c r="J541" s="247"/>
      <c r="K541" s="247"/>
      <c r="L541" s="247"/>
      <c r="M541" s="247"/>
      <c r="N541" s="247"/>
      <c r="O541" s="247"/>
      <c r="P541" s="247"/>
      <c r="Q541" s="247">
        <f>Q540</f>
        <v>12</v>
      </c>
      <c r="R541" s="247"/>
      <c r="S541" s="247"/>
      <c r="T541" s="247"/>
      <c r="U541" s="247"/>
      <c r="V541" s="247"/>
      <c r="W541" s="247"/>
      <c r="X541" s="247"/>
      <c r="Y541" s="247"/>
      <c r="Z541" s="247"/>
      <c r="AA541" s="247"/>
      <c r="AB541" s="247"/>
      <c r="AC541" s="247"/>
      <c r="AD541" s="247"/>
      <c r="AE541" s="354">
        <f>AE540</f>
        <v>0</v>
      </c>
      <c r="AF541" s="354">
        <f t="shared" ref="AF541" si="1574">AF540</f>
        <v>0</v>
      </c>
      <c r="AG541" s="354">
        <f t="shared" ref="AG541" si="1575">AG540</f>
        <v>0</v>
      </c>
      <c r="AH541" s="354">
        <f t="shared" ref="AH541" si="1576">AH540</f>
        <v>0</v>
      </c>
      <c r="AI541" s="354">
        <f t="shared" ref="AI541" si="1577">AI540</f>
        <v>0</v>
      </c>
      <c r="AJ541" s="354">
        <f t="shared" ref="AJ541" si="1578">AJ540</f>
        <v>0</v>
      </c>
      <c r="AK541" s="354">
        <f t="shared" ref="AK541" si="1579">AK540</f>
        <v>0</v>
      </c>
      <c r="AL541" s="354">
        <f t="shared" ref="AL541" si="1580">AL540</f>
        <v>0</v>
      </c>
      <c r="AM541" s="354">
        <f t="shared" ref="AM541" si="1581">AM540</f>
        <v>0</v>
      </c>
      <c r="AN541" s="354">
        <f t="shared" ref="AN541" si="1582">AN540</f>
        <v>0</v>
      </c>
      <c r="AO541" s="354">
        <f t="shared" ref="AO541" si="1583">AO540</f>
        <v>0</v>
      </c>
      <c r="AP541" s="354">
        <f t="shared" ref="AP541" si="1584">AP540</f>
        <v>0</v>
      </c>
      <c r="AQ541" s="354">
        <f t="shared" ref="AQ541" si="1585">AQ540</f>
        <v>0</v>
      </c>
      <c r="AR541" s="354">
        <f t="shared" ref="AR541" si="1586">AR540</f>
        <v>0</v>
      </c>
      <c r="AS541" s="258"/>
    </row>
    <row r="542" spans="1:45" hidden="1" outlineLevel="1">
      <c r="A542" s="456"/>
      <c r="B542" s="371"/>
      <c r="C542" s="243"/>
      <c r="D542" s="243"/>
      <c r="E542" s="243"/>
      <c r="F542" s="243"/>
      <c r="G542" s="243"/>
      <c r="H542" s="243"/>
      <c r="I542" s="243"/>
      <c r="J542" s="243"/>
      <c r="K542" s="243"/>
      <c r="L542" s="243"/>
      <c r="M542" s="243"/>
      <c r="N542" s="243"/>
      <c r="O542" s="243"/>
      <c r="P542" s="243"/>
      <c r="Q542" s="243"/>
      <c r="R542" s="243"/>
      <c r="S542" s="243"/>
      <c r="T542" s="243"/>
      <c r="U542" s="243"/>
      <c r="V542" s="243"/>
      <c r="W542" s="243"/>
      <c r="X542" s="243"/>
      <c r="Y542" s="243"/>
      <c r="Z542" s="243"/>
      <c r="AA542" s="243"/>
      <c r="AB542" s="243"/>
      <c r="AC542" s="243"/>
      <c r="AD542" s="243"/>
      <c r="AE542" s="355"/>
      <c r="AF542" s="368"/>
      <c r="AG542" s="368"/>
      <c r="AH542" s="368"/>
      <c r="AI542" s="368"/>
      <c r="AJ542" s="368"/>
      <c r="AK542" s="368"/>
      <c r="AL542" s="368"/>
      <c r="AM542" s="368"/>
      <c r="AN542" s="368"/>
      <c r="AO542" s="368"/>
      <c r="AP542" s="368"/>
      <c r="AQ542" s="368"/>
      <c r="AR542" s="368"/>
      <c r="AS542" s="258"/>
    </row>
    <row r="543" spans="1:45" ht="30" hidden="1" outlineLevel="1">
      <c r="A543" s="456">
        <v>39</v>
      </c>
      <c r="B543" s="371" t="s">
        <v>114</v>
      </c>
      <c r="C543" s="243" t="s">
        <v>22</v>
      </c>
      <c r="D543" s="247"/>
      <c r="E543" s="247"/>
      <c r="F543" s="247"/>
      <c r="G543" s="247"/>
      <c r="H543" s="247"/>
      <c r="I543" s="247"/>
      <c r="J543" s="247"/>
      <c r="K543" s="247"/>
      <c r="L543" s="247"/>
      <c r="M543" s="247"/>
      <c r="N543" s="247"/>
      <c r="O543" s="247"/>
      <c r="P543" s="247"/>
      <c r="Q543" s="247">
        <v>12</v>
      </c>
      <c r="R543" s="247"/>
      <c r="S543" s="247"/>
      <c r="T543" s="247"/>
      <c r="U543" s="247"/>
      <c r="V543" s="247"/>
      <c r="W543" s="247"/>
      <c r="X543" s="247"/>
      <c r="Y543" s="247"/>
      <c r="Z543" s="247"/>
      <c r="AA543" s="247"/>
      <c r="AB543" s="247"/>
      <c r="AC543" s="247"/>
      <c r="AD543" s="247"/>
      <c r="AE543" s="369"/>
      <c r="AF543" s="353"/>
      <c r="AG543" s="353"/>
      <c r="AH543" s="353"/>
      <c r="AI543" s="353"/>
      <c r="AJ543" s="353"/>
      <c r="AK543" s="353"/>
      <c r="AL543" s="358"/>
      <c r="AM543" s="358"/>
      <c r="AN543" s="358"/>
      <c r="AO543" s="358"/>
      <c r="AP543" s="358"/>
      <c r="AQ543" s="358"/>
      <c r="AR543" s="358"/>
      <c r="AS543" s="248">
        <f>SUM(AE543:AR543)</f>
        <v>0</v>
      </c>
    </row>
    <row r="544" spans="1:45" hidden="1" outlineLevel="1">
      <c r="A544" s="456"/>
      <c r="B544" s="374" t="s">
        <v>957</v>
      </c>
      <c r="C544" s="243" t="s">
        <v>145</v>
      </c>
      <c r="D544" s="247"/>
      <c r="E544" s="247"/>
      <c r="F544" s="247"/>
      <c r="G544" s="247"/>
      <c r="H544" s="247"/>
      <c r="I544" s="247"/>
      <c r="J544" s="247"/>
      <c r="K544" s="247"/>
      <c r="L544" s="247"/>
      <c r="M544" s="247"/>
      <c r="N544" s="247"/>
      <c r="O544" s="247"/>
      <c r="P544" s="247"/>
      <c r="Q544" s="247">
        <f>Q543</f>
        <v>12</v>
      </c>
      <c r="R544" s="247"/>
      <c r="S544" s="247"/>
      <c r="T544" s="247"/>
      <c r="U544" s="247"/>
      <c r="V544" s="247"/>
      <c r="W544" s="247"/>
      <c r="X544" s="247"/>
      <c r="Y544" s="247"/>
      <c r="Z544" s="247"/>
      <c r="AA544" s="247"/>
      <c r="AB544" s="247"/>
      <c r="AC544" s="247"/>
      <c r="AD544" s="247"/>
      <c r="AE544" s="354">
        <f>AE543</f>
        <v>0</v>
      </c>
      <c r="AF544" s="354">
        <f t="shared" ref="AF544" si="1587">AF543</f>
        <v>0</v>
      </c>
      <c r="AG544" s="354">
        <f t="shared" ref="AG544" si="1588">AG543</f>
        <v>0</v>
      </c>
      <c r="AH544" s="354">
        <f t="shared" ref="AH544" si="1589">AH543</f>
        <v>0</v>
      </c>
      <c r="AI544" s="354">
        <f t="shared" ref="AI544" si="1590">AI543</f>
        <v>0</v>
      </c>
      <c r="AJ544" s="354">
        <f t="shared" ref="AJ544" si="1591">AJ543</f>
        <v>0</v>
      </c>
      <c r="AK544" s="354">
        <f t="shared" ref="AK544" si="1592">AK543</f>
        <v>0</v>
      </c>
      <c r="AL544" s="354">
        <f t="shared" ref="AL544" si="1593">AL543</f>
        <v>0</v>
      </c>
      <c r="AM544" s="354">
        <f t="shared" ref="AM544" si="1594">AM543</f>
        <v>0</v>
      </c>
      <c r="AN544" s="354">
        <f t="shared" ref="AN544" si="1595">AN543</f>
        <v>0</v>
      </c>
      <c r="AO544" s="354">
        <f t="shared" ref="AO544" si="1596">AO543</f>
        <v>0</v>
      </c>
      <c r="AP544" s="354">
        <f t="shared" ref="AP544" si="1597">AP543</f>
        <v>0</v>
      </c>
      <c r="AQ544" s="354">
        <f t="shared" ref="AQ544" si="1598">AQ543</f>
        <v>0</v>
      </c>
      <c r="AR544" s="354">
        <f t="shared" ref="AR544" si="1599">AR543</f>
        <v>0</v>
      </c>
      <c r="AS544" s="258"/>
    </row>
    <row r="545" spans="1:45" hidden="1" outlineLevel="1">
      <c r="A545" s="456"/>
      <c r="B545" s="371"/>
      <c r="C545" s="243"/>
      <c r="D545" s="243"/>
      <c r="E545" s="243"/>
      <c r="F545" s="243"/>
      <c r="G545" s="243"/>
      <c r="H545" s="243"/>
      <c r="I545" s="243"/>
      <c r="J545" s="243"/>
      <c r="K545" s="243"/>
      <c r="L545" s="243"/>
      <c r="M545" s="243"/>
      <c r="N545" s="243"/>
      <c r="O545" s="243"/>
      <c r="P545" s="243"/>
      <c r="Q545" s="243"/>
      <c r="R545" s="243"/>
      <c r="S545" s="243"/>
      <c r="T545" s="243"/>
      <c r="U545" s="243"/>
      <c r="V545" s="243"/>
      <c r="W545" s="243"/>
      <c r="X545" s="243"/>
      <c r="Y545" s="243"/>
      <c r="Z545" s="243"/>
      <c r="AA545" s="243"/>
      <c r="AB545" s="243"/>
      <c r="AC545" s="243"/>
      <c r="AD545" s="243"/>
      <c r="AE545" s="355"/>
      <c r="AF545" s="368"/>
      <c r="AG545" s="368"/>
      <c r="AH545" s="368"/>
      <c r="AI545" s="368"/>
      <c r="AJ545" s="368"/>
      <c r="AK545" s="368"/>
      <c r="AL545" s="368"/>
      <c r="AM545" s="368"/>
      <c r="AN545" s="368"/>
      <c r="AO545" s="368"/>
      <c r="AP545" s="368"/>
      <c r="AQ545" s="368"/>
      <c r="AR545" s="368"/>
      <c r="AS545" s="258"/>
    </row>
    <row r="546" spans="1:45" ht="30" hidden="1" outlineLevel="1">
      <c r="A546" s="456">
        <v>40</v>
      </c>
      <c r="B546" s="371" t="s">
        <v>115</v>
      </c>
      <c r="C546" s="243" t="s">
        <v>22</v>
      </c>
      <c r="D546" s="247"/>
      <c r="E546" s="247"/>
      <c r="F546" s="247"/>
      <c r="G546" s="247"/>
      <c r="H546" s="247"/>
      <c r="I546" s="247"/>
      <c r="J546" s="247"/>
      <c r="K546" s="247"/>
      <c r="L546" s="247"/>
      <c r="M546" s="247"/>
      <c r="N546" s="247"/>
      <c r="O546" s="247"/>
      <c r="P546" s="247"/>
      <c r="Q546" s="247">
        <v>12</v>
      </c>
      <c r="R546" s="247"/>
      <c r="S546" s="247"/>
      <c r="T546" s="247"/>
      <c r="U546" s="247"/>
      <c r="V546" s="247"/>
      <c r="W546" s="247"/>
      <c r="X546" s="247"/>
      <c r="Y546" s="247"/>
      <c r="Z546" s="247"/>
      <c r="AA546" s="247"/>
      <c r="AB546" s="247"/>
      <c r="AC546" s="247"/>
      <c r="AD546" s="247"/>
      <c r="AE546" s="369"/>
      <c r="AF546" s="353"/>
      <c r="AG546" s="353"/>
      <c r="AH546" s="353"/>
      <c r="AI546" s="353"/>
      <c r="AJ546" s="353"/>
      <c r="AK546" s="353"/>
      <c r="AL546" s="358"/>
      <c r="AM546" s="358"/>
      <c r="AN546" s="358"/>
      <c r="AO546" s="358"/>
      <c r="AP546" s="358"/>
      <c r="AQ546" s="358"/>
      <c r="AR546" s="358"/>
      <c r="AS546" s="248">
        <f>SUM(AE546:AR546)</f>
        <v>0</v>
      </c>
    </row>
    <row r="547" spans="1:45" hidden="1" outlineLevel="1">
      <c r="A547" s="456"/>
      <c r="B547" s="374" t="s">
        <v>957</v>
      </c>
      <c r="C547" s="243" t="s">
        <v>145</v>
      </c>
      <c r="D547" s="247"/>
      <c r="E547" s="247"/>
      <c r="F547" s="247"/>
      <c r="G547" s="247"/>
      <c r="H547" s="247"/>
      <c r="I547" s="247"/>
      <c r="J547" s="247"/>
      <c r="K547" s="247"/>
      <c r="L547" s="247"/>
      <c r="M547" s="247"/>
      <c r="N547" s="247"/>
      <c r="O547" s="247"/>
      <c r="P547" s="247"/>
      <c r="Q547" s="247">
        <f>Q546</f>
        <v>12</v>
      </c>
      <c r="R547" s="247"/>
      <c r="S547" s="247"/>
      <c r="T547" s="247"/>
      <c r="U547" s="247"/>
      <c r="V547" s="247"/>
      <c r="W547" s="247"/>
      <c r="X547" s="247"/>
      <c r="Y547" s="247"/>
      <c r="Z547" s="247"/>
      <c r="AA547" s="247"/>
      <c r="AB547" s="247"/>
      <c r="AC547" s="247"/>
      <c r="AD547" s="247"/>
      <c r="AE547" s="354">
        <f>AE546</f>
        <v>0</v>
      </c>
      <c r="AF547" s="354">
        <f t="shared" ref="AF547" si="1600">AF546</f>
        <v>0</v>
      </c>
      <c r="AG547" s="354">
        <f t="shared" ref="AG547" si="1601">AG546</f>
        <v>0</v>
      </c>
      <c r="AH547" s="354">
        <f t="shared" ref="AH547" si="1602">AH546</f>
        <v>0</v>
      </c>
      <c r="AI547" s="354">
        <f t="shared" ref="AI547" si="1603">AI546</f>
        <v>0</v>
      </c>
      <c r="AJ547" s="354">
        <f t="shared" ref="AJ547" si="1604">AJ546</f>
        <v>0</v>
      </c>
      <c r="AK547" s="354">
        <f t="shared" ref="AK547" si="1605">AK546</f>
        <v>0</v>
      </c>
      <c r="AL547" s="354">
        <f t="shared" ref="AL547" si="1606">AL546</f>
        <v>0</v>
      </c>
      <c r="AM547" s="354">
        <f t="shared" ref="AM547" si="1607">AM546</f>
        <v>0</v>
      </c>
      <c r="AN547" s="354">
        <f t="shared" ref="AN547" si="1608">AN546</f>
        <v>0</v>
      </c>
      <c r="AO547" s="354">
        <f t="shared" ref="AO547" si="1609">AO546</f>
        <v>0</v>
      </c>
      <c r="AP547" s="354">
        <f t="shared" ref="AP547" si="1610">AP546</f>
        <v>0</v>
      </c>
      <c r="AQ547" s="354">
        <f t="shared" ref="AQ547" si="1611">AQ546</f>
        <v>0</v>
      </c>
      <c r="AR547" s="354">
        <f t="shared" ref="AR547" si="1612">AR546</f>
        <v>0</v>
      </c>
      <c r="AS547" s="258"/>
    </row>
    <row r="548" spans="1:45" hidden="1" outlineLevel="1">
      <c r="A548" s="456"/>
      <c r="B548" s="371"/>
      <c r="C548" s="243"/>
      <c r="D548" s="243"/>
      <c r="E548" s="243"/>
      <c r="F548" s="243"/>
      <c r="G548" s="243"/>
      <c r="H548" s="243"/>
      <c r="I548" s="243"/>
      <c r="J548" s="243"/>
      <c r="K548" s="243"/>
      <c r="L548" s="243"/>
      <c r="M548" s="243"/>
      <c r="N548" s="243"/>
      <c r="O548" s="243"/>
      <c r="P548" s="243"/>
      <c r="Q548" s="243"/>
      <c r="R548" s="243"/>
      <c r="S548" s="243"/>
      <c r="T548" s="243"/>
      <c r="U548" s="243"/>
      <c r="V548" s="243"/>
      <c r="W548" s="243"/>
      <c r="X548" s="243"/>
      <c r="Y548" s="243"/>
      <c r="Z548" s="243"/>
      <c r="AA548" s="243"/>
      <c r="AB548" s="243"/>
      <c r="AC548" s="243"/>
      <c r="AD548" s="243"/>
      <c r="AE548" s="355"/>
      <c r="AF548" s="368"/>
      <c r="AG548" s="368"/>
      <c r="AH548" s="368"/>
      <c r="AI548" s="368"/>
      <c r="AJ548" s="368"/>
      <c r="AK548" s="368"/>
      <c r="AL548" s="368"/>
      <c r="AM548" s="368"/>
      <c r="AN548" s="368"/>
      <c r="AO548" s="368"/>
      <c r="AP548" s="368"/>
      <c r="AQ548" s="368"/>
      <c r="AR548" s="368"/>
      <c r="AS548" s="258"/>
    </row>
    <row r="549" spans="1:45" ht="30" hidden="1" outlineLevel="1">
      <c r="A549" s="456">
        <v>41</v>
      </c>
      <c r="B549" s="371" t="s">
        <v>116</v>
      </c>
      <c r="C549" s="243" t="s">
        <v>22</v>
      </c>
      <c r="D549" s="247"/>
      <c r="E549" s="247"/>
      <c r="F549" s="247"/>
      <c r="G549" s="247"/>
      <c r="H549" s="247"/>
      <c r="I549" s="247"/>
      <c r="J549" s="247"/>
      <c r="K549" s="247"/>
      <c r="L549" s="247"/>
      <c r="M549" s="247"/>
      <c r="N549" s="247"/>
      <c r="O549" s="247"/>
      <c r="P549" s="247"/>
      <c r="Q549" s="247">
        <v>12</v>
      </c>
      <c r="R549" s="247"/>
      <c r="S549" s="247"/>
      <c r="T549" s="247"/>
      <c r="U549" s="247"/>
      <c r="V549" s="247"/>
      <c r="W549" s="247"/>
      <c r="X549" s="247"/>
      <c r="Y549" s="247"/>
      <c r="Z549" s="247"/>
      <c r="AA549" s="247"/>
      <c r="AB549" s="247"/>
      <c r="AC549" s="247"/>
      <c r="AD549" s="247"/>
      <c r="AE549" s="369"/>
      <c r="AF549" s="353"/>
      <c r="AG549" s="353"/>
      <c r="AH549" s="353"/>
      <c r="AI549" s="353"/>
      <c r="AJ549" s="353"/>
      <c r="AK549" s="353"/>
      <c r="AL549" s="358"/>
      <c r="AM549" s="358"/>
      <c r="AN549" s="358"/>
      <c r="AO549" s="358"/>
      <c r="AP549" s="358"/>
      <c r="AQ549" s="358"/>
      <c r="AR549" s="358"/>
      <c r="AS549" s="248">
        <f>SUM(AE549:AR549)</f>
        <v>0</v>
      </c>
    </row>
    <row r="550" spans="1:45" hidden="1" outlineLevel="1">
      <c r="A550" s="456"/>
      <c r="B550" s="374" t="s">
        <v>957</v>
      </c>
      <c r="C550" s="243" t="s">
        <v>145</v>
      </c>
      <c r="D550" s="247"/>
      <c r="E550" s="247"/>
      <c r="F550" s="247"/>
      <c r="G550" s="247"/>
      <c r="H550" s="247"/>
      <c r="I550" s="247"/>
      <c r="J550" s="247"/>
      <c r="K550" s="247"/>
      <c r="L550" s="247"/>
      <c r="M550" s="247"/>
      <c r="N550" s="247"/>
      <c r="O550" s="247"/>
      <c r="P550" s="247"/>
      <c r="Q550" s="247">
        <f>Q549</f>
        <v>12</v>
      </c>
      <c r="R550" s="247"/>
      <c r="S550" s="247"/>
      <c r="T550" s="247"/>
      <c r="U550" s="247"/>
      <c r="V550" s="247"/>
      <c r="W550" s="247"/>
      <c r="X550" s="247"/>
      <c r="Y550" s="247"/>
      <c r="Z550" s="247"/>
      <c r="AA550" s="247"/>
      <c r="AB550" s="247"/>
      <c r="AC550" s="247"/>
      <c r="AD550" s="247"/>
      <c r="AE550" s="354">
        <f>AE549</f>
        <v>0</v>
      </c>
      <c r="AF550" s="354">
        <f t="shared" ref="AF550" si="1613">AF549</f>
        <v>0</v>
      </c>
      <c r="AG550" s="354">
        <f t="shared" ref="AG550" si="1614">AG549</f>
        <v>0</v>
      </c>
      <c r="AH550" s="354">
        <f t="shared" ref="AH550" si="1615">AH549</f>
        <v>0</v>
      </c>
      <c r="AI550" s="354">
        <f t="shared" ref="AI550" si="1616">AI549</f>
        <v>0</v>
      </c>
      <c r="AJ550" s="354">
        <f t="shared" ref="AJ550" si="1617">AJ549</f>
        <v>0</v>
      </c>
      <c r="AK550" s="354">
        <f t="shared" ref="AK550" si="1618">AK549</f>
        <v>0</v>
      </c>
      <c r="AL550" s="354">
        <f t="shared" ref="AL550" si="1619">AL549</f>
        <v>0</v>
      </c>
      <c r="AM550" s="354">
        <f t="shared" ref="AM550" si="1620">AM549</f>
        <v>0</v>
      </c>
      <c r="AN550" s="354">
        <f t="shared" ref="AN550" si="1621">AN549</f>
        <v>0</v>
      </c>
      <c r="AO550" s="354">
        <f t="shared" ref="AO550" si="1622">AO549</f>
        <v>0</v>
      </c>
      <c r="AP550" s="354">
        <f t="shared" ref="AP550" si="1623">AP549</f>
        <v>0</v>
      </c>
      <c r="AQ550" s="354">
        <f t="shared" ref="AQ550" si="1624">AQ549</f>
        <v>0</v>
      </c>
      <c r="AR550" s="354">
        <f t="shared" ref="AR550" si="1625">AR549</f>
        <v>0</v>
      </c>
      <c r="AS550" s="258"/>
    </row>
    <row r="551" spans="1:45" hidden="1" outlineLevel="1">
      <c r="A551" s="456"/>
      <c r="B551" s="371"/>
      <c r="C551" s="243"/>
      <c r="D551" s="243"/>
      <c r="E551" s="243"/>
      <c r="F551" s="243"/>
      <c r="G551" s="243"/>
      <c r="H551" s="243"/>
      <c r="I551" s="243"/>
      <c r="J551" s="243"/>
      <c r="K551" s="243"/>
      <c r="L551" s="243"/>
      <c r="M551" s="243"/>
      <c r="N551" s="243"/>
      <c r="O551" s="243"/>
      <c r="P551" s="243"/>
      <c r="Q551" s="243"/>
      <c r="R551" s="243"/>
      <c r="S551" s="243"/>
      <c r="T551" s="243"/>
      <c r="U551" s="243"/>
      <c r="V551" s="243"/>
      <c r="W551" s="243"/>
      <c r="X551" s="243"/>
      <c r="Y551" s="243"/>
      <c r="Z551" s="243"/>
      <c r="AA551" s="243"/>
      <c r="AB551" s="243"/>
      <c r="AC551" s="243"/>
      <c r="AD551" s="243"/>
      <c r="AE551" s="355"/>
      <c r="AF551" s="368"/>
      <c r="AG551" s="368"/>
      <c r="AH551" s="368"/>
      <c r="AI551" s="368"/>
      <c r="AJ551" s="368"/>
      <c r="AK551" s="368"/>
      <c r="AL551" s="368"/>
      <c r="AM551" s="368"/>
      <c r="AN551" s="368"/>
      <c r="AO551" s="368"/>
      <c r="AP551" s="368"/>
      <c r="AQ551" s="368"/>
      <c r="AR551" s="368"/>
      <c r="AS551" s="258"/>
    </row>
    <row r="552" spans="1:45" ht="30" hidden="1" outlineLevel="1">
      <c r="A552" s="456">
        <v>42</v>
      </c>
      <c r="B552" s="371" t="s">
        <v>117</v>
      </c>
      <c r="C552" s="243" t="s">
        <v>22</v>
      </c>
      <c r="D552" s="247"/>
      <c r="E552" s="247"/>
      <c r="F552" s="247"/>
      <c r="G552" s="247"/>
      <c r="H552" s="247"/>
      <c r="I552" s="247"/>
      <c r="J552" s="247"/>
      <c r="K552" s="247"/>
      <c r="L552" s="247"/>
      <c r="M552" s="247"/>
      <c r="N552" s="247"/>
      <c r="O552" s="247"/>
      <c r="P552" s="247"/>
      <c r="Q552" s="243"/>
      <c r="R552" s="247"/>
      <c r="S552" s="247"/>
      <c r="T552" s="247"/>
      <c r="U552" s="247"/>
      <c r="V552" s="247"/>
      <c r="W552" s="247"/>
      <c r="X552" s="247"/>
      <c r="Y552" s="247"/>
      <c r="Z552" s="247"/>
      <c r="AA552" s="247"/>
      <c r="AB552" s="247"/>
      <c r="AC552" s="247"/>
      <c r="AD552" s="247"/>
      <c r="AE552" s="369"/>
      <c r="AF552" s="353"/>
      <c r="AG552" s="353"/>
      <c r="AH552" s="353"/>
      <c r="AI552" s="353"/>
      <c r="AJ552" s="353"/>
      <c r="AK552" s="353"/>
      <c r="AL552" s="358"/>
      <c r="AM552" s="358"/>
      <c r="AN552" s="358"/>
      <c r="AO552" s="358"/>
      <c r="AP552" s="358"/>
      <c r="AQ552" s="358"/>
      <c r="AR552" s="358"/>
      <c r="AS552" s="248">
        <f>SUM(AE552:AR552)</f>
        <v>0</v>
      </c>
    </row>
    <row r="553" spans="1:45" hidden="1" outlineLevel="1">
      <c r="A553" s="456"/>
      <c r="B553" s="374" t="s">
        <v>957</v>
      </c>
      <c r="C553" s="243" t="s">
        <v>145</v>
      </c>
      <c r="D553" s="247"/>
      <c r="E553" s="247"/>
      <c r="F553" s="247"/>
      <c r="G553" s="247"/>
      <c r="H553" s="247"/>
      <c r="I553" s="247"/>
      <c r="J553" s="247"/>
      <c r="K553" s="247"/>
      <c r="L553" s="247"/>
      <c r="M553" s="247"/>
      <c r="N553" s="247"/>
      <c r="O553" s="247"/>
      <c r="P553" s="247"/>
      <c r="Q553" s="406"/>
      <c r="R553" s="247"/>
      <c r="S553" s="247"/>
      <c r="T553" s="247"/>
      <c r="U553" s="247"/>
      <c r="V553" s="247"/>
      <c r="W553" s="247"/>
      <c r="X553" s="247"/>
      <c r="Y553" s="247"/>
      <c r="Z553" s="247"/>
      <c r="AA553" s="247"/>
      <c r="AB553" s="247"/>
      <c r="AC553" s="247"/>
      <c r="AD553" s="247"/>
      <c r="AE553" s="354">
        <f>AE552</f>
        <v>0</v>
      </c>
      <c r="AF553" s="354">
        <f t="shared" ref="AF553" si="1626">AF552</f>
        <v>0</v>
      </c>
      <c r="AG553" s="354">
        <f t="shared" ref="AG553" si="1627">AG552</f>
        <v>0</v>
      </c>
      <c r="AH553" s="354">
        <f t="shared" ref="AH553" si="1628">AH552</f>
        <v>0</v>
      </c>
      <c r="AI553" s="354">
        <f t="shared" ref="AI553" si="1629">AI552</f>
        <v>0</v>
      </c>
      <c r="AJ553" s="354">
        <f t="shared" ref="AJ553" si="1630">AJ552</f>
        <v>0</v>
      </c>
      <c r="AK553" s="354">
        <f t="shared" ref="AK553" si="1631">AK552</f>
        <v>0</v>
      </c>
      <c r="AL553" s="354">
        <f t="shared" ref="AL553" si="1632">AL552</f>
        <v>0</v>
      </c>
      <c r="AM553" s="354">
        <f t="shared" ref="AM553" si="1633">AM552</f>
        <v>0</v>
      </c>
      <c r="AN553" s="354">
        <f t="shared" ref="AN553" si="1634">AN552</f>
        <v>0</v>
      </c>
      <c r="AO553" s="354">
        <f t="shared" ref="AO553" si="1635">AO552</f>
        <v>0</v>
      </c>
      <c r="AP553" s="354">
        <f t="shared" ref="AP553" si="1636">AP552</f>
        <v>0</v>
      </c>
      <c r="AQ553" s="354">
        <f t="shared" ref="AQ553" si="1637">AQ552</f>
        <v>0</v>
      </c>
      <c r="AR553" s="354">
        <f t="shared" ref="AR553" si="1638">AR552</f>
        <v>0</v>
      </c>
      <c r="AS553" s="258"/>
    </row>
    <row r="554" spans="1:45" hidden="1" outlineLevel="1">
      <c r="A554" s="456"/>
      <c r="B554" s="371"/>
      <c r="C554" s="243"/>
      <c r="D554" s="243"/>
      <c r="E554" s="243"/>
      <c r="F554" s="243"/>
      <c r="G554" s="243"/>
      <c r="H554" s="243"/>
      <c r="I554" s="243"/>
      <c r="J554" s="243"/>
      <c r="K554" s="243"/>
      <c r="L554" s="243"/>
      <c r="M554" s="243"/>
      <c r="N554" s="243"/>
      <c r="O554" s="243"/>
      <c r="P554" s="243"/>
      <c r="Q554" s="243"/>
      <c r="R554" s="243"/>
      <c r="S554" s="243"/>
      <c r="T554" s="243"/>
      <c r="U554" s="243"/>
      <c r="V554" s="243"/>
      <c r="W554" s="243"/>
      <c r="X554" s="243"/>
      <c r="Y554" s="243"/>
      <c r="Z554" s="243"/>
      <c r="AA554" s="243"/>
      <c r="AB554" s="243"/>
      <c r="AC554" s="243"/>
      <c r="AD554" s="243"/>
      <c r="AE554" s="355"/>
      <c r="AF554" s="368"/>
      <c r="AG554" s="368"/>
      <c r="AH554" s="368"/>
      <c r="AI554" s="368"/>
      <c r="AJ554" s="368"/>
      <c r="AK554" s="368"/>
      <c r="AL554" s="368"/>
      <c r="AM554" s="368"/>
      <c r="AN554" s="368"/>
      <c r="AO554" s="368"/>
      <c r="AP554" s="368"/>
      <c r="AQ554" s="368"/>
      <c r="AR554" s="368"/>
      <c r="AS554" s="258"/>
    </row>
    <row r="555" spans="1:45" hidden="1" outlineLevel="1">
      <c r="A555" s="456">
        <v>43</v>
      </c>
      <c r="B555" s="371" t="s">
        <v>118</v>
      </c>
      <c r="C555" s="243" t="s">
        <v>22</v>
      </c>
      <c r="D555" s="247"/>
      <c r="E555" s="247"/>
      <c r="F555" s="247"/>
      <c r="G555" s="247"/>
      <c r="H555" s="247"/>
      <c r="I555" s="247"/>
      <c r="J555" s="247"/>
      <c r="K555" s="247"/>
      <c r="L555" s="247"/>
      <c r="M555" s="247"/>
      <c r="N555" s="247"/>
      <c r="O555" s="247"/>
      <c r="P555" s="247"/>
      <c r="Q555" s="247">
        <v>12</v>
      </c>
      <c r="R555" s="247"/>
      <c r="S555" s="247"/>
      <c r="T555" s="247"/>
      <c r="U555" s="247"/>
      <c r="V555" s="247"/>
      <c r="W555" s="247"/>
      <c r="X555" s="247"/>
      <c r="Y555" s="247"/>
      <c r="Z555" s="247"/>
      <c r="AA555" s="247"/>
      <c r="AB555" s="247"/>
      <c r="AC555" s="247"/>
      <c r="AD555" s="247"/>
      <c r="AE555" s="369"/>
      <c r="AF555" s="353"/>
      <c r="AG555" s="353"/>
      <c r="AH555" s="353"/>
      <c r="AI555" s="353"/>
      <c r="AJ555" s="353"/>
      <c r="AK555" s="353"/>
      <c r="AL555" s="358"/>
      <c r="AM555" s="358"/>
      <c r="AN555" s="358"/>
      <c r="AO555" s="358"/>
      <c r="AP555" s="358"/>
      <c r="AQ555" s="358"/>
      <c r="AR555" s="358"/>
      <c r="AS555" s="248">
        <f>SUM(AE555:AR555)</f>
        <v>0</v>
      </c>
    </row>
    <row r="556" spans="1:45" hidden="1" outlineLevel="1">
      <c r="A556" s="456"/>
      <c r="B556" s="374" t="s">
        <v>957</v>
      </c>
      <c r="C556" s="243" t="s">
        <v>145</v>
      </c>
      <c r="D556" s="247"/>
      <c r="E556" s="247"/>
      <c r="F556" s="247"/>
      <c r="G556" s="247"/>
      <c r="H556" s="247"/>
      <c r="I556" s="247"/>
      <c r="J556" s="247"/>
      <c r="K556" s="247"/>
      <c r="L556" s="247"/>
      <c r="M556" s="247"/>
      <c r="N556" s="247"/>
      <c r="O556" s="247"/>
      <c r="P556" s="247"/>
      <c r="Q556" s="247">
        <f>Q555</f>
        <v>12</v>
      </c>
      <c r="R556" s="247"/>
      <c r="S556" s="247"/>
      <c r="T556" s="247"/>
      <c r="U556" s="247"/>
      <c r="V556" s="247"/>
      <c r="W556" s="247"/>
      <c r="X556" s="247"/>
      <c r="Y556" s="247"/>
      <c r="Z556" s="247"/>
      <c r="AA556" s="247"/>
      <c r="AB556" s="247"/>
      <c r="AC556" s="247"/>
      <c r="AD556" s="247"/>
      <c r="AE556" s="354">
        <f>AE555</f>
        <v>0</v>
      </c>
      <c r="AF556" s="354">
        <f t="shared" ref="AF556" si="1639">AF555</f>
        <v>0</v>
      </c>
      <c r="AG556" s="354">
        <f t="shared" ref="AG556" si="1640">AG555</f>
        <v>0</v>
      </c>
      <c r="AH556" s="354">
        <f t="shared" ref="AH556" si="1641">AH555</f>
        <v>0</v>
      </c>
      <c r="AI556" s="354">
        <f t="shared" ref="AI556" si="1642">AI555</f>
        <v>0</v>
      </c>
      <c r="AJ556" s="354">
        <f t="shared" ref="AJ556" si="1643">AJ555</f>
        <v>0</v>
      </c>
      <c r="AK556" s="354">
        <f t="shared" ref="AK556" si="1644">AK555</f>
        <v>0</v>
      </c>
      <c r="AL556" s="354">
        <f t="shared" ref="AL556" si="1645">AL555</f>
        <v>0</v>
      </c>
      <c r="AM556" s="354">
        <f t="shared" ref="AM556" si="1646">AM555</f>
        <v>0</v>
      </c>
      <c r="AN556" s="354">
        <f t="shared" ref="AN556" si="1647">AN555</f>
        <v>0</v>
      </c>
      <c r="AO556" s="354">
        <f t="shared" ref="AO556" si="1648">AO555</f>
        <v>0</v>
      </c>
      <c r="AP556" s="354">
        <f t="shared" ref="AP556" si="1649">AP555</f>
        <v>0</v>
      </c>
      <c r="AQ556" s="354">
        <f t="shared" ref="AQ556" si="1650">AQ555</f>
        <v>0</v>
      </c>
      <c r="AR556" s="354">
        <f t="shared" ref="AR556" si="1651">AR555</f>
        <v>0</v>
      </c>
      <c r="AS556" s="258"/>
    </row>
    <row r="557" spans="1:45" hidden="1" outlineLevel="1">
      <c r="A557" s="456"/>
      <c r="B557" s="371"/>
      <c r="C557" s="243"/>
      <c r="D557" s="243"/>
      <c r="E557" s="243"/>
      <c r="F557" s="243"/>
      <c r="G557" s="243"/>
      <c r="H557" s="243"/>
      <c r="I557" s="243"/>
      <c r="J557" s="243"/>
      <c r="K557" s="243"/>
      <c r="L557" s="243"/>
      <c r="M557" s="243"/>
      <c r="N557" s="243"/>
      <c r="O557" s="243"/>
      <c r="P557" s="243"/>
      <c r="Q557" s="243"/>
      <c r="R557" s="243"/>
      <c r="S557" s="243"/>
      <c r="T557" s="243"/>
      <c r="U557" s="243"/>
      <c r="V557" s="243"/>
      <c r="W557" s="243"/>
      <c r="X557" s="243"/>
      <c r="Y557" s="243"/>
      <c r="Z557" s="243"/>
      <c r="AA557" s="243"/>
      <c r="AB557" s="243"/>
      <c r="AC557" s="243"/>
      <c r="AD557" s="243"/>
      <c r="AE557" s="355"/>
      <c r="AF557" s="368"/>
      <c r="AG557" s="368"/>
      <c r="AH557" s="368"/>
      <c r="AI557" s="368"/>
      <c r="AJ557" s="368"/>
      <c r="AK557" s="368"/>
      <c r="AL557" s="368"/>
      <c r="AM557" s="368"/>
      <c r="AN557" s="368"/>
      <c r="AO557" s="368"/>
      <c r="AP557" s="368"/>
      <c r="AQ557" s="368"/>
      <c r="AR557" s="368"/>
      <c r="AS557" s="258"/>
    </row>
    <row r="558" spans="1:45" ht="30" hidden="1" outlineLevel="1">
      <c r="A558" s="456">
        <v>44</v>
      </c>
      <c r="B558" s="371" t="s">
        <v>983</v>
      </c>
      <c r="C558" s="243" t="s">
        <v>22</v>
      </c>
      <c r="D558" s="247"/>
      <c r="E558" s="247"/>
      <c r="F558" s="247"/>
      <c r="G558" s="247"/>
      <c r="H558" s="247"/>
      <c r="I558" s="247"/>
      <c r="J558" s="247"/>
      <c r="K558" s="247"/>
      <c r="L558" s="247"/>
      <c r="M558" s="247"/>
      <c r="N558" s="247"/>
      <c r="O558" s="247"/>
      <c r="P558" s="247"/>
      <c r="Q558" s="247">
        <v>12</v>
      </c>
      <c r="R558" s="247"/>
      <c r="S558" s="247"/>
      <c r="T558" s="247"/>
      <c r="U558" s="247"/>
      <c r="V558" s="247"/>
      <c r="W558" s="247"/>
      <c r="X558" s="247"/>
      <c r="Y558" s="247"/>
      <c r="Z558" s="247"/>
      <c r="AA558" s="247"/>
      <c r="AB558" s="247"/>
      <c r="AC558" s="247"/>
      <c r="AD558" s="247"/>
      <c r="AE558" s="369"/>
      <c r="AF558" s="353"/>
      <c r="AG558" s="353"/>
      <c r="AH558" s="353"/>
      <c r="AI558" s="353"/>
      <c r="AJ558" s="353"/>
      <c r="AK558" s="353"/>
      <c r="AL558" s="358"/>
      <c r="AM558" s="358"/>
      <c r="AN558" s="358"/>
      <c r="AO558" s="358"/>
      <c r="AP558" s="358"/>
      <c r="AQ558" s="358"/>
      <c r="AR558" s="358"/>
      <c r="AS558" s="248">
        <f>SUM(AE558:AR558)</f>
        <v>0</v>
      </c>
    </row>
    <row r="559" spans="1:45" hidden="1" outlineLevel="1">
      <c r="A559" s="456"/>
      <c r="B559" s="374" t="s">
        <v>957</v>
      </c>
      <c r="C559" s="243" t="s">
        <v>145</v>
      </c>
      <c r="D559" s="247"/>
      <c r="E559" s="247"/>
      <c r="F559" s="247"/>
      <c r="G559" s="247"/>
      <c r="H559" s="247"/>
      <c r="I559" s="247"/>
      <c r="J559" s="247"/>
      <c r="K559" s="247"/>
      <c r="L559" s="247"/>
      <c r="M559" s="247"/>
      <c r="N559" s="247"/>
      <c r="O559" s="247"/>
      <c r="P559" s="247"/>
      <c r="Q559" s="247">
        <f>Q558</f>
        <v>12</v>
      </c>
      <c r="R559" s="247"/>
      <c r="S559" s="247"/>
      <c r="T559" s="247"/>
      <c r="U559" s="247"/>
      <c r="V559" s="247"/>
      <c r="W559" s="247"/>
      <c r="X559" s="247"/>
      <c r="Y559" s="247"/>
      <c r="Z559" s="247"/>
      <c r="AA559" s="247"/>
      <c r="AB559" s="247"/>
      <c r="AC559" s="247"/>
      <c r="AD559" s="247"/>
      <c r="AE559" s="354">
        <f>AE558</f>
        <v>0</v>
      </c>
      <c r="AF559" s="354">
        <f t="shared" ref="AF559" si="1652">AF558</f>
        <v>0</v>
      </c>
      <c r="AG559" s="354">
        <f t="shared" ref="AG559" si="1653">AG558</f>
        <v>0</v>
      </c>
      <c r="AH559" s="354">
        <f t="shared" ref="AH559" si="1654">AH558</f>
        <v>0</v>
      </c>
      <c r="AI559" s="354">
        <f t="shared" ref="AI559" si="1655">AI558</f>
        <v>0</v>
      </c>
      <c r="AJ559" s="354">
        <f t="shared" ref="AJ559" si="1656">AJ558</f>
        <v>0</v>
      </c>
      <c r="AK559" s="354">
        <f t="shared" ref="AK559" si="1657">AK558</f>
        <v>0</v>
      </c>
      <c r="AL559" s="354">
        <f t="shared" ref="AL559" si="1658">AL558</f>
        <v>0</v>
      </c>
      <c r="AM559" s="354">
        <f t="shared" ref="AM559" si="1659">AM558</f>
        <v>0</v>
      </c>
      <c r="AN559" s="354">
        <f t="shared" ref="AN559" si="1660">AN558</f>
        <v>0</v>
      </c>
      <c r="AO559" s="354">
        <f t="shared" ref="AO559" si="1661">AO558</f>
        <v>0</v>
      </c>
      <c r="AP559" s="354">
        <f t="shared" ref="AP559" si="1662">AP558</f>
        <v>0</v>
      </c>
      <c r="AQ559" s="354">
        <f t="shared" ref="AQ559" si="1663">AQ558</f>
        <v>0</v>
      </c>
      <c r="AR559" s="354">
        <f t="shared" ref="AR559" si="1664">AR558</f>
        <v>0</v>
      </c>
      <c r="AS559" s="258"/>
    </row>
    <row r="560" spans="1:45" hidden="1" outlineLevel="1">
      <c r="A560" s="456"/>
      <c r="B560" s="371"/>
      <c r="C560" s="243"/>
      <c r="D560" s="243"/>
      <c r="E560" s="243"/>
      <c r="F560" s="243"/>
      <c r="G560" s="243"/>
      <c r="H560" s="243"/>
      <c r="I560" s="243"/>
      <c r="J560" s="243"/>
      <c r="K560" s="243"/>
      <c r="L560" s="243"/>
      <c r="M560" s="243"/>
      <c r="N560" s="243"/>
      <c r="O560" s="243"/>
      <c r="P560" s="243"/>
      <c r="Q560" s="243"/>
      <c r="R560" s="243"/>
      <c r="S560" s="243"/>
      <c r="T560" s="243"/>
      <c r="U560" s="243"/>
      <c r="V560" s="243"/>
      <c r="W560" s="243"/>
      <c r="X560" s="243"/>
      <c r="Y560" s="243"/>
      <c r="Z560" s="243"/>
      <c r="AA560" s="243"/>
      <c r="AB560" s="243"/>
      <c r="AC560" s="243"/>
      <c r="AD560" s="243"/>
      <c r="AE560" s="355"/>
      <c r="AF560" s="368"/>
      <c r="AG560" s="368"/>
      <c r="AH560" s="368"/>
      <c r="AI560" s="368"/>
      <c r="AJ560" s="368"/>
      <c r="AK560" s="368"/>
      <c r="AL560" s="368"/>
      <c r="AM560" s="368"/>
      <c r="AN560" s="368"/>
      <c r="AO560" s="368"/>
      <c r="AP560" s="368"/>
      <c r="AQ560" s="368"/>
      <c r="AR560" s="368"/>
      <c r="AS560" s="258"/>
    </row>
    <row r="561" spans="1:45" ht="30" hidden="1" outlineLevel="1">
      <c r="A561" s="456">
        <v>45</v>
      </c>
      <c r="B561" s="371" t="s">
        <v>119</v>
      </c>
      <c r="C561" s="243" t="s">
        <v>22</v>
      </c>
      <c r="D561" s="247"/>
      <c r="E561" s="247"/>
      <c r="F561" s="247"/>
      <c r="G561" s="247"/>
      <c r="H561" s="247"/>
      <c r="I561" s="247"/>
      <c r="J561" s="247"/>
      <c r="K561" s="247"/>
      <c r="L561" s="247"/>
      <c r="M561" s="247"/>
      <c r="N561" s="247"/>
      <c r="O561" s="247"/>
      <c r="P561" s="247"/>
      <c r="Q561" s="247">
        <v>12</v>
      </c>
      <c r="R561" s="247"/>
      <c r="S561" s="247"/>
      <c r="T561" s="247"/>
      <c r="U561" s="247"/>
      <c r="V561" s="247"/>
      <c r="W561" s="247"/>
      <c r="X561" s="247"/>
      <c r="Y561" s="247"/>
      <c r="Z561" s="247"/>
      <c r="AA561" s="247"/>
      <c r="AB561" s="247"/>
      <c r="AC561" s="247"/>
      <c r="AD561" s="247"/>
      <c r="AE561" s="369"/>
      <c r="AF561" s="353"/>
      <c r="AG561" s="353"/>
      <c r="AH561" s="353"/>
      <c r="AI561" s="353"/>
      <c r="AJ561" s="353"/>
      <c r="AK561" s="353"/>
      <c r="AL561" s="358"/>
      <c r="AM561" s="358"/>
      <c r="AN561" s="358"/>
      <c r="AO561" s="358"/>
      <c r="AP561" s="358"/>
      <c r="AQ561" s="358"/>
      <c r="AR561" s="358"/>
      <c r="AS561" s="248">
        <f>SUM(AE561:AR561)</f>
        <v>0</v>
      </c>
    </row>
    <row r="562" spans="1:45" hidden="1" outlineLevel="1">
      <c r="A562" s="456"/>
      <c r="B562" s="374" t="s">
        <v>957</v>
      </c>
      <c r="C562" s="243" t="s">
        <v>145</v>
      </c>
      <c r="D562" s="247"/>
      <c r="E562" s="247"/>
      <c r="F562" s="247"/>
      <c r="G562" s="247"/>
      <c r="H562" s="247"/>
      <c r="I562" s="247"/>
      <c r="J562" s="247"/>
      <c r="K562" s="247"/>
      <c r="L562" s="247"/>
      <c r="M562" s="247"/>
      <c r="N562" s="247"/>
      <c r="O562" s="247"/>
      <c r="P562" s="247"/>
      <c r="Q562" s="247">
        <f>Q561</f>
        <v>12</v>
      </c>
      <c r="R562" s="247"/>
      <c r="S562" s="247"/>
      <c r="T562" s="247"/>
      <c r="U562" s="247"/>
      <c r="V562" s="247"/>
      <c r="W562" s="247"/>
      <c r="X562" s="247"/>
      <c r="Y562" s="247"/>
      <c r="Z562" s="247"/>
      <c r="AA562" s="247"/>
      <c r="AB562" s="247"/>
      <c r="AC562" s="247"/>
      <c r="AD562" s="247"/>
      <c r="AE562" s="354">
        <f>AE561</f>
        <v>0</v>
      </c>
      <c r="AF562" s="354">
        <f t="shared" ref="AF562" si="1665">AF561</f>
        <v>0</v>
      </c>
      <c r="AG562" s="354">
        <f t="shared" ref="AG562" si="1666">AG561</f>
        <v>0</v>
      </c>
      <c r="AH562" s="354">
        <f t="shared" ref="AH562" si="1667">AH561</f>
        <v>0</v>
      </c>
      <c r="AI562" s="354">
        <f t="shared" ref="AI562" si="1668">AI561</f>
        <v>0</v>
      </c>
      <c r="AJ562" s="354">
        <f t="shared" ref="AJ562" si="1669">AJ561</f>
        <v>0</v>
      </c>
      <c r="AK562" s="354">
        <f t="shared" ref="AK562" si="1670">AK561</f>
        <v>0</v>
      </c>
      <c r="AL562" s="354">
        <f t="shared" ref="AL562" si="1671">AL561</f>
        <v>0</v>
      </c>
      <c r="AM562" s="354">
        <f t="shared" ref="AM562" si="1672">AM561</f>
        <v>0</v>
      </c>
      <c r="AN562" s="354">
        <f t="shared" ref="AN562" si="1673">AN561</f>
        <v>0</v>
      </c>
      <c r="AO562" s="354">
        <f t="shared" ref="AO562" si="1674">AO561</f>
        <v>0</v>
      </c>
      <c r="AP562" s="354">
        <f t="shared" ref="AP562" si="1675">AP561</f>
        <v>0</v>
      </c>
      <c r="AQ562" s="354">
        <f t="shared" ref="AQ562" si="1676">AQ561</f>
        <v>0</v>
      </c>
      <c r="AR562" s="354">
        <f t="shared" ref="AR562" si="1677">AR561</f>
        <v>0</v>
      </c>
      <c r="AS562" s="258"/>
    </row>
    <row r="563" spans="1:45" hidden="1" outlineLevel="1">
      <c r="A563" s="456"/>
      <c r="B563" s="371"/>
      <c r="C563" s="243"/>
      <c r="D563" s="243"/>
      <c r="E563" s="243"/>
      <c r="F563" s="243"/>
      <c r="G563" s="243"/>
      <c r="H563" s="243"/>
      <c r="I563" s="243"/>
      <c r="J563" s="243"/>
      <c r="K563" s="243"/>
      <c r="L563" s="243"/>
      <c r="M563" s="243"/>
      <c r="N563" s="243"/>
      <c r="O563" s="243"/>
      <c r="P563" s="243"/>
      <c r="Q563" s="243"/>
      <c r="R563" s="243"/>
      <c r="S563" s="243"/>
      <c r="T563" s="243"/>
      <c r="U563" s="243"/>
      <c r="V563" s="243"/>
      <c r="W563" s="243"/>
      <c r="X563" s="243"/>
      <c r="Y563" s="243"/>
      <c r="Z563" s="243"/>
      <c r="AA563" s="243"/>
      <c r="AB563" s="243"/>
      <c r="AC563" s="243"/>
      <c r="AD563" s="243"/>
      <c r="AE563" s="355"/>
      <c r="AF563" s="368"/>
      <c r="AG563" s="368"/>
      <c r="AH563" s="368"/>
      <c r="AI563" s="368"/>
      <c r="AJ563" s="368"/>
      <c r="AK563" s="368"/>
      <c r="AL563" s="368"/>
      <c r="AM563" s="368"/>
      <c r="AN563" s="368"/>
      <c r="AO563" s="368"/>
      <c r="AP563" s="368"/>
      <c r="AQ563" s="368"/>
      <c r="AR563" s="368"/>
      <c r="AS563" s="258"/>
    </row>
    <row r="564" spans="1:45" ht="30" hidden="1" outlineLevel="1">
      <c r="A564" s="456">
        <v>46</v>
      </c>
      <c r="B564" s="371" t="s">
        <v>120</v>
      </c>
      <c r="C564" s="243" t="s">
        <v>22</v>
      </c>
      <c r="D564" s="247"/>
      <c r="E564" s="247"/>
      <c r="F564" s="247"/>
      <c r="G564" s="247"/>
      <c r="H564" s="247"/>
      <c r="I564" s="247"/>
      <c r="J564" s="247"/>
      <c r="K564" s="247"/>
      <c r="L564" s="247"/>
      <c r="M564" s="247"/>
      <c r="N564" s="247"/>
      <c r="O564" s="247"/>
      <c r="P564" s="247"/>
      <c r="Q564" s="247">
        <v>12</v>
      </c>
      <c r="R564" s="247"/>
      <c r="S564" s="247"/>
      <c r="T564" s="247"/>
      <c r="U564" s="247"/>
      <c r="V564" s="247"/>
      <c r="W564" s="247"/>
      <c r="X564" s="247"/>
      <c r="Y564" s="247"/>
      <c r="Z564" s="247"/>
      <c r="AA564" s="247"/>
      <c r="AB564" s="247"/>
      <c r="AC564" s="247"/>
      <c r="AD564" s="247"/>
      <c r="AE564" s="369"/>
      <c r="AF564" s="353"/>
      <c r="AG564" s="353"/>
      <c r="AH564" s="353"/>
      <c r="AI564" s="353"/>
      <c r="AJ564" s="353"/>
      <c r="AK564" s="353"/>
      <c r="AL564" s="358"/>
      <c r="AM564" s="358"/>
      <c r="AN564" s="358"/>
      <c r="AO564" s="358"/>
      <c r="AP564" s="358"/>
      <c r="AQ564" s="358"/>
      <c r="AR564" s="358"/>
      <c r="AS564" s="248">
        <f>SUM(AE564:AR564)</f>
        <v>0</v>
      </c>
    </row>
    <row r="565" spans="1:45" hidden="1" outlineLevel="1">
      <c r="A565" s="456"/>
      <c r="B565" s="374" t="s">
        <v>957</v>
      </c>
      <c r="C565" s="243" t="s">
        <v>145</v>
      </c>
      <c r="D565" s="247"/>
      <c r="E565" s="247"/>
      <c r="F565" s="247"/>
      <c r="G565" s="247"/>
      <c r="H565" s="247"/>
      <c r="I565" s="247"/>
      <c r="J565" s="247"/>
      <c r="K565" s="247"/>
      <c r="L565" s="247"/>
      <c r="M565" s="247"/>
      <c r="N565" s="247"/>
      <c r="O565" s="247"/>
      <c r="P565" s="247"/>
      <c r="Q565" s="247">
        <f>Q564</f>
        <v>12</v>
      </c>
      <c r="R565" s="247"/>
      <c r="S565" s="247"/>
      <c r="T565" s="247"/>
      <c r="U565" s="247"/>
      <c r="V565" s="247"/>
      <c r="W565" s="247"/>
      <c r="X565" s="247"/>
      <c r="Y565" s="247"/>
      <c r="Z565" s="247"/>
      <c r="AA565" s="247"/>
      <c r="AB565" s="247"/>
      <c r="AC565" s="247"/>
      <c r="AD565" s="247"/>
      <c r="AE565" s="354">
        <f>AE564</f>
        <v>0</v>
      </c>
      <c r="AF565" s="354">
        <f t="shared" ref="AF565" si="1678">AF564</f>
        <v>0</v>
      </c>
      <c r="AG565" s="354">
        <f t="shared" ref="AG565" si="1679">AG564</f>
        <v>0</v>
      </c>
      <c r="AH565" s="354">
        <f t="shared" ref="AH565" si="1680">AH564</f>
        <v>0</v>
      </c>
      <c r="AI565" s="354">
        <f t="shared" ref="AI565" si="1681">AI564</f>
        <v>0</v>
      </c>
      <c r="AJ565" s="354">
        <f t="shared" ref="AJ565" si="1682">AJ564</f>
        <v>0</v>
      </c>
      <c r="AK565" s="354">
        <f t="shared" ref="AK565" si="1683">AK564</f>
        <v>0</v>
      </c>
      <c r="AL565" s="354">
        <f t="shared" ref="AL565" si="1684">AL564</f>
        <v>0</v>
      </c>
      <c r="AM565" s="354">
        <f t="shared" ref="AM565" si="1685">AM564</f>
        <v>0</v>
      </c>
      <c r="AN565" s="354">
        <f t="shared" ref="AN565" si="1686">AN564</f>
        <v>0</v>
      </c>
      <c r="AO565" s="354">
        <f t="shared" ref="AO565" si="1687">AO564</f>
        <v>0</v>
      </c>
      <c r="AP565" s="354">
        <f t="shared" ref="AP565" si="1688">AP564</f>
        <v>0</v>
      </c>
      <c r="AQ565" s="354">
        <f t="shared" ref="AQ565" si="1689">AQ564</f>
        <v>0</v>
      </c>
      <c r="AR565" s="354">
        <f t="shared" ref="AR565" si="1690">AR564</f>
        <v>0</v>
      </c>
      <c r="AS565" s="258"/>
    </row>
    <row r="566" spans="1:45" hidden="1" outlineLevel="1">
      <c r="A566" s="456"/>
      <c r="B566" s="371"/>
      <c r="C566" s="243"/>
      <c r="D566" s="243"/>
      <c r="E566" s="243"/>
      <c r="F566" s="243"/>
      <c r="G566" s="243"/>
      <c r="H566" s="243"/>
      <c r="I566" s="243"/>
      <c r="J566" s="243"/>
      <c r="K566" s="243"/>
      <c r="L566" s="243"/>
      <c r="M566" s="243"/>
      <c r="N566" s="243"/>
      <c r="O566" s="243"/>
      <c r="P566" s="243"/>
      <c r="Q566" s="243"/>
      <c r="R566" s="243"/>
      <c r="S566" s="243"/>
      <c r="T566" s="243"/>
      <c r="U566" s="243"/>
      <c r="V566" s="243"/>
      <c r="W566" s="243"/>
      <c r="X566" s="243"/>
      <c r="Y566" s="243"/>
      <c r="Z566" s="243"/>
      <c r="AA566" s="243"/>
      <c r="AB566" s="243"/>
      <c r="AC566" s="243"/>
      <c r="AD566" s="243"/>
      <c r="AE566" s="355"/>
      <c r="AF566" s="368"/>
      <c r="AG566" s="368"/>
      <c r="AH566" s="368"/>
      <c r="AI566" s="368"/>
      <c r="AJ566" s="368"/>
      <c r="AK566" s="368"/>
      <c r="AL566" s="368"/>
      <c r="AM566" s="368"/>
      <c r="AN566" s="368"/>
      <c r="AO566" s="368"/>
      <c r="AP566" s="368"/>
      <c r="AQ566" s="368"/>
      <c r="AR566" s="368"/>
      <c r="AS566" s="258"/>
    </row>
    <row r="567" spans="1:45" ht="30" hidden="1" outlineLevel="1">
      <c r="A567" s="456">
        <v>47</v>
      </c>
      <c r="B567" s="371" t="s">
        <v>121</v>
      </c>
      <c r="C567" s="243" t="s">
        <v>22</v>
      </c>
      <c r="D567" s="247"/>
      <c r="E567" s="247"/>
      <c r="F567" s="247"/>
      <c r="G567" s="247"/>
      <c r="H567" s="247"/>
      <c r="I567" s="247"/>
      <c r="J567" s="247"/>
      <c r="K567" s="247"/>
      <c r="L567" s="247"/>
      <c r="M567" s="247"/>
      <c r="N567" s="247"/>
      <c r="O567" s="247"/>
      <c r="P567" s="247"/>
      <c r="Q567" s="247">
        <v>12</v>
      </c>
      <c r="R567" s="247"/>
      <c r="S567" s="247"/>
      <c r="T567" s="247"/>
      <c r="U567" s="247"/>
      <c r="V567" s="247"/>
      <c r="W567" s="247"/>
      <c r="X567" s="247"/>
      <c r="Y567" s="247"/>
      <c r="Z567" s="247"/>
      <c r="AA567" s="247"/>
      <c r="AB567" s="247"/>
      <c r="AC567" s="247"/>
      <c r="AD567" s="247"/>
      <c r="AE567" s="369"/>
      <c r="AF567" s="353"/>
      <c r="AG567" s="353"/>
      <c r="AH567" s="353"/>
      <c r="AI567" s="353"/>
      <c r="AJ567" s="353"/>
      <c r="AK567" s="353"/>
      <c r="AL567" s="358"/>
      <c r="AM567" s="358"/>
      <c r="AN567" s="358"/>
      <c r="AO567" s="358"/>
      <c r="AP567" s="358"/>
      <c r="AQ567" s="358"/>
      <c r="AR567" s="358"/>
      <c r="AS567" s="248">
        <f>SUM(AE567:AR567)</f>
        <v>0</v>
      </c>
    </row>
    <row r="568" spans="1:45" hidden="1" outlineLevel="1">
      <c r="A568" s="456"/>
      <c r="B568" s="374" t="s">
        <v>957</v>
      </c>
      <c r="C568" s="243" t="s">
        <v>145</v>
      </c>
      <c r="D568" s="247"/>
      <c r="E568" s="247"/>
      <c r="F568" s="247"/>
      <c r="G568" s="247"/>
      <c r="H568" s="247"/>
      <c r="I568" s="247"/>
      <c r="J568" s="247"/>
      <c r="K568" s="247"/>
      <c r="L568" s="247"/>
      <c r="M568" s="247"/>
      <c r="N568" s="247"/>
      <c r="O568" s="247"/>
      <c r="P568" s="247"/>
      <c r="Q568" s="247">
        <f>Q567</f>
        <v>12</v>
      </c>
      <c r="R568" s="247"/>
      <c r="S568" s="247"/>
      <c r="T568" s="247"/>
      <c r="U568" s="247"/>
      <c r="V568" s="247"/>
      <c r="W568" s="247"/>
      <c r="X568" s="247"/>
      <c r="Y568" s="247"/>
      <c r="Z568" s="247"/>
      <c r="AA568" s="247"/>
      <c r="AB568" s="247"/>
      <c r="AC568" s="247"/>
      <c r="AD568" s="247"/>
      <c r="AE568" s="354">
        <f>AE567</f>
        <v>0</v>
      </c>
      <c r="AF568" s="354">
        <f t="shared" ref="AF568" si="1691">AF567</f>
        <v>0</v>
      </c>
      <c r="AG568" s="354">
        <f t="shared" ref="AG568" si="1692">AG567</f>
        <v>0</v>
      </c>
      <c r="AH568" s="354">
        <f t="shared" ref="AH568" si="1693">AH567</f>
        <v>0</v>
      </c>
      <c r="AI568" s="354">
        <f t="shared" ref="AI568" si="1694">AI567</f>
        <v>0</v>
      </c>
      <c r="AJ568" s="354">
        <f t="shared" ref="AJ568" si="1695">AJ567</f>
        <v>0</v>
      </c>
      <c r="AK568" s="354">
        <f t="shared" ref="AK568" si="1696">AK567</f>
        <v>0</v>
      </c>
      <c r="AL568" s="354">
        <f t="shared" ref="AL568" si="1697">AL567</f>
        <v>0</v>
      </c>
      <c r="AM568" s="354">
        <f t="shared" ref="AM568" si="1698">AM567</f>
        <v>0</v>
      </c>
      <c r="AN568" s="354">
        <f t="shared" ref="AN568" si="1699">AN567</f>
        <v>0</v>
      </c>
      <c r="AO568" s="354">
        <f t="shared" ref="AO568" si="1700">AO567</f>
        <v>0</v>
      </c>
      <c r="AP568" s="354">
        <f t="shared" ref="AP568" si="1701">AP567</f>
        <v>0</v>
      </c>
      <c r="AQ568" s="354">
        <f t="shared" ref="AQ568" si="1702">AQ567</f>
        <v>0</v>
      </c>
      <c r="AR568" s="354">
        <f t="shared" ref="AR568" si="1703">AR567</f>
        <v>0</v>
      </c>
      <c r="AS568" s="258"/>
    </row>
    <row r="569" spans="1:45" hidden="1" outlineLevel="1">
      <c r="A569" s="456"/>
      <c r="B569" s="371"/>
      <c r="C569" s="243"/>
      <c r="D569" s="243"/>
      <c r="E569" s="243"/>
      <c r="F569" s="243"/>
      <c r="G569" s="243"/>
      <c r="H569" s="243"/>
      <c r="I569" s="243"/>
      <c r="J569" s="243"/>
      <c r="K569" s="243"/>
      <c r="L569" s="243"/>
      <c r="M569" s="243"/>
      <c r="N569" s="243"/>
      <c r="O569" s="243"/>
      <c r="P569" s="243"/>
      <c r="Q569" s="243"/>
      <c r="R569" s="243"/>
      <c r="S569" s="243"/>
      <c r="T569" s="243"/>
      <c r="U569" s="243"/>
      <c r="V569" s="243"/>
      <c r="W569" s="243"/>
      <c r="X569" s="243"/>
      <c r="Y569" s="243"/>
      <c r="Z569" s="243"/>
      <c r="AA569" s="243"/>
      <c r="AB569" s="243"/>
      <c r="AC569" s="243"/>
      <c r="AD569" s="243"/>
      <c r="AE569" s="355"/>
      <c r="AF569" s="368"/>
      <c r="AG569" s="368"/>
      <c r="AH569" s="368"/>
      <c r="AI569" s="368"/>
      <c r="AJ569" s="368"/>
      <c r="AK569" s="368"/>
      <c r="AL569" s="368"/>
      <c r="AM569" s="368"/>
      <c r="AN569" s="368"/>
      <c r="AO569" s="368"/>
      <c r="AP569" s="368"/>
      <c r="AQ569" s="368"/>
      <c r="AR569" s="368"/>
      <c r="AS569" s="258"/>
    </row>
    <row r="570" spans="1:45" ht="30" hidden="1" outlineLevel="1">
      <c r="A570" s="456">
        <v>48</v>
      </c>
      <c r="B570" s="371" t="s">
        <v>122</v>
      </c>
      <c r="C570" s="243" t="s">
        <v>22</v>
      </c>
      <c r="D570" s="247"/>
      <c r="E570" s="247"/>
      <c r="F570" s="247"/>
      <c r="G570" s="247"/>
      <c r="H570" s="247"/>
      <c r="I570" s="247"/>
      <c r="J570" s="247"/>
      <c r="K570" s="247"/>
      <c r="L570" s="247"/>
      <c r="M570" s="247"/>
      <c r="N570" s="247"/>
      <c r="O570" s="247"/>
      <c r="P570" s="247"/>
      <c r="Q570" s="247">
        <v>12</v>
      </c>
      <c r="R570" s="247"/>
      <c r="S570" s="247"/>
      <c r="T570" s="247"/>
      <c r="U570" s="247"/>
      <c r="V570" s="247"/>
      <c r="W570" s="247"/>
      <c r="X570" s="247"/>
      <c r="Y570" s="247"/>
      <c r="Z570" s="247"/>
      <c r="AA570" s="247"/>
      <c r="AB570" s="247"/>
      <c r="AC570" s="247"/>
      <c r="AD570" s="247"/>
      <c r="AE570" s="369"/>
      <c r="AF570" s="353"/>
      <c r="AG570" s="353"/>
      <c r="AH570" s="353"/>
      <c r="AI570" s="353"/>
      <c r="AJ570" s="353"/>
      <c r="AK570" s="353"/>
      <c r="AL570" s="358"/>
      <c r="AM570" s="358"/>
      <c r="AN570" s="358"/>
      <c r="AO570" s="358"/>
      <c r="AP570" s="358"/>
      <c r="AQ570" s="358"/>
      <c r="AR570" s="358"/>
      <c r="AS570" s="248">
        <f>SUM(AE570:AR570)</f>
        <v>0</v>
      </c>
    </row>
    <row r="571" spans="1:45" hidden="1" outlineLevel="1">
      <c r="A571" s="456"/>
      <c r="B571" s="374" t="s">
        <v>957</v>
      </c>
      <c r="C571" s="243" t="s">
        <v>145</v>
      </c>
      <c r="D571" s="247"/>
      <c r="E571" s="247"/>
      <c r="F571" s="247"/>
      <c r="G571" s="247"/>
      <c r="H571" s="247"/>
      <c r="I571" s="247"/>
      <c r="J571" s="247"/>
      <c r="K571" s="247"/>
      <c r="L571" s="247"/>
      <c r="M571" s="247"/>
      <c r="N571" s="247"/>
      <c r="O571" s="247"/>
      <c r="P571" s="247"/>
      <c r="Q571" s="247">
        <f>Q570</f>
        <v>12</v>
      </c>
      <c r="R571" s="247"/>
      <c r="S571" s="247"/>
      <c r="T571" s="247"/>
      <c r="U571" s="247"/>
      <c r="V571" s="247"/>
      <c r="W571" s="247"/>
      <c r="X571" s="247"/>
      <c r="Y571" s="247"/>
      <c r="Z571" s="247"/>
      <c r="AA571" s="247"/>
      <c r="AB571" s="247"/>
      <c r="AC571" s="247"/>
      <c r="AD571" s="247"/>
      <c r="AE571" s="354">
        <f>AE570</f>
        <v>0</v>
      </c>
      <c r="AF571" s="354">
        <f t="shared" ref="AF571" si="1704">AF570</f>
        <v>0</v>
      </c>
      <c r="AG571" s="354">
        <f t="shared" ref="AG571" si="1705">AG570</f>
        <v>0</v>
      </c>
      <c r="AH571" s="354">
        <f t="shared" ref="AH571" si="1706">AH570</f>
        <v>0</v>
      </c>
      <c r="AI571" s="354">
        <f t="shared" ref="AI571" si="1707">AI570</f>
        <v>0</v>
      </c>
      <c r="AJ571" s="354">
        <f t="shared" ref="AJ571" si="1708">AJ570</f>
        <v>0</v>
      </c>
      <c r="AK571" s="354">
        <f t="shared" ref="AK571" si="1709">AK570</f>
        <v>0</v>
      </c>
      <c r="AL571" s="354">
        <f t="shared" ref="AL571" si="1710">AL570</f>
        <v>0</v>
      </c>
      <c r="AM571" s="354">
        <f t="shared" ref="AM571" si="1711">AM570</f>
        <v>0</v>
      </c>
      <c r="AN571" s="354">
        <f t="shared" ref="AN571" si="1712">AN570</f>
        <v>0</v>
      </c>
      <c r="AO571" s="354">
        <f t="shared" ref="AO571" si="1713">AO570</f>
        <v>0</v>
      </c>
      <c r="AP571" s="354">
        <f t="shared" ref="AP571" si="1714">AP570</f>
        <v>0</v>
      </c>
      <c r="AQ571" s="354">
        <f t="shared" ref="AQ571" si="1715">AQ570</f>
        <v>0</v>
      </c>
      <c r="AR571" s="354">
        <f t="shared" ref="AR571" si="1716">AR570</f>
        <v>0</v>
      </c>
      <c r="AS571" s="258"/>
    </row>
    <row r="572" spans="1:45" hidden="1" outlineLevel="1">
      <c r="A572" s="456"/>
      <c r="B572" s="371"/>
      <c r="C572" s="243"/>
      <c r="D572" s="243"/>
      <c r="E572" s="243"/>
      <c r="F572" s="243"/>
      <c r="G572" s="243"/>
      <c r="H572" s="243"/>
      <c r="I572" s="243"/>
      <c r="J572" s="243"/>
      <c r="K572" s="243"/>
      <c r="L572" s="243"/>
      <c r="M572" s="243"/>
      <c r="N572" s="243"/>
      <c r="O572" s="243"/>
      <c r="P572" s="243"/>
      <c r="Q572" s="243"/>
      <c r="R572" s="243"/>
      <c r="S572" s="243"/>
      <c r="T572" s="243"/>
      <c r="U572" s="243"/>
      <c r="V572" s="243"/>
      <c r="W572" s="243"/>
      <c r="X572" s="243"/>
      <c r="Y572" s="243"/>
      <c r="Z572" s="243"/>
      <c r="AA572" s="243"/>
      <c r="AB572" s="243"/>
      <c r="AC572" s="243"/>
      <c r="AD572" s="243"/>
      <c r="AE572" s="355"/>
      <c r="AF572" s="368"/>
      <c r="AG572" s="368"/>
      <c r="AH572" s="368"/>
      <c r="AI572" s="368"/>
      <c r="AJ572" s="368"/>
      <c r="AK572" s="368"/>
      <c r="AL572" s="368"/>
      <c r="AM572" s="368"/>
      <c r="AN572" s="368"/>
      <c r="AO572" s="368"/>
      <c r="AP572" s="368"/>
      <c r="AQ572" s="368"/>
      <c r="AR572" s="368"/>
      <c r="AS572" s="258"/>
    </row>
    <row r="573" spans="1:45" ht="30" hidden="1" outlineLevel="1">
      <c r="A573" s="456">
        <v>49</v>
      </c>
      <c r="B573" s="371" t="s">
        <v>123</v>
      </c>
      <c r="C573" s="243" t="s">
        <v>22</v>
      </c>
      <c r="D573" s="247"/>
      <c r="E573" s="247"/>
      <c r="F573" s="247"/>
      <c r="G573" s="247"/>
      <c r="H573" s="247"/>
      <c r="I573" s="247"/>
      <c r="J573" s="247"/>
      <c r="K573" s="247"/>
      <c r="L573" s="247"/>
      <c r="M573" s="247"/>
      <c r="N573" s="247"/>
      <c r="O573" s="247"/>
      <c r="P573" s="247"/>
      <c r="Q573" s="247">
        <v>12</v>
      </c>
      <c r="R573" s="247"/>
      <c r="S573" s="247"/>
      <c r="T573" s="247"/>
      <c r="U573" s="247"/>
      <c r="V573" s="247"/>
      <c r="W573" s="247"/>
      <c r="X573" s="247"/>
      <c r="Y573" s="247"/>
      <c r="Z573" s="247"/>
      <c r="AA573" s="247"/>
      <c r="AB573" s="247"/>
      <c r="AC573" s="247"/>
      <c r="AD573" s="247"/>
      <c r="AE573" s="369"/>
      <c r="AF573" s="353"/>
      <c r="AG573" s="353"/>
      <c r="AH573" s="353"/>
      <c r="AI573" s="353"/>
      <c r="AJ573" s="353"/>
      <c r="AK573" s="353"/>
      <c r="AL573" s="358"/>
      <c r="AM573" s="358"/>
      <c r="AN573" s="358"/>
      <c r="AO573" s="358"/>
      <c r="AP573" s="358"/>
      <c r="AQ573" s="358"/>
      <c r="AR573" s="358"/>
      <c r="AS573" s="248">
        <f>SUM(AE573:AR573)</f>
        <v>0</v>
      </c>
    </row>
    <row r="574" spans="1:45" hidden="1" outlineLevel="1">
      <c r="A574" s="456"/>
      <c r="B574" s="374" t="s">
        <v>957</v>
      </c>
      <c r="C574" s="243" t="s">
        <v>145</v>
      </c>
      <c r="D574" s="247"/>
      <c r="E574" s="247"/>
      <c r="F574" s="247"/>
      <c r="G574" s="247"/>
      <c r="H574" s="247"/>
      <c r="I574" s="247"/>
      <c r="J574" s="247"/>
      <c r="K574" s="247"/>
      <c r="L574" s="247"/>
      <c r="M574" s="247"/>
      <c r="N574" s="247"/>
      <c r="O574" s="247"/>
      <c r="P574" s="247"/>
      <c r="Q574" s="247">
        <f>Q573</f>
        <v>12</v>
      </c>
      <c r="R574" s="247"/>
      <c r="S574" s="247"/>
      <c r="T574" s="247"/>
      <c r="U574" s="247"/>
      <c r="V574" s="247"/>
      <c r="W574" s="247"/>
      <c r="X574" s="247"/>
      <c r="Y574" s="247"/>
      <c r="Z574" s="247"/>
      <c r="AA574" s="247"/>
      <c r="AB574" s="247"/>
      <c r="AC574" s="247"/>
      <c r="AD574" s="247"/>
      <c r="AE574" s="354">
        <f>AE573</f>
        <v>0</v>
      </c>
      <c r="AF574" s="354">
        <f t="shared" ref="AF574" si="1717">AF573</f>
        <v>0</v>
      </c>
      <c r="AG574" s="354">
        <f t="shared" ref="AG574" si="1718">AG573</f>
        <v>0</v>
      </c>
      <c r="AH574" s="354">
        <f t="shared" ref="AH574" si="1719">AH573</f>
        <v>0</v>
      </c>
      <c r="AI574" s="354">
        <f t="shared" ref="AI574" si="1720">AI573</f>
        <v>0</v>
      </c>
      <c r="AJ574" s="354">
        <f t="shared" ref="AJ574" si="1721">AJ573</f>
        <v>0</v>
      </c>
      <c r="AK574" s="354">
        <f t="shared" ref="AK574" si="1722">AK573</f>
        <v>0</v>
      </c>
      <c r="AL574" s="354">
        <f t="shared" ref="AL574" si="1723">AL573</f>
        <v>0</v>
      </c>
      <c r="AM574" s="354">
        <f t="shared" ref="AM574" si="1724">AM573</f>
        <v>0</v>
      </c>
      <c r="AN574" s="354">
        <f t="shared" ref="AN574" si="1725">AN573</f>
        <v>0</v>
      </c>
      <c r="AO574" s="354">
        <f t="shared" ref="AO574" si="1726">AO573</f>
        <v>0</v>
      </c>
      <c r="AP574" s="354">
        <f t="shared" ref="AP574" si="1727">AP573</f>
        <v>0</v>
      </c>
      <c r="AQ574" s="354">
        <f t="shared" ref="AQ574" si="1728">AQ573</f>
        <v>0</v>
      </c>
      <c r="AR574" s="354">
        <f t="shared" ref="AR574" si="1729">AR573</f>
        <v>0</v>
      </c>
      <c r="AS574" s="258"/>
    </row>
    <row r="575" spans="1:45" hidden="1" outlineLevel="1">
      <c r="A575" s="456"/>
      <c r="B575" s="374"/>
      <c r="C575" s="257"/>
      <c r="D575" s="243"/>
      <c r="E575" s="243"/>
      <c r="F575" s="243"/>
      <c r="G575" s="243"/>
      <c r="H575" s="243"/>
      <c r="I575" s="243"/>
      <c r="J575" s="243"/>
      <c r="K575" s="243"/>
      <c r="L575" s="243"/>
      <c r="M575" s="243"/>
      <c r="N575" s="243"/>
      <c r="O575" s="243"/>
      <c r="P575" s="243"/>
      <c r="Q575" s="243"/>
      <c r="R575" s="243"/>
      <c r="S575" s="243"/>
      <c r="T575" s="243"/>
      <c r="U575" s="243"/>
      <c r="V575" s="243"/>
      <c r="W575" s="243"/>
      <c r="X575" s="243"/>
      <c r="Y575" s="243"/>
      <c r="Z575" s="243"/>
      <c r="AA575" s="243"/>
      <c r="AB575" s="243"/>
      <c r="AC575" s="243"/>
      <c r="AD575" s="243"/>
      <c r="AE575" s="253"/>
      <c r="AF575" s="253"/>
      <c r="AG575" s="253"/>
      <c r="AH575" s="253"/>
      <c r="AI575" s="253"/>
      <c r="AJ575" s="253"/>
      <c r="AK575" s="253"/>
      <c r="AL575" s="253"/>
      <c r="AM575" s="253"/>
      <c r="AN575" s="253"/>
      <c r="AO575" s="253"/>
      <c r="AP575" s="253"/>
      <c r="AQ575" s="253"/>
      <c r="AR575" s="253"/>
      <c r="AS575" s="258"/>
    </row>
    <row r="576" spans="1:45" ht="15.75">
      <c r="B576" s="278" t="s">
        <v>265</v>
      </c>
      <c r="C576" s="280"/>
      <c r="D576" s="280">
        <f>SUM(D418:D574)</f>
        <v>11566871.196090285</v>
      </c>
      <c r="E576" s="280"/>
      <c r="F576" s="280"/>
      <c r="G576" s="280"/>
      <c r="H576" s="280"/>
      <c r="I576" s="280"/>
      <c r="J576" s="280"/>
      <c r="K576" s="280"/>
      <c r="L576" s="280"/>
      <c r="M576" s="280"/>
      <c r="N576" s="280"/>
      <c r="O576" s="280"/>
      <c r="P576" s="280"/>
      <c r="Q576" s="280"/>
      <c r="R576" s="280">
        <f>SUM(R418:R574)</f>
        <v>1540.9258815720973</v>
      </c>
      <c r="S576" s="280"/>
      <c r="T576" s="280"/>
      <c r="U576" s="280"/>
      <c r="V576" s="280"/>
      <c r="W576" s="280"/>
      <c r="X576" s="280"/>
      <c r="Y576" s="280"/>
      <c r="Z576" s="280"/>
      <c r="AA576" s="280"/>
      <c r="AB576" s="280"/>
      <c r="AC576" s="280"/>
      <c r="AD576" s="280"/>
      <c r="AE576" s="280">
        <f>IF(AE416="kWh",SUMPRODUCT(D418:D574,AE418:AE574))</f>
        <v>6729275.6593368705</v>
      </c>
      <c r="AF576" s="280">
        <f>IF(AF416="kWh",SUMPRODUCT(D418:D574,AF418:AF574))</f>
        <v>1495960.681343416</v>
      </c>
      <c r="AG576" s="280">
        <f>IF(AG416="kw",SUMPRODUCT(Q418:Q574,R418:R574,AG418:AG574),SUMPRODUCT(D418:D574,AG418:AG574))</f>
        <v>5770.965747605791</v>
      </c>
      <c r="AH576" s="280">
        <f>IF(AH416="kw",SUMPRODUCT(Q418:Q574,R418:R574,AH418:AH574),SUMPRODUCT(D418:D574,AH418:AH574))</f>
        <v>0</v>
      </c>
      <c r="AI576" s="280">
        <f>IF(AI416="kw",SUMPRODUCT(Q418:Q574,R418:R574,AI418:AI574),SUMPRODUCT(D418:D574,AI418:AI574))</f>
        <v>0</v>
      </c>
      <c r="AJ576" s="280">
        <f>IF(AJ416="kw",SUMPRODUCT(Q418:Q574,R418:R574,AJ418:AJ574),SUMPRODUCT(D418:D574,AJ418:AJ574))</f>
        <v>0</v>
      </c>
      <c r="AK576" s="280">
        <f>IF(AK416="kw",SUMPRODUCT(Q418:Q574,R418:R574,AK418:AK574),SUMPRODUCT(D418:D574,AK418:AK574))</f>
        <v>0</v>
      </c>
      <c r="AL576" s="280">
        <f>IF(AL416="kw",SUMPRODUCT(Q418:Q574,R418:R574,AL418:AL574),SUMPRODUCT(D418:D574,AL418:AL574))</f>
        <v>0</v>
      </c>
      <c r="AM576" s="280">
        <f>IF(AM416="kw",SUMPRODUCT(Q418:Q574,R418:R574,AM418:AM574),SUMPRODUCT(D418:D574,AM418:AM574))</f>
        <v>0</v>
      </c>
      <c r="AN576" s="280">
        <f>IF(AN416="kw",SUMPRODUCT(Q418:Q574,R418:R574,AN418:AN574),SUMPRODUCT(D418:D574,AN418:AN574))</f>
        <v>0</v>
      </c>
      <c r="AO576" s="280">
        <f>IF(AO416="kw",SUMPRODUCT(Q418:Q574,R418:R574,AO418:AO574),SUMPRODUCT(D418:D574,AO418:AO574))</f>
        <v>0</v>
      </c>
      <c r="AP576" s="280">
        <f>IF(AP416="kw",SUMPRODUCT(Q418:Q574,R418:R574,AP418:AP574),SUMPRODUCT(D418:D574,AP418:AP574))</f>
        <v>0</v>
      </c>
      <c r="AQ576" s="280">
        <f>IF(AQ416="kw",SUMPRODUCT(Q418:Q574,R418:R574,AQ418:AQ574),SUMPRODUCT(D418:D574,AQ418:AQ574))</f>
        <v>0</v>
      </c>
      <c r="AR576" s="280">
        <f>IF(AR416="kw",SUMPRODUCT(Q418:Q574,R418:R574,AR418:AR574),SUMPRODUCT(D418:D574,AR418:AR574))</f>
        <v>0</v>
      </c>
      <c r="AS576" s="281"/>
    </row>
    <row r="577" spans="2:45" ht="15.75">
      <c r="B577" s="335" t="s">
        <v>266</v>
      </c>
      <c r="C577" s="336"/>
      <c r="D577" s="336"/>
      <c r="E577" s="336"/>
      <c r="F577" s="336"/>
      <c r="G577" s="336"/>
      <c r="H577" s="336"/>
      <c r="I577" s="336"/>
      <c r="J577" s="336"/>
      <c r="K577" s="336"/>
      <c r="L577" s="336"/>
      <c r="M577" s="336"/>
      <c r="N577" s="336"/>
      <c r="O577" s="336"/>
      <c r="P577" s="336"/>
      <c r="Q577" s="336"/>
      <c r="R577" s="336"/>
      <c r="S577" s="336"/>
      <c r="T577" s="336"/>
      <c r="U577" s="336"/>
      <c r="V577" s="336"/>
      <c r="W577" s="336"/>
      <c r="X577" s="336"/>
      <c r="Y577" s="336"/>
      <c r="Z577" s="336"/>
      <c r="AA577" s="336"/>
      <c r="AB577" s="336"/>
      <c r="AC577" s="336"/>
      <c r="AD577" s="336"/>
      <c r="AE577" s="336">
        <f>HLOOKUP(AE415,'2. LRAMVA Threshold'!$B$42:$Q$60,9,FALSE)</f>
        <v>0</v>
      </c>
      <c r="AF577" s="336">
        <f>HLOOKUP(AF415,'2. LRAMVA Threshold'!$B$42:$Q$53,9,FALSE)</f>
        <v>0</v>
      </c>
      <c r="AG577" s="336">
        <f>HLOOKUP(AG225,'2. LRAMVA Threshold'!$B$42:$Q$53,9,FALSE)</f>
        <v>0</v>
      </c>
      <c r="AH577" s="336">
        <f>HLOOKUP(AH225,'2. LRAMVA Threshold'!$B$42:$Q$53,9,FALSE)</f>
        <v>0</v>
      </c>
      <c r="AI577" s="336">
        <f>HLOOKUP(AI225,'2. LRAMVA Threshold'!$B$42:$Q$53,9,FALSE)</f>
        <v>0</v>
      </c>
      <c r="AJ577" s="336">
        <f>HLOOKUP(AJ225,'2. LRAMVA Threshold'!$B$42:$Q$53,9,FALSE)</f>
        <v>0</v>
      </c>
      <c r="AK577" s="336">
        <f>HLOOKUP(AK225,'2. LRAMVA Threshold'!$B$42:$Q$53,9,FALSE)</f>
        <v>0</v>
      </c>
      <c r="AL577" s="336">
        <f>HLOOKUP(AL225,'2. LRAMVA Threshold'!$B$42:$Q$53,9,FALSE)</f>
        <v>0</v>
      </c>
      <c r="AM577" s="336">
        <f>HLOOKUP(AM225,'2. LRAMVA Threshold'!$B$42:$Q$53,9,FALSE)</f>
        <v>0</v>
      </c>
      <c r="AN577" s="336">
        <f>HLOOKUP(AN225,'2. LRAMVA Threshold'!$B$42:$Q$53,9,FALSE)</f>
        <v>0</v>
      </c>
      <c r="AO577" s="336">
        <f>HLOOKUP(AO225,'2. LRAMVA Threshold'!$B$42:$Q$53,9,FALSE)</f>
        <v>0</v>
      </c>
      <c r="AP577" s="336">
        <f>HLOOKUP(AP225,'2. LRAMVA Threshold'!$B$42:$Q$53,9,FALSE)</f>
        <v>0</v>
      </c>
      <c r="AQ577" s="336">
        <f>HLOOKUP(AQ225,'2. LRAMVA Threshold'!$B$42:$Q$53,9,FALSE)</f>
        <v>0</v>
      </c>
      <c r="AR577" s="336">
        <f>HLOOKUP(AR225,'2. LRAMVA Threshold'!$B$42:$Q$53,9,FALSE)</f>
        <v>0</v>
      </c>
      <c r="AS577" s="337"/>
    </row>
    <row r="578" spans="2:45">
      <c r="B578" s="338"/>
      <c r="C578" s="375"/>
      <c r="D578" s="376"/>
      <c r="E578" s="376"/>
      <c r="F578" s="376"/>
      <c r="G578" s="376"/>
      <c r="H578" s="376"/>
      <c r="I578" s="376"/>
      <c r="J578" s="376"/>
      <c r="K578" s="376"/>
      <c r="L578" s="376"/>
      <c r="M578" s="376"/>
      <c r="N578" s="340"/>
      <c r="O578" s="340"/>
      <c r="P578" s="340"/>
      <c r="Q578" s="376"/>
      <c r="R578" s="377"/>
      <c r="S578" s="376"/>
      <c r="T578" s="376"/>
      <c r="U578" s="376"/>
      <c r="V578" s="378"/>
      <c r="W578" s="378"/>
      <c r="X578" s="378"/>
      <c r="Y578" s="378"/>
      <c r="Z578" s="376"/>
      <c r="AA578" s="376"/>
      <c r="AB578" s="340"/>
      <c r="AC578" s="340"/>
      <c r="AD578" s="340"/>
      <c r="AE578" s="379"/>
      <c r="AF578" s="379"/>
      <c r="AG578" s="379"/>
      <c r="AH578" s="379"/>
      <c r="AI578" s="379"/>
      <c r="AJ578" s="379"/>
      <c r="AK578" s="379"/>
      <c r="AL578" s="343"/>
      <c r="AM578" s="343"/>
      <c r="AN578" s="343"/>
      <c r="AO578" s="343"/>
      <c r="AP578" s="343"/>
      <c r="AQ578" s="343"/>
      <c r="AR578" s="343"/>
      <c r="AS578" s="344"/>
    </row>
    <row r="579" spans="2:45">
      <c r="B579" s="275" t="s">
        <v>267</v>
      </c>
      <c r="C579" s="288"/>
      <c r="D579" s="288"/>
      <c r="E579" s="321"/>
      <c r="F579" s="321"/>
      <c r="G579" s="321"/>
      <c r="H579" s="321"/>
      <c r="I579" s="321"/>
      <c r="J579" s="321"/>
      <c r="K579" s="321"/>
      <c r="L579" s="321"/>
      <c r="M579" s="321"/>
      <c r="N579" s="321"/>
      <c r="O579" s="321"/>
      <c r="P579" s="321"/>
      <c r="Q579" s="321"/>
      <c r="R579" s="243"/>
      <c r="S579" s="290"/>
      <c r="T579" s="290"/>
      <c r="U579" s="290"/>
      <c r="V579" s="289"/>
      <c r="W579" s="289"/>
      <c r="X579" s="289"/>
      <c r="Y579" s="289"/>
      <c r="Z579" s="290"/>
      <c r="AA579" s="290"/>
      <c r="AB579" s="290"/>
      <c r="AC579" s="290"/>
      <c r="AD579" s="290"/>
      <c r="AE579" s="722">
        <f>HLOOKUP(AE$35,'3.  Distribution Rates'!$C$122:$P$135,9,FALSE)</f>
        <v>0</v>
      </c>
      <c r="AF579" s="722">
        <f>HLOOKUP(AF$35,'3.  Distribution Rates'!$C$122:$P$135,9,FALSE)</f>
        <v>0</v>
      </c>
      <c r="AG579" s="291">
        <f>HLOOKUP(AG$35,'3.  Distribution Rates'!$C$122:$P$135,9,FALSE)</f>
        <v>0</v>
      </c>
      <c r="AH579" s="291">
        <f>HLOOKUP(AH$35,'3.  Distribution Rates'!$C$122:$P$135,9,FALSE)</f>
        <v>0</v>
      </c>
      <c r="AI579" s="291">
        <f>HLOOKUP(AI$35,'3.  Distribution Rates'!$C$122:$P$135,9,FALSE)</f>
        <v>0</v>
      </c>
      <c r="AJ579" s="291">
        <f>HLOOKUP(AJ$35,'3.  Distribution Rates'!$C$122:$P$135,9,FALSE)</f>
        <v>0</v>
      </c>
      <c r="AK579" s="291">
        <f>HLOOKUP(AK$35,'3.  Distribution Rates'!$C$122:$P$135,9,FALSE)</f>
        <v>0</v>
      </c>
      <c r="AL579" s="291">
        <f>HLOOKUP(AL$35,'3.  Distribution Rates'!$C$122:$P$135,9,FALSE)</f>
        <v>0</v>
      </c>
      <c r="AM579" s="291">
        <f>HLOOKUP(AM$35,'3.  Distribution Rates'!$C$122:$P$135,9,FALSE)</f>
        <v>0</v>
      </c>
      <c r="AN579" s="291">
        <f>HLOOKUP(AN$35,'3.  Distribution Rates'!$C$122:$P$135,9,FALSE)</f>
        <v>0</v>
      </c>
      <c r="AO579" s="291">
        <f>HLOOKUP(AO$35,'3.  Distribution Rates'!$C$122:$P$135,9,FALSE)</f>
        <v>0</v>
      </c>
      <c r="AP579" s="291">
        <f>HLOOKUP(AP$35,'3.  Distribution Rates'!$C$122:$P$135,9,FALSE)</f>
        <v>0</v>
      </c>
      <c r="AQ579" s="291">
        <f>HLOOKUP(AQ$35,'3.  Distribution Rates'!$C$122:$P$135,9,FALSE)</f>
        <v>0</v>
      </c>
      <c r="AR579" s="291">
        <f>HLOOKUP(AR$35,'3.  Distribution Rates'!$C$122:$P$135,9,FALSE)</f>
        <v>0</v>
      </c>
      <c r="AS579" s="384"/>
    </row>
    <row r="580" spans="2:45">
      <c r="B580" s="275" t="s">
        <v>268</v>
      </c>
      <c r="C580" s="293"/>
      <c r="D580" s="235"/>
      <c r="E580" s="232"/>
      <c r="F580" s="232"/>
      <c r="G580" s="232"/>
      <c r="H580" s="232"/>
      <c r="I580" s="232"/>
      <c r="J580" s="232"/>
      <c r="K580" s="232"/>
      <c r="L580" s="232"/>
      <c r="M580" s="232"/>
      <c r="N580" s="232"/>
      <c r="O580" s="232"/>
      <c r="P580" s="232"/>
      <c r="Q580" s="232"/>
      <c r="R580" s="243"/>
      <c r="S580" s="232"/>
      <c r="T580" s="232"/>
      <c r="U580" s="232"/>
      <c r="V580" s="235"/>
      <c r="W580" s="235"/>
      <c r="X580" s="235"/>
      <c r="Y580" s="235"/>
      <c r="Z580" s="232"/>
      <c r="AA580" s="232"/>
      <c r="AB580" s="232"/>
      <c r="AC580" s="232"/>
      <c r="AD580" s="232"/>
      <c r="AE580" s="323">
        <f>'4.  2011-2014 LRAM'!AM140*AE579</f>
        <v>0</v>
      </c>
      <c r="AF580" s="323">
        <f>'4.  2011-2014 LRAM'!AN140*AF579</f>
        <v>0</v>
      </c>
      <c r="AG580" s="323">
        <f>'4.  2011-2014 LRAM'!AO140*AG579</f>
        <v>0</v>
      </c>
      <c r="AH580" s="323">
        <f>'4.  2011-2014 LRAM'!AP140*AH579</f>
        <v>0</v>
      </c>
      <c r="AI580" s="323">
        <f>'4.  2011-2014 LRAM'!AQ140*AI579</f>
        <v>0</v>
      </c>
      <c r="AJ580" s="323">
        <f>'4.  2011-2014 LRAM'!AR140*AJ579</f>
        <v>0</v>
      </c>
      <c r="AK580" s="323">
        <f>'4.  2011-2014 LRAM'!AS140*AK579</f>
        <v>0</v>
      </c>
      <c r="AL580" s="323">
        <f>'4.  2011-2014 LRAM'!AT140*AL579</f>
        <v>0</v>
      </c>
      <c r="AM580" s="323">
        <f>'4.  2011-2014 LRAM'!AU140*AM579</f>
        <v>0</v>
      </c>
      <c r="AN580" s="323">
        <f>'4.  2011-2014 LRAM'!AV140*AN579</f>
        <v>0</v>
      </c>
      <c r="AO580" s="323">
        <f>'4.  2011-2014 LRAM'!AW140*AO579</f>
        <v>0</v>
      </c>
      <c r="AP580" s="323">
        <f>'4.  2011-2014 LRAM'!AX140*AP579</f>
        <v>0</v>
      </c>
      <c r="AQ580" s="323">
        <f>'4.  2011-2014 LRAM'!AY140*AQ579</f>
        <v>0</v>
      </c>
      <c r="AR580" s="323">
        <f>'4.  2011-2014 LRAM'!AZ140*AR579</f>
        <v>0</v>
      </c>
      <c r="AS580" s="534">
        <f t="shared" ref="AS580:AS585" si="1730">SUM(AE580:AR580)</f>
        <v>0</v>
      </c>
    </row>
    <row r="581" spans="2:45">
      <c r="B581" s="275" t="s">
        <v>269</v>
      </c>
      <c r="C581" s="293"/>
      <c r="D581" s="235"/>
      <c r="E581" s="232"/>
      <c r="F581" s="232"/>
      <c r="G581" s="232"/>
      <c r="H581" s="232"/>
      <c r="I581" s="232"/>
      <c r="J581" s="232"/>
      <c r="K581" s="232"/>
      <c r="L581" s="232"/>
      <c r="M581" s="232"/>
      <c r="N581" s="232"/>
      <c r="O581" s="232"/>
      <c r="P581" s="232"/>
      <c r="Q581" s="232"/>
      <c r="R581" s="243"/>
      <c r="S581" s="232"/>
      <c r="T581" s="232"/>
      <c r="U581" s="232"/>
      <c r="V581" s="235"/>
      <c r="W581" s="235"/>
      <c r="X581" s="235"/>
      <c r="Y581" s="235"/>
      <c r="Z581" s="232"/>
      <c r="AA581" s="232"/>
      <c r="AB581" s="232"/>
      <c r="AC581" s="232"/>
      <c r="AD581" s="232"/>
      <c r="AE581" s="323">
        <f>'4.  2011-2014 LRAM'!AM279*AE579</f>
        <v>0</v>
      </c>
      <c r="AF581" s="323">
        <f>'4.  2011-2014 LRAM'!AN279*AF579</f>
        <v>0</v>
      </c>
      <c r="AG581" s="323">
        <f>'4.  2011-2014 LRAM'!AO279*AG579</f>
        <v>0</v>
      </c>
      <c r="AH581" s="323">
        <f>'4.  2011-2014 LRAM'!AP279*AH579</f>
        <v>0</v>
      </c>
      <c r="AI581" s="323">
        <f>'4.  2011-2014 LRAM'!AQ279*AI579</f>
        <v>0</v>
      </c>
      <c r="AJ581" s="323">
        <f>'4.  2011-2014 LRAM'!AR279*AJ579</f>
        <v>0</v>
      </c>
      <c r="AK581" s="323">
        <f>'4.  2011-2014 LRAM'!AS279*AK579</f>
        <v>0</v>
      </c>
      <c r="AL581" s="323">
        <f>'4.  2011-2014 LRAM'!AT279*AL579</f>
        <v>0</v>
      </c>
      <c r="AM581" s="323">
        <f>'4.  2011-2014 LRAM'!AU279*AM579</f>
        <v>0</v>
      </c>
      <c r="AN581" s="323">
        <f>'4.  2011-2014 LRAM'!AV279*AN579</f>
        <v>0</v>
      </c>
      <c r="AO581" s="323">
        <f>'4.  2011-2014 LRAM'!AW279*AO579</f>
        <v>0</v>
      </c>
      <c r="AP581" s="323">
        <f>'4.  2011-2014 LRAM'!AX279*AP579</f>
        <v>0</v>
      </c>
      <c r="AQ581" s="323">
        <f>'4.  2011-2014 LRAM'!AY279*AQ579</f>
        <v>0</v>
      </c>
      <c r="AR581" s="323">
        <f>'4.  2011-2014 LRAM'!AZ279*AR579</f>
        <v>0</v>
      </c>
      <c r="AS581" s="534">
        <f t="shared" si="1730"/>
        <v>0</v>
      </c>
    </row>
    <row r="582" spans="2:45">
      <c r="B582" s="275" t="s">
        <v>270</v>
      </c>
      <c r="C582" s="293"/>
      <c r="D582" s="235"/>
      <c r="E582" s="232"/>
      <c r="F582" s="232"/>
      <c r="G582" s="232"/>
      <c r="H582" s="232"/>
      <c r="I582" s="232"/>
      <c r="J582" s="232"/>
      <c r="K582" s="232"/>
      <c r="L582" s="232"/>
      <c r="M582" s="232"/>
      <c r="N582" s="232"/>
      <c r="O582" s="232"/>
      <c r="P582" s="232"/>
      <c r="Q582" s="232"/>
      <c r="R582" s="243"/>
      <c r="S582" s="232"/>
      <c r="T582" s="232"/>
      <c r="U582" s="232"/>
      <c r="V582" s="235"/>
      <c r="W582" s="235"/>
      <c r="X582" s="235"/>
      <c r="Y582" s="235"/>
      <c r="Z582" s="232"/>
      <c r="AA582" s="232"/>
      <c r="AB582" s="232"/>
      <c r="AC582" s="232"/>
      <c r="AD582" s="232"/>
      <c r="AE582" s="323">
        <f>'4.  2011-2014 LRAM'!AM415*AE579</f>
        <v>0</v>
      </c>
      <c r="AF582" s="323">
        <f>'4.  2011-2014 LRAM'!AN415*AF579</f>
        <v>0</v>
      </c>
      <c r="AG582" s="323">
        <f>'4.  2011-2014 LRAM'!AO415*AG579</f>
        <v>0</v>
      </c>
      <c r="AH582" s="323">
        <f>'4.  2011-2014 LRAM'!AP415*AH579</f>
        <v>0</v>
      </c>
      <c r="AI582" s="323">
        <f>'4.  2011-2014 LRAM'!AQ415*AI579</f>
        <v>0</v>
      </c>
      <c r="AJ582" s="323">
        <f>'4.  2011-2014 LRAM'!AR415*AJ579</f>
        <v>0</v>
      </c>
      <c r="AK582" s="323">
        <f>'4.  2011-2014 LRAM'!AS415*AK579</f>
        <v>0</v>
      </c>
      <c r="AL582" s="323">
        <f>'4.  2011-2014 LRAM'!AT415*AL579</f>
        <v>0</v>
      </c>
      <c r="AM582" s="323">
        <f>'4.  2011-2014 LRAM'!AU415*AM579</f>
        <v>0</v>
      </c>
      <c r="AN582" s="323">
        <f>'4.  2011-2014 LRAM'!AV415*AN579</f>
        <v>0</v>
      </c>
      <c r="AO582" s="323">
        <f>'4.  2011-2014 LRAM'!AW415*AO579</f>
        <v>0</v>
      </c>
      <c r="AP582" s="323">
        <f>'4.  2011-2014 LRAM'!AX415*AP579</f>
        <v>0</v>
      </c>
      <c r="AQ582" s="323">
        <f>'4.  2011-2014 LRAM'!AY415*AQ579</f>
        <v>0</v>
      </c>
      <c r="AR582" s="323">
        <f>'4.  2011-2014 LRAM'!AZ415*AR579</f>
        <v>0</v>
      </c>
      <c r="AS582" s="534">
        <f t="shared" si="1730"/>
        <v>0</v>
      </c>
    </row>
    <row r="583" spans="2:45">
      <c r="B583" s="275" t="s">
        <v>271</v>
      </c>
      <c r="C583" s="293"/>
      <c r="D583" s="235"/>
      <c r="E583" s="232"/>
      <c r="F583" s="232"/>
      <c r="G583" s="232"/>
      <c r="H583" s="232"/>
      <c r="I583" s="232"/>
      <c r="J583" s="232"/>
      <c r="K583" s="232"/>
      <c r="L583" s="232"/>
      <c r="M583" s="232"/>
      <c r="N583" s="232"/>
      <c r="O583" s="232"/>
      <c r="P583" s="232"/>
      <c r="Q583" s="232"/>
      <c r="R583" s="243"/>
      <c r="S583" s="232"/>
      <c r="T583" s="232"/>
      <c r="U583" s="232"/>
      <c r="V583" s="235"/>
      <c r="W583" s="235"/>
      <c r="X583" s="235"/>
      <c r="Y583" s="235"/>
      <c r="Z583" s="232"/>
      <c r="AA583" s="232"/>
      <c r="AB583" s="232"/>
      <c r="AC583" s="232"/>
      <c r="AD583" s="232"/>
      <c r="AE583" s="323">
        <f>'4.  2011-2014 LRAM'!AM552*AE579</f>
        <v>0</v>
      </c>
      <c r="AF583" s="323">
        <f>'4.  2011-2014 LRAM'!AN552*AF579</f>
        <v>0</v>
      </c>
      <c r="AG583" s="323">
        <f>'4.  2011-2014 LRAM'!AO552*AG579</f>
        <v>0</v>
      </c>
      <c r="AH583" s="323">
        <f>'4.  2011-2014 LRAM'!AP552*AH579</f>
        <v>0</v>
      </c>
      <c r="AI583" s="323">
        <f>'4.  2011-2014 LRAM'!AQ552*AI579</f>
        <v>0</v>
      </c>
      <c r="AJ583" s="323">
        <f>'4.  2011-2014 LRAM'!AR552*AJ579</f>
        <v>0</v>
      </c>
      <c r="AK583" s="323">
        <f>'4.  2011-2014 LRAM'!AS552*AK579</f>
        <v>0</v>
      </c>
      <c r="AL583" s="323">
        <f>'4.  2011-2014 LRAM'!AT552*AL579</f>
        <v>0</v>
      </c>
      <c r="AM583" s="323">
        <f>'4.  2011-2014 LRAM'!AU552*AM579</f>
        <v>0</v>
      </c>
      <c r="AN583" s="323">
        <f>'4.  2011-2014 LRAM'!AV552*AN579</f>
        <v>0</v>
      </c>
      <c r="AO583" s="323">
        <f>'4.  2011-2014 LRAM'!AW552*AO579</f>
        <v>0</v>
      </c>
      <c r="AP583" s="323">
        <f>'4.  2011-2014 LRAM'!AX552*AP579</f>
        <v>0</v>
      </c>
      <c r="AQ583" s="323">
        <f>'4.  2011-2014 LRAM'!AY552*AQ579</f>
        <v>0</v>
      </c>
      <c r="AR583" s="323">
        <f>'4.  2011-2014 LRAM'!AZ552*AR579</f>
        <v>0</v>
      </c>
      <c r="AS583" s="534">
        <f t="shared" si="1730"/>
        <v>0</v>
      </c>
    </row>
    <row r="584" spans="2:45">
      <c r="B584" s="275" t="s">
        <v>272</v>
      </c>
      <c r="C584" s="293"/>
      <c r="D584" s="235"/>
      <c r="E584" s="232"/>
      <c r="F584" s="232"/>
      <c r="G584" s="232"/>
      <c r="H584" s="232"/>
      <c r="I584" s="232"/>
      <c r="J584" s="232"/>
      <c r="K584" s="232"/>
      <c r="L584" s="232"/>
      <c r="M584" s="232"/>
      <c r="N584" s="232"/>
      <c r="O584" s="232"/>
      <c r="P584" s="232"/>
      <c r="Q584" s="232"/>
      <c r="R584" s="243"/>
      <c r="S584" s="232"/>
      <c r="T584" s="232"/>
      <c r="U584" s="232"/>
      <c r="V584" s="235"/>
      <c r="W584" s="235"/>
      <c r="X584" s="235"/>
      <c r="Y584" s="235"/>
      <c r="Z584" s="232"/>
      <c r="AA584" s="232"/>
      <c r="AB584" s="232"/>
      <c r="AC584" s="232"/>
      <c r="AD584" s="232"/>
      <c r="AE584" s="323">
        <f t="shared" ref="AE584:AR584" si="1731">AE209*AE579</f>
        <v>0</v>
      </c>
      <c r="AF584" s="323">
        <f t="shared" si="1731"/>
        <v>0</v>
      </c>
      <c r="AG584" s="323">
        <f t="shared" si="1731"/>
        <v>0</v>
      </c>
      <c r="AH584" s="323">
        <f t="shared" si="1731"/>
        <v>0</v>
      </c>
      <c r="AI584" s="323">
        <f t="shared" si="1731"/>
        <v>0</v>
      </c>
      <c r="AJ584" s="323">
        <f t="shared" si="1731"/>
        <v>0</v>
      </c>
      <c r="AK584" s="323">
        <f t="shared" si="1731"/>
        <v>0</v>
      </c>
      <c r="AL584" s="323">
        <f t="shared" si="1731"/>
        <v>0</v>
      </c>
      <c r="AM584" s="323">
        <f t="shared" si="1731"/>
        <v>0</v>
      </c>
      <c r="AN584" s="323">
        <f t="shared" si="1731"/>
        <v>0</v>
      </c>
      <c r="AO584" s="323">
        <f t="shared" si="1731"/>
        <v>0</v>
      </c>
      <c r="AP584" s="323">
        <f t="shared" si="1731"/>
        <v>0</v>
      </c>
      <c r="AQ584" s="323">
        <f t="shared" si="1731"/>
        <v>0</v>
      </c>
      <c r="AR584" s="323">
        <f t="shared" si="1731"/>
        <v>0</v>
      </c>
      <c r="AS584" s="534">
        <f t="shared" si="1730"/>
        <v>0</v>
      </c>
    </row>
    <row r="585" spans="2:45">
      <c r="B585" s="275" t="s">
        <v>273</v>
      </c>
      <c r="C585" s="293"/>
      <c r="D585" s="235"/>
      <c r="E585" s="232"/>
      <c r="F585" s="232"/>
      <c r="G585" s="232"/>
      <c r="H585" s="232"/>
      <c r="I585" s="232"/>
      <c r="J585" s="232"/>
      <c r="K585" s="232"/>
      <c r="L585" s="232"/>
      <c r="M585" s="232"/>
      <c r="N585" s="232"/>
      <c r="O585" s="232"/>
      <c r="P585" s="232"/>
      <c r="Q585" s="232"/>
      <c r="R585" s="243"/>
      <c r="S585" s="232"/>
      <c r="T585" s="232"/>
      <c r="U585" s="232"/>
      <c r="V585" s="235"/>
      <c r="W585" s="235"/>
      <c r="X585" s="235"/>
      <c r="Y585" s="235"/>
      <c r="Z585" s="232"/>
      <c r="AA585" s="232"/>
      <c r="AB585" s="232"/>
      <c r="AC585" s="232"/>
      <c r="AD585" s="232"/>
      <c r="AE585" s="323">
        <f t="shared" ref="AE585:AR585" si="1732">AE399*AE579</f>
        <v>0</v>
      </c>
      <c r="AF585" s="323">
        <f t="shared" si="1732"/>
        <v>0</v>
      </c>
      <c r="AG585" s="323">
        <f t="shared" si="1732"/>
        <v>0</v>
      </c>
      <c r="AH585" s="323">
        <f t="shared" si="1732"/>
        <v>0</v>
      </c>
      <c r="AI585" s="323">
        <f t="shared" si="1732"/>
        <v>0</v>
      </c>
      <c r="AJ585" s="323">
        <f t="shared" si="1732"/>
        <v>0</v>
      </c>
      <c r="AK585" s="323">
        <f t="shared" si="1732"/>
        <v>0</v>
      </c>
      <c r="AL585" s="323">
        <f t="shared" si="1732"/>
        <v>0</v>
      </c>
      <c r="AM585" s="323">
        <f t="shared" si="1732"/>
        <v>0</v>
      </c>
      <c r="AN585" s="323">
        <f t="shared" si="1732"/>
        <v>0</v>
      </c>
      <c r="AO585" s="323">
        <f t="shared" si="1732"/>
        <v>0</v>
      </c>
      <c r="AP585" s="323">
        <f t="shared" si="1732"/>
        <v>0</v>
      </c>
      <c r="AQ585" s="323">
        <f t="shared" si="1732"/>
        <v>0</v>
      </c>
      <c r="AR585" s="323">
        <f t="shared" si="1732"/>
        <v>0</v>
      </c>
      <c r="AS585" s="534">
        <f t="shared" si="1730"/>
        <v>0</v>
      </c>
    </row>
    <row r="586" spans="2:45">
      <c r="B586" s="275" t="s">
        <v>274</v>
      </c>
      <c r="C586" s="293"/>
      <c r="D586" s="235"/>
      <c r="E586" s="232"/>
      <c r="F586" s="232"/>
      <c r="G586" s="232"/>
      <c r="H586" s="232"/>
      <c r="I586" s="232"/>
      <c r="J586" s="232"/>
      <c r="K586" s="232"/>
      <c r="L586" s="232"/>
      <c r="M586" s="232"/>
      <c r="N586" s="232"/>
      <c r="O586" s="232"/>
      <c r="P586" s="232"/>
      <c r="Q586" s="232"/>
      <c r="R586" s="243"/>
      <c r="S586" s="232"/>
      <c r="T586" s="232"/>
      <c r="U586" s="232"/>
      <c r="V586" s="235"/>
      <c r="W586" s="235"/>
      <c r="X586" s="235"/>
      <c r="Y586" s="235"/>
      <c r="Z586" s="232"/>
      <c r="AA586" s="232"/>
      <c r="AB586" s="232"/>
      <c r="AC586" s="232"/>
      <c r="AD586" s="232"/>
      <c r="AE586" s="323">
        <f>AE576*AE579</f>
        <v>0</v>
      </c>
      <c r="AF586" s="323">
        <f t="shared" ref="AF586:AR586" si="1733">AF576*AF579</f>
        <v>0</v>
      </c>
      <c r="AG586" s="323">
        <f t="shared" si="1733"/>
        <v>0</v>
      </c>
      <c r="AH586" s="323">
        <f t="shared" si="1733"/>
        <v>0</v>
      </c>
      <c r="AI586" s="323">
        <f t="shared" si="1733"/>
        <v>0</v>
      </c>
      <c r="AJ586" s="323">
        <f t="shared" si="1733"/>
        <v>0</v>
      </c>
      <c r="AK586" s="323">
        <f t="shared" si="1733"/>
        <v>0</v>
      </c>
      <c r="AL586" s="323">
        <f t="shared" si="1733"/>
        <v>0</v>
      </c>
      <c r="AM586" s="323">
        <f t="shared" si="1733"/>
        <v>0</v>
      </c>
      <c r="AN586" s="323">
        <f t="shared" si="1733"/>
        <v>0</v>
      </c>
      <c r="AO586" s="323">
        <f t="shared" si="1733"/>
        <v>0</v>
      </c>
      <c r="AP586" s="323">
        <f t="shared" si="1733"/>
        <v>0</v>
      </c>
      <c r="AQ586" s="323">
        <f t="shared" si="1733"/>
        <v>0</v>
      </c>
      <c r="AR586" s="323">
        <f t="shared" si="1733"/>
        <v>0</v>
      </c>
      <c r="AS586" s="534">
        <f>SUM(AE586:AR586)</f>
        <v>0</v>
      </c>
    </row>
    <row r="587" spans="2:45" ht="15.75">
      <c r="B587" s="297" t="s">
        <v>275</v>
      </c>
      <c r="C587" s="293"/>
      <c r="D587" s="255"/>
      <c r="E587" s="285"/>
      <c r="F587" s="285"/>
      <c r="G587" s="285"/>
      <c r="H587" s="285"/>
      <c r="I587" s="285"/>
      <c r="J587" s="285"/>
      <c r="K587" s="285"/>
      <c r="L587" s="285"/>
      <c r="M587" s="285"/>
      <c r="N587" s="285"/>
      <c r="O587" s="285"/>
      <c r="P587" s="285"/>
      <c r="Q587" s="285"/>
      <c r="R587" s="252"/>
      <c r="S587" s="285"/>
      <c r="T587" s="285"/>
      <c r="U587" s="285"/>
      <c r="V587" s="255"/>
      <c r="W587" s="255"/>
      <c r="X587" s="255"/>
      <c r="Y587" s="255"/>
      <c r="Z587" s="285"/>
      <c r="AA587" s="285"/>
      <c r="AB587" s="285"/>
      <c r="AC587" s="285"/>
      <c r="AD587" s="285"/>
      <c r="AE587" s="294">
        <f>SUM(AE580:AE586)</f>
        <v>0</v>
      </c>
      <c r="AF587" s="294">
        <f>SUM(AF580:AF586)</f>
        <v>0</v>
      </c>
      <c r="AG587" s="294">
        <f t="shared" ref="AG587:AK587" si="1734">SUM(AG580:AG586)</f>
        <v>0</v>
      </c>
      <c r="AH587" s="294">
        <f t="shared" si="1734"/>
        <v>0</v>
      </c>
      <c r="AI587" s="294">
        <f t="shared" si="1734"/>
        <v>0</v>
      </c>
      <c r="AJ587" s="294">
        <f>SUM(AJ580:AJ586)</f>
        <v>0</v>
      </c>
      <c r="AK587" s="294">
        <f t="shared" si="1734"/>
        <v>0</v>
      </c>
      <c r="AL587" s="294">
        <f>SUM(AL580:AL586)</f>
        <v>0</v>
      </c>
      <c r="AM587" s="294">
        <f>SUM(AM580:AM586)</f>
        <v>0</v>
      </c>
      <c r="AN587" s="294">
        <f t="shared" ref="AN587:AR587" si="1735">SUM(AN580:AN586)</f>
        <v>0</v>
      </c>
      <c r="AO587" s="294">
        <f t="shared" si="1735"/>
        <v>0</v>
      </c>
      <c r="AP587" s="294">
        <f>SUM(AP580:AP586)</f>
        <v>0</v>
      </c>
      <c r="AQ587" s="294">
        <f t="shared" si="1735"/>
        <v>0</v>
      </c>
      <c r="AR587" s="294">
        <f t="shared" si="1735"/>
        <v>0</v>
      </c>
      <c r="AS587" s="351">
        <f>SUM(AS580:AS586)</f>
        <v>0</v>
      </c>
    </row>
    <row r="588" spans="2:45" ht="15.75">
      <c r="B588" s="297" t="s">
        <v>276</v>
      </c>
      <c r="C588" s="293"/>
      <c r="D588" s="298"/>
      <c r="E588" s="285"/>
      <c r="F588" s="285"/>
      <c r="G588" s="285"/>
      <c r="H588" s="285"/>
      <c r="I588" s="285"/>
      <c r="J588" s="285"/>
      <c r="K588" s="285"/>
      <c r="L588" s="285"/>
      <c r="M588" s="285"/>
      <c r="N588" s="285"/>
      <c r="O588" s="285"/>
      <c r="P588" s="285"/>
      <c r="Q588" s="285"/>
      <c r="R588" s="252"/>
      <c r="S588" s="285"/>
      <c r="T588" s="285"/>
      <c r="U588" s="285"/>
      <c r="V588" s="255"/>
      <c r="W588" s="255"/>
      <c r="X588" s="255"/>
      <c r="Y588" s="255"/>
      <c r="Z588" s="285"/>
      <c r="AA588" s="285"/>
      <c r="AB588" s="285"/>
      <c r="AC588" s="285"/>
      <c r="AD588" s="285"/>
      <c r="AE588" s="295">
        <f>AE577*AE579</f>
        <v>0</v>
      </c>
      <c r="AF588" s="295">
        <f t="shared" ref="AF588:AK588" si="1736">AF577*AF579</f>
        <v>0</v>
      </c>
      <c r="AG588" s="295">
        <f t="shared" si="1736"/>
        <v>0</v>
      </c>
      <c r="AH588" s="295">
        <f t="shared" si="1736"/>
        <v>0</v>
      </c>
      <c r="AI588" s="295">
        <f t="shared" si="1736"/>
        <v>0</v>
      </c>
      <c r="AJ588" s="295">
        <f>AJ577*AJ579</f>
        <v>0</v>
      </c>
      <c r="AK588" s="295">
        <f t="shared" si="1736"/>
        <v>0</v>
      </c>
      <c r="AL588" s="295">
        <f>AL577*AL579</f>
        <v>0</v>
      </c>
      <c r="AM588" s="295">
        <f t="shared" ref="AM588:AR588" si="1737">AM577*AM579</f>
        <v>0</v>
      </c>
      <c r="AN588" s="295">
        <f t="shared" si="1737"/>
        <v>0</v>
      </c>
      <c r="AO588" s="295">
        <f t="shared" si="1737"/>
        <v>0</v>
      </c>
      <c r="AP588" s="295">
        <f>AP577*AP579</f>
        <v>0</v>
      </c>
      <c r="AQ588" s="295">
        <f>AQ577*AQ579</f>
        <v>0</v>
      </c>
      <c r="AR588" s="295">
        <f t="shared" si="1737"/>
        <v>0</v>
      </c>
      <c r="AS588" s="351">
        <f>SUM(AE588:AR588)</f>
        <v>0</v>
      </c>
    </row>
    <row r="589" spans="2:45" ht="15.75">
      <c r="B589" s="297" t="s">
        <v>277</v>
      </c>
      <c r="C589" s="293"/>
      <c r="D589" s="298"/>
      <c r="E589" s="285"/>
      <c r="F589" s="285"/>
      <c r="G589" s="285"/>
      <c r="H589" s="285"/>
      <c r="I589" s="285"/>
      <c r="J589" s="285"/>
      <c r="K589" s="285"/>
      <c r="L589" s="285"/>
      <c r="M589" s="285"/>
      <c r="N589" s="285"/>
      <c r="O589" s="285"/>
      <c r="P589" s="285"/>
      <c r="Q589" s="285"/>
      <c r="R589" s="252"/>
      <c r="S589" s="285"/>
      <c r="T589" s="285"/>
      <c r="U589" s="285"/>
      <c r="V589" s="298"/>
      <c r="W589" s="298"/>
      <c r="X589" s="298"/>
      <c r="Y589" s="298"/>
      <c r="Z589" s="285"/>
      <c r="AA589" s="285"/>
      <c r="AB589" s="285"/>
      <c r="AC589" s="285"/>
      <c r="AD589" s="285"/>
      <c r="AE589" s="299"/>
      <c r="AF589" s="299"/>
      <c r="AG589" s="299"/>
      <c r="AH589" s="299"/>
      <c r="AI589" s="299"/>
      <c r="AJ589" s="299"/>
      <c r="AK589" s="299"/>
      <c r="AL589" s="299"/>
      <c r="AM589" s="299"/>
      <c r="AN589" s="299"/>
      <c r="AO589" s="299"/>
      <c r="AP589" s="299"/>
      <c r="AQ589" s="299"/>
      <c r="AR589" s="299"/>
      <c r="AS589" s="351">
        <f>AS587-AS588</f>
        <v>0</v>
      </c>
    </row>
    <row r="590" spans="2:45">
      <c r="B590" s="275"/>
      <c r="C590" s="298"/>
      <c r="D590" s="298"/>
      <c r="E590" s="285"/>
      <c r="F590" s="285"/>
      <c r="G590" s="285"/>
      <c r="H590" s="285"/>
      <c r="I590" s="285"/>
      <c r="J590" s="285"/>
      <c r="K590" s="285"/>
      <c r="L590" s="285"/>
      <c r="M590" s="285"/>
      <c r="N590" s="285"/>
      <c r="O590" s="285"/>
      <c r="P590" s="285"/>
      <c r="Q590" s="285"/>
      <c r="R590" s="252"/>
      <c r="S590" s="285"/>
      <c r="T590" s="285"/>
      <c r="U590" s="285"/>
      <c r="V590" s="298"/>
      <c r="W590" s="293"/>
      <c r="X590" s="298"/>
      <c r="Y590" s="298"/>
      <c r="Z590" s="285"/>
      <c r="AA590" s="285"/>
      <c r="AB590" s="285"/>
      <c r="AC590" s="285"/>
      <c r="AD590" s="285"/>
      <c r="AE590" s="300"/>
      <c r="AF590" s="300"/>
      <c r="AG590" s="300"/>
      <c r="AH590" s="300"/>
      <c r="AI590" s="300"/>
      <c r="AJ590" s="300"/>
      <c r="AK590" s="300"/>
      <c r="AL590" s="300"/>
      <c r="AM590" s="300"/>
      <c r="AN590" s="300"/>
      <c r="AO590" s="300"/>
      <c r="AP590" s="300"/>
      <c r="AQ590" s="300"/>
      <c r="AR590" s="300"/>
      <c r="AS590" s="296"/>
    </row>
    <row r="591" spans="2:45">
      <c r="B591" s="382" t="s">
        <v>278</v>
      </c>
      <c r="C591" s="256"/>
      <c r="D591" s="232"/>
      <c r="E591" s="232"/>
      <c r="F591" s="232"/>
      <c r="G591" s="232"/>
      <c r="H591" s="232"/>
      <c r="I591" s="232"/>
      <c r="J591" s="232"/>
      <c r="K591" s="232"/>
      <c r="L591" s="232"/>
      <c r="M591" s="232"/>
      <c r="N591" s="232"/>
      <c r="O591" s="232"/>
      <c r="P591" s="232"/>
      <c r="Q591" s="232"/>
      <c r="R591" s="304"/>
      <c r="S591" s="232"/>
      <c r="T591" s="232"/>
      <c r="U591" s="232"/>
      <c r="V591" s="256"/>
      <c r="W591" s="235"/>
      <c r="X591" s="235"/>
      <c r="Y591" s="232"/>
      <c r="Z591" s="232"/>
      <c r="AA591" s="235"/>
      <c r="AB591" s="235"/>
      <c r="AC591" s="235"/>
      <c r="AD591" s="235"/>
      <c r="AE591" s="243">
        <f>SUMPRODUCT($E$418:$E$574,AE418:AE574)</f>
        <v>5329064.4658763269</v>
      </c>
      <c r="AF591" s="243">
        <f>SUMPRODUCT($E$418:$E$574,AF418:AF574)</f>
        <v>1573425.1652669325</v>
      </c>
      <c r="AG591" s="243">
        <f t="shared" ref="AG591:AR591" si="1738">IF(AG416="kw",SUMPRODUCT($Q$418:$Q$574,$S$418:$S$574,AG418:AG574),SUMPRODUCT($E$418:$E$574,AG418:AG574))</f>
        <v>6554.5721785849619</v>
      </c>
      <c r="AH591" s="243">
        <f t="shared" si="1738"/>
        <v>0</v>
      </c>
      <c r="AI591" s="243">
        <f t="shared" si="1738"/>
        <v>0</v>
      </c>
      <c r="AJ591" s="243">
        <f t="shared" si="1738"/>
        <v>0</v>
      </c>
      <c r="AK591" s="243">
        <f t="shared" si="1738"/>
        <v>0</v>
      </c>
      <c r="AL591" s="243">
        <f t="shared" si="1738"/>
        <v>0</v>
      </c>
      <c r="AM591" s="243">
        <f t="shared" si="1738"/>
        <v>0</v>
      </c>
      <c r="AN591" s="243">
        <f t="shared" si="1738"/>
        <v>0</v>
      </c>
      <c r="AO591" s="243">
        <f t="shared" si="1738"/>
        <v>0</v>
      </c>
      <c r="AP591" s="243">
        <f t="shared" si="1738"/>
        <v>0</v>
      </c>
      <c r="AQ591" s="243">
        <f t="shared" si="1738"/>
        <v>0</v>
      </c>
      <c r="AR591" s="243">
        <f t="shared" si="1738"/>
        <v>0</v>
      </c>
      <c r="AS591" s="287"/>
    </row>
    <row r="592" spans="2:45">
      <c r="B592" s="382" t="s">
        <v>279</v>
      </c>
      <c r="C592" s="256"/>
      <c r="D592" s="232"/>
      <c r="E592" s="232"/>
      <c r="F592" s="232"/>
      <c r="G592" s="232"/>
      <c r="H592" s="232"/>
      <c r="I592" s="232"/>
      <c r="J592" s="232"/>
      <c r="K592" s="232"/>
      <c r="L592" s="232"/>
      <c r="M592" s="232"/>
      <c r="N592" s="232"/>
      <c r="O592" s="232"/>
      <c r="P592" s="232"/>
      <c r="Q592" s="232"/>
      <c r="R592" s="304"/>
      <c r="S592" s="232"/>
      <c r="T592" s="232"/>
      <c r="U592" s="232"/>
      <c r="V592" s="256"/>
      <c r="W592" s="235"/>
      <c r="X592" s="235"/>
      <c r="Y592" s="232"/>
      <c r="Z592" s="232"/>
      <c r="AA592" s="235"/>
      <c r="AB592" s="235"/>
      <c r="AC592" s="235"/>
      <c r="AD592" s="235"/>
      <c r="AE592" s="243">
        <f>SUMPRODUCT($F$418:$F$574,AE418:AE574)</f>
        <v>5329051.2724157823</v>
      </c>
      <c r="AF592" s="243">
        <f>SUMPRODUCT($F$418:$F$574,AF418:AF574)</f>
        <v>1573127.813342704</v>
      </c>
      <c r="AG592" s="243">
        <f t="shared" ref="AG592:AR592" si="1739">IF(AG416="kw",SUMPRODUCT($Q$418:$Q$574,$T$418:$T$574,AG418:AG574),SUMPRODUCT($F$418:$F$574,AG419:AG575))</f>
        <v>6554.5721785849619</v>
      </c>
      <c r="AH592" s="243">
        <f t="shared" si="1739"/>
        <v>0</v>
      </c>
      <c r="AI592" s="243">
        <f t="shared" si="1739"/>
        <v>0</v>
      </c>
      <c r="AJ592" s="243">
        <f t="shared" si="1739"/>
        <v>0</v>
      </c>
      <c r="AK592" s="243">
        <f t="shared" si="1739"/>
        <v>0</v>
      </c>
      <c r="AL592" s="243">
        <f t="shared" si="1739"/>
        <v>0</v>
      </c>
      <c r="AM592" s="243">
        <f t="shared" si="1739"/>
        <v>0</v>
      </c>
      <c r="AN592" s="243">
        <f t="shared" si="1739"/>
        <v>0</v>
      </c>
      <c r="AO592" s="243">
        <f t="shared" si="1739"/>
        <v>0</v>
      </c>
      <c r="AP592" s="243">
        <f t="shared" si="1739"/>
        <v>0</v>
      </c>
      <c r="AQ592" s="243">
        <f t="shared" si="1739"/>
        <v>0</v>
      </c>
      <c r="AR592" s="243">
        <f t="shared" si="1739"/>
        <v>0</v>
      </c>
      <c r="AS592" s="287"/>
    </row>
    <row r="593" spans="1:49">
      <c r="B593" s="382" t="s">
        <v>280</v>
      </c>
      <c r="C593" s="256"/>
      <c r="D593" s="232"/>
      <c r="E593" s="232"/>
      <c r="F593" s="232"/>
      <c r="G593" s="232"/>
      <c r="H593" s="232"/>
      <c r="I593" s="232"/>
      <c r="J593" s="232"/>
      <c r="K593" s="232"/>
      <c r="L593" s="232"/>
      <c r="M593" s="232"/>
      <c r="N593" s="232"/>
      <c r="O593" s="232"/>
      <c r="P593" s="232"/>
      <c r="Q593" s="232"/>
      <c r="R593" s="304"/>
      <c r="S593" s="232"/>
      <c r="T593" s="232"/>
      <c r="U593" s="232"/>
      <c r="V593" s="256"/>
      <c r="W593" s="235"/>
      <c r="X593" s="235"/>
      <c r="Y593" s="232"/>
      <c r="Z593" s="232"/>
      <c r="AA593" s="235"/>
      <c r="AB593" s="235"/>
      <c r="AC593" s="235"/>
      <c r="AD593" s="235"/>
      <c r="AE593" s="243">
        <f>SUMPRODUCT($G$418:$G$574,AE418:AE574)</f>
        <v>5329038.0789552387</v>
      </c>
      <c r="AF593" s="243">
        <f>SUMPRODUCT($G$418:$G$574,AF418:AF574)</f>
        <v>1572830.4614184757</v>
      </c>
      <c r="AG593" s="243">
        <f t="shared" ref="AG593:AR593" si="1740">IF(AG416="kw",SUMPRODUCT($Q$418:$Q$574,$U$418:$U$574,AG418:AG574),SUMPRODUCT($G$418:$G$574,AG418:AG574))</f>
        <v>6554.5721785849619</v>
      </c>
      <c r="AH593" s="243">
        <f t="shared" si="1740"/>
        <v>0</v>
      </c>
      <c r="AI593" s="243">
        <f t="shared" si="1740"/>
        <v>0</v>
      </c>
      <c r="AJ593" s="243">
        <f t="shared" si="1740"/>
        <v>0</v>
      </c>
      <c r="AK593" s="243">
        <f t="shared" si="1740"/>
        <v>0</v>
      </c>
      <c r="AL593" s="243">
        <f t="shared" si="1740"/>
        <v>0</v>
      </c>
      <c r="AM593" s="243">
        <f t="shared" si="1740"/>
        <v>0</v>
      </c>
      <c r="AN593" s="243">
        <f t="shared" si="1740"/>
        <v>0</v>
      </c>
      <c r="AO593" s="243">
        <f t="shared" si="1740"/>
        <v>0</v>
      </c>
      <c r="AP593" s="243">
        <f t="shared" si="1740"/>
        <v>0</v>
      </c>
      <c r="AQ593" s="243">
        <f t="shared" si="1740"/>
        <v>0</v>
      </c>
      <c r="AR593" s="243">
        <f t="shared" si="1740"/>
        <v>0</v>
      </c>
      <c r="AS593" s="287"/>
    </row>
    <row r="594" spans="1:49">
      <c r="B594" s="382" t="s">
        <v>761</v>
      </c>
      <c r="C594" s="256"/>
      <c r="D594" s="232"/>
      <c r="E594" s="232"/>
      <c r="F594" s="232"/>
      <c r="G594" s="232"/>
      <c r="H594" s="232"/>
      <c r="I594" s="232"/>
      <c r="J594" s="232"/>
      <c r="K594" s="232"/>
      <c r="L594" s="232"/>
      <c r="M594" s="232"/>
      <c r="N594" s="232"/>
      <c r="O594" s="232"/>
      <c r="P594" s="232"/>
      <c r="Q594" s="232"/>
      <c r="R594" s="304"/>
      <c r="S594" s="232"/>
      <c r="T594" s="232"/>
      <c r="U594" s="232"/>
      <c r="V594" s="256"/>
      <c r="W594" s="235"/>
      <c r="X594" s="235"/>
      <c r="Y594" s="232"/>
      <c r="Z594" s="232"/>
      <c r="AA594" s="235"/>
      <c r="AB594" s="235"/>
      <c r="AC594" s="235"/>
      <c r="AD594" s="235"/>
      <c r="AE594" s="243">
        <f>SUMPRODUCT($H$418:$H$574,AE418:AE574)</f>
        <v>5328487.0789552387</v>
      </c>
      <c r="AF594" s="243">
        <f>SUMPRODUCT($H$418:$H$574,AF418:AF574)</f>
        <v>1572830.4614184757</v>
      </c>
      <c r="AG594" s="243">
        <f t="shared" ref="AG594:AR594" si="1741">IF(AG416="kw",SUMPRODUCT($Q$418:$Q$574,$V$418:$V$574,AG418:AG574),SUMPRODUCT($H$418:$H$574,AG418:AG574))</f>
        <v>6554.5721785849619</v>
      </c>
      <c r="AH594" s="243">
        <f t="shared" si="1741"/>
        <v>0</v>
      </c>
      <c r="AI594" s="243">
        <f t="shared" si="1741"/>
        <v>0</v>
      </c>
      <c r="AJ594" s="243">
        <f t="shared" si="1741"/>
        <v>0</v>
      </c>
      <c r="AK594" s="243">
        <f t="shared" si="1741"/>
        <v>0</v>
      </c>
      <c r="AL594" s="243">
        <f t="shared" si="1741"/>
        <v>0</v>
      </c>
      <c r="AM594" s="243">
        <f t="shared" si="1741"/>
        <v>0</v>
      </c>
      <c r="AN594" s="243">
        <f t="shared" si="1741"/>
        <v>0</v>
      </c>
      <c r="AO594" s="243">
        <f t="shared" si="1741"/>
        <v>0</v>
      </c>
      <c r="AP594" s="243">
        <f t="shared" si="1741"/>
        <v>0</v>
      </c>
      <c r="AQ594" s="243">
        <f t="shared" si="1741"/>
        <v>0</v>
      </c>
      <c r="AR594" s="243">
        <f t="shared" si="1741"/>
        <v>0</v>
      </c>
      <c r="AS594" s="287"/>
    </row>
    <row r="595" spans="1:49">
      <c r="B595" s="382" t="s">
        <v>776</v>
      </c>
      <c r="C595" s="256"/>
      <c r="D595" s="232"/>
      <c r="E595" s="232"/>
      <c r="F595" s="232"/>
      <c r="G595" s="232"/>
      <c r="H595" s="232"/>
      <c r="I595" s="232"/>
      <c r="J595" s="232"/>
      <c r="K595" s="232"/>
      <c r="L595" s="232"/>
      <c r="M595" s="232"/>
      <c r="N595" s="232"/>
      <c r="O595" s="232"/>
      <c r="P595" s="232"/>
      <c r="Q595" s="232"/>
      <c r="R595" s="304"/>
      <c r="S595" s="232"/>
      <c r="T595" s="232"/>
      <c r="U595" s="232"/>
      <c r="V595" s="256"/>
      <c r="W595" s="235"/>
      <c r="X595" s="235"/>
      <c r="Y595" s="232"/>
      <c r="Z595" s="232"/>
      <c r="AA595" s="235"/>
      <c r="AB595" s="235"/>
      <c r="AC595" s="235"/>
      <c r="AD595" s="235"/>
      <c r="AE595" s="243">
        <f>SUMPRODUCT($I$418:$I$574,AE418:AE574)</f>
        <v>5328152.0789552387</v>
      </c>
      <c r="AF595" s="243">
        <f>SUMPRODUCT($I$418:$I$574,AF418:AF574)</f>
        <v>1474980.5174679598</v>
      </c>
      <c r="AG595" s="243">
        <f t="shared" ref="AG595:AR595" si="1742">IF(AG416="kw",SUMPRODUCT($Q$418:$Q$574,$W$418:$W$574,AG418:AG574),SUMPRODUCT($I$418:$I$574,AG418:AG574))</f>
        <v>6218.7408510224604</v>
      </c>
      <c r="AH595" s="243">
        <f t="shared" si="1742"/>
        <v>0</v>
      </c>
      <c r="AI595" s="243">
        <f t="shared" si="1742"/>
        <v>0</v>
      </c>
      <c r="AJ595" s="243">
        <f t="shared" si="1742"/>
        <v>0</v>
      </c>
      <c r="AK595" s="243">
        <f t="shared" si="1742"/>
        <v>0</v>
      </c>
      <c r="AL595" s="243">
        <f t="shared" si="1742"/>
        <v>0</v>
      </c>
      <c r="AM595" s="243">
        <f t="shared" si="1742"/>
        <v>0</v>
      </c>
      <c r="AN595" s="243">
        <f t="shared" si="1742"/>
        <v>0</v>
      </c>
      <c r="AO595" s="243">
        <f t="shared" si="1742"/>
        <v>0</v>
      </c>
      <c r="AP595" s="243">
        <f t="shared" si="1742"/>
        <v>0</v>
      </c>
      <c r="AQ595" s="243">
        <f t="shared" si="1742"/>
        <v>0</v>
      </c>
      <c r="AR595" s="243">
        <f t="shared" si="1742"/>
        <v>0</v>
      </c>
      <c r="AS595" s="287"/>
    </row>
    <row r="596" spans="1:49">
      <c r="B596" s="382" t="s">
        <v>777</v>
      </c>
      <c r="C596" s="256"/>
      <c r="D596" s="232"/>
      <c r="E596" s="232"/>
      <c r="F596" s="232"/>
      <c r="G596" s="232"/>
      <c r="H596" s="232"/>
      <c r="I596" s="232"/>
      <c r="J596" s="232"/>
      <c r="K596" s="232"/>
      <c r="L596" s="232"/>
      <c r="M596" s="232"/>
      <c r="N596" s="232"/>
      <c r="O596" s="232"/>
      <c r="P596" s="232"/>
      <c r="Q596" s="232"/>
      <c r="R596" s="304"/>
      <c r="S596" s="232"/>
      <c r="T596" s="232"/>
      <c r="U596" s="232"/>
      <c r="V596" s="256"/>
      <c r="W596" s="235"/>
      <c r="X596" s="235"/>
      <c r="Y596" s="232"/>
      <c r="Z596" s="232"/>
      <c r="AA596" s="235"/>
      <c r="AB596" s="235"/>
      <c r="AC596" s="235"/>
      <c r="AD596" s="235"/>
      <c r="AE596" s="243">
        <f>SUMPRODUCT($J$418:$J$574,AE418:AE574)</f>
        <v>0</v>
      </c>
      <c r="AF596" s="243">
        <f>SUMPRODUCT($J$418:$J$574,AF418:AF574)</f>
        <v>0</v>
      </c>
      <c r="AG596" s="243">
        <f t="shared" ref="AG596:AR596" si="1743">IF(AG416="kw",SUMPRODUCT($Q$418:$Q$574,$X$418:$X$574,AG418:AG574),SUMPRODUCT($J$418:$J$574,AG418:AG574))</f>
        <v>0</v>
      </c>
      <c r="AH596" s="243">
        <f t="shared" si="1743"/>
        <v>0</v>
      </c>
      <c r="AI596" s="243">
        <f t="shared" si="1743"/>
        <v>0</v>
      </c>
      <c r="AJ596" s="243">
        <f t="shared" si="1743"/>
        <v>0</v>
      </c>
      <c r="AK596" s="243">
        <f t="shared" si="1743"/>
        <v>0</v>
      </c>
      <c r="AL596" s="243">
        <f t="shared" si="1743"/>
        <v>0</v>
      </c>
      <c r="AM596" s="243">
        <f t="shared" si="1743"/>
        <v>0</v>
      </c>
      <c r="AN596" s="243">
        <f t="shared" si="1743"/>
        <v>0</v>
      </c>
      <c r="AO596" s="243">
        <f t="shared" si="1743"/>
        <v>0</v>
      </c>
      <c r="AP596" s="243">
        <f t="shared" si="1743"/>
        <v>0</v>
      </c>
      <c r="AQ596" s="243">
        <f t="shared" si="1743"/>
        <v>0</v>
      </c>
      <c r="AR596" s="243">
        <f t="shared" si="1743"/>
        <v>0</v>
      </c>
      <c r="AS596" s="287"/>
    </row>
    <row r="597" spans="1:49">
      <c r="B597" s="382" t="s">
        <v>778</v>
      </c>
      <c r="C597" s="256"/>
      <c r="D597" s="232"/>
      <c r="E597" s="232"/>
      <c r="F597" s="232"/>
      <c r="G597" s="232"/>
      <c r="H597" s="232"/>
      <c r="I597" s="232"/>
      <c r="J597" s="232"/>
      <c r="K597" s="232"/>
      <c r="L597" s="232"/>
      <c r="M597" s="232"/>
      <c r="N597" s="232"/>
      <c r="O597" s="232"/>
      <c r="P597" s="232"/>
      <c r="Q597" s="232"/>
      <c r="R597" s="304"/>
      <c r="S597" s="232"/>
      <c r="T597" s="232"/>
      <c r="U597" s="232"/>
      <c r="V597" s="256"/>
      <c r="W597" s="235"/>
      <c r="X597" s="235"/>
      <c r="Y597" s="232"/>
      <c r="Z597" s="232"/>
      <c r="AA597" s="235"/>
      <c r="AB597" s="235"/>
      <c r="AC597" s="235"/>
      <c r="AD597" s="235"/>
      <c r="AE597" s="243">
        <f>SUMPRODUCT($K$418:$K$574,AE418:AE574)</f>
        <v>0</v>
      </c>
      <c r="AF597" s="243">
        <f>SUMPRODUCT($K$418:$K$574,AF418:AF574)</f>
        <v>0</v>
      </c>
      <c r="AG597" s="290">
        <f>IF(AG416="kw",SUMPRODUCT($Q$418:$Q$574,$Y$418:$Y$574,AG$418:AG$574),SUMPRODUCT($K$418:$K$574,AG$418:AG$574))</f>
        <v>0</v>
      </c>
      <c r="AH597" s="290">
        <f t="shared" ref="AH597:AR597" si="1744">IF(AH416="kw",SUMPRODUCT($Q$418:$Q$574,$Y$418:$Y$574,AH$418:AH$574),SUMPRODUCT($K$418:$K$574,AH$418:AH$574))</f>
        <v>0</v>
      </c>
      <c r="AI597" s="290">
        <f t="shared" si="1744"/>
        <v>0</v>
      </c>
      <c r="AJ597" s="290">
        <f t="shared" si="1744"/>
        <v>0</v>
      </c>
      <c r="AK597" s="290">
        <f t="shared" si="1744"/>
        <v>0</v>
      </c>
      <c r="AL597" s="290">
        <f t="shared" si="1744"/>
        <v>0</v>
      </c>
      <c r="AM597" s="290">
        <f t="shared" si="1744"/>
        <v>0</v>
      </c>
      <c r="AN597" s="290">
        <f t="shared" si="1744"/>
        <v>0</v>
      </c>
      <c r="AO597" s="290">
        <f t="shared" si="1744"/>
        <v>0</v>
      </c>
      <c r="AP597" s="290">
        <f t="shared" si="1744"/>
        <v>0</v>
      </c>
      <c r="AQ597" s="290">
        <f t="shared" si="1744"/>
        <v>0</v>
      </c>
      <c r="AR597" s="290">
        <f t="shared" si="1744"/>
        <v>0</v>
      </c>
      <c r="AS597" s="287"/>
      <c r="AW597" s="749" t="s">
        <v>881</v>
      </c>
    </row>
    <row r="598" spans="1:49">
      <c r="B598" s="382" t="s">
        <v>779</v>
      </c>
      <c r="C598" s="256"/>
      <c r="D598" s="232"/>
      <c r="E598" s="232"/>
      <c r="F598" s="232"/>
      <c r="G598" s="232"/>
      <c r="H598" s="232"/>
      <c r="I598" s="232"/>
      <c r="J598" s="232"/>
      <c r="K598" s="232"/>
      <c r="L598" s="232"/>
      <c r="M598" s="232"/>
      <c r="N598" s="232"/>
      <c r="O598" s="232"/>
      <c r="P598" s="232"/>
      <c r="Q598" s="232"/>
      <c r="R598" s="304"/>
      <c r="S598" s="232"/>
      <c r="T598" s="232"/>
      <c r="U598" s="232"/>
      <c r="V598" s="256"/>
      <c r="W598" s="235"/>
      <c r="X598" s="235"/>
      <c r="Y598" s="232"/>
      <c r="Z598" s="232"/>
      <c r="AA598" s="235"/>
      <c r="AB598" s="235"/>
      <c r="AC598" s="235"/>
      <c r="AD598" s="235"/>
      <c r="AE598" s="243">
        <f>SUMPRODUCT($L$418:$L$574,AE418:AE574)</f>
        <v>0</v>
      </c>
      <c r="AF598" s="243">
        <f>SUMPRODUCT($L$418:$L$574,AF418:AF574)</f>
        <v>0</v>
      </c>
      <c r="AG598" s="290">
        <f>IF(AG416="kw",SUMPRODUCT($Q$418:$Q$574,$Z$418:$Z$574,AG$418:AG$574),SUMPRODUCT($L$418:$L$574,AG$418:AG$574))</f>
        <v>0</v>
      </c>
      <c r="AH598" s="290">
        <f t="shared" ref="AH598:AR598" si="1745">IF(AH416="kw",SUMPRODUCT($Q$418:$Q$574,$Z$418:$Z$574,AH$418:AH$574),SUMPRODUCT($L$418:$L$574,AH$418:AH$574))</f>
        <v>0</v>
      </c>
      <c r="AI598" s="290">
        <f t="shared" si="1745"/>
        <v>0</v>
      </c>
      <c r="AJ598" s="290">
        <f t="shared" si="1745"/>
        <v>0</v>
      </c>
      <c r="AK598" s="290">
        <f t="shared" si="1745"/>
        <v>0</v>
      </c>
      <c r="AL598" s="290">
        <f t="shared" si="1745"/>
        <v>0</v>
      </c>
      <c r="AM598" s="290">
        <f t="shared" si="1745"/>
        <v>0</v>
      </c>
      <c r="AN598" s="290">
        <f t="shared" si="1745"/>
        <v>0</v>
      </c>
      <c r="AO598" s="290">
        <f t="shared" si="1745"/>
        <v>0</v>
      </c>
      <c r="AP598" s="290">
        <f t="shared" si="1745"/>
        <v>0</v>
      </c>
      <c r="AQ598" s="290">
        <f t="shared" si="1745"/>
        <v>0</v>
      </c>
      <c r="AR598" s="290">
        <f t="shared" si="1745"/>
        <v>0</v>
      </c>
      <c r="AS598" s="287"/>
    </row>
    <row r="599" spans="1:49">
      <c r="B599" s="382" t="s">
        <v>780</v>
      </c>
      <c r="C599" s="256"/>
      <c r="D599" s="232"/>
      <c r="E599" s="232"/>
      <c r="F599" s="232"/>
      <c r="G599" s="232"/>
      <c r="H599" s="232"/>
      <c r="I599" s="232"/>
      <c r="J599" s="232"/>
      <c r="K599" s="232"/>
      <c r="L599" s="232"/>
      <c r="M599" s="232"/>
      <c r="N599" s="232"/>
      <c r="O599" s="232"/>
      <c r="P599" s="232"/>
      <c r="Q599" s="232"/>
      <c r="R599" s="304"/>
      <c r="S599" s="232"/>
      <c r="T599" s="232"/>
      <c r="U599" s="232"/>
      <c r="V599" s="256"/>
      <c r="W599" s="235"/>
      <c r="X599" s="235"/>
      <c r="Y599" s="232"/>
      <c r="Z599" s="232"/>
      <c r="AA599" s="235"/>
      <c r="AB599" s="235"/>
      <c r="AC599" s="235"/>
      <c r="AD599" s="235"/>
      <c r="AE599" s="243">
        <f>SUMPRODUCT($M$418:$M$574,AE418:AE574)</f>
        <v>0</v>
      </c>
      <c r="AF599" s="243">
        <f>SUMPRODUCT($M$418:$M$574,AF418:AF574)</f>
        <v>0</v>
      </c>
      <c r="AG599" s="290">
        <f>IF(AG416="kw",SUMPRODUCT($Q$418:$Q$574,$AA$418:$AA$574,AG418:AG574:AG$418:AG$574),SUMPRODUCT($M$418:$M$574,AG$418:AG$574))</f>
        <v>0</v>
      </c>
      <c r="AH599" s="290">
        <f>IF(AH416="kw",SUMPRODUCT($Q$418:$Q$574,$AA$418:$AA$574,AH418:AH574:AH$418:AH$574),SUMPRODUCT($M$418:$M$574,AH$418:AH$574))</f>
        <v>0</v>
      </c>
      <c r="AI599" s="290">
        <f>IF(AI416="kw",SUMPRODUCT($Q$418:$Q$574,$AA$418:$AA$574,AI418:AI574:AI$418:AI$574),SUMPRODUCT($M$418:$M$574,AI$418:AI$574))</f>
        <v>0</v>
      </c>
      <c r="AJ599" s="290">
        <f>IF(AJ416="kw",SUMPRODUCT($Q$418:$Q$574,$AA$418:$AA$574,AJ418:AJ574:AJ$418:AJ$574),SUMPRODUCT($M$418:$M$574,AJ$418:AJ$574))</f>
        <v>0</v>
      </c>
      <c r="AK599" s="290">
        <f>IF(AK416="kw",SUMPRODUCT($Q$418:$Q$574,$AA$418:$AA$574,AK418:AK574:AK$418:AK$574),SUMPRODUCT($M$418:$M$574,AK$418:AK$574))</f>
        <v>0</v>
      </c>
      <c r="AL599" s="290">
        <f>IF(AL416="kw",SUMPRODUCT($Q$418:$Q$574,$AA$418:$AA$574,AL418:AL574:AL$418:AL$574),SUMPRODUCT($M$418:$M$574,AL$418:AL$574))</f>
        <v>0</v>
      </c>
      <c r="AM599" s="290">
        <f>IF(AM416="kw",SUMPRODUCT($Q$418:$Q$574,$AA$418:$AA$574,AM418:AM574:AM$418:AM$574),SUMPRODUCT($M$418:$M$574,AM$418:AM$574))</f>
        <v>0</v>
      </c>
      <c r="AN599" s="290">
        <f>IF(AN416="kw",SUMPRODUCT($Q$418:$Q$574,$AA$418:$AA$574,AN418:AN574:AN$418:AN$574),SUMPRODUCT($M$418:$M$574,AN$418:AN$574))</f>
        <v>0</v>
      </c>
      <c r="AO599" s="290">
        <f>IF(AO416="kw",SUMPRODUCT($Q$418:$Q$574,$AA$418:$AA$574,AO418:AO574:AO$418:AO$574),SUMPRODUCT($M$418:$M$574,AO$418:AO$574))</f>
        <v>0</v>
      </c>
      <c r="AP599" s="290">
        <f>IF(AP416="kw",SUMPRODUCT($Q$418:$Q$574,$AA$418:$AA$574,AP418:AP574:AP$418:AP$574),SUMPRODUCT($M$418:$M$574,AP$418:AP$574))</f>
        <v>0</v>
      </c>
      <c r="AQ599" s="290">
        <f>IF(AQ416="kw",SUMPRODUCT($Q$418:$Q$574,$AA$418:$AA$574,AQ418:AQ574:AQ$418:AQ$574),SUMPRODUCT($M$418:$M$574,AQ$418:AQ$574))</f>
        <v>0</v>
      </c>
      <c r="AR599" s="290">
        <f>IF(AR416="kw",SUMPRODUCT($Q$418:$Q$574,$AA$418:$AA$574,AR418:AR574:AR$418:AR$574),SUMPRODUCT($M$418:$M$574,AR$418:AR$574))</f>
        <v>0</v>
      </c>
      <c r="AS599" s="287"/>
    </row>
    <row r="600" spans="1:49">
      <c r="B600" s="383" t="s">
        <v>781</v>
      </c>
      <c r="C600" s="311"/>
      <c r="D600" s="329"/>
      <c r="E600" s="329"/>
      <c r="F600" s="329"/>
      <c r="G600" s="329"/>
      <c r="H600" s="329"/>
      <c r="I600" s="329"/>
      <c r="J600" s="329"/>
      <c r="K600" s="329"/>
      <c r="L600" s="329"/>
      <c r="M600" s="329"/>
      <c r="N600" s="329"/>
      <c r="O600" s="329"/>
      <c r="P600" s="329"/>
      <c r="Q600" s="329"/>
      <c r="R600" s="328"/>
      <c r="S600" s="329"/>
      <c r="T600" s="329"/>
      <c r="U600" s="329"/>
      <c r="V600" s="311"/>
      <c r="W600" s="330"/>
      <c r="X600" s="330"/>
      <c r="Y600" s="329"/>
      <c r="Z600" s="329"/>
      <c r="AA600" s="330"/>
      <c r="AB600" s="330"/>
      <c r="AC600" s="330"/>
      <c r="AD600" s="330"/>
      <c r="AE600" s="277">
        <f>SUMPRODUCT($N$418:$N$574,AE418:AE574)</f>
        <v>0</v>
      </c>
      <c r="AF600" s="277">
        <f>SUMPRODUCT($N$418:$N$574,AF418:AF574)</f>
        <v>0</v>
      </c>
      <c r="AG600" s="748">
        <f>IF(AG416="kw",SUMPRODUCT($Q$418:$Q$574,$AB$418:$AB$574,AG$418:AG$574),SUMPRODUCT($N$418:$N$574,AG$418:AG$574))</f>
        <v>0</v>
      </c>
      <c r="AH600" s="748">
        <f t="shared" ref="AH600:AR600" si="1746">IF(AH416="kw",SUMPRODUCT($Q$418:$Q$574,$AB$418:$AB$574,AH$418:AH$574),SUMPRODUCT($N$418:$N$574,AH$418:AH$574))</f>
        <v>0</v>
      </c>
      <c r="AI600" s="748">
        <f t="shared" si="1746"/>
        <v>0</v>
      </c>
      <c r="AJ600" s="748">
        <f t="shared" si="1746"/>
        <v>0</v>
      </c>
      <c r="AK600" s="748">
        <f t="shared" si="1746"/>
        <v>0</v>
      </c>
      <c r="AL600" s="748">
        <f t="shared" si="1746"/>
        <v>0</v>
      </c>
      <c r="AM600" s="748">
        <f t="shared" si="1746"/>
        <v>0</v>
      </c>
      <c r="AN600" s="748">
        <f t="shared" si="1746"/>
        <v>0</v>
      </c>
      <c r="AO600" s="748">
        <f t="shared" si="1746"/>
        <v>0</v>
      </c>
      <c r="AP600" s="748">
        <f t="shared" si="1746"/>
        <v>0</v>
      </c>
      <c r="AQ600" s="748">
        <f t="shared" si="1746"/>
        <v>0</v>
      </c>
      <c r="AR600" s="748">
        <f t="shared" si="1746"/>
        <v>0</v>
      </c>
      <c r="AS600" s="331"/>
    </row>
    <row r="601" spans="1:49" ht="22.5" customHeight="1">
      <c r="B601" s="314" t="s">
        <v>539</v>
      </c>
      <c r="C601" s="332"/>
      <c r="D601" s="333"/>
      <c r="E601" s="333"/>
      <c r="F601" s="333"/>
      <c r="G601" s="333"/>
      <c r="H601" s="333"/>
      <c r="I601" s="333"/>
      <c r="J601" s="333"/>
      <c r="K601" s="333"/>
      <c r="L601" s="333"/>
      <c r="M601" s="333"/>
      <c r="N601" s="333"/>
      <c r="O601" s="333"/>
      <c r="P601" s="333"/>
      <c r="Q601" s="333"/>
      <c r="R601" s="333"/>
      <c r="S601" s="333"/>
      <c r="T601" s="333"/>
      <c r="U601" s="333"/>
      <c r="V601" s="317"/>
      <c r="W601" s="318"/>
      <c r="X601" s="333"/>
      <c r="Y601" s="333"/>
      <c r="Z601" s="333"/>
      <c r="AA601" s="333"/>
      <c r="AB601" s="333"/>
      <c r="AC601" s="333"/>
      <c r="AD601" s="333"/>
      <c r="AE601" s="334"/>
      <c r="AF601" s="334"/>
      <c r="AG601" s="334"/>
      <c r="AH601" s="334"/>
      <c r="AI601" s="334"/>
      <c r="AJ601" s="334"/>
      <c r="AK601" s="334"/>
      <c r="AL601" s="334"/>
      <c r="AM601" s="334"/>
      <c r="AN601" s="334"/>
      <c r="AO601" s="334"/>
      <c r="AP601" s="334"/>
      <c r="AQ601" s="334"/>
      <c r="AR601" s="334"/>
      <c r="AS601" s="334"/>
    </row>
    <row r="604" spans="1:49" ht="15.75">
      <c r="B604" s="233" t="s">
        <v>281</v>
      </c>
      <c r="C604" s="234"/>
      <c r="D604" s="502" t="s">
        <v>484</v>
      </c>
      <c r="E604" s="209"/>
      <c r="F604" s="502"/>
      <c r="G604" s="209"/>
      <c r="H604" s="209"/>
      <c r="I604" s="209"/>
      <c r="J604" s="209"/>
      <c r="K604" s="209"/>
      <c r="L604" s="209"/>
      <c r="M604" s="209"/>
      <c r="N604" s="209"/>
      <c r="O604" s="209"/>
      <c r="P604" s="209"/>
      <c r="Q604" s="209"/>
      <c r="R604" s="234"/>
      <c r="S604" s="209"/>
      <c r="T604" s="209"/>
      <c r="U604" s="209"/>
      <c r="V604" s="209"/>
      <c r="W604" s="209"/>
      <c r="X604" s="209"/>
      <c r="Y604" s="209"/>
      <c r="Z604" s="209"/>
      <c r="AA604" s="209"/>
      <c r="AB604" s="209"/>
      <c r="AC604" s="209"/>
      <c r="AD604" s="209"/>
      <c r="AE604" s="223"/>
      <c r="AF604" s="221"/>
      <c r="AG604" s="221"/>
      <c r="AH604" s="221"/>
      <c r="AI604" s="221"/>
      <c r="AJ604" s="221"/>
      <c r="AK604" s="221"/>
      <c r="AL604" s="221"/>
      <c r="AM604" s="221"/>
      <c r="AN604" s="221"/>
      <c r="AO604" s="221"/>
      <c r="AP604" s="221"/>
      <c r="AQ604" s="221"/>
      <c r="AR604" s="221"/>
    </row>
    <row r="605" spans="1:49" ht="33.75" customHeight="1">
      <c r="B605" s="832" t="s">
        <v>192</v>
      </c>
      <c r="C605" s="834" t="s">
        <v>30</v>
      </c>
      <c r="D605" s="236" t="s">
        <v>976</v>
      </c>
      <c r="E605" s="656" t="s">
        <v>977</v>
      </c>
      <c r="F605" s="657"/>
      <c r="G605" s="657"/>
      <c r="H605" s="657"/>
      <c r="I605" s="657"/>
      <c r="J605" s="657"/>
      <c r="K605" s="657"/>
      <c r="L605" s="657"/>
      <c r="M605" s="658"/>
      <c r="N605" s="648"/>
      <c r="O605" s="648"/>
      <c r="P605" s="648"/>
      <c r="Q605" s="841" t="s">
        <v>194</v>
      </c>
      <c r="R605" s="236" t="s">
        <v>390</v>
      </c>
      <c r="S605" s="838" t="s">
        <v>193</v>
      </c>
      <c r="T605" s="839"/>
      <c r="U605" s="839"/>
      <c r="V605" s="839"/>
      <c r="W605" s="839"/>
      <c r="X605" s="839"/>
      <c r="Y605" s="839"/>
      <c r="Z605" s="839"/>
      <c r="AA605" s="839"/>
      <c r="AB605" s="839"/>
      <c r="AC605" s="839"/>
      <c r="AD605" s="846"/>
      <c r="AE605" s="838" t="s">
        <v>221</v>
      </c>
      <c r="AF605" s="839"/>
      <c r="AG605" s="839"/>
      <c r="AH605" s="839"/>
      <c r="AI605" s="839"/>
      <c r="AJ605" s="839"/>
      <c r="AK605" s="839"/>
      <c r="AL605" s="839"/>
      <c r="AM605" s="839"/>
      <c r="AN605" s="839"/>
      <c r="AO605" s="839"/>
      <c r="AP605" s="839"/>
      <c r="AQ605" s="839"/>
      <c r="AR605" s="839"/>
      <c r="AS605" s="840"/>
    </row>
    <row r="606" spans="1:49" ht="68.25" customHeight="1">
      <c r="B606" s="833"/>
      <c r="C606" s="835"/>
      <c r="D606" s="237">
        <v>2018</v>
      </c>
      <c r="E606" s="237">
        <v>2019</v>
      </c>
      <c r="F606" s="237">
        <v>2020</v>
      </c>
      <c r="G606" s="237">
        <v>2021</v>
      </c>
      <c r="H606" s="237">
        <v>2022</v>
      </c>
      <c r="I606" s="237">
        <v>2023</v>
      </c>
      <c r="J606" s="237">
        <v>2024</v>
      </c>
      <c r="K606" s="237">
        <v>2025</v>
      </c>
      <c r="L606" s="237">
        <v>2026</v>
      </c>
      <c r="M606" s="237">
        <v>2027</v>
      </c>
      <c r="N606" s="237">
        <v>2028</v>
      </c>
      <c r="O606" s="237">
        <v>2029</v>
      </c>
      <c r="P606" s="237">
        <v>2030</v>
      </c>
      <c r="Q606" s="842"/>
      <c r="R606" s="237">
        <v>2018</v>
      </c>
      <c r="S606" s="237">
        <v>2019</v>
      </c>
      <c r="T606" s="237">
        <v>2020</v>
      </c>
      <c r="U606" s="237">
        <v>2021</v>
      </c>
      <c r="V606" s="237">
        <v>2022</v>
      </c>
      <c r="W606" s="237">
        <v>2023</v>
      </c>
      <c r="X606" s="237">
        <v>2024</v>
      </c>
      <c r="Y606" s="237">
        <v>2025</v>
      </c>
      <c r="Z606" s="237">
        <v>2026</v>
      </c>
      <c r="AA606" s="237">
        <v>2027</v>
      </c>
      <c r="AB606" s="237">
        <v>2028</v>
      </c>
      <c r="AC606" s="237">
        <v>2029</v>
      </c>
      <c r="AD606" s="237">
        <v>2030</v>
      </c>
      <c r="AE606" s="237" t="str">
        <f>'1.  LRAMVA Summary'!$D$45</f>
        <v>Residential</v>
      </c>
      <c r="AF606" s="237" t="str">
        <f>'1.  LRAMVA Summary'!$E$45</f>
        <v>GS&lt;50 kW</v>
      </c>
      <c r="AG606" s="237" t="str">
        <f>'1.  LRAMVA Summary'!$F$45</f>
        <v>GS 50-4,999 kW</v>
      </c>
      <c r="AH606" s="237" t="str">
        <f>'1.  LRAMVA Summary'!$G$45</f>
        <v>Unmetered Scattered Load</v>
      </c>
      <c r="AI606" s="237" t="str">
        <f>'1.  LRAMVA Summary'!$H$45</f>
        <v>Sentinel Lighting</v>
      </c>
      <c r="AJ606" s="237" t="str">
        <f>'1.  LRAMVA Summary'!$I$45</f>
        <v>Street Lighting</v>
      </c>
      <c r="AK606" s="237">
        <f>'1.  LRAMVA Summary'!$J$45</f>
        <v>0</v>
      </c>
      <c r="AL606" s="237">
        <f>'1.  LRAMVA Summary'!$K$45</f>
        <v>0</v>
      </c>
      <c r="AM606" s="237">
        <f>'1.  LRAMVA Summary'!$L$45</f>
        <v>0</v>
      </c>
      <c r="AN606" s="237">
        <f>'1.  LRAMVA Summary'!$M$45</f>
        <v>0</v>
      </c>
      <c r="AO606" s="237">
        <f>'1.  LRAMVA Summary'!$N$45</f>
        <v>0</v>
      </c>
      <c r="AP606" s="237">
        <f>'1.  LRAMVA Summary'!$O$45</f>
        <v>0</v>
      </c>
      <c r="AQ606" s="237">
        <f>'1.  LRAMVA Summary'!$P$45</f>
        <v>0</v>
      </c>
      <c r="AR606" s="237">
        <f>'1.  LRAMVA Summary'!$Q$45</f>
        <v>0</v>
      </c>
      <c r="AS606" s="239" t="str">
        <f>'1.  LRAMVA Summary'!$R$45</f>
        <v>Total</v>
      </c>
    </row>
    <row r="607" spans="1:49" ht="15.75" hidden="1" customHeight="1">
      <c r="A607" s="456"/>
      <c r="B607" s="446" t="s">
        <v>465</v>
      </c>
      <c r="C607" s="241"/>
      <c r="D607" s="241"/>
      <c r="E607" s="241"/>
      <c r="F607" s="241"/>
      <c r="G607" s="241"/>
      <c r="H607" s="241"/>
      <c r="I607" s="241"/>
      <c r="J607" s="241"/>
      <c r="K607" s="241"/>
      <c r="L607" s="241"/>
      <c r="M607" s="241"/>
      <c r="N607" s="241"/>
      <c r="O607" s="241"/>
      <c r="P607" s="241"/>
      <c r="Q607" s="242"/>
      <c r="R607" s="241"/>
      <c r="S607" s="241"/>
      <c r="T607" s="241"/>
      <c r="U607" s="241"/>
      <c r="V607" s="241"/>
      <c r="W607" s="241"/>
      <c r="X607" s="241"/>
      <c r="Y607" s="241"/>
      <c r="Z607" s="241"/>
      <c r="AA607" s="241"/>
      <c r="AB607" s="241"/>
      <c r="AC607" s="241"/>
      <c r="AD607" s="241"/>
      <c r="AE607" s="243" t="str">
        <f>'1.  LRAMVA Summary'!$D$46</f>
        <v>kWh</v>
      </c>
      <c r="AF607" s="243" t="str">
        <f>'1.  LRAMVA Summary'!$E$46</f>
        <v>kWh</v>
      </c>
      <c r="AG607" s="243" t="str">
        <f>'1.  LRAMVA Summary'!$F$46</f>
        <v>kW</v>
      </c>
      <c r="AH607" s="243" t="str">
        <f>'1.  LRAMVA Summary'!$G$46</f>
        <v>kWh</v>
      </c>
      <c r="AI607" s="243" t="str">
        <f>'1.  LRAMVA Summary'!$H$46</f>
        <v>kW</v>
      </c>
      <c r="AJ607" s="243" t="str">
        <f>'1.  LRAMVA Summary'!$I$46</f>
        <v>kW</v>
      </c>
      <c r="AK607" s="243">
        <f>'1.  LRAMVA Summary'!$J$46</f>
        <v>0</v>
      </c>
      <c r="AL607" s="243">
        <f>'1.  LRAMVA Summary'!$K$46</f>
        <v>0</v>
      </c>
      <c r="AM607" s="243">
        <f>'1.  LRAMVA Summary'!$L$46</f>
        <v>0</v>
      </c>
      <c r="AN607" s="243">
        <f>'1.  LRAMVA Summary'!$M$46</f>
        <v>0</v>
      </c>
      <c r="AO607" s="243">
        <f>'1.  LRAMVA Summary'!$N$46</f>
        <v>0</v>
      </c>
      <c r="AP607" s="243">
        <f>'1.  LRAMVA Summary'!$O$46</f>
        <v>0</v>
      </c>
      <c r="AQ607" s="243">
        <f>'1.  LRAMVA Summary'!$P$46</f>
        <v>0</v>
      </c>
      <c r="AR607" s="243">
        <f>'1.  LRAMVA Summary'!$Q$46</f>
        <v>0</v>
      </c>
      <c r="AS607" s="244"/>
    </row>
    <row r="608" spans="1:49" ht="15.75" hidden="1" outlineLevel="1">
      <c r="A608" s="456"/>
      <c r="B608" s="435" t="s">
        <v>458</v>
      </c>
      <c r="C608" s="241"/>
      <c r="D608" s="241"/>
      <c r="E608" s="241"/>
      <c r="F608" s="241"/>
      <c r="G608" s="241"/>
      <c r="H608" s="241"/>
      <c r="I608" s="241"/>
      <c r="J608" s="241"/>
      <c r="K608" s="241"/>
      <c r="L608" s="241"/>
      <c r="M608" s="241"/>
      <c r="N608" s="241"/>
      <c r="O608" s="241"/>
      <c r="P608" s="241"/>
      <c r="Q608" s="242"/>
      <c r="R608" s="241"/>
      <c r="S608" s="241"/>
      <c r="T608" s="241"/>
      <c r="U608" s="241"/>
      <c r="V608" s="241"/>
      <c r="W608" s="241"/>
      <c r="X608" s="241"/>
      <c r="Y608" s="241"/>
      <c r="Z608" s="241"/>
      <c r="AA608" s="241"/>
      <c r="AB608" s="241"/>
      <c r="AC608" s="241"/>
      <c r="AD608" s="241"/>
      <c r="AE608" s="243"/>
      <c r="AF608" s="243"/>
      <c r="AG608" s="243"/>
      <c r="AH608" s="243"/>
      <c r="AI608" s="243"/>
      <c r="AJ608" s="243"/>
      <c r="AK608" s="243"/>
      <c r="AL608" s="243"/>
      <c r="AM608" s="243"/>
      <c r="AN608" s="243"/>
      <c r="AO608" s="243"/>
      <c r="AP608" s="243"/>
      <c r="AQ608" s="243"/>
      <c r="AR608" s="243"/>
      <c r="AS608" s="244"/>
    </row>
    <row r="609" spans="1:45" hidden="1" outlineLevel="1">
      <c r="A609" s="456">
        <v>1</v>
      </c>
      <c r="B609" s="371" t="s">
        <v>92</v>
      </c>
      <c r="C609" s="243" t="s">
        <v>22</v>
      </c>
      <c r="D609" s="247"/>
      <c r="E609" s="247"/>
      <c r="F609" s="247"/>
      <c r="G609" s="247"/>
      <c r="H609" s="247"/>
      <c r="I609" s="247"/>
      <c r="J609" s="247"/>
      <c r="K609" s="247"/>
      <c r="L609" s="247"/>
      <c r="M609" s="247"/>
      <c r="N609" s="247"/>
      <c r="O609" s="247"/>
      <c r="P609" s="247"/>
      <c r="Q609" s="243"/>
      <c r="R609" s="247"/>
      <c r="S609" s="247"/>
      <c r="T609" s="247"/>
      <c r="U609" s="247"/>
      <c r="V609" s="247"/>
      <c r="W609" s="247"/>
      <c r="X609" s="247"/>
      <c r="Y609" s="247"/>
      <c r="Z609" s="247"/>
      <c r="AA609" s="247"/>
      <c r="AB609" s="247"/>
      <c r="AC609" s="247"/>
      <c r="AD609" s="247"/>
      <c r="AE609" s="353"/>
      <c r="AF609" s="353"/>
      <c r="AG609" s="353"/>
      <c r="AH609" s="353"/>
      <c r="AI609" s="353"/>
      <c r="AJ609" s="353"/>
      <c r="AK609" s="353"/>
      <c r="AL609" s="353"/>
      <c r="AM609" s="353"/>
      <c r="AN609" s="353"/>
      <c r="AO609" s="353"/>
      <c r="AP609" s="353"/>
      <c r="AQ609" s="353"/>
      <c r="AR609" s="353"/>
      <c r="AS609" s="248">
        <f>SUM(AE609:AR609)</f>
        <v>0</v>
      </c>
    </row>
    <row r="610" spans="1:45" hidden="1" outlineLevel="1">
      <c r="A610" s="456"/>
      <c r="B610" s="246" t="s">
        <v>958</v>
      </c>
      <c r="C610" s="243" t="s">
        <v>145</v>
      </c>
      <c r="D610" s="247"/>
      <c r="E610" s="247"/>
      <c r="F610" s="247"/>
      <c r="G610" s="247"/>
      <c r="H610" s="247"/>
      <c r="I610" s="247"/>
      <c r="J610" s="247"/>
      <c r="K610" s="247"/>
      <c r="L610" s="247"/>
      <c r="M610" s="247"/>
      <c r="N610" s="247"/>
      <c r="O610" s="247"/>
      <c r="P610" s="247"/>
      <c r="Q610" s="406"/>
      <c r="R610" s="247"/>
      <c r="S610" s="247"/>
      <c r="T610" s="247"/>
      <c r="U610" s="247"/>
      <c r="V610" s="247"/>
      <c r="W610" s="247"/>
      <c r="X610" s="247"/>
      <c r="Y610" s="247"/>
      <c r="Z610" s="247"/>
      <c r="AA610" s="247"/>
      <c r="AB610" s="247"/>
      <c r="AC610" s="247"/>
      <c r="AD610" s="247"/>
      <c r="AE610" s="354">
        <f>AE609</f>
        <v>0</v>
      </c>
      <c r="AF610" s="354">
        <f t="shared" ref="AF610" si="1747">AF609</f>
        <v>0</v>
      </c>
      <c r="AG610" s="354">
        <f t="shared" ref="AG610" si="1748">AG609</f>
        <v>0</v>
      </c>
      <c r="AH610" s="354">
        <f t="shared" ref="AH610" si="1749">AH609</f>
        <v>0</v>
      </c>
      <c r="AI610" s="354">
        <f t="shared" ref="AI610" si="1750">AI609</f>
        <v>0</v>
      </c>
      <c r="AJ610" s="354">
        <f t="shared" ref="AJ610" si="1751">AJ609</f>
        <v>0</v>
      </c>
      <c r="AK610" s="354">
        <f t="shared" ref="AK610" si="1752">AK609</f>
        <v>0</v>
      </c>
      <c r="AL610" s="354">
        <f t="shared" ref="AL610" si="1753">AL609</f>
        <v>0</v>
      </c>
      <c r="AM610" s="354">
        <f t="shared" ref="AM610" si="1754">AM609</f>
        <v>0</v>
      </c>
      <c r="AN610" s="354">
        <f t="shared" ref="AN610" si="1755">AN609</f>
        <v>0</v>
      </c>
      <c r="AO610" s="354">
        <f t="shared" ref="AO610" si="1756">AO609</f>
        <v>0</v>
      </c>
      <c r="AP610" s="354">
        <f t="shared" ref="AP610" si="1757">AP609</f>
        <v>0</v>
      </c>
      <c r="AQ610" s="354">
        <f t="shared" ref="AQ610" si="1758">AQ609</f>
        <v>0</v>
      </c>
      <c r="AR610" s="354">
        <f t="shared" ref="AR610" si="1759">AR609</f>
        <v>0</v>
      </c>
      <c r="AS610" s="249"/>
    </row>
    <row r="611" spans="1:45" ht="15.75" hidden="1" outlineLevel="1">
      <c r="A611" s="456"/>
      <c r="B611" s="250"/>
      <c r="C611" s="251"/>
      <c r="D611" s="251"/>
      <c r="E611" s="251"/>
      <c r="F611" s="251"/>
      <c r="G611" s="251"/>
      <c r="H611" s="251"/>
      <c r="I611" s="251"/>
      <c r="J611" s="649"/>
      <c r="K611" s="251"/>
      <c r="L611" s="251"/>
      <c r="M611" s="251"/>
      <c r="N611" s="251"/>
      <c r="O611" s="251"/>
      <c r="P611" s="251"/>
      <c r="Q611" s="252"/>
      <c r="R611" s="251"/>
      <c r="S611" s="251"/>
      <c r="T611" s="251"/>
      <c r="U611" s="251"/>
      <c r="V611" s="251"/>
      <c r="W611" s="251"/>
      <c r="X611" s="251"/>
      <c r="Y611" s="251"/>
      <c r="Z611" s="251"/>
      <c r="AA611" s="251"/>
      <c r="AB611" s="251"/>
      <c r="AC611" s="251"/>
      <c r="AD611" s="251"/>
      <c r="AE611" s="355"/>
      <c r="AF611" s="356"/>
      <c r="AG611" s="356"/>
      <c r="AH611" s="356"/>
      <c r="AI611" s="356"/>
      <c r="AJ611" s="356"/>
      <c r="AK611" s="356"/>
      <c r="AL611" s="356"/>
      <c r="AM611" s="356"/>
      <c r="AN611" s="356"/>
      <c r="AO611" s="356"/>
      <c r="AP611" s="356"/>
      <c r="AQ611" s="356"/>
      <c r="AR611" s="356"/>
      <c r="AS611" s="254"/>
    </row>
    <row r="612" spans="1:45" hidden="1" outlineLevel="1">
      <c r="A612" s="456">
        <v>2</v>
      </c>
      <c r="B612" s="371" t="s">
        <v>93</v>
      </c>
      <c r="C612" s="243" t="s">
        <v>22</v>
      </c>
      <c r="D612" s="247"/>
      <c r="E612" s="247"/>
      <c r="F612" s="247"/>
      <c r="G612" s="247"/>
      <c r="H612" s="247"/>
      <c r="I612" s="247"/>
      <c r="J612" s="247"/>
      <c r="K612" s="247"/>
      <c r="L612" s="247"/>
      <c r="M612" s="247"/>
      <c r="N612" s="247"/>
      <c r="O612" s="247"/>
      <c r="P612" s="247"/>
      <c r="Q612" s="243"/>
      <c r="R612" s="247"/>
      <c r="S612" s="247"/>
      <c r="T612" s="247"/>
      <c r="U612" s="247"/>
      <c r="V612" s="247"/>
      <c r="W612" s="247"/>
      <c r="X612" s="247"/>
      <c r="Y612" s="247"/>
      <c r="Z612" s="247"/>
      <c r="AA612" s="247"/>
      <c r="AB612" s="247"/>
      <c r="AC612" s="247"/>
      <c r="AD612" s="247"/>
      <c r="AE612" s="353"/>
      <c r="AF612" s="353"/>
      <c r="AG612" s="353"/>
      <c r="AH612" s="353"/>
      <c r="AI612" s="353"/>
      <c r="AJ612" s="353"/>
      <c r="AK612" s="353"/>
      <c r="AL612" s="353"/>
      <c r="AM612" s="353"/>
      <c r="AN612" s="353"/>
      <c r="AO612" s="353"/>
      <c r="AP612" s="353"/>
      <c r="AQ612" s="353"/>
      <c r="AR612" s="353"/>
      <c r="AS612" s="248">
        <f>SUM(AE612:AR612)</f>
        <v>0</v>
      </c>
    </row>
    <row r="613" spans="1:45" hidden="1" outlineLevel="1">
      <c r="A613" s="456"/>
      <c r="B613" s="246" t="s">
        <v>958</v>
      </c>
      <c r="C613" s="243" t="s">
        <v>145</v>
      </c>
      <c r="D613" s="247"/>
      <c r="E613" s="247"/>
      <c r="F613" s="247"/>
      <c r="G613" s="247"/>
      <c r="H613" s="247"/>
      <c r="I613" s="247"/>
      <c r="J613" s="247"/>
      <c r="K613" s="247"/>
      <c r="L613" s="247"/>
      <c r="M613" s="247"/>
      <c r="N613" s="247"/>
      <c r="O613" s="247"/>
      <c r="P613" s="247"/>
      <c r="Q613" s="406"/>
      <c r="R613" s="247"/>
      <c r="S613" s="247"/>
      <c r="T613" s="247"/>
      <c r="U613" s="247"/>
      <c r="V613" s="247"/>
      <c r="W613" s="247"/>
      <c r="X613" s="247"/>
      <c r="Y613" s="247"/>
      <c r="Z613" s="247"/>
      <c r="AA613" s="247"/>
      <c r="AB613" s="247"/>
      <c r="AC613" s="247"/>
      <c r="AD613" s="247"/>
      <c r="AE613" s="354">
        <f>AE612</f>
        <v>0</v>
      </c>
      <c r="AF613" s="354">
        <f t="shared" ref="AF613" si="1760">AF612</f>
        <v>0</v>
      </c>
      <c r="AG613" s="354">
        <f t="shared" ref="AG613" si="1761">AG612</f>
        <v>0</v>
      </c>
      <c r="AH613" s="354">
        <f t="shared" ref="AH613" si="1762">AH612</f>
        <v>0</v>
      </c>
      <c r="AI613" s="354">
        <f t="shared" ref="AI613" si="1763">AI612</f>
        <v>0</v>
      </c>
      <c r="AJ613" s="354">
        <f t="shared" ref="AJ613" si="1764">AJ612</f>
        <v>0</v>
      </c>
      <c r="AK613" s="354">
        <f t="shared" ref="AK613" si="1765">AK612</f>
        <v>0</v>
      </c>
      <c r="AL613" s="354">
        <f t="shared" ref="AL613" si="1766">AL612</f>
        <v>0</v>
      </c>
      <c r="AM613" s="354">
        <f t="shared" ref="AM613" si="1767">AM612</f>
        <v>0</v>
      </c>
      <c r="AN613" s="354">
        <f t="shared" ref="AN613" si="1768">AN612</f>
        <v>0</v>
      </c>
      <c r="AO613" s="354">
        <f t="shared" ref="AO613" si="1769">AO612</f>
        <v>0</v>
      </c>
      <c r="AP613" s="354">
        <f t="shared" ref="AP613" si="1770">AP612</f>
        <v>0</v>
      </c>
      <c r="AQ613" s="354">
        <f t="shared" ref="AQ613" si="1771">AQ612</f>
        <v>0</v>
      </c>
      <c r="AR613" s="354">
        <f t="shared" ref="AR613" si="1772">AR612</f>
        <v>0</v>
      </c>
      <c r="AS613" s="249"/>
    </row>
    <row r="614" spans="1:45" ht="15.75" hidden="1" outlineLevel="1">
      <c r="A614" s="456"/>
      <c r="B614" s="250"/>
      <c r="C614" s="251"/>
      <c r="D614" s="256"/>
      <c r="E614" s="256"/>
      <c r="F614" s="256"/>
      <c r="G614" s="256"/>
      <c r="H614" s="256"/>
      <c r="I614" s="256"/>
      <c r="J614" s="256"/>
      <c r="K614" s="256"/>
      <c r="L614" s="256"/>
      <c r="M614" s="256"/>
      <c r="N614" s="256"/>
      <c r="O614" s="256"/>
      <c r="P614" s="256"/>
      <c r="Q614" s="252"/>
      <c r="R614" s="256"/>
      <c r="S614" s="256"/>
      <c r="T614" s="256"/>
      <c r="U614" s="256"/>
      <c r="V614" s="256"/>
      <c r="W614" s="256"/>
      <c r="X614" s="256"/>
      <c r="Y614" s="256"/>
      <c r="Z614" s="256"/>
      <c r="AA614" s="256"/>
      <c r="AB614" s="256"/>
      <c r="AC614" s="256"/>
      <c r="AD614" s="256"/>
      <c r="AE614" s="355"/>
      <c r="AF614" s="356"/>
      <c r="AG614" s="356"/>
      <c r="AH614" s="356"/>
      <c r="AI614" s="356"/>
      <c r="AJ614" s="356"/>
      <c r="AK614" s="356"/>
      <c r="AL614" s="356"/>
      <c r="AM614" s="356"/>
      <c r="AN614" s="356"/>
      <c r="AO614" s="356"/>
      <c r="AP614" s="356"/>
      <c r="AQ614" s="356"/>
      <c r="AR614" s="356"/>
      <c r="AS614" s="254"/>
    </row>
    <row r="615" spans="1:45" hidden="1" outlineLevel="1">
      <c r="A615" s="456">
        <v>3</v>
      </c>
      <c r="B615" s="371" t="s">
        <v>94</v>
      </c>
      <c r="C615" s="243" t="s">
        <v>22</v>
      </c>
      <c r="D615" s="247"/>
      <c r="E615" s="247"/>
      <c r="F615" s="247"/>
      <c r="G615" s="247"/>
      <c r="H615" s="247"/>
      <c r="I615" s="247"/>
      <c r="J615" s="247"/>
      <c r="K615" s="247"/>
      <c r="L615" s="247"/>
      <c r="M615" s="247"/>
      <c r="N615" s="247"/>
      <c r="O615" s="247"/>
      <c r="P615" s="247"/>
      <c r="Q615" s="243"/>
      <c r="R615" s="247"/>
      <c r="S615" s="247"/>
      <c r="T615" s="247"/>
      <c r="U615" s="247"/>
      <c r="V615" s="247"/>
      <c r="W615" s="247"/>
      <c r="X615" s="247"/>
      <c r="Y615" s="247"/>
      <c r="Z615" s="247"/>
      <c r="AA615" s="247"/>
      <c r="AB615" s="247"/>
      <c r="AC615" s="247"/>
      <c r="AD615" s="247"/>
      <c r="AE615" s="353"/>
      <c r="AF615" s="353"/>
      <c r="AG615" s="353"/>
      <c r="AH615" s="353"/>
      <c r="AI615" s="353"/>
      <c r="AJ615" s="353"/>
      <c r="AK615" s="353"/>
      <c r="AL615" s="353"/>
      <c r="AM615" s="353"/>
      <c r="AN615" s="353"/>
      <c r="AO615" s="353"/>
      <c r="AP615" s="353"/>
      <c r="AQ615" s="353"/>
      <c r="AR615" s="353"/>
      <c r="AS615" s="248">
        <f>SUM(AE615:AR615)</f>
        <v>0</v>
      </c>
    </row>
    <row r="616" spans="1:45" hidden="1" outlineLevel="1">
      <c r="A616" s="456"/>
      <c r="B616" s="246" t="s">
        <v>958</v>
      </c>
      <c r="C616" s="243" t="s">
        <v>145</v>
      </c>
      <c r="D616" s="247"/>
      <c r="E616" s="247"/>
      <c r="F616" s="247"/>
      <c r="G616" s="247"/>
      <c r="H616" s="247"/>
      <c r="I616" s="247"/>
      <c r="J616" s="247"/>
      <c r="K616" s="247"/>
      <c r="L616" s="247"/>
      <c r="M616" s="247"/>
      <c r="N616" s="247"/>
      <c r="O616" s="247"/>
      <c r="P616" s="247"/>
      <c r="Q616" s="406"/>
      <c r="R616" s="247"/>
      <c r="S616" s="247"/>
      <c r="T616" s="247"/>
      <c r="U616" s="247"/>
      <c r="V616" s="247"/>
      <c r="W616" s="247"/>
      <c r="X616" s="247"/>
      <c r="Y616" s="247"/>
      <c r="Z616" s="247"/>
      <c r="AA616" s="247"/>
      <c r="AB616" s="247"/>
      <c r="AC616" s="247"/>
      <c r="AD616" s="247"/>
      <c r="AE616" s="354">
        <f>AE615</f>
        <v>0</v>
      </c>
      <c r="AF616" s="354">
        <f t="shared" ref="AF616" si="1773">AF615</f>
        <v>0</v>
      </c>
      <c r="AG616" s="354">
        <f t="shared" ref="AG616" si="1774">AG615</f>
        <v>0</v>
      </c>
      <c r="AH616" s="354">
        <f t="shared" ref="AH616" si="1775">AH615</f>
        <v>0</v>
      </c>
      <c r="AI616" s="354">
        <f t="shared" ref="AI616" si="1776">AI615</f>
        <v>0</v>
      </c>
      <c r="AJ616" s="354">
        <f t="shared" ref="AJ616" si="1777">AJ615</f>
        <v>0</v>
      </c>
      <c r="AK616" s="354">
        <f t="shared" ref="AK616" si="1778">AK615</f>
        <v>0</v>
      </c>
      <c r="AL616" s="354">
        <f t="shared" ref="AL616" si="1779">AL615</f>
        <v>0</v>
      </c>
      <c r="AM616" s="354">
        <f t="shared" ref="AM616" si="1780">AM615</f>
        <v>0</v>
      </c>
      <c r="AN616" s="354">
        <f t="shared" ref="AN616" si="1781">AN615</f>
        <v>0</v>
      </c>
      <c r="AO616" s="354">
        <f t="shared" ref="AO616" si="1782">AO615</f>
        <v>0</v>
      </c>
      <c r="AP616" s="354">
        <f t="shared" ref="AP616" si="1783">AP615</f>
        <v>0</v>
      </c>
      <c r="AQ616" s="354">
        <f t="shared" ref="AQ616" si="1784">AQ615</f>
        <v>0</v>
      </c>
      <c r="AR616" s="354">
        <f t="shared" ref="AR616" si="1785">AR615</f>
        <v>0</v>
      </c>
      <c r="AS616" s="249"/>
    </row>
    <row r="617" spans="1:45" hidden="1" outlineLevel="1">
      <c r="A617" s="456"/>
      <c r="B617" s="246"/>
      <c r="C617" s="257"/>
      <c r="D617" s="243"/>
      <c r="E617" s="243"/>
      <c r="F617" s="243"/>
      <c r="G617" s="243"/>
      <c r="H617" s="243"/>
      <c r="I617" s="243"/>
      <c r="J617" s="243"/>
      <c r="K617" s="243"/>
      <c r="L617" s="243"/>
      <c r="M617" s="243"/>
      <c r="N617" s="243"/>
      <c r="O617" s="243"/>
      <c r="P617" s="243"/>
      <c r="Q617" s="243"/>
      <c r="R617" s="243"/>
      <c r="S617" s="243"/>
      <c r="T617" s="243"/>
      <c r="U617" s="243"/>
      <c r="V617" s="243"/>
      <c r="W617" s="243"/>
      <c r="X617" s="243"/>
      <c r="Y617" s="243"/>
      <c r="Z617" s="243"/>
      <c r="AA617" s="243"/>
      <c r="AB617" s="243"/>
      <c r="AC617" s="243"/>
      <c r="AD617" s="243"/>
      <c r="AE617" s="355"/>
      <c r="AF617" s="355"/>
      <c r="AG617" s="355"/>
      <c r="AH617" s="355"/>
      <c r="AI617" s="355"/>
      <c r="AJ617" s="355"/>
      <c r="AK617" s="355"/>
      <c r="AL617" s="355"/>
      <c r="AM617" s="355"/>
      <c r="AN617" s="355"/>
      <c r="AO617" s="355"/>
      <c r="AP617" s="355"/>
      <c r="AQ617" s="355"/>
      <c r="AR617" s="355"/>
      <c r="AS617" s="258"/>
    </row>
    <row r="618" spans="1:45" hidden="1" outlineLevel="1">
      <c r="A618" s="456">
        <v>4</v>
      </c>
      <c r="B618" s="265" t="s">
        <v>578</v>
      </c>
      <c r="C618" s="243" t="s">
        <v>22</v>
      </c>
      <c r="D618" s="247"/>
      <c r="E618" s="247"/>
      <c r="F618" s="247"/>
      <c r="G618" s="247"/>
      <c r="H618" s="247"/>
      <c r="I618" s="247"/>
      <c r="J618" s="247"/>
      <c r="K618" s="247"/>
      <c r="L618" s="247"/>
      <c r="M618" s="247"/>
      <c r="N618" s="247"/>
      <c r="O618" s="247"/>
      <c r="P618" s="247"/>
      <c r="Q618" s="243"/>
      <c r="R618" s="247"/>
      <c r="S618" s="247"/>
      <c r="T618" s="247"/>
      <c r="U618" s="247"/>
      <c r="V618" s="247"/>
      <c r="W618" s="247"/>
      <c r="X618" s="247"/>
      <c r="Y618" s="247"/>
      <c r="Z618" s="247"/>
      <c r="AA618" s="247"/>
      <c r="AB618" s="247"/>
      <c r="AC618" s="247"/>
      <c r="AD618" s="247"/>
      <c r="AE618" s="353"/>
      <c r="AF618" s="353"/>
      <c r="AG618" s="353"/>
      <c r="AH618" s="353"/>
      <c r="AI618" s="353"/>
      <c r="AJ618" s="353"/>
      <c r="AK618" s="353"/>
      <c r="AL618" s="353"/>
      <c r="AM618" s="353"/>
      <c r="AN618" s="353"/>
      <c r="AO618" s="353"/>
      <c r="AP618" s="353"/>
      <c r="AQ618" s="353"/>
      <c r="AR618" s="353"/>
      <c r="AS618" s="248">
        <f>SUM(AE618:AR618)</f>
        <v>0</v>
      </c>
    </row>
    <row r="619" spans="1:45" hidden="1" outlineLevel="1">
      <c r="A619" s="456"/>
      <c r="B619" s="246" t="s">
        <v>958</v>
      </c>
      <c r="C619" s="243" t="s">
        <v>145</v>
      </c>
      <c r="D619" s="247"/>
      <c r="E619" s="247"/>
      <c r="F619" s="247"/>
      <c r="G619" s="247"/>
      <c r="H619" s="247"/>
      <c r="I619" s="247"/>
      <c r="J619" s="247"/>
      <c r="K619" s="247"/>
      <c r="L619" s="247"/>
      <c r="M619" s="247"/>
      <c r="N619" s="247"/>
      <c r="O619" s="247"/>
      <c r="P619" s="247"/>
      <c r="Q619" s="406"/>
      <c r="R619" s="247"/>
      <c r="S619" s="247"/>
      <c r="T619" s="247"/>
      <c r="U619" s="247"/>
      <c r="V619" s="247"/>
      <c r="W619" s="247"/>
      <c r="X619" s="247"/>
      <c r="Y619" s="247"/>
      <c r="Z619" s="247"/>
      <c r="AA619" s="247"/>
      <c r="AB619" s="247"/>
      <c r="AC619" s="247"/>
      <c r="AD619" s="247"/>
      <c r="AE619" s="354">
        <f>AE618</f>
        <v>0</v>
      </c>
      <c r="AF619" s="354">
        <f t="shared" ref="AF619" si="1786">AF618</f>
        <v>0</v>
      </c>
      <c r="AG619" s="354">
        <f t="shared" ref="AG619" si="1787">AG618</f>
        <v>0</v>
      </c>
      <c r="AH619" s="354">
        <f t="shared" ref="AH619" si="1788">AH618</f>
        <v>0</v>
      </c>
      <c r="AI619" s="354">
        <f t="shared" ref="AI619" si="1789">AI618</f>
        <v>0</v>
      </c>
      <c r="AJ619" s="354">
        <f t="shared" ref="AJ619" si="1790">AJ618</f>
        <v>0</v>
      </c>
      <c r="AK619" s="354">
        <f t="shared" ref="AK619" si="1791">AK618</f>
        <v>0</v>
      </c>
      <c r="AL619" s="354">
        <f t="shared" ref="AL619" si="1792">AL618</f>
        <v>0</v>
      </c>
      <c r="AM619" s="354">
        <f t="shared" ref="AM619" si="1793">AM618</f>
        <v>0</v>
      </c>
      <c r="AN619" s="354">
        <f t="shared" ref="AN619" si="1794">AN618</f>
        <v>0</v>
      </c>
      <c r="AO619" s="354">
        <f t="shared" ref="AO619" si="1795">AO618</f>
        <v>0</v>
      </c>
      <c r="AP619" s="354">
        <f t="shared" ref="AP619" si="1796">AP618</f>
        <v>0</v>
      </c>
      <c r="AQ619" s="354">
        <f t="shared" ref="AQ619" si="1797">AQ618</f>
        <v>0</v>
      </c>
      <c r="AR619" s="354">
        <f t="shared" ref="AR619" si="1798">AR618</f>
        <v>0</v>
      </c>
      <c r="AS619" s="249"/>
    </row>
    <row r="620" spans="1:45" hidden="1" outlineLevel="1">
      <c r="A620" s="456"/>
      <c r="B620" s="246"/>
      <c r="C620" s="257"/>
      <c r="D620" s="256"/>
      <c r="E620" s="256"/>
      <c r="F620" s="256"/>
      <c r="G620" s="256"/>
      <c r="H620" s="256"/>
      <c r="I620" s="256"/>
      <c r="J620" s="256"/>
      <c r="K620" s="256"/>
      <c r="L620" s="256"/>
      <c r="M620" s="256"/>
      <c r="N620" s="256"/>
      <c r="O620" s="256"/>
      <c r="P620" s="256"/>
      <c r="Q620" s="243"/>
      <c r="R620" s="256"/>
      <c r="S620" s="256"/>
      <c r="T620" s="256"/>
      <c r="U620" s="256"/>
      <c r="V620" s="256"/>
      <c r="W620" s="256"/>
      <c r="X620" s="256"/>
      <c r="Y620" s="256"/>
      <c r="Z620" s="256"/>
      <c r="AA620" s="256"/>
      <c r="AB620" s="256"/>
      <c r="AC620" s="256"/>
      <c r="AD620" s="256"/>
      <c r="AE620" s="355"/>
      <c r="AF620" s="355"/>
      <c r="AG620" s="355"/>
      <c r="AH620" s="355"/>
      <c r="AI620" s="355"/>
      <c r="AJ620" s="355"/>
      <c r="AK620" s="355"/>
      <c r="AL620" s="355"/>
      <c r="AM620" s="355"/>
      <c r="AN620" s="355"/>
      <c r="AO620" s="355"/>
      <c r="AP620" s="355"/>
      <c r="AQ620" s="355"/>
      <c r="AR620" s="355"/>
      <c r="AS620" s="258"/>
    </row>
    <row r="621" spans="1:45" ht="15.75" hidden="1" customHeight="1" outlineLevel="1">
      <c r="A621" s="456">
        <v>5</v>
      </c>
      <c r="B621" s="371" t="s">
        <v>95</v>
      </c>
      <c r="C621" s="243" t="s">
        <v>22</v>
      </c>
      <c r="D621" s="247"/>
      <c r="E621" s="247"/>
      <c r="F621" s="247"/>
      <c r="G621" s="247"/>
      <c r="H621" s="247"/>
      <c r="I621" s="247"/>
      <c r="J621" s="247"/>
      <c r="K621" s="247"/>
      <c r="L621" s="247"/>
      <c r="M621" s="247"/>
      <c r="N621" s="247"/>
      <c r="O621" s="247"/>
      <c r="P621" s="247"/>
      <c r="Q621" s="243"/>
      <c r="R621" s="247"/>
      <c r="S621" s="247"/>
      <c r="T621" s="247"/>
      <c r="U621" s="247"/>
      <c r="V621" s="247"/>
      <c r="W621" s="247"/>
      <c r="X621" s="247"/>
      <c r="Y621" s="247"/>
      <c r="Z621" s="247"/>
      <c r="AA621" s="247"/>
      <c r="AB621" s="247"/>
      <c r="AC621" s="247"/>
      <c r="AD621" s="247"/>
      <c r="AE621" s="353"/>
      <c r="AF621" s="353"/>
      <c r="AG621" s="353"/>
      <c r="AH621" s="353"/>
      <c r="AI621" s="353"/>
      <c r="AJ621" s="353"/>
      <c r="AK621" s="353"/>
      <c r="AL621" s="353"/>
      <c r="AM621" s="353"/>
      <c r="AN621" s="353"/>
      <c r="AO621" s="353"/>
      <c r="AP621" s="353"/>
      <c r="AQ621" s="353"/>
      <c r="AR621" s="353"/>
      <c r="AS621" s="248">
        <f>SUM(AE621:AR621)</f>
        <v>0</v>
      </c>
    </row>
    <row r="622" spans="1:45" hidden="1" outlineLevel="1">
      <c r="A622" s="456"/>
      <c r="B622" s="246" t="s">
        <v>958</v>
      </c>
      <c r="C622" s="243" t="s">
        <v>145</v>
      </c>
      <c r="D622" s="247"/>
      <c r="E622" s="247"/>
      <c r="F622" s="247"/>
      <c r="G622" s="247"/>
      <c r="H622" s="247"/>
      <c r="I622" s="247"/>
      <c r="J622" s="247"/>
      <c r="K622" s="247"/>
      <c r="L622" s="247"/>
      <c r="M622" s="247"/>
      <c r="N622" s="247"/>
      <c r="O622" s="247"/>
      <c r="P622" s="247"/>
      <c r="Q622" s="406"/>
      <c r="R622" s="247"/>
      <c r="S622" s="247"/>
      <c r="T622" s="247"/>
      <c r="U622" s="247"/>
      <c r="V622" s="247"/>
      <c r="W622" s="247"/>
      <c r="X622" s="247"/>
      <c r="Y622" s="247"/>
      <c r="Z622" s="247"/>
      <c r="AA622" s="247"/>
      <c r="AB622" s="247"/>
      <c r="AC622" s="247"/>
      <c r="AD622" s="247"/>
      <c r="AE622" s="354">
        <f>AE621</f>
        <v>0</v>
      </c>
      <c r="AF622" s="354">
        <f t="shared" ref="AF622" si="1799">AF621</f>
        <v>0</v>
      </c>
      <c r="AG622" s="354">
        <f t="shared" ref="AG622" si="1800">AG621</f>
        <v>0</v>
      </c>
      <c r="AH622" s="354">
        <f t="shared" ref="AH622" si="1801">AH621</f>
        <v>0</v>
      </c>
      <c r="AI622" s="354">
        <f t="shared" ref="AI622" si="1802">AI621</f>
        <v>0</v>
      </c>
      <c r="AJ622" s="354">
        <f t="shared" ref="AJ622" si="1803">AJ621</f>
        <v>0</v>
      </c>
      <c r="AK622" s="354">
        <f t="shared" ref="AK622" si="1804">AK621</f>
        <v>0</v>
      </c>
      <c r="AL622" s="354">
        <f t="shared" ref="AL622" si="1805">AL621</f>
        <v>0</v>
      </c>
      <c r="AM622" s="354">
        <f t="shared" ref="AM622" si="1806">AM621</f>
        <v>0</v>
      </c>
      <c r="AN622" s="354">
        <f t="shared" ref="AN622" si="1807">AN621</f>
        <v>0</v>
      </c>
      <c r="AO622" s="354">
        <f t="shared" ref="AO622" si="1808">AO621</f>
        <v>0</v>
      </c>
      <c r="AP622" s="354">
        <f t="shared" ref="AP622" si="1809">AP621</f>
        <v>0</v>
      </c>
      <c r="AQ622" s="354">
        <f t="shared" ref="AQ622" si="1810">AQ621</f>
        <v>0</v>
      </c>
      <c r="AR622" s="354">
        <f t="shared" ref="AR622" si="1811">AR621</f>
        <v>0</v>
      </c>
      <c r="AS622" s="249"/>
    </row>
    <row r="623" spans="1:45" hidden="1" outlineLevel="1">
      <c r="A623" s="456"/>
      <c r="B623" s="246"/>
      <c r="C623" s="243"/>
      <c r="D623" s="243"/>
      <c r="E623" s="243"/>
      <c r="F623" s="243"/>
      <c r="G623" s="243"/>
      <c r="H623" s="243"/>
      <c r="I623" s="243"/>
      <c r="J623" s="243"/>
      <c r="K623" s="243"/>
      <c r="L623" s="243"/>
      <c r="M623" s="243"/>
      <c r="N623" s="243"/>
      <c r="O623" s="243"/>
      <c r="P623" s="243"/>
      <c r="Q623" s="243"/>
      <c r="R623" s="243"/>
      <c r="S623" s="243"/>
      <c r="T623" s="243"/>
      <c r="U623" s="243"/>
      <c r="V623" s="243"/>
      <c r="W623" s="243"/>
      <c r="X623" s="243"/>
      <c r="Y623" s="243"/>
      <c r="Z623" s="243"/>
      <c r="AA623" s="243"/>
      <c r="AB623" s="243"/>
      <c r="AC623" s="243"/>
      <c r="AD623" s="243"/>
      <c r="AE623" s="365"/>
      <c r="AF623" s="366"/>
      <c r="AG623" s="366"/>
      <c r="AH623" s="366"/>
      <c r="AI623" s="366"/>
      <c r="AJ623" s="366"/>
      <c r="AK623" s="366"/>
      <c r="AL623" s="366"/>
      <c r="AM623" s="366"/>
      <c r="AN623" s="366"/>
      <c r="AO623" s="366"/>
      <c r="AP623" s="366"/>
      <c r="AQ623" s="366"/>
      <c r="AR623" s="366"/>
      <c r="AS623" s="249"/>
    </row>
    <row r="624" spans="1:45" ht="15.75" hidden="1" outlineLevel="1">
      <c r="A624" s="456"/>
      <c r="B624" s="270" t="s">
        <v>459</v>
      </c>
      <c r="C624" s="241"/>
      <c r="D624" s="241"/>
      <c r="E624" s="241"/>
      <c r="F624" s="241"/>
      <c r="G624" s="241"/>
      <c r="H624" s="241"/>
      <c r="I624" s="241"/>
      <c r="J624" s="241"/>
      <c r="K624" s="241"/>
      <c r="L624" s="241"/>
      <c r="M624" s="241"/>
      <c r="N624" s="241"/>
      <c r="O624" s="241"/>
      <c r="P624" s="241"/>
      <c r="Q624" s="242"/>
      <c r="R624" s="241"/>
      <c r="S624" s="241"/>
      <c r="T624" s="241"/>
      <c r="U624" s="241"/>
      <c r="V624" s="241"/>
      <c r="W624" s="241"/>
      <c r="X624" s="241"/>
      <c r="Y624" s="241"/>
      <c r="Z624" s="241"/>
      <c r="AA624" s="241"/>
      <c r="AB624" s="241"/>
      <c r="AC624" s="241"/>
      <c r="AD624" s="241"/>
      <c r="AE624" s="357"/>
      <c r="AF624" s="357"/>
      <c r="AG624" s="357"/>
      <c r="AH624" s="357"/>
      <c r="AI624" s="357"/>
      <c r="AJ624" s="357"/>
      <c r="AK624" s="357"/>
      <c r="AL624" s="357"/>
      <c r="AM624" s="357"/>
      <c r="AN624" s="357"/>
      <c r="AO624" s="357"/>
      <c r="AP624" s="357"/>
      <c r="AQ624" s="357"/>
      <c r="AR624" s="357"/>
      <c r="AS624" s="244"/>
    </row>
    <row r="625" spans="1:45" hidden="1" outlineLevel="1">
      <c r="A625" s="456">
        <v>6</v>
      </c>
      <c r="B625" s="371" t="s">
        <v>981</v>
      </c>
      <c r="C625" s="243" t="s">
        <v>22</v>
      </c>
      <c r="D625" s="247"/>
      <c r="E625" s="247"/>
      <c r="F625" s="247"/>
      <c r="G625" s="247"/>
      <c r="H625" s="247"/>
      <c r="I625" s="247"/>
      <c r="J625" s="247"/>
      <c r="K625" s="247"/>
      <c r="L625" s="247"/>
      <c r="M625" s="247"/>
      <c r="N625" s="247"/>
      <c r="O625" s="247"/>
      <c r="P625" s="247"/>
      <c r="Q625" s="247">
        <v>12</v>
      </c>
      <c r="R625" s="247"/>
      <c r="S625" s="247"/>
      <c r="T625" s="247"/>
      <c r="U625" s="247"/>
      <c r="V625" s="247"/>
      <c r="W625" s="247"/>
      <c r="X625" s="247"/>
      <c r="Y625" s="247"/>
      <c r="Z625" s="247"/>
      <c r="AA625" s="247"/>
      <c r="AB625" s="247"/>
      <c r="AC625" s="247"/>
      <c r="AD625" s="247"/>
      <c r="AE625" s="358"/>
      <c r="AF625" s="353"/>
      <c r="AG625" s="353"/>
      <c r="AH625" s="353"/>
      <c r="AI625" s="353"/>
      <c r="AJ625" s="353"/>
      <c r="AK625" s="353"/>
      <c r="AL625" s="358"/>
      <c r="AM625" s="358"/>
      <c r="AN625" s="358"/>
      <c r="AO625" s="358"/>
      <c r="AP625" s="358"/>
      <c r="AQ625" s="358"/>
      <c r="AR625" s="358"/>
      <c r="AS625" s="248">
        <f>SUM(AE625:AR625)</f>
        <v>0</v>
      </c>
    </row>
    <row r="626" spans="1:45" hidden="1" outlineLevel="1">
      <c r="A626" s="456"/>
      <c r="B626" s="246" t="s">
        <v>958</v>
      </c>
      <c r="C626" s="243" t="s">
        <v>145</v>
      </c>
      <c r="D626" s="247"/>
      <c r="E626" s="247"/>
      <c r="F626" s="247"/>
      <c r="G626" s="247"/>
      <c r="H626" s="247"/>
      <c r="I626" s="247"/>
      <c r="J626" s="247"/>
      <c r="K626" s="247"/>
      <c r="L626" s="247"/>
      <c r="M626" s="247"/>
      <c r="N626" s="247"/>
      <c r="O626" s="247"/>
      <c r="P626" s="247"/>
      <c r="Q626" s="247">
        <f>Q625</f>
        <v>12</v>
      </c>
      <c r="R626" s="247"/>
      <c r="S626" s="247"/>
      <c r="T626" s="247"/>
      <c r="U626" s="247"/>
      <c r="V626" s="247"/>
      <c r="W626" s="247"/>
      <c r="X626" s="247"/>
      <c r="Y626" s="247"/>
      <c r="Z626" s="247"/>
      <c r="AA626" s="247"/>
      <c r="AB626" s="247"/>
      <c r="AC626" s="247"/>
      <c r="AD626" s="247"/>
      <c r="AE626" s="354">
        <f>AE625</f>
        <v>0</v>
      </c>
      <c r="AF626" s="354">
        <f t="shared" ref="AF626" si="1812">AF625</f>
        <v>0</v>
      </c>
      <c r="AG626" s="354">
        <f t="shared" ref="AG626" si="1813">AG625</f>
        <v>0</v>
      </c>
      <c r="AH626" s="354">
        <f t="shared" ref="AH626" si="1814">AH625</f>
        <v>0</v>
      </c>
      <c r="AI626" s="354">
        <f t="shared" ref="AI626" si="1815">AI625</f>
        <v>0</v>
      </c>
      <c r="AJ626" s="354">
        <f t="shared" ref="AJ626" si="1816">AJ625</f>
        <v>0</v>
      </c>
      <c r="AK626" s="354">
        <f t="shared" ref="AK626" si="1817">AK625</f>
        <v>0</v>
      </c>
      <c r="AL626" s="354">
        <f t="shared" ref="AL626" si="1818">AL625</f>
        <v>0</v>
      </c>
      <c r="AM626" s="354">
        <f t="shared" ref="AM626" si="1819">AM625</f>
        <v>0</v>
      </c>
      <c r="AN626" s="354">
        <f t="shared" ref="AN626" si="1820">AN625</f>
        <v>0</v>
      </c>
      <c r="AO626" s="354">
        <f t="shared" ref="AO626" si="1821">AO625</f>
        <v>0</v>
      </c>
      <c r="AP626" s="354">
        <f t="shared" ref="AP626" si="1822">AP625</f>
        <v>0</v>
      </c>
      <c r="AQ626" s="354">
        <f t="shared" ref="AQ626" si="1823">AQ625</f>
        <v>0</v>
      </c>
      <c r="AR626" s="354">
        <f t="shared" ref="AR626" si="1824">AR625</f>
        <v>0</v>
      </c>
      <c r="AS626" s="262"/>
    </row>
    <row r="627" spans="1:45" hidden="1" outlineLevel="1">
      <c r="A627" s="456"/>
      <c r="B627" s="261"/>
      <c r="C627" s="263"/>
      <c r="D627" s="243"/>
      <c r="E627" s="243"/>
      <c r="F627" s="243"/>
      <c r="G627" s="243"/>
      <c r="H627" s="243"/>
      <c r="I627" s="243"/>
      <c r="J627" s="243"/>
      <c r="K627" s="243"/>
      <c r="L627" s="243"/>
      <c r="M627" s="243"/>
      <c r="N627" s="243"/>
      <c r="O627" s="243"/>
      <c r="P627" s="243"/>
      <c r="Q627" s="243"/>
      <c r="R627" s="243"/>
      <c r="S627" s="243"/>
      <c r="T627" s="243"/>
      <c r="U627" s="243"/>
      <c r="V627" s="243"/>
      <c r="W627" s="243"/>
      <c r="X627" s="243"/>
      <c r="Y627" s="243"/>
      <c r="Z627" s="243"/>
      <c r="AA627" s="243"/>
      <c r="AB627" s="243"/>
      <c r="AC627" s="243"/>
      <c r="AD627" s="243"/>
      <c r="AE627" s="359"/>
      <c r="AF627" s="359"/>
      <c r="AG627" s="359"/>
      <c r="AH627" s="359"/>
      <c r="AI627" s="359"/>
      <c r="AJ627" s="359"/>
      <c r="AK627" s="359"/>
      <c r="AL627" s="359"/>
      <c r="AM627" s="359"/>
      <c r="AN627" s="359"/>
      <c r="AO627" s="359"/>
      <c r="AP627" s="359"/>
      <c r="AQ627" s="359"/>
      <c r="AR627" s="359"/>
      <c r="AS627" s="264"/>
    </row>
    <row r="628" spans="1:45" ht="30" hidden="1" outlineLevel="1">
      <c r="A628" s="456">
        <v>7</v>
      </c>
      <c r="B628" s="371" t="s">
        <v>96</v>
      </c>
      <c r="C628" s="243" t="s">
        <v>22</v>
      </c>
      <c r="D628" s="247"/>
      <c r="E628" s="247"/>
      <c r="F628" s="247"/>
      <c r="G628" s="247"/>
      <c r="H628" s="247"/>
      <c r="I628" s="247"/>
      <c r="J628" s="247"/>
      <c r="K628" s="247"/>
      <c r="L628" s="247"/>
      <c r="M628" s="247"/>
      <c r="N628" s="247"/>
      <c r="O628" s="247"/>
      <c r="P628" s="247"/>
      <c r="Q628" s="247">
        <v>12</v>
      </c>
      <c r="R628" s="247"/>
      <c r="S628" s="247"/>
      <c r="T628" s="247"/>
      <c r="U628" s="247"/>
      <c r="V628" s="247"/>
      <c r="W628" s="247"/>
      <c r="X628" s="247"/>
      <c r="Y628" s="247"/>
      <c r="Z628" s="247"/>
      <c r="AA628" s="247"/>
      <c r="AB628" s="247"/>
      <c r="AC628" s="247"/>
      <c r="AD628" s="247"/>
      <c r="AE628" s="358"/>
      <c r="AF628" s="353"/>
      <c r="AG628" s="353"/>
      <c r="AH628" s="353"/>
      <c r="AI628" s="353"/>
      <c r="AJ628" s="353"/>
      <c r="AK628" s="353"/>
      <c r="AL628" s="358"/>
      <c r="AM628" s="358"/>
      <c r="AN628" s="358"/>
      <c r="AO628" s="358"/>
      <c r="AP628" s="358"/>
      <c r="AQ628" s="358"/>
      <c r="AR628" s="358"/>
      <c r="AS628" s="248">
        <f>SUM(AE628:AR628)</f>
        <v>0</v>
      </c>
    </row>
    <row r="629" spans="1:45" hidden="1" outlineLevel="1">
      <c r="A629" s="456"/>
      <c r="B629" s="246" t="s">
        <v>958</v>
      </c>
      <c r="C629" s="243" t="s">
        <v>145</v>
      </c>
      <c r="D629" s="247"/>
      <c r="E629" s="247"/>
      <c r="F629" s="247"/>
      <c r="G629" s="247"/>
      <c r="H629" s="247"/>
      <c r="I629" s="247"/>
      <c r="J629" s="247"/>
      <c r="K629" s="247"/>
      <c r="L629" s="247"/>
      <c r="M629" s="247"/>
      <c r="N629" s="247"/>
      <c r="O629" s="247"/>
      <c r="P629" s="247"/>
      <c r="Q629" s="247">
        <f>Q628</f>
        <v>12</v>
      </c>
      <c r="R629" s="247"/>
      <c r="S629" s="247"/>
      <c r="T629" s="247"/>
      <c r="U629" s="247"/>
      <c r="V629" s="247"/>
      <c r="W629" s="247"/>
      <c r="X629" s="247"/>
      <c r="Y629" s="247"/>
      <c r="Z629" s="247"/>
      <c r="AA629" s="247"/>
      <c r="AB629" s="247"/>
      <c r="AC629" s="247"/>
      <c r="AD629" s="247"/>
      <c r="AE629" s="354">
        <f>AE628</f>
        <v>0</v>
      </c>
      <c r="AF629" s="354">
        <f t="shared" ref="AF629" si="1825">AF628</f>
        <v>0</v>
      </c>
      <c r="AG629" s="354">
        <f t="shared" ref="AG629" si="1826">AG628</f>
        <v>0</v>
      </c>
      <c r="AH629" s="354">
        <f t="shared" ref="AH629" si="1827">AH628</f>
        <v>0</v>
      </c>
      <c r="AI629" s="354">
        <f t="shared" ref="AI629" si="1828">AI628</f>
        <v>0</v>
      </c>
      <c r="AJ629" s="354">
        <f t="shared" ref="AJ629" si="1829">AJ628</f>
        <v>0</v>
      </c>
      <c r="AK629" s="354">
        <f t="shared" ref="AK629" si="1830">AK628</f>
        <v>0</v>
      </c>
      <c r="AL629" s="354">
        <f t="shared" ref="AL629" si="1831">AL628</f>
        <v>0</v>
      </c>
      <c r="AM629" s="354">
        <f t="shared" ref="AM629" si="1832">AM628</f>
        <v>0</v>
      </c>
      <c r="AN629" s="354">
        <f t="shared" ref="AN629" si="1833">AN628</f>
        <v>0</v>
      </c>
      <c r="AO629" s="354">
        <f t="shared" ref="AO629" si="1834">AO628</f>
        <v>0</v>
      </c>
      <c r="AP629" s="354">
        <f t="shared" ref="AP629" si="1835">AP628</f>
        <v>0</v>
      </c>
      <c r="AQ629" s="354">
        <f t="shared" ref="AQ629" si="1836">AQ628</f>
        <v>0</v>
      </c>
      <c r="AR629" s="354">
        <f t="shared" ref="AR629" si="1837">AR628</f>
        <v>0</v>
      </c>
      <c r="AS629" s="262"/>
    </row>
    <row r="630" spans="1:45" hidden="1" outlineLevel="1">
      <c r="A630" s="456"/>
      <c r="B630" s="265"/>
      <c r="C630" s="263"/>
      <c r="D630" s="243"/>
      <c r="E630" s="243"/>
      <c r="F630" s="243"/>
      <c r="G630" s="243"/>
      <c r="H630" s="243"/>
      <c r="I630" s="243"/>
      <c r="J630" s="243"/>
      <c r="K630" s="243"/>
      <c r="L630" s="243"/>
      <c r="M630" s="243"/>
      <c r="N630" s="243"/>
      <c r="O630" s="243"/>
      <c r="P630" s="243"/>
      <c r="Q630" s="243"/>
      <c r="R630" s="243"/>
      <c r="S630" s="243"/>
      <c r="T630" s="243"/>
      <c r="U630" s="243"/>
      <c r="V630" s="243"/>
      <c r="W630" s="243"/>
      <c r="X630" s="243"/>
      <c r="Y630" s="243"/>
      <c r="Z630" s="243"/>
      <c r="AA630" s="243"/>
      <c r="AB630" s="243"/>
      <c r="AC630" s="243"/>
      <c r="AD630" s="243"/>
      <c r="AE630" s="359"/>
      <c r="AF630" s="360"/>
      <c r="AG630" s="359"/>
      <c r="AH630" s="359"/>
      <c r="AI630" s="359"/>
      <c r="AJ630" s="359"/>
      <c r="AK630" s="359"/>
      <c r="AL630" s="359"/>
      <c r="AM630" s="359"/>
      <c r="AN630" s="359"/>
      <c r="AO630" s="359"/>
      <c r="AP630" s="359"/>
      <c r="AQ630" s="359"/>
      <c r="AR630" s="359"/>
      <c r="AS630" s="264"/>
    </row>
    <row r="631" spans="1:45" hidden="1" outlineLevel="1">
      <c r="A631" s="456">
        <v>8</v>
      </c>
      <c r="B631" s="371" t="s">
        <v>97</v>
      </c>
      <c r="C631" s="243" t="s">
        <v>22</v>
      </c>
      <c r="D631" s="247"/>
      <c r="E631" s="247"/>
      <c r="F631" s="247"/>
      <c r="G631" s="247"/>
      <c r="H631" s="247"/>
      <c r="I631" s="247"/>
      <c r="J631" s="247"/>
      <c r="K631" s="247"/>
      <c r="L631" s="247"/>
      <c r="M631" s="247"/>
      <c r="N631" s="247"/>
      <c r="O631" s="247"/>
      <c r="P631" s="247"/>
      <c r="Q631" s="247">
        <v>12</v>
      </c>
      <c r="R631" s="247"/>
      <c r="S631" s="247"/>
      <c r="T631" s="247"/>
      <c r="U631" s="247"/>
      <c r="V631" s="247"/>
      <c r="W631" s="247"/>
      <c r="X631" s="247"/>
      <c r="Y631" s="247"/>
      <c r="Z631" s="247"/>
      <c r="AA631" s="247"/>
      <c r="AB631" s="247"/>
      <c r="AC631" s="247"/>
      <c r="AD631" s="247"/>
      <c r="AE631" s="358"/>
      <c r="AF631" s="353"/>
      <c r="AG631" s="353"/>
      <c r="AH631" s="353"/>
      <c r="AI631" s="353"/>
      <c r="AJ631" s="353"/>
      <c r="AK631" s="353"/>
      <c r="AL631" s="358"/>
      <c r="AM631" s="358"/>
      <c r="AN631" s="358"/>
      <c r="AO631" s="358"/>
      <c r="AP631" s="358"/>
      <c r="AQ631" s="358"/>
      <c r="AR631" s="358"/>
      <c r="AS631" s="248">
        <f>SUM(AE631:AR631)</f>
        <v>0</v>
      </c>
    </row>
    <row r="632" spans="1:45" hidden="1" outlineLevel="1">
      <c r="A632" s="456"/>
      <c r="B632" s="246" t="s">
        <v>958</v>
      </c>
      <c r="C632" s="243" t="s">
        <v>145</v>
      </c>
      <c r="D632" s="247"/>
      <c r="E632" s="247"/>
      <c r="F632" s="247"/>
      <c r="G632" s="247"/>
      <c r="H632" s="247"/>
      <c r="I632" s="247"/>
      <c r="J632" s="247"/>
      <c r="K632" s="247"/>
      <c r="L632" s="247"/>
      <c r="M632" s="247"/>
      <c r="N632" s="247"/>
      <c r="O632" s="247"/>
      <c r="P632" s="247"/>
      <c r="Q632" s="247">
        <f>Q631</f>
        <v>12</v>
      </c>
      <c r="R632" s="247"/>
      <c r="S632" s="247"/>
      <c r="T632" s="247"/>
      <c r="U632" s="247"/>
      <c r="V632" s="247"/>
      <c r="W632" s="247"/>
      <c r="X632" s="247"/>
      <c r="Y632" s="247"/>
      <c r="Z632" s="247"/>
      <c r="AA632" s="247"/>
      <c r="AB632" s="247"/>
      <c r="AC632" s="247"/>
      <c r="AD632" s="247"/>
      <c r="AE632" s="354">
        <f>AE631</f>
        <v>0</v>
      </c>
      <c r="AF632" s="354">
        <f t="shared" ref="AF632" si="1838">AF631</f>
        <v>0</v>
      </c>
      <c r="AG632" s="354">
        <f t="shared" ref="AG632" si="1839">AG631</f>
        <v>0</v>
      </c>
      <c r="AH632" s="354">
        <f t="shared" ref="AH632" si="1840">AH631</f>
        <v>0</v>
      </c>
      <c r="AI632" s="354">
        <f t="shared" ref="AI632" si="1841">AI631</f>
        <v>0</v>
      </c>
      <c r="AJ632" s="354">
        <f t="shared" ref="AJ632" si="1842">AJ631</f>
        <v>0</v>
      </c>
      <c r="AK632" s="354">
        <f t="shared" ref="AK632" si="1843">AK631</f>
        <v>0</v>
      </c>
      <c r="AL632" s="354">
        <f t="shared" ref="AL632" si="1844">AL631</f>
        <v>0</v>
      </c>
      <c r="AM632" s="354">
        <f t="shared" ref="AM632" si="1845">AM631</f>
        <v>0</v>
      </c>
      <c r="AN632" s="354">
        <f t="shared" ref="AN632" si="1846">AN631</f>
        <v>0</v>
      </c>
      <c r="AO632" s="354">
        <f t="shared" ref="AO632" si="1847">AO631</f>
        <v>0</v>
      </c>
      <c r="AP632" s="354">
        <f t="shared" ref="AP632" si="1848">AP631</f>
        <v>0</v>
      </c>
      <c r="AQ632" s="354">
        <f t="shared" ref="AQ632" si="1849">AQ631</f>
        <v>0</v>
      </c>
      <c r="AR632" s="354">
        <f t="shared" ref="AR632" si="1850">AR631</f>
        <v>0</v>
      </c>
      <c r="AS632" s="262"/>
    </row>
    <row r="633" spans="1:45" hidden="1" outlineLevel="1">
      <c r="A633" s="456"/>
      <c r="B633" s="265"/>
      <c r="C633" s="263"/>
      <c r="D633" s="267"/>
      <c r="E633" s="267"/>
      <c r="F633" s="267"/>
      <c r="G633" s="267"/>
      <c r="H633" s="267"/>
      <c r="I633" s="267"/>
      <c r="J633" s="267"/>
      <c r="K633" s="267"/>
      <c r="L633" s="267"/>
      <c r="M633" s="267"/>
      <c r="N633" s="267"/>
      <c r="O633" s="267"/>
      <c r="P633" s="267"/>
      <c r="Q633" s="243"/>
      <c r="R633" s="267"/>
      <c r="S633" s="267"/>
      <c r="T633" s="267"/>
      <c r="U633" s="267"/>
      <c r="V633" s="267"/>
      <c r="W633" s="267"/>
      <c r="X633" s="267"/>
      <c r="Y633" s="267"/>
      <c r="Z633" s="267"/>
      <c r="AA633" s="267"/>
      <c r="AB633" s="267"/>
      <c r="AC633" s="267"/>
      <c r="AD633" s="267"/>
      <c r="AE633" s="359"/>
      <c r="AF633" s="360"/>
      <c r="AG633" s="359"/>
      <c r="AH633" s="359"/>
      <c r="AI633" s="359"/>
      <c r="AJ633" s="359"/>
      <c r="AK633" s="359"/>
      <c r="AL633" s="359"/>
      <c r="AM633" s="359"/>
      <c r="AN633" s="359"/>
      <c r="AO633" s="359"/>
      <c r="AP633" s="359"/>
      <c r="AQ633" s="359"/>
      <c r="AR633" s="359"/>
      <c r="AS633" s="264"/>
    </row>
    <row r="634" spans="1:45" hidden="1" outlineLevel="1">
      <c r="A634" s="456">
        <v>9</v>
      </c>
      <c r="B634" s="371" t="s">
        <v>98</v>
      </c>
      <c r="C634" s="243" t="s">
        <v>22</v>
      </c>
      <c r="D634" s="247"/>
      <c r="E634" s="247"/>
      <c r="F634" s="247"/>
      <c r="G634" s="247"/>
      <c r="H634" s="247"/>
      <c r="I634" s="247"/>
      <c r="J634" s="247"/>
      <c r="K634" s="247"/>
      <c r="L634" s="247"/>
      <c r="M634" s="247"/>
      <c r="N634" s="247"/>
      <c r="O634" s="247"/>
      <c r="P634" s="247"/>
      <c r="Q634" s="247">
        <v>12</v>
      </c>
      <c r="R634" s="247"/>
      <c r="S634" s="247"/>
      <c r="T634" s="247"/>
      <c r="U634" s="247"/>
      <c r="V634" s="247"/>
      <c r="W634" s="247"/>
      <c r="X634" s="247"/>
      <c r="Y634" s="247"/>
      <c r="Z634" s="247"/>
      <c r="AA634" s="247"/>
      <c r="AB634" s="247"/>
      <c r="AC634" s="247"/>
      <c r="AD634" s="247"/>
      <c r="AE634" s="358"/>
      <c r="AF634" s="353"/>
      <c r="AG634" s="353"/>
      <c r="AH634" s="353"/>
      <c r="AI634" s="353"/>
      <c r="AJ634" s="353"/>
      <c r="AK634" s="353"/>
      <c r="AL634" s="358"/>
      <c r="AM634" s="358"/>
      <c r="AN634" s="358"/>
      <c r="AO634" s="358"/>
      <c r="AP634" s="358"/>
      <c r="AQ634" s="358"/>
      <c r="AR634" s="358"/>
      <c r="AS634" s="248">
        <f>SUM(AE634:AR634)</f>
        <v>0</v>
      </c>
    </row>
    <row r="635" spans="1:45" hidden="1" outlineLevel="1">
      <c r="A635" s="456"/>
      <c r="B635" s="246" t="s">
        <v>958</v>
      </c>
      <c r="C635" s="243" t="s">
        <v>145</v>
      </c>
      <c r="D635" s="247"/>
      <c r="E635" s="247"/>
      <c r="F635" s="247"/>
      <c r="G635" s="247"/>
      <c r="H635" s="247"/>
      <c r="I635" s="247"/>
      <c r="J635" s="247"/>
      <c r="K635" s="247"/>
      <c r="L635" s="247"/>
      <c r="M635" s="247"/>
      <c r="N635" s="247"/>
      <c r="O635" s="247"/>
      <c r="P635" s="247"/>
      <c r="Q635" s="247">
        <f>Q634</f>
        <v>12</v>
      </c>
      <c r="R635" s="247"/>
      <c r="S635" s="247"/>
      <c r="T635" s="247"/>
      <c r="U635" s="247"/>
      <c r="V635" s="247"/>
      <c r="W635" s="247"/>
      <c r="X635" s="247"/>
      <c r="Y635" s="247"/>
      <c r="Z635" s="247"/>
      <c r="AA635" s="247"/>
      <c r="AB635" s="247"/>
      <c r="AC635" s="247"/>
      <c r="AD635" s="247"/>
      <c r="AE635" s="354">
        <f>AE634</f>
        <v>0</v>
      </c>
      <c r="AF635" s="354">
        <f t="shared" ref="AF635" si="1851">AF634</f>
        <v>0</v>
      </c>
      <c r="AG635" s="354">
        <f t="shared" ref="AG635" si="1852">AG634</f>
        <v>0</v>
      </c>
      <c r="AH635" s="354">
        <f t="shared" ref="AH635" si="1853">AH634</f>
        <v>0</v>
      </c>
      <c r="AI635" s="354">
        <f t="shared" ref="AI635" si="1854">AI634</f>
        <v>0</v>
      </c>
      <c r="AJ635" s="354">
        <f t="shared" ref="AJ635" si="1855">AJ634</f>
        <v>0</v>
      </c>
      <c r="AK635" s="354">
        <f t="shared" ref="AK635" si="1856">AK634</f>
        <v>0</v>
      </c>
      <c r="AL635" s="354">
        <f t="shared" ref="AL635" si="1857">AL634</f>
        <v>0</v>
      </c>
      <c r="AM635" s="354">
        <f t="shared" ref="AM635" si="1858">AM634</f>
        <v>0</v>
      </c>
      <c r="AN635" s="354">
        <f t="shared" ref="AN635" si="1859">AN634</f>
        <v>0</v>
      </c>
      <c r="AO635" s="354">
        <f t="shared" ref="AO635" si="1860">AO634</f>
        <v>0</v>
      </c>
      <c r="AP635" s="354">
        <f t="shared" ref="AP635" si="1861">AP634</f>
        <v>0</v>
      </c>
      <c r="AQ635" s="354">
        <f t="shared" ref="AQ635" si="1862">AQ634</f>
        <v>0</v>
      </c>
      <c r="AR635" s="354">
        <f t="shared" ref="AR635" si="1863">AR634</f>
        <v>0</v>
      </c>
      <c r="AS635" s="262"/>
    </row>
    <row r="636" spans="1:45" hidden="1" outlineLevel="1">
      <c r="A636" s="456"/>
      <c r="B636" s="265"/>
      <c r="C636" s="263"/>
      <c r="D636" s="267"/>
      <c r="E636" s="267"/>
      <c r="F636" s="267"/>
      <c r="G636" s="267"/>
      <c r="H636" s="267"/>
      <c r="I636" s="267"/>
      <c r="J636" s="267"/>
      <c r="K636" s="267"/>
      <c r="L636" s="267"/>
      <c r="M636" s="267"/>
      <c r="N636" s="267"/>
      <c r="O636" s="267"/>
      <c r="P636" s="267"/>
      <c r="Q636" s="243"/>
      <c r="R636" s="267"/>
      <c r="S636" s="267"/>
      <c r="T636" s="267"/>
      <c r="U636" s="267"/>
      <c r="V636" s="267"/>
      <c r="W636" s="267"/>
      <c r="X636" s="267"/>
      <c r="Y636" s="267"/>
      <c r="Z636" s="267"/>
      <c r="AA636" s="267"/>
      <c r="AB636" s="267"/>
      <c r="AC636" s="267"/>
      <c r="AD636" s="267"/>
      <c r="AE636" s="359"/>
      <c r="AF636" s="359"/>
      <c r="AG636" s="359"/>
      <c r="AH636" s="359"/>
      <c r="AI636" s="359"/>
      <c r="AJ636" s="359"/>
      <c r="AK636" s="359"/>
      <c r="AL636" s="359"/>
      <c r="AM636" s="359"/>
      <c r="AN636" s="359"/>
      <c r="AO636" s="359"/>
      <c r="AP636" s="359"/>
      <c r="AQ636" s="359"/>
      <c r="AR636" s="359"/>
      <c r="AS636" s="264"/>
    </row>
    <row r="637" spans="1:45" hidden="1" outlineLevel="1">
      <c r="A637" s="456">
        <v>10</v>
      </c>
      <c r="B637" s="371" t="s">
        <v>99</v>
      </c>
      <c r="C637" s="243" t="s">
        <v>22</v>
      </c>
      <c r="D637" s="247"/>
      <c r="E637" s="247"/>
      <c r="F637" s="247"/>
      <c r="G637" s="247"/>
      <c r="H637" s="247"/>
      <c r="I637" s="247"/>
      <c r="J637" s="247"/>
      <c r="K637" s="247"/>
      <c r="L637" s="247"/>
      <c r="M637" s="247"/>
      <c r="N637" s="247"/>
      <c r="O637" s="247"/>
      <c r="P637" s="247"/>
      <c r="Q637" s="247">
        <v>3</v>
      </c>
      <c r="R637" s="247"/>
      <c r="S637" s="247"/>
      <c r="T637" s="247"/>
      <c r="U637" s="247"/>
      <c r="V637" s="247"/>
      <c r="W637" s="247"/>
      <c r="X637" s="247"/>
      <c r="Y637" s="247"/>
      <c r="Z637" s="247"/>
      <c r="AA637" s="247"/>
      <c r="AB637" s="247"/>
      <c r="AC637" s="247"/>
      <c r="AD637" s="247"/>
      <c r="AE637" s="358"/>
      <c r="AF637" s="353"/>
      <c r="AG637" s="353"/>
      <c r="AH637" s="353"/>
      <c r="AI637" s="353"/>
      <c r="AJ637" s="353"/>
      <c r="AK637" s="353"/>
      <c r="AL637" s="358"/>
      <c r="AM637" s="358"/>
      <c r="AN637" s="358"/>
      <c r="AO637" s="358"/>
      <c r="AP637" s="358"/>
      <c r="AQ637" s="358"/>
      <c r="AR637" s="358"/>
      <c r="AS637" s="248">
        <f>SUM(AE637:AR637)</f>
        <v>0</v>
      </c>
    </row>
    <row r="638" spans="1:45" hidden="1" outlineLevel="1">
      <c r="A638" s="456"/>
      <c r="B638" s="246" t="s">
        <v>958</v>
      </c>
      <c r="C638" s="243" t="s">
        <v>145</v>
      </c>
      <c r="D638" s="247"/>
      <c r="E638" s="247"/>
      <c r="F638" s="247"/>
      <c r="G638" s="247"/>
      <c r="H638" s="247"/>
      <c r="I638" s="247"/>
      <c r="J638" s="247"/>
      <c r="K638" s="247"/>
      <c r="L638" s="247"/>
      <c r="M638" s="247"/>
      <c r="N638" s="247"/>
      <c r="O638" s="247"/>
      <c r="P638" s="247"/>
      <c r="Q638" s="247">
        <f>Q637</f>
        <v>3</v>
      </c>
      <c r="R638" s="247"/>
      <c r="S638" s="247"/>
      <c r="T638" s="247"/>
      <c r="U638" s="247"/>
      <c r="V638" s="247"/>
      <c r="W638" s="247"/>
      <c r="X638" s="247"/>
      <c r="Y638" s="247"/>
      <c r="Z638" s="247"/>
      <c r="AA638" s="247"/>
      <c r="AB638" s="247"/>
      <c r="AC638" s="247"/>
      <c r="AD638" s="247"/>
      <c r="AE638" s="354">
        <f>AE637</f>
        <v>0</v>
      </c>
      <c r="AF638" s="354">
        <f t="shared" ref="AF638" si="1864">AF637</f>
        <v>0</v>
      </c>
      <c r="AG638" s="354">
        <f t="shared" ref="AG638" si="1865">AG637</f>
        <v>0</v>
      </c>
      <c r="AH638" s="354">
        <f t="shared" ref="AH638" si="1866">AH637</f>
        <v>0</v>
      </c>
      <c r="AI638" s="354">
        <f t="shared" ref="AI638" si="1867">AI637</f>
        <v>0</v>
      </c>
      <c r="AJ638" s="354">
        <f t="shared" ref="AJ638" si="1868">AJ637</f>
        <v>0</v>
      </c>
      <c r="AK638" s="354">
        <f t="shared" ref="AK638" si="1869">AK637</f>
        <v>0</v>
      </c>
      <c r="AL638" s="354">
        <f t="shared" ref="AL638" si="1870">AL637</f>
        <v>0</v>
      </c>
      <c r="AM638" s="354">
        <f t="shared" ref="AM638" si="1871">AM637</f>
        <v>0</v>
      </c>
      <c r="AN638" s="354">
        <f t="shared" ref="AN638" si="1872">AN637</f>
        <v>0</v>
      </c>
      <c r="AO638" s="354">
        <f t="shared" ref="AO638" si="1873">AO637</f>
        <v>0</v>
      </c>
      <c r="AP638" s="354">
        <f t="shared" ref="AP638" si="1874">AP637</f>
        <v>0</v>
      </c>
      <c r="AQ638" s="354">
        <f t="shared" ref="AQ638" si="1875">AQ637</f>
        <v>0</v>
      </c>
      <c r="AR638" s="354">
        <f t="shared" ref="AR638" si="1876">AR637</f>
        <v>0</v>
      </c>
      <c r="AS638" s="262"/>
    </row>
    <row r="639" spans="1:45" hidden="1" outlineLevel="1">
      <c r="A639" s="456"/>
      <c r="B639" s="265"/>
      <c r="C639" s="263"/>
      <c r="D639" s="267"/>
      <c r="E639" s="267"/>
      <c r="F639" s="267"/>
      <c r="G639" s="267"/>
      <c r="H639" s="267"/>
      <c r="I639" s="267"/>
      <c r="J639" s="267"/>
      <c r="K639" s="267"/>
      <c r="L639" s="267"/>
      <c r="M639" s="267"/>
      <c r="N639" s="267"/>
      <c r="O639" s="267"/>
      <c r="P639" s="267"/>
      <c r="Q639" s="243"/>
      <c r="R639" s="267"/>
      <c r="S639" s="267"/>
      <c r="T639" s="267"/>
      <c r="U639" s="267"/>
      <c r="V639" s="267"/>
      <c r="W639" s="267"/>
      <c r="X639" s="267"/>
      <c r="Y639" s="267"/>
      <c r="Z639" s="267"/>
      <c r="AA639" s="267"/>
      <c r="AB639" s="267"/>
      <c r="AC639" s="267"/>
      <c r="AD639" s="267"/>
      <c r="AE639" s="359"/>
      <c r="AF639" s="360"/>
      <c r="AG639" s="359"/>
      <c r="AH639" s="359"/>
      <c r="AI639" s="359"/>
      <c r="AJ639" s="359"/>
      <c r="AK639" s="359"/>
      <c r="AL639" s="359"/>
      <c r="AM639" s="359"/>
      <c r="AN639" s="359"/>
      <c r="AO639" s="359"/>
      <c r="AP639" s="359"/>
      <c r="AQ639" s="359"/>
      <c r="AR639" s="359"/>
      <c r="AS639" s="264"/>
    </row>
    <row r="640" spans="1:45" ht="15.75" hidden="1" outlineLevel="1">
      <c r="A640" s="456"/>
      <c r="B640" s="240" t="s">
        <v>10</v>
      </c>
      <c r="C640" s="241"/>
      <c r="D640" s="241"/>
      <c r="E640" s="241"/>
      <c r="F640" s="241"/>
      <c r="G640" s="241"/>
      <c r="H640" s="241"/>
      <c r="I640" s="241"/>
      <c r="J640" s="241"/>
      <c r="K640" s="241"/>
      <c r="L640" s="241"/>
      <c r="M640" s="241"/>
      <c r="N640" s="241"/>
      <c r="O640" s="241"/>
      <c r="P640" s="241"/>
      <c r="Q640" s="242"/>
      <c r="R640" s="241"/>
      <c r="S640" s="241"/>
      <c r="T640" s="241"/>
      <c r="U640" s="241"/>
      <c r="V640" s="241"/>
      <c r="W640" s="241"/>
      <c r="X640" s="241"/>
      <c r="Y640" s="241"/>
      <c r="Z640" s="241"/>
      <c r="AA640" s="241"/>
      <c r="AB640" s="241"/>
      <c r="AC640" s="241"/>
      <c r="AD640" s="241"/>
      <c r="AE640" s="357"/>
      <c r="AF640" s="357"/>
      <c r="AG640" s="357"/>
      <c r="AH640" s="357"/>
      <c r="AI640" s="357"/>
      <c r="AJ640" s="357"/>
      <c r="AK640" s="357"/>
      <c r="AL640" s="357"/>
      <c r="AM640" s="357"/>
      <c r="AN640" s="357"/>
      <c r="AO640" s="357"/>
      <c r="AP640" s="357"/>
      <c r="AQ640" s="357"/>
      <c r="AR640" s="357"/>
      <c r="AS640" s="244"/>
    </row>
    <row r="641" spans="1:46" ht="30" hidden="1" outlineLevel="1">
      <c r="A641" s="456">
        <v>11</v>
      </c>
      <c r="B641" s="371" t="s">
        <v>100</v>
      </c>
      <c r="C641" s="243" t="s">
        <v>22</v>
      </c>
      <c r="D641" s="247"/>
      <c r="E641" s="247"/>
      <c r="F641" s="247"/>
      <c r="G641" s="247"/>
      <c r="H641" s="247"/>
      <c r="I641" s="247"/>
      <c r="J641" s="247"/>
      <c r="K641" s="247"/>
      <c r="L641" s="247"/>
      <c r="M641" s="247"/>
      <c r="N641" s="247"/>
      <c r="O641" s="247"/>
      <c r="P641" s="247"/>
      <c r="Q641" s="247">
        <v>12</v>
      </c>
      <c r="R641" s="247"/>
      <c r="S641" s="247"/>
      <c r="T641" s="247"/>
      <c r="U641" s="247"/>
      <c r="V641" s="247"/>
      <c r="W641" s="247"/>
      <c r="X641" s="247"/>
      <c r="Y641" s="247"/>
      <c r="Z641" s="247"/>
      <c r="AA641" s="247"/>
      <c r="AB641" s="247"/>
      <c r="AC641" s="247"/>
      <c r="AD641" s="247"/>
      <c r="AE641" s="369"/>
      <c r="AF641" s="353"/>
      <c r="AG641" s="353"/>
      <c r="AH641" s="353"/>
      <c r="AI641" s="353"/>
      <c r="AJ641" s="353"/>
      <c r="AK641" s="353"/>
      <c r="AL641" s="358"/>
      <c r="AM641" s="358"/>
      <c r="AN641" s="358"/>
      <c r="AO641" s="358"/>
      <c r="AP641" s="358"/>
      <c r="AQ641" s="358"/>
      <c r="AR641" s="358"/>
      <c r="AS641" s="248">
        <f>SUM(AE641:AR641)</f>
        <v>0</v>
      </c>
    </row>
    <row r="642" spans="1:46" hidden="1" outlineLevel="1">
      <c r="A642" s="456"/>
      <c r="B642" s="246" t="s">
        <v>958</v>
      </c>
      <c r="C642" s="243" t="s">
        <v>145</v>
      </c>
      <c r="D642" s="247"/>
      <c r="E642" s="247"/>
      <c r="F642" s="247"/>
      <c r="G642" s="247"/>
      <c r="H642" s="247"/>
      <c r="I642" s="247"/>
      <c r="J642" s="247"/>
      <c r="K642" s="247"/>
      <c r="L642" s="247"/>
      <c r="M642" s="247"/>
      <c r="N642" s="247"/>
      <c r="O642" s="247"/>
      <c r="P642" s="247"/>
      <c r="Q642" s="247">
        <f>Q641</f>
        <v>12</v>
      </c>
      <c r="R642" s="247"/>
      <c r="S642" s="247"/>
      <c r="T642" s="247"/>
      <c r="U642" s="247"/>
      <c r="V642" s="247"/>
      <c r="W642" s="247"/>
      <c r="X642" s="247"/>
      <c r="Y642" s="247"/>
      <c r="Z642" s="247"/>
      <c r="AA642" s="247"/>
      <c r="AB642" s="247"/>
      <c r="AC642" s="247"/>
      <c r="AD642" s="247"/>
      <c r="AE642" s="354">
        <f>AE641</f>
        <v>0</v>
      </c>
      <c r="AF642" s="354">
        <f t="shared" ref="AF642" si="1877">AF641</f>
        <v>0</v>
      </c>
      <c r="AG642" s="354">
        <f t="shared" ref="AG642" si="1878">AG641</f>
        <v>0</v>
      </c>
      <c r="AH642" s="354">
        <f t="shared" ref="AH642" si="1879">AH641</f>
        <v>0</v>
      </c>
      <c r="AI642" s="354">
        <f t="shared" ref="AI642" si="1880">AI641</f>
        <v>0</v>
      </c>
      <c r="AJ642" s="354">
        <f t="shared" ref="AJ642" si="1881">AJ641</f>
        <v>0</v>
      </c>
      <c r="AK642" s="354">
        <f t="shared" ref="AK642" si="1882">AK641</f>
        <v>0</v>
      </c>
      <c r="AL642" s="354">
        <f t="shared" ref="AL642" si="1883">AL641</f>
        <v>0</v>
      </c>
      <c r="AM642" s="354">
        <f t="shared" ref="AM642" si="1884">AM641</f>
        <v>0</v>
      </c>
      <c r="AN642" s="354">
        <f t="shared" ref="AN642" si="1885">AN641</f>
        <v>0</v>
      </c>
      <c r="AO642" s="354">
        <f t="shared" ref="AO642" si="1886">AO641</f>
        <v>0</v>
      </c>
      <c r="AP642" s="354">
        <f t="shared" ref="AP642" si="1887">AP641</f>
        <v>0</v>
      </c>
      <c r="AQ642" s="354">
        <f t="shared" ref="AQ642" si="1888">AQ641</f>
        <v>0</v>
      </c>
      <c r="AR642" s="354">
        <f t="shared" ref="AR642" si="1889">AR641</f>
        <v>0</v>
      </c>
      <c r="AS642" s="249"/>
    </row>
    <row r="643" spans="1:46" hidden="1" outlineLevel="1">
      <c r="A643" s="456"/>
      <c r="B643" s="266"/>
      <c r="C643" s="257"/>
      <c r="D643" s="243"/>
      <c r="E643" s="243"/>
      <c r="F643" s="243"/>
      <c r="G643" s="243"/>
      <c r="H643" s="243"/>
      <c r="I643" s="243"/>
      <c r="J643" s="243"/>
      <c r="K643" s="243"/>
      <c r="L643" s="243"/>
      <c r="M643" s="243"/>
      <c r="N643" s="243"/>
      <c r="O643" s="243"/>
      <c r="P643" s="243"/>
      <c r="Q643" s="243"/>
      <c r="R643" s="243"/>
      <c r="S643" s="243"/>
      <c r="T643" s="243"/>
      <c r="U643" s="243"/>
      <c r="V643" s="243"/>
      <c r="W643" s="243"/>
      <c r="X643" s="243"/>
      <c r="Y643" s="243"/>
      <c r="Z643" s="243"/>
      <c r="AA643" s="243"/>
      <c r="AB643" s="243"/>
      <c r="AC643" s="243"/>
      <c r="AD643" s="243"/>
      <c r="AE643" s="355"/>
      <c r="AF643" s="364"/>
      <c r="AG643" s="364"/>
      <c r="AH643" s="364"/>
      <c r="AI643" s="364"/>
      <c r="AJ643" s="364"/>
      <c r="AK643" s="364"/>
      <c r="AL643" s="364"/>
      <c r="AM643" s="364"/>
      <c r="AN643" s="364"/>
      <c r="AO643" s="364"/>
      <c r="AP643" s="364"/>
      <c r="AQ643" s="364"/>
      <c r="AR643" s="364"/>
      <c r="AS643" s="258"/>
    </row>
    <row r="644" spans="1:46" ht="30" hidden="1" outlineLevel="1">
      <c r="A644" s="456">
        <v>12</v>
      </c>
      <c r="B644" s="371" t="s">
        <v>101</v>
      </c>
      <c r="C644" s="243" t="s">
        <v>22</v>
      </c>
      <c r="D644" s="247"/>
      <c r="E644" s="247"/>
      <c r="F644" s="247"/>
      <c r="G644" s="247"/>
      <c r="H644" s="247"/>
      <c r="I644" s="247"/>
      <c r="J644" s="247"/>
      <c r="K644" s="247"/>
      <c r="L644" s="247"/>
      <c r="M644" s="247"/>
      <c r="N644" s="247"/>
      <c r="O644" s="247"/>
      <c r="P644" s="247"/>
      <c r="Q644" s="247">
        <v>12</v>
      </c>
      <c r="R644" s="247"/>
      <c r="S644" s="247"/>
      <c r="T644" s="247"/>
      <c r="U644" s="247"/>
      <c r="V644" s="247"/>
      <c r="W644" s="247"/>
      <c r="X644" s="247"/>
      <c r="Y644" s="247"/>
      <c r="Z644" s="247"/>
      <c r="AA644" s="247"/>
      <c r="AB644" s="247"/>
      <c r="AC644" s="247"/>
      <c r="AD644" s="247"/>
      <c r="AE644" s="353"/>
      <c r="AF644" s="353"/>
      <c r="AG644" s="353"/>
      <c r="AH644" s="353"/>
      <c r="AI644" s="353"/>
      <c r="AJ644" s="353"/>
      <c r="AK644" s="353"/>
      <c r="AL644" s="358"/>
      <c r="AM644" s="358"/>
      <c r="AN644" s="358"/>
      <c r="AO644" s="358"/>
      <c r="AP644" s="358"/>
      <c r="AQ644" s="358"/>
      <c r="AR644" s="358"/>
      <c r="AS644" s="248">
        <f>SUM(AE644:AR644)</f>
        <v>0</v>
      </c>
    </row>
    <row r="645" spans="1:46" hidden="1" outlineLevel="1">
      <c r="A645" s="456"/>
      <c r="B645" s="246" t="s">
        <v>958</v>
      </c>
      <c r="C645" s="243" t="s">
        <v>145</v>
      </c>
      <c r="D645" s="247"/>
      <c r="E645" s="247"/>
      <c r="F645" s="247"/>
      <c r="G645" s="247"/>
      <c r="H645" s="247"/>
      <c r="I645" s="247"/>
      <c r="J645" s="247"/>
      <c r="K645" s="247"/>
      <c r="L645" s="247"/>
      <c r="M645" s="247"/>
      <c r="N645" s="247"/>
      <c r="O645" s="247"/>
      <c r="P645" s="247"/>
      <c r="Q645" s="247">
        <f>Q644</f>
        <v>12</v>
      </c>
      <c r="R645" s="247"/>
      <c r="S645" s="247"/>
      <c r="T645" s="247"/>
      <c r="U645" s="247"/>
      <c r="V645" s="247"/>
      <c r="W645" s="247"/>
      <c r="X645" s="247"/>
      <c r="Y645" s="247"/>
      <c r="Z645" s="247"/>
      <c r="AA645" s="247"/>
      <c r="AB645" s="247"/>
      <c r="AC645" s="247"/>
      <c r="AD645" s="247"/>
      <c r="AE645" s="354">
        <f>AE644</f>
        <v>0</v>
      </c>
      <c r="AF645" s="354">
        <f t="shared" ref="AF645" si="1890">AF644</f>
        <v>0</v>
      </c>
      <c r="AG645" s="354">
        <f t="shared" ref="AG645" si="1891">AG644</f>
        <v>0</v>
      </c>
      <c r="AH645" s="354">
        <f t="shared" ref="AH645" si="1892">AH644</f>
        <v>0</v>
      </c>
      <c r="AI645" s="354">
        <f t="shared" ref="AI645" si="1893">AI644</f>
        <v>0</v>
      </c>
      <c r="AJ645" s="354">
        <f t="shared" ref="AJ645" si="1894">AJ644</f>
        <v>0</v>
      </c>
      <c r="AK645" s="354">
        <f t="shared" ref="AK645" si="1895">AK644</f>
        <v>0</v>
      </c>
      <c r="AL645" s="354">
        <f t="shared" ref="AL645" si="1896">AL644</f>
        <v>0</v>
      </c>
      <c r="AM645" s="354">
        <f t="shared" ref="AM645" si="1897">AM644</f>
        <v>0</v>
      </c>
      <c r="AN645" s="354">
        <f t="shared" ref="AN645" si="1898">AN644</f>
        <v>0</v>
      </c>
      <c r="AO645" s="354">
        <f t="shared" ref="AO645" si="1899">AO644</f>
        <v>0</v>
      </c>
      <c r="AP645" s="354">
        <f t="shared" ref="AP645" si="1900">AP644</f>
        <v>0</v>
      </c>
      <c r="AQ645" s="354">
        <f t="shared" ref="AQ645" si="1901">AQ644</f>
        <v>0</v>
      </c>
      <c r="AR645" s="354">
        <f t="shared" ref="AR645" si="1902">AR644</f>
        <v>0</v>
      </c>
      <c r="AS645" s="249"/>
    </row>
    <row r="646" spans="1:46" hidden="1" outlineLevel="1">
      <c r="A646" s="456"/>
      <c r="B646" s="266"/>
      <c r="C646" s="257"/>
      <c r="D646" s="243"/>
      <c r="E646" s="243"/>
      <c r="F646" s="243"/>
      <c r="G646" s="243"/>
      <c r="H646" s="243"/>
      <c r="I646" s="243"/>
      <c r="J646" s="243"/>
      <c r="K646" s="243"/>
      <c r="L646" s="243"/>
      <c r="M646" s="243"/>
      <c r="N646" s="243"/>
      <c r="O646" s="243"/>
      <c r="P646" s="243"/>
      <c r="Q646" s="243"/>
      <c r="R646" s="243"/>
      <c r="S646" s="243"/>
      <c r="T646" s="243"/>
      <c r="U646" s="243"/>
      <c r="V646" s="243"/>
      <c r="W646" s="243"/>
      <c r="X646" s="243"/>
      <c r="Y646" s="243"/>
      <c r="Z646" s="243"/>
      <c r="AA646" s="243"/>
      <c r="AB646" s="243"/>
      <c r="AC646" s="243"/>
      <c r="AD646" s="243"/>
      <c r="AE646" s="365"/>
      <c r="AF646" s="365"/>
      <c r="AG646" s="355"/>
      <c r="AH646" s="355"/>
      <c r="AI646" s="355"/>
      <c r="AJ646" s="355"/>
      <c r="AK646" s="355"/>
      <c r="AL646" s="355"/>
      <c r="AM646" s="355"/>
      <c r="AN646" s="355"/>
      <c r="AO646" s="355"/>
      <c r="AP646" s="355"/>
      <c r="AQ646" s="355"/>
      <c r="AR646" s="355"/>
      <c r="AS646" s="258"/>
    </row>
    <row r="647" spans="1:46" ht="30" hidden="1" outlineLevel="1">
      <c r="A647" s="456">
        <v>13</v>
      </c>
      <c r="B647" s="371" t="s">
        <v>982</v>
      </c>
      <c r="C647" s="243" t="s">
        <v>22</v>
      </c>
      <c r="D647" s="247"/>
      <c r="E647" s="247"/>
      <c r="F647" s="247"/>
      <c r="G647" s="247"/>
      <c r="H647" s="247"/>
      <c r="I647" s="247"/>
      <c r="J647" s="247"/>
      <c r="K647" s="247"/>
      <c r="L647" s="247"/>
      <c r="M647" s="247"/>
      <c r="N647" s="247"/>
      <c r="O647" s="247"/>
      <c r="P647" s="247"/>
      <c r="Q647" s="247">
        <v>12</v>
      </c>
      <c r="R647" s="247"/>
      <c r="S647" s="247"/>
      <c r="T647" s="247"/>
      <c r="U647" s="247"/>
      <c r="V647" s="247"/>
      <c r="W647" s="247"/>
      <c r="X647" s="247"/>
      <c r="Y647" s="247"/>
      <c r="Z647" s="247"/>
      <c r="AA647" s="247"/>
      <c r="AB647" s="247"/>
      <c r="AC647" s="247"/>
      <c r="AD647" s="247"/>
      <c r="AE647" s="353"/>
      <c r="AF647" s="353"/>
      <c r="AG647" s="353"/>
      <c r="AH647" s="353"/>
      <c r="AI647" s="353"/>
      <c r="AJ647" s="353"/>
      <c r="AK647" s="353"/>
      <c r="AL647" s="358"/>
      <c r="AM647" s="358"/>
      <c r="AN647" s="358"/>
      <c r="AO647" s="358"/>
      <c r="AP647" s="358"/>
      <c r="AQ647" s="358"/>
      <c r="AR647" s="358"/>
      <c r="AS647" s="248">
        <f>SUM(AE647:AR647)</f>
        <v>0</v>
      </c>
    </row>
    <row r="648" spans="1:46" hidden="1" outlineLevel="1">
      <c r="A648" s="456"/>
      <c r="B648" s="246" t="s">
        <v>958</v>
      </c>
      <c r="C648" s="243" t="s">
        <v>145</v>
      </c>
      <c r="D648" s="247"/>
      <c r="E648" s="247"/>
      <c r="F648" s="247"/>
      <c r="G648" s="247"/>
      <c r="H648" s="247"/>
      <c r="I648" s="247"/>
      <c r="J648" s="247"/>
      <c r="K648" s="247"/>
      <c r="L648" s="247"/>
      <c r="M648" s="247"/>
      <c r="N648" s="247"/>
      <c r="O648" s="247"/>
      <c r="P648" s="247"/>
      <c r="Q648" s="247">
        <f>Q647</f>
        <v>12</v>
      </c>
      <c r="R648" s="247"/>
      <c r="S648" s="247"/>
      <c r="T648" s="247"/>
      <c r="U648" s="247"/>
      <c r="V648" s="247"/>
      <c r="W648" s="247"/>
      <c r="X648" s="247"/>
      <c r="Y648" s="247"/>
      <c r="Z648" s="247"/>
      <c r="AA648" s="247"/>
      <c r="AB648" s="247"/>
      <c r="AC648" s="247"/>
      <c r="AD648" s="247"/>
      <c r="AE648" s="354">
        <f>AE647</f>
        <v>0</v>
      </c>
      <c r="AF648" s="354">
        <f t="shared" ref="AF648" si="1903">AF647</f>
        <v>0</v>
      </c>
      <c r="AG648" s="354">
        <f t="shared" ref="AG648" si="1904">AG647</f>
        <v>0</v>
      </c>
      <c r="AH648" s="354">
        <f t="shared" ref="AH648" si="1905">AH647</f>
        <v>0</v>
      </c>
      <c r="AI648" s="354">
        <f t="shared" ref="AI648" si="1906">AI647</f>
        <v>0</v>
      </c>
      <c r="AJ648" s="354">
        <f t="shared" ref="AJ648" si="1907">AJ647</f>
        <v>0</v>
      </c>
      <c r="AK648" s="354">
        <f t="shared" ref="AK648" si="1908">AK647</f>
        <v>0</v>
      </c>
      <c r="AL648" s="354">
        <f t="shared" ref="AL648" si="1909">AL647</f>
        <v>0</v>
      </c>
      <c r="AM648" s="354">
        <f t="shared" ref="AM648" si="1910">AM647</f>
        <v>0</v>
      </c>
      <c r="AN648" s="354">
        <f t="shared" ref="AN648" si="1911">AN647</f>
        <v>0</v>
      </c>
      <c r="AO648" s="354">
        <f t="shared" ref="AO648" si="1912">AO647</f>
        <v>0</v>
      </c>
      <c r="AP648" s="354">
        <f t="shared" ref="AP648" si="1913">AP647</f>
        <v>0</v>
      </c>
      <c r="AQ648" s="354">
        <f t="shared" ref="AQ648" si="1914">AQ647</f>
        <v>0</v>
      </c>
      <c r="AR648" s="354">
        <f t="shared" ref="AR648" si="1915">AR647</f>
        <v>0</v>
      </c>
      <c r="AS648" s="258"/>
    </row>
    <row r="649" spans="1:46" hidden="1" outlineLevel="1">
      <c r="A649" s="456"/>
      <c r="B649" s="266"/>
      <c r="C649" s="257"/>
      <c r="D649" s="243"/>
      <c r="E649" s="243"/>
      <c r="F649" s="243"/>
      <c r="G649" s="243"/>
      <c r="H649" s="243"/>
      <c r="I649" s="243"/>
      <c r="J649" s="243"/>
      <c r="K649" s="243"/>
      <c r="L649" s="243"/>
      <c r="M649" s="243"/>
      <c r="N649" s="243"/>
      <c r="O649" s="243"/>
      <c r="P649" s="243"/>
      <c r="Q649" s="243"/>
      <c r="R649" s="243"/>
      <c r="S649" s="243"/>
      <c r="T649" s="243"/>
      <c r="U649" s="243"/>
      <c r="V649" s="243"/>
      <c r="W649" s="243"/>
      <c r="X649" s="243"/>
      <c r="Y649" s="243"/>
      <c r="Z649" s="243"/>
      <c r="AA649" s="243"/>
      <c r="AB649" s="243"/>
      <c r="AC649" s="243"/>
      <c r="AD649" s="243"/>
      <c r="AE649" s="355"/>
      <c r="AF649" s="355"/>
      <c r="AG649" s="355"/>
      <c r="AH649" s="355"/>
      <c r="AI649" s="355"/>
      <c r="AJ649" s="355"/>
      <c r="AK649" s="355"/>
      <c r="AL649" s="355"/>
      <c r="AM649" s="355"/>
      <c r="AN649" s="355"/>
      <c r="AO649" s="355"/>
      <c r="AP649" s="355"/>
      <c r="AQ649" s="355"/>
      <c r="AR649" s="355"/>
      <c r="AS649" s="258"/>
    </row>
    <row r="650" spans="1:46" ht="15.75" hidden="1" outlineLevel="1">
      <c r="A650" s="456"/>
      <c r="B650" s="240" t="s">
        <v>102</v>
      </c>
      <c r="C650" s="241"/>
      <c r="D650" s="242"/>
      <c r="E650" s="242"/>
      <c r="F650" s="242"/>
      <c r="G650" s="242"/>
      <c r="H650" s="242"/>
      <c r="I650" s="242"/>
      <c r="J650" s="242"/>
      <c r="K650" s="242"/>
      <c r="L650" s="242"/>
      <c r="M650" s="242"/>
      <c r="N650" s="242"/>
      <c r="O650" s="242"/>
      <c r="P650" s="242"/>
      <c r="Q650" s="242"/>
      <c r="R650" s="242"/>
      <c r="S650" s="241"/>
      <c r="T650" s="241"/>
      <c r="U650" s="241"/>
      <c r="V650" s="241"/>
      <c r="W650" s="241"/>
      <c r="X650" s="241"/>
      <c r="Y650" s="241"/>
      <c r="Z650" s="241"/>
      <c r="AA650" s="241"/>
      <c r="AB650" s="241"/>
      <c r="AC650" s="241"/>
      <c r="AD650" s="241"/>
      <c r="AE650" s="357"/>
      <c r="AF650" s="357"/>
      <c r="AG650" s="357"/>
      <c r="AH650" s="357"/>
      <c r="AI650" s="357"/>
      <c r="AJ650" s="357"/>
      <c r="AK650" s="357"/>
      <c r="AL650" s="357"/>
      <c r="AM650" s="357"/>
      <c r="AN650" s="357"/>
      <c r="AO650" s="357"/>
      <c r="AP650" s="357"/>
      <c r="AQ650" s="357"/>
      <c r="AR650" s="357"/>
      <c r="AS650" s="244"/>
    </row>
    <row r="651" spans="1:46" hidden="1" outlineLevel="1">
      <c r="A651" s="456">
        <v>14</v>
      </c>
      <c r="B651" s="266" t="s">
        <v>103</v>
      </c>
      <c r="C651" s="243" t="s">
        <v>22</v>
      </c>
      <c r="D651" s="247"/>
      <c r="E651" s="247"/>
      <c r="F651" s="247"/>
      <c r="G651" s="247"/>
      <c r="H651" s="247"/>
      <c r="I651" s="247"/>
      <c r="J651" s="247"/>
      <c r="K651" s="247"/>
      <c r="L651" s="247"/>
      <c r="M651" s="247"/>
      <c r="N651" s="247"/>
      <c r="O651" s="247"/>
      <c r="P651" s="247"/>
      <c r="Q651" s="247">
        <v>12</v>
      </c>
      <c r="R651" s="247"/>
      <c r="S651" s="247"/>
      <c r="T651" s="247"/>
      <c r="U651" s="247"/>
      <c r="V651" s="247"/>
      <c r="W651" s="247"/>
      <c r="X651" s="247"/>
      <c r="Y651" s="247"/>
      <c r="Z651" s="247"/>
      <c r="AA651" s="247"/>
      <c r="AB651" s="247"/>
      <c r="AC651" s="247"/>
      <c r="AD651" s="247"/>
      <c r="AE651" s="353"/>
      <c r="AF651" s="353"/>
      <c r="AG651" s="353"/>
      <c r="AH651" s="353"/>
      <c r="AI651" s="353"/>
      <c r="AJ651" s="353"/>
      <c r="AK651" s="353"/>
      <c r="AL651" s="353"/>
      <c r="AM651" s="353"/>
      <c r="AN651" s="353"/>
      <c r="AO651" s="353"/>
      <c r="AP651" s="353"/>
      <c r="AQ651" s="353"/>
      <c r="AR651" s="353"/>
      <c r="AS651" s="248">
        <f>SUM(AE651:AR651)</f>
        <v>0</v>
      </c>
    </row>
    <row r="652" spans="1:46" hidden="1" outlineLevel="1">
      <c r="A652" s="456"/>
      <c r="B652" s="246" t="s">
        <v>958</v>
      </c>
      <c r="C652" s="243" t="s">
        <v>145</v>
      </c>
      <c r="D652" s="247"/>
      <c r="E652" s="247"/>
      <c r="F652" s="247"/>
      <c r="G652" s="247"/>
      <c r="H652" s="247"/>
      <c r="I652" s="247"/>
      <c r="J652" s="247"/>
      <c r="K652" s="247"/>
      <c r="L652" s="247"/>
      <c r="M652" s="247"/>
      <c r="N652" s="247"/>
      <c r="O652" s="247"/>
      <c r="P652" s="247"/>
      <c r="Q652" s="247">
        <f>Q651</f>
        <v>12</v>
      </c>
      <c r="R652" s="247"/>
      <c r="S652" s="247"/>
      <c r="T652" s="247"/>
      <c r="U652" s="247"/>
      <c r="V652" s="247"/>
      <c r="W652" s="247"/>
      <c r="X652" s="247"/>
      <c r="Y652" s="247"/>
      <c r="Z652" s="247"/>
      <c r="AA652" s="247"/>
      <c r="AB652" s="247"/>
      <c r="AC652" s="247"/>
      <c r="AD652" s="247"/>
      <c r="AE652" s="354">
        <f>AE651</f>
        <v>0</v>
      </c>
      <c r="AF652" s="354">
        <f t="shared" ref="AF652" si="1916">AF651</f>
        <v>0</v>
      </c>
      <c r="AG652" s="354">
        <f t="shared" ref="AG652" si="1917">AG651</f>
        <v>0</v>
      </c>
      <c r="AH652" s="354">
        <f t="shared" ref="AH652" si="1918">AH651</f>
        <v>0</v>
      </c>
      <c r="AI652" s="354">
        <f t="shared" ref="AI652" si="1919">AI651</f>
        <v>0</v>
      </c>
      <c r="AJ652" s="354">
        <f t="shared" ref="AJ652" si="1920">AJ651</f>
        <v>0</v>
      </c>
      <c r="AK652" s="354">
        <f t="shared" ref="AK652" si="1921">AK651</f>
        <v>0</v>
      </c>
      <c r="AL652" s="354">
        <f t="shared" ref="AL652" si="1922">AL651</f>
        <v>0</v>
      </c>
      <c r="AM652" s="354">
        <f t="shared" ref="AM652" si="1923">AM651</f>
        <v>0</v>
      </c>
      <c r="AN652" s="354">
        <f t="shared" ref="AN652" si="1924">AN651</f>
        <v>0</v>
      </c>
      <c r="AO652" s="354">
        <f t="shared" ref="AO652" si="1925">AO651</f>
        <v>0</v>
      </c>
      <c r="AP652" s="354">
        <f t="shared" ref="AP652" si="1926">AP651</f>
        <v>0</v>
      </c>
      <c r="AQ652" s="354">
        <f t="shared" ref="AQ652" si="1927">AQ651</f>
        <v>0</v>
      </c>
      <c r="AR652" s="354">
        <f t="shared" ref="AR652" si="1928">AR651</f>
        <v>0</v>
      </c>
      <c r="AS652" s="444"/>
      <c r="AT652" s="535"/>
    </row>
    <row r="653" spans="1:46" hidden="1" outlineLevel="1">
      <c r="A653" s="456"/>
      <c r="B653" s="266"/>
      <c r="C653" s="257"/>
      <c r="D653" s="243"/>
      <c r="E653" s="243"/>
      <c r="F653" s="243"/>
      <c r="G653" s="243"/>
      <c r="H653" s="243"/>
      <c r="I653" s="243"/>
      <c r="J653" s="243"/>
      <c r="K653" s="243"/>
      <c r="L653" s="243"/>
      <c r="M653" s="243"/>
      <c r="N653" s="243"/>
      <c r="O653" s="243"/>
      <c r="P653" s="243"/>
      <c r="Q653" s="406"/>
      <c r="R653" s="243"/>
      <c r="S653" s="243"/>
      <c r="T653" s="243"/>
      <c r="U653" s="243"/>
      <c r="V653" s="243"/>
      <c r="W653" s="243"/>
      <c r="X653" s="243"/>
      <c r="Y653" s="243"/>
      <c r="Z653" s="243"/>
      <c r="AA653" s="243"/>
      <c r="AB653" s="243"/>
      <c r="AC653" s="243"/>
      <c r="AD653" s="243"/>
      <c r="AE653" s="355"/>
      <c r="AF653" s="355"/>
      <c r="AG653" s="355"/>
      <c r="AH653" s="355"/>
      <c r="AI653" s="355"/>
      <c r="AJ653" s="355"/>
      <c r="AK653" s="355"/>
      <c r="AL653" s="355"/>
      <c r="AM653" s="355"/>
      <c r="AN653" s="355"/>
      <c r="AO653" s="355"/>
      <c r="AP653" s="355"/>
      <c r="AQ653" s="355"/>
      <c r="AR653" s="355"/>
      <c r="AS653" s="253"/>
      <c r="AT653" s="535"/>
    </row>
    <row r="654" spans="1:46" s="235" customFormat="1" ht="15.75" hidden="1" outlineLevel="1">
      <c r="A654" s="456"/>
      <c r="B654" s="240" t="s">
        <v>451</v>
      </c>
      <c r="C654" s="243"/>
      <c r="D654" s="243"/>
      <c r="E654" s="243"/>
      <c r="F654" s="243"/>
      <c r="G654" s="243"/>
      <c r="H654" s="243"/>
      <c r="I654" s="243"/>
      <c r="J654" s="243"/>
      <c r="K654" s="243"/>
      <c r="L654" s="243"/>
      <c r="M654" s="243"/>
      <c r="N654" s="243"/>
      <c r="O654" s="243"/>
      <c r="P654" s="243"/>
      <c r="Q654" s="243"/>
      <c r="R654" s="243"/>
      <c r="S654" s="243"/>
      <c r="T654" s="243"/>
      <c r="U654" s="243"/>
      <c r="V654" s="243"/>
      <c r="W654" s="243"/>
      <c r="X654" s="243"/>
      <c r="Y654" s="243"/>
      <c r="Z654" s="243"/>
      <c r="AA654" s="243"/>
      <c r="AB654" s="243"/>
      <c r="AC654" s="243"/>
      <c r="AD654" s="243"/>
      <c r="AE654" s="355"/>
      <c r="AF654" s="355"/>
      <c r="AG654" s="355"/>
      <c r="AH654" s="355"/>
      <c r="AI654" s="355"/>
      <c r="AJ654" s="355"/>
      <c r="AK654" s="359"/>
      <c r="AL654" s="359"/>
      <c r="AM654" s="359"/>
      <c r="AN654" s="359"/>
      <c r="AO654" s="359"/>
      <c r="AP654" s="359"/>
      <c r="AQ654" s="359"/>
      <c r="AR654" s="359"/>
      <c r="AS654" s="445"/>
      <c r="AT654" s="536"/>
    </row>
    <row r="655" spans="1:46" hidden="1" outlineLevel="1">
      <c r="A655" s="456">
        <v>15</v>
      </c>
      <c r="B655" s="246" t="s">
        <v>456</v>
      </c>
      <c r="C655" s="243" t="s">
        <v>22</v>
      </c>
      <c r="D655" s="247"/>
      <c r="E655" s="247"/>
      <c r="F655" s="247"/>
      <c r="G655" s="247"/>
      <c r="H655" s="247"/>
      <c r="I655" s="247"/>
      <c r="J655" s="247"/>
      <c r="K655" s="247"/>
      <c r="L655" s="247"/>
      <c r="M655" s="247"/>
      <c r="N655" s="247"/>
      <c r="O655" s="247"/>
      <c r="P655" s="247"/>
      <c r="Q655" s="247">
        <v>0</v>
      </c>
      <c r="R655" s="247"/>
      <c r="S655" s="247"/>
      <c r="T655" s="247"/>
      <c r="U655" s="247"/>
      <c r="V655" s="247"/>
      <c r="W655" s="247"/>
      <c r="X655" s="247"/>
      <c r="Y655" s="247"/>
      <c r="Z655" s="247"/>
      <c r="AA655" s="247"/>
      <c r="AB655" s="247"/>
      <c r="AC655" s="247"/>
      <c r="AD655" s="247"/>
      <c r="AE655" s="353"/>
      <c r="AF655" s="353"/>
      <c r="AG655" s="353"/>
      <c r="AH655" s="353"/>
      <c r="AI655" s="353"/>
      <c r="AJ655" s="353"/>
      <c r="AK655" s="353"/>
      <c r="AL655" s="353"/>
      <c r="AM655" s="353"/>
      <c r="AN655" s="353"/>
      <c r="AO655" s="353"/>
      <c r="AP655" s="353"/>
      <c r="AQ655" s="353"/>
      <c r="AR655" s="353"/>
      <c r="AS655" s="248">
        <f>SUM(AE655:AR655)</f>
        <v>0</v>
      </c>
    </row>
    <row r="656" spans="1:46" hidden="1" outlineLevel="1">
      <c r="A656" s="456"/>
      <c r="B656" s="246" t="s">
        <v>958</v>
      </c>
      <c r="C656" s="243" t="s">
        <v>145</v>
      </c>
      <c r="D656" s="247"/>
      <c r="E656" s="247"/>
      <c r="F656" s="247"/>
      <c r="G656" s="247"/>
      <c r="H656" s="247"/>
      <c r="I656" s="247"/>
      <c r="J656" s="247"/>
      <c r="K656" s="247"/>
      <c r="L656" s="247"/>
      <c r="M656" s="247"/>
      <c r="N656" s="247"/>
      <c r="O656" s="247"/>
      <c r="P656" s="247"/>
      <c r="Q656" s="247">
        <f>Q655</f>
        <v>0</v>
      </c>
      <c r="R656" s="247"/>
      <c r="S656" s="247"/>
      <c r="T656" s="247"/>
      <c r="U656" s="247"/>
      <c r="V656" s="247"/>
      <c r="W656" s="247"/>
      <c r="X656" s="247"/>
      <c r="Y656" s="247"/>
      <c r="Z656" s="247"/>
      <c r="AA656" s="247"/>
      <c r="AB656" s="247"/>
      <c r="AC656" s="247"/>
      <c r="AD656" s="247"/>
      <c r="AE656" s="354">
        <f>AE655</f>
        <v>0</v>
      </c>
      <c r="AF656" s="354">
        <f t="shared" ref="AF656:AR656" si="1929">AF655</f>
        <v>0</v>
      </c>
      <c r="AG656" s="354">
        <f t="shared" si="1929"/>
        <v>0</v>
      </c>
      <c r="AH656" s="354">
        <f t="shared" si="1929"/>
        <v>0</v>
      </c>
      <c r="AI656" s="354">
        <f t="shared" si="1929"/>
        <v>0</v>
      </c>
      <c r="AJ656" s="354">
        <f t="shared" si="1929"/>
        <v>0</v>
      </c>
      <c r="AK656" s="354">
        <f t="shared" si="1929"/>
        <v>0</v>
      </c>
      <c r="AL656" s="354">
        <f t="shared" si="1929"/>
        <v>0</v>
      </c>
      <c r="AM656" s="354">
        <f t="shared" si="1929"/>
        <v>0</v>
      </c>
      <c r="AN656" s="354">
        <f t="shared" si="1929"/>
        <v>0</v>
      </c>
      <c r="AO656" s="354">
        <f t="shared" si="1929"/>
        <v>0</v>
      </c>
      <c r="AP656" s="354">
        <f t="shared" si="1929"/>
        <v>0</v>
      </c>
      <c r="AQ656" s="354">
        <f t="shared" si="1929"/>
        <v>0</v>
      </c>
      <c r="AR656" s="354">
        <f t="shared" si="1929"/>
        <v>0</v>
      </c>
      <c r="AS656" s="249"/>
    </row>
    <row r="657" spans="1:45" hidden="1" outlineLevel="1">
      <c r="A657" s="456"/>
      <c r="B657" s="266"/>
      <c r="C657" s="257"/>
      <c r="D657" s="243"/>
      <c r="E657" s="243"/>
      <c r="F657" s="243"/>
      <c r="G657" s="243"/>
      <c r="H657" s="243"/>
      <c r="I657" s="243"/>
      <c r="J657" s="243"/>
      <c r="K657" s="243"/>
      <c r="L657" s="243"/>
      <c r="M657" s="243"/>
      <c r="N657" s="243"/>
      <c r="O657" s="243"/>
      <c r="P657" s="243"/>
      <c r="Q657" s="243"/>
      <c r="R657" s="243"/>
      <c r="S657" s="243"/>
      <c r="T657" s="243"/>
      <c r="U657" s="243"/>
      <c r="V657" s="243"/>
      <c r="W657" s="243"/>
      <c r="X657" s="243"/>
      <c r="Y657" s="243"/>
      <c r="Z657" s="243"/>
      <c r="AA657" s="243"/>
      <c r="AB657" s="243"/>
      <c r="AC657" s="243"/>
      <c r="AD657" s="243"/>
      <c r="AE657" s="355"/>
      <c r="AF657" s="355"/>
      <c r="AG657" s="355"/>
      <c r="AH657" s="355"/>
      <c r="AI657" s="355"/>
      <c r="AJ657" s="355"/>
      <c r="AK657" s="355"/>
      <c r="AL657" s="355"/>
      <c r="AM657" s="355"/>
      <c r="AN657" s="355"/>
      <c r="AO657" s="355"/>
      <c r="AP657" s="355"/>
      <c r="AQ657" s="355"/>
      <c r="AR657" s="355"/>
      <c r="AS657" s="258"/>
    </row>
    <row r="658" spans="1:45" s="235" customFormat="1" hidden="1" outlineLevel="1">
      <c r="A658" s="456">
        <v>16</v>
      </c>
      <c r="B658" s="275" t="s">
        <v>452</v>
      </c>
      <c r="C658" s="243" t="s">
        <v>22</v>
      </c>
      <c r="D658" s="247"/>
      <c r="E658" s="247"/>
      <c r="F658" s="247"/>
      <c r="G658" s="247"/>
      <c r="H658" s="247"/>
      <c r="I658" s="247"/>
      <c r="J658" s="247"/>
      <c r="K658" s="247"/>
      <c r="L658" s="247"/>
      <c r="M658" s="247"/>
      <c r="N658" s="247"/>
      <c r="O658" s="247"/>
      <c r="P658" s="247"/>
      <c r="Q658" s="247">
        <v>0</v>
      </c>
      <c r="R658" s="247"/>
      <c r="S658" s="247"/>
      <c r="T658" s="247"/>
      <c r="U658" s="247"/>
      <c r="V658" s="247"/>
      <c r="W658" s="247"/>
      <c r="X658" s="247"/>
      <c r="Y658" s="247"/>
      <c r="Z658" s="247"/>
      <c r="AA658" s="247"/>
      <c r="AB658" s="247"/>
      <c r="AC658" s="247"/>
      <c r="AD658" s="247"/>
      <c r="AE658" s="353"/>
      <c r="AF658" s="353"/>
      <c r="AG658" s="353"/>
      <c r="AH658" s="353"/>
      <c r="AI658" s="353"/>
      <c r="AJ658" s="353"/>
      <c r="AK658" s="353"/>
      <c r="AL658" s="353"/>
      <c r="AM658" s="353"/>
      <c r="AN658" s="353"/>
      <c r="AO658" s="353"/>
      <c r="AP658" s="353"/>
      <c r="AQ658" s="353"/>
      <c r="AR658" s="353"/>
      <c r="AS658" s="248">
        <f>SUM(AE658:AR658)</f>
        <v>0</v>
      </c>
    </row>
    <row r="659" spans="1:45" s="235" customFormat="1" hidden="1" outlineLevel="1">
      <c r="A659" s="456"/>
      <c r="B659" s="246" t="s">
        <v>958</v>
      </c>
      <c r="C659" s="243" t="s">
        <v>145</v>
      </c>
      <c r="D659" s="247"/>
      <c r="E659" s="247"/>
      <c r="F659" s="247"/>
      <c r="G659" s="247"/>
      <c r="H659" s="247"/>
      <c r="I659" s="247"/>
      <c r="J659" s="247"/>
      <c r="K659" s="247"/>
      <c r="L659" s="247"/>
      <c r="M659" s="247"/>
      <c r="N659" s="247"/>
      <c r="O659" s="247"/>
      <c r="P659" s="247"/>
      <c r="Q659" s="247">
        <f>Q658</f>
        <v>0</v>
      </c>
      <c r="R659" s="247"/>
      <c r="S659" s="247"/>
      <c r="T659" s="247"/>
      <c r="U659" s="247"/>
      <c r="V659" s="247"/>
      <c r="W659" s="247"/>
      <c r="X659" s="247"/>
      <c r="Y659" s="247"/>
      <c r="Z659" s="247"/>
      <c r="AA659" s="247"/>
      <c r="AB659" s="247"/>
      <c r="AC659" s="247"/>
      <c r="AD659" s="247"/>
      <c r="AE659" s="354">
        <f>AE658</f>
        <v>0</v>
      </c>
      <c r="AF659" s="354">
        <f t="shared" ref="AF659:AR659" si="1930">AF658</f>
        <v>0</v>
      </c>
      <c r="AG659" s="354">
        <f t="shared" si="1930"/>
        <v>0</v>
      </c>
      <c r="AH659" s="354">
        <f t="shared" si="1930"/>
        <v>0</v>
      </c>
      <c r="AI659" s="354">
        <f t="shared" si="1930"/>
        <v>0</v>
      </c>
      <c r="AJ659" s="354">
        <f t="shared" si="1930"/>
        <v>0</v>
      </c>
      <c r="AK659" s="354">
        <f t="shared" si="1930"/>
        <v>0</v>
      </c>
      <c r="AL659" s="354">
        <f t="shared" si="1930"/>
        <v>0</v>
      </c>
      <c r="AM659" s="354">
        <f t="shared" si="1930"/>
        <v>0</v>
      </c>
      <c r="AN659" s="354">
        <f t="shared" si="1930"/>
        <v>0</v>
      </c>
      <c r="AO659" s="354">
        <f t="shared" si="1930"/>
        <v>0</v>
      </c>
      <c r="AP659" s="354">
        <f t="shared" si="1930"/>
        <v>0</v>
      </c>
      <c r="AQ659" s="354">
        <f t="shared" si="1930"/>
        <v>0</v>
      </c>
      <c r="AR659" s="354">
        <f t="shared" si="1930"/>
        <v>0</v>
      </c>
      <c r="AS659" s="249"/>
    </row>
    <row r="660" spans="1:45" s="235" customFormat="1" hidden="1" outlineLevel="1">
      <c r="A660" s="456"/>
      <c r="B660" s="275"/>
      <c r="C660" s="243"/>
      <c r="D660" s="243"/>
      <c r="E660" s="243"/>
      <c r="F660" s="243"/>
      <c r="G660" s="243"/>
      <c r="H660" s="243"/>
      <c r="I660" s="243"/>
      <c r="J660" s="243"/>
      <c r="K660" s="243"/>
      <c r="L660" s="243"/>
      <c r="M660" s="243"/>
      <c r="N660" s="243"/>
      <c r="O660" s="243"/>
      <c r="P660" s="243"/>
      <c r="Q660" s="243"/>
      <c r="R660" s="243"/>
      <c r="S660" s="243"/>
      <c r="T660" s="243"/>
      <c r="U660" s="243"/>
      <c r="V660" s="243"/>
      <c r="W660" s="243"/>
      <c r="X660" s="243"/>
      <c r="Y660" s="243"/>
      <c r="Z660" s="243"/>
      <c r="AA660" s="243"/>
      <c r="AB660" s="243"/>
      <c r="AC660" s="243"/>
      <c r="AD660" s="243"/>
      <c r="AE660" s="355"/>
      <c r="AF660" s="355"/>
      <c r="AG660" s="355"/>
      <c r="AH660" s="355"/>
      <c r="AI660" s="355"/>
      <c r="AJ660" s="355"/>
      <c r="AK660" s="359"/>
      <c r="AL660" s="359"/>
      <c r="AM660" s="359"/>
      <c r="AN660" s="359"/>
      <c r="AO660" s="359"/>
      <c r="AP660" s="359"/>
      <c r="AQ660" s="359"/>
      <c r="AR660" s="359"/>
      <c r="AS660" s="264"/>
    </row>
    <row r="661" spans="1:45" ht="15.75" hidden="1" outlineLevel="1">
      <c r="A661" s="456"/>
      <c r="B661" s="447" t="s">
        <v>457</v>
      </c>
      <c r="C661" s="271"/>
      <c r="D661" s="242"/>
      <c r="E661" s="241"/>
      <c r="F661" s="241"/>
      <c r="G661" s="241"/>
      <c r="H661" s="241"/>
      <c r="I661" s="241"/>
      <c r="J661" s="241"/>
      <c r="K661" s="241"/>
      <c r="L661" s="241"/>
      <c r="M661" s="241"/>
      <c r="N661" s="241"/>
      <c r="O661" s="241"/>
      <c r="P661" s="241"/>
      <c r="Q661" s="242"/>
      <c r="R661" s="241"/>
      <c r="S661" s="241"/>
      <c r="T661" s="241"/>
      <c r="U661" s="241"/>
      <c r="V661" s="241"/>
      <c r="W661" s="241"/>
      <c r="X661" s="241"/>
      <c r="Y661" s="241"/>
      <c r="Z661" s="241"/>
      <c r="AA661" s="241"/>
      <c r="AB661" s="241"/>
      <c r="AC661" s="241"/>
      <c r="AD661" s="241"/>
      <c r="AE661" s="357"/>
      <c r="AF661" s="357"/>
      <c r="AG661" s="357"/>
      <c r="AH661" s="357"/>
      <c r="AI661" s="357"/>
      <c r="AJ661" s="357"/>
      <c r="AK661" s="357"/>
      <c r="AL661" s="357"/>
      <c r="AM661" s="357"/>
      <c r="AN661" s="357"/>
      <c r="AO661" s="357"/>
      <c r="AP661" s="357"/>
      <c r="AQ661" s="357"/>
      <c r="AR661" s="357"/>
      <c r="AS661" s="244"/>
    </row>
    <row r="662" spans="1:45" hidden="1" outlineLevel="1">
      <c r="A662" s="456">
        <v>17</v>
      </c>
      <c r="B662" s="371" t="s">
        <v>107</v>
      </c>
      <c r="C662" s="243" t="s">
        <v>22</v>
      </c>
      <c r="D662" s="247"/>
      <c r="E662" s="247"/>
      <c r="F662" s="247"/>
      <c r="G662" s="247"/>
      <c r="H662" s="247"/>
      <c r="I662" s="247"/>
      <c r="J662" s="247"/>
      <c r="K662" s="247"/>
      <c r="L662" s="247"/>
      <c r="M662" s="247"/>
      <c r="N662" s="247"/>
      <c r="O662" s="247"/>
      <c r="P662" s="247"/>
      <c r="Q662" s="247">
        <v>12</v>
      </c>
      <c r="R662" s="247"/>
      <c r="S662" s="247"/>
      <c r="T662" s="247"/>
      <c r="U662" s="247"/>
      <c r="V662" s="247"/>
      <c r="W662" s="247"/>
      <c r="X662" s="247"/>
      <c r="Y662" s="247"/>
      <c r="Z662" s="247"/>
      <c r="AA662" s="247"/>
      <c r="AB662" s="247"/>
      <c r="AC662" s="247"/>
      <c r="AD662" s="247"/>
      <c r="AE662" s="369"/>
      <c r="AF662" s="353"/>
      <c r="AG662" s="353"/>
      <c r="AH662" s="353"/>
      <c r="AI662" s="353"/>
      <c r="AJ662" s="353"/>
      <c r="AK662" s="353"/>
      <c r="AL662" s="358"/>
      <c r="AM662" s="358"/>
      <c r="AN662" s="358"/>
      <c r="AO662" s="358"/>
      <c r="AP662" s="358"/>
      <c r="AQ662" s="358"/>
      <c r="AR662" s="358"/>
      <c r="AS662" s="248">
        <f>SUM(AE662:AR662)</f>
        <v>0</v>
      </c>
    </row>
    <row r="663" spans="1:45" hidden="1" outlineLevel="1">
      <c r="A663" s="456"/>
      <c r="B663" s="246" t="s">
        <v>958</v>
      </c>
      <c r="C663" s="243" t="s">
        <v>145</v>
      </c>
      <c r="D663" s="247"/>
      <c r="E663" s="247"/>
      <c r="F663" s="247"/>
      <c r="G663" s="247"/>
      <c r="H663" s="247"/>
      <c r="I663" s="247"/>
      <c r="J663" s="247"/>
      <c r="K663" s="247"/>
      <c r="L663" s="247"/>
      <c r="M663" s="247"/>
      <c r="N663" s="247"/>
      <c r="O663" s="247"/>
      <c r="P663" s="247"/>
      <c r="Q663" s="247">
        <f>Q662</f>
        <v>12</v>
      </c>
      <c r="R663" s="247"/>
      <c r="S663" s="247"/>
      <c r="T663" s="247"/>
      <c r="U663" s="247"/>
      <c r="V663" s="247"/>
      <c r="W663" s="247"/>
      <c r="X663" s="247"/>
      <c r="Y663" s="247"/>
      <c r="Z663" s="247"/>
      <c r="AA663" s="247"/>
      <c r="AB663" s="247"/>
      <c r="AC663" s="247"/>
      <c r="AD663" s="247"/>
      <c r="AE663" s="354">
        <f>AE662</f>
        <v>0</v>
      </c>
      <c r="AF663" s="354">
        <f t="shared" ref="AF663:AR663" si="1931">AF662</f>
        <v>0</v>
      </c>
      <c r="AG663" s="354">
        <f t="shared" si="1931"/>
        <v>0</v>
      </c>
      <c r="AH663" s="354">
        <f t="shared" si="1931"/>
        <v>0</v>
      </c>
      <c r="AI663" s="354">
        <f t="shared" si="1931"/>
        <v>0</v>
      </c>
      <c r="AJ663" s="354">
        <f t="shared" si="1931"/>
        <v>0</v>
      </c>
      <c r="AK663" s="354">
        <f t="shared" si="1931"/>
        <v>0</v>
      </c>
      <c r="AL663" s="354">
        <f t="shared" si="1931"/>
        <v>0</v>
      </c>
      <c r="AM663" s="354">
        <f t="shared" si="1931"/>
        <v>0</v>
      </c>
      <c r="AN663" s="354">
        <f t="shared" si="1931"/>
        <v>0</v>
      </c>
      <c r="AO663" s="354">
        <f t="shared" si="1931"/>
        <v>0</v>
      </c>
      <c r="AP663" s="354">
        <f t="shared" si="1931"/>
        <v>0</v>
      </c>
      <c r="AQ663" s="354">
        <f t="shared" si="1931"/>
        <v>0</v>
      </c>
      <c r="AR663" s="354">
        <f t="shared" si="1931"/>
        <v>0</v>
      </c>
      <c r="AS663" s="258"/>
    </row>
    <row r="664" spans="1:45" hidden="1" outlineLevel="1">
      <c r="A664" s="456"/>
      <c r="B664" s="246"/>
      <c r="C664" s="243"/>
      <c r="D664" s="243"/>
      <c r="E664" s="243"/>
      <c r="F664" s="243"/>
      <c r="G664" s="243"/>
      <c r="H664" s="243"/>
      <c r="I664" s="243"/>
      <c r="J664" s="243"/>
      <c r="K664" s="243"/>
      <c r="L664" s="243"/>
      <c r="M664" s="243"/>
      <c r="N664" s="243"/>
      <c r="O664" s="243"/>
      <c r="P664" s="243"/>
      <c r="Q664" s="243"/>
      <c r="R664" s="243"/>
      <c r="S664" s="243"/>
      <c r="T664" s="243"/>
      <c r="U664" s="243"/>
      <c r="V664" s="243"/>
      <c r="W664" s="243"/>
      <c r="X664" s="243"/>
      <c r="Y664" s="243"/>
      <c r="Z664" s="243"/>
      <c r="AA664" s="243"/>
      <c r="AB664" s="243"/>
      <c r="AC664" s="243"/>
      <c r="AD664" s="243"/>
      <c r="AE664" s="365"/>
      <c r="AF664" s="368"/>
      <c r="AG664" s="368"/>
      <c r="AH664" s="368"/>
      <c r="AI664" s="368"/>
      <c r="AJ664" s="368"/>
      <c r="AK664" s="368"/>
      <c r="AL664" s="368"/>
      <c r="AM664" s="368"/>
      <c r="AN664" s="368"/>
      <c r="AO664" s="368"/>
      <c r="AP664" s="368"/>
      <c r="AQ664" s="368"/>
      <c r="AR664" s="368"/>
      <c r="AS664" s="258"/>
    </row>
    <row r="665" spans="1:45" hidden="1" outlineLevel="1">
      <c r="A665" s="456">
        <v>18</v>
      </c>
      <c r="B665" s="371" t="s">
        <v>104</v>
      </c>
      <c r="C665" s="243" t="s">
        <v>22</v>
      </c>
      <c r="D665" s="247"/>
      <c r="E665" s="247"/>
      <c r="F665" s="247"/>
      <c r="G665" s="247"/>
      <c r="H665" s="247"/>
      <c r="I665" s="247"/>
      <c r="J665" s="247"/>
      <c r="K665" s="247"/>
      <c r="L665" s="247"/>
      <c r="M665" s="247"/>
      <c r="N665" s="247"/>
      <c r="O665" s="247"/>
      <c r="P665" s="247"/>
      <c r="Q665" s="247">
        <v>12</v>
      </c>
      <c r="R665" s="247"/>
      <c r="S665" s="247"/>
      <c r="T665" s="247"/>
      <c r="U665" s="247"/>
      <c r="V665" s="247"/>
      <c r="W665" s="247"/>
      <c r="X665" s="247"/>
      <c r="Y665" s="247"/>
      <c r="Z665" s="247"/>
      <c r="AA665" s="247"/>
      <c r="AB665" s="247"/>
      <c r="AC665" s="247"/>
      <c r="AD665" s="247"/>
      <c r="AE665" s="369"/>
      <c r="AF665" s="353"/>
      <c r="AG665" s="353"/>
      <c r="AH665" s="353"/>
      <c r="AI665" s="353"/>
      <c r="AJ665" s="353"/>
      <c r="AK665" s="353"/>
      <c r="AL665" s="358"/>
      <c r="AM665" s="358"/>
      <c r="AN665" s="358"/>
      <c r="AO665" s="358"/>
      <c r="AP665" s="358"/>
      <c r="AQ665" s="358"/>
      <c r="AR665" s="358"/>
      <c r="AS665" s="248">
        <f>SUM(AE665:AR665)</f>
        <v>0</v>
      </c>
    </row>
    <row r="666" spans="1:45" hidden="1" outlineLevel="1">
      <c r="A666" s="456"/>
      <c r="B666" s="246" t="s">
        <v>958</v>
      </c>
      <c r="C666" s="243" t="s">
        <v>145</v>
      </c>
      <c r="D666" s="247"/>
      <c r="E666" s="247"/>
      <c r="F666" s="247"/>
      <c r="G666" s="247"/>
      <c r="H666" s="247"/>
      <c r="I666" s="247"/>
      <c r="J666" s="247"/>
      <c r="K666" s="247"/>
      <c r="L666" s="247"/>
      <c r="M666" s="247"/>
      <c r="N666" s="247"/>
      <c r="O666" s="247"/>
      <c r="P666" s="247"/>
      <c r="Q666" s="247">
        <f>Q665</f>
        <v>12</v>
      </c>
      <c r="R666" s="247"/>
      <c r="S666" s="247"/>
      <c r="T666" s="247"/>
      <c r="U666" s="247"/>
      <c r="V666" s="247"/>
      <c r="W666" s="247"/>
      <c r="X666" s="247"/>
      <c r="Y666" s="247"/>
      <c r="Z666" s="247"/>
      <c r="AA666" s="247"/>
      <c r="AB666" s="247"/>
      <c r="AC666" s="247"/>
      <c r="AD666" s="247"/>
      <c r="AE666" s="354">
        <f>AE665</f>
        <v>0</v>
      </c>
      <c r="AF666" s="354">
        <f t="shared" ref="AF666:AR666" si="1932">AF665</f>
        <v>0</v>
      </c>
      <c r="AG666" s="354">
        <f t="shared" si="1932"/>
        <v>0</v>
      </c>
      <c r="AH666" s="354">
        <f t="shared" si="1932"/>
        <v>0</v>
      </c>
      <c r="AI666" s="354">
        <f t="shared" si="1932"/>
        <v>0</v>
      </c>
      <c r="AJ666" s="354">
        <f t="shared" si="1932"/>
        <v>0</v>
      </c>
      <c r="AK666" s="354">
        <f t="shared" si="1932"/>
        <v>0</v>
      </c>
      <c r="AL666" s="354">
        <f t="shared" si="1932"/>
        <v>0</v>
      </c>
      <c r="AM666" s="354">
        <f t="shared" si="1932"/>
        <v>0</v>
      </c>
      <c r="AN666" s="354">
        <f t="shared" si="1932"/>
        <v>0</v>
      </c>
      <c r="AO666" s="354">
        <f t="shared" si="1932"/>
        <v>0</v>
      </c>
      <c r="AP666" s="354">
        <f t="shared" si="1932"/>
        <v>0</v>
      </c>
      <c r="AQ666" s="354">
        <f t="shared" si="1932"/>
        <v>0</v>
      </c>
      <c r="AR666" s="354">
        <f t="shared" si="1932"/>
        <v>0</v>
      </c>
      <c r="AS666" s="258"/>
    </row>
    <row r="667" spans="1:45" hidden="1" outlineLevel="1">
      <c r="A667" s="456"/>
      <c r="B667" s="273"/>
      <c r="C667" s="243"/>
      <c r="D667" s="243"/>
      <c r="E667" s="243"/>
      <c r="F667" s="243"/>
      <c r="G667" s="243"/>
      <c r="H667" s="243"/>
      <c r="I667" s="243"/>
      <c r="J667" s="243"/>
      <c r="K667" s="243"/>
      <c r="L667" s="243"/>
      <c r="M667" s="243"/>
      <c r="N667" s="243"/>
      <c r="O667" s="243"/>
      <c r="P667" s="243"/>
      <c r="Q667" s="243"/>
      <c r="R667" s="243"/>
      <c r="S667" s="243"/>
      <c r="T667" s="243"/>
      <c r="U667" s="243"/>
      <c r="V667" s="243"/>
      <c r="W667" s="243"/>
      <c r="X667" s="243"/>
      <c r="Y667" s="243"/>
      <c r="Z667" s="243"/>
      <c r="AA667" s="243"/>
      <c r="AB667" s="243"/>
      <c r="AC667" s="243"/>
      <c r="AD667" s="243"/>
      <c r="AE667" s="366"/>
      <c r="AF667" s="367"/>
      <c r="AG667" s="367"/>
      <c r="AH667" s="367"/>
      <c r="AI667" s="367"/>
      <c r="AJ667" s="367"/>
      <c r="AK667" s="367"/>
      <c r="AL667" s="367"/>
      <c r="AM667" s="367"/>
      <c r="AN667" s="367"/>
      <c r="AO667" s="367"/>
      <c r="AP667" s="367"/>
      <c r="AQ667" s="367"/>
      <c r="AR667" s="367"/>
      <c r="AS667" s="249"/>
    </row>
    <row r="668" spans="1:45" hidden="1" outlineLevel="1">
      <c r="A668" s="456">
        <v>19</v>
      </c>
      <c r="B668" s="371" t="s">
        <v>106</v>
      </c>
      <c r="C668" s="243" t="s">
        <v>22</v>
      </c>
      <c r="D668" s="247"/>
      <c r="E668" s="247"/>
      <c r="F668" s="247"/>
      <c r="G668" s="247"/>
      <c r="H668" s="247"/>
      <c r="I668" s="247"/>
      <c r="J668" s="247"/>
      <c r="K668" s="247"/>
      <c r="L668" s="247"/>
      <c r="M668" s="247"/>
      <c r="N668" s="247"/>
      <c r="O668" s="247"/>
      <c r="P668" s="247"/>
      <c r="Q668" s="247">
        <v>12</v>
      </c>
      <c r="R668" s="247"/>
      <c r="S668" s="247"/>
      <c r="T668" s="247"/>
      <c r="U668" s="247"/>
      <c r="V668" s="247"/>
      <c r="W668" s="247"/>
      <c r="X668" s="247"/>
      <c r="Y668" s="247"/>
      <c r="Z668" s="247"/>
      <c r="AA668" s="247"/>
      <c r="AB668" s="247"/>
      <c r="AC668" s="247"/>
      <c r="AD668" s="247"/>
      <c r="AE668" s="369"/>
      <c r="AF668" s="353"/>
      <c r="AG668" s="353"/>
      <c r="AH668" s="353"/>
      <c r="AI668" s="353"/>
      <c r="AJ668" s="353"/>
      <c r="AK668" s="353"/>
      <c r="AL668" s="358"/>
      <c r="AM668" s="358"/>
      <c r="AN668" s="358"/>
      <c r="AO668" s="358"/>
      <c r="AP668" s="358"/>
      <c r="AQ668" s="358"/>
      <c r="AR668" s="358"/>
      <c r="AS668" s="248">
        <f>SUM(AE668:AR668)</f>
        <v>0</v>
      </c>
    </row>
    <row r="669" spans="1:45" hidden="1" outlineLevel="1">
      <c r="A669" s="456"/>
      <c r="B669" s="246" t="s">
        <v>958</v>
      </c>
      <c r="C669" s="243" t="s">
        <v>145</v>
      </c>
      <c r="D669" s="247"/>
      <c r="E669" s="247"/>
      <c r="F669" s="247"/>
      <c r="G669" s="247"/>
      <c r="H669" s="247"/>
      <c r="I669" s="247"/>
      <c r="J669" s="247"/>
      <c r="K669" s="247"/>
      <c r="L669" s="247"/>
      <c r="M669" s="247"/>
      <c r="N669" s="247"/>
      <c r="O669" s="247"/>
      <c r="P669" s="247"/>
      <c r="Q669" s="247">
        <f>Q668</f>
        <v>12</v>
      </c>
      <c r="R669" s="247"/>
      <c r="S669" s="247"/>
      <c r="T669" s="247"/>
      <c r="U669" s="247"/>
      <c r="V669" s="247"/>
      <c r="W669" s="247"/>
      <c r="X669" s="247"/>
      <c r="Y669" s="247"/>
      <c r="Z669" s="247"/>
      <c r="AA669" s="247"/>
      <c r="AB669" s="247"/>
      <c r="AC669" s="247"/>
      <c r="AD669" s="247"/>
      <c r="AE669" s="354">
        <f>AE668</f>
        <v>0</v>
      </c>
      <c r="AF669" s="354">
        <f t="shared" ref="AF669:AR669" si="1933">AF668</f>
        <v>0</v>
      </c>
      <c r="AG669" s="354">
        <f t="shared" si="1933"/>
        <v>0</v>
      </c>
      <c r="AH669" s="354">
        <f t="shared" si="1933"/>
        <v>0</v>
      </c>
      <c r="AI669" s="354">
        <f t="shared" si="1933"/>
        <v>0</v>
      </c>
      <c r="AJ669" s="354">
        <f t="shared" si="1933"/>
        <v>0</v>
      </c>
      <c r="AK669" s="354">
        <f t="shared" si="1933"/>
        <v>0</v>
      </c>
      <c r="AL669" s="354">
        <f t="shared" si="1933"/>
        <v>0</v>
      </c>
      <c r="AM669" s="354">
        <f t="shared" si="1933"/>
        <v>0</v>
      </c>
      <c r="AN669" s="354">
        <f t="shared" si="1933"/>
        <v>0</v>
      </c>
      <c r="AO669" s="354">
        <f t="shared" si="1933"/>
        <v>0</v>
      </c>
      <c r="AP669" s="354">
        <f t="shared" si="1933"/>
        <v>0</v>
      </c>
      <c r="AQ669" s="354">
        <f t="shared" si="1933"/>
        <v>0</v>
      </c>
      <c r="AR669" s="354">
        <f t="shared" si="1933"/>
        <v>0</v>
      </c>
      <c r="AS669" s="249"/>
    </row>
    <row r="670" spans="1:45" hidden="1" outlineLevel="1">
      <c r="A670" s="456"/>
      <c r="B670" s="273"/>
      <c r="C670" s="243"/>
      <c r="D670" s="243"/>
      <c r="E670" s="243"/>
      <c r="F670" s="243"/>
      <c r="G670" s="243"/>
      <c r="H670" s="243"/>
      <c r="I670" s="243"/>
      <c r="J670" s="243"/>
      <c r="K670" s="243"/>
      <c r="L670" s="243"/>
      <c r="M670" s="243"/>
      <c r="N670" s="243"/>
      <c r="O670" s="243"/>
      <c r="P670" s="243"/>
      <c r="Q670" s="243"/>
      <c r="R670" s="243"/>
      <c r="S670" s="243"/>
      <c r="T670" s="243"/>
      <c r="U670" s="243"/>
      <c r="V670" s="243"/>
      <c r="W670" s="243"/>
      <c r="X670" s="243"/>
      <c r="Y670" s="243"/>
      <c r="Z670" s="243"/>
      <c r="AA670" s="243"/>
      <c r="AB670" s="243"/>
      <c r="AC670" s="243"/>
      <c r="AD670" s="243"/>
      <c r="AE670" s="355"/>
      <c r="AF670" s="355"/>
      <c r="AG670" s="355"/>
      <c r="AH670" s="355"/>
      <c r="AI670" s="355"/>
      <c r="AJ670" s="355"/>
      <c r="AK670" s="355"/>
      <c r="AL670" s="355"/>
      <c r="AM670" s="355"/>
      <c r="AN670" s="355"/>
      <c r="AO670" s="355"/>
      <c r="AP670" s="355"/>
      <c r="AQ670" s="355"/>
      <c r="AR670" s="355"/>
      <c r="AS670" s="258"/>
    </row>
    <row r="671" spans="1:45" hidden="1" outlineLevel="1">
      <c r="A671" s="456">
        <v>20</v>
      </c>
      <c r="B671" s="371" t="s">
        <v>105</v>
      </c>
      <c r="C671" s="243" t="s">
        <v>22</v>
      </c>
      <c r="D671" s="247"/>
      <c r="E671" s="247"/>
      <c r="F671" s="247"/>
      <c r="G671" s="247"/>
      <c r="H671" s="247"/>
      <c r="I671" s="247"/>
      <c r="J671" s="247"/>
      <c r="K671" s="247"/>
      <c r="L671" s="247"/>
      <c r="M671" s="247"/>
      <c r="N671" s="247"/>
      <c r="O671" s="247"/>
      <c r="P671" s="247"/>
      <c r="Q671" s="247">
        <v>12</v>
      </c>
      <c r="R671" s="247"/>
      <c r="S671" s="247"/>
      <c r="T671" s="247"/>
      <c r="U671" s="247"/>
      <c r="V671" s="247"/>
      <c r="W671" s="247"/>
      <c r="X671" s="247"/>
      <c r="Y671" s="247"/>
      <c r="Z671" s="247"/>
      <c r="AA671" s="247"/>
      <c r="AB671" s="247"/>
      <c r="AC671" s="247"/>
      <c r="AD671" s="247"/>
      <c r="AE671" s="369"/>
      <c r="AF671" s="353"/>
      <c r="AG671" s="353"/>
      <c r="AH671" s="353"/>
      <c r="AI671" s="353"/>
      <c r="AJ671" s="353"/>
      <c r="AK671" s="353"/>
      <c r="AL671" s="358"/>
      <c r="AM671" s="358"/>
      <c r="AN671" s="358"/>
      <c r="AO671" s="358"/>
      <c r="AP671" s="358"/>
      <c r="AQ671" s="358"/>
      <c r="AR671" s="358"/>
      <c r="AS671" s="248">
        <f>SUM(AE671:AR671)</f>
        <v>0</v>
      </c>
    </row>
    <row r="672" spans="1:45" hidden="1" outlineLevel="1">
      <c r="A672" s="456"/>
      <c r="B672" s="246" t="s">
        <v>958</v>
      </c>
      <c r="C672" s="243" t="s">
        <v>145</v>
      </c>
      <c r="D672" s="247"/>
      <c r="E672" s="247"/>
      <c r="F672" s="247"/>
      <c r="G672" s="247"/>
      <c r="H672" s="247"/>
      <c r="I672" s="247"/>
      <c r="J672" s="247"/>
      <c r="K672" s="247"/>
      <c r="L672" s="247"/>
      <c r="M672" s="247"/>
      <c r="N672" s="247"/>
      <c r="O672" s="247"/>
      <c r="P672" s="247"/>
      <c r="Q672" s="247">
        <f>Q671</f>
        <v>12</v>
      </c>
      <c r="R672" s="247"/>
      <c r="S672" s="247"/>
      <c r="T672" s="247"/>
      <c r="U672" s="247"/>
      <c r="V672" s="247"/>
      <c r="W672" s="247"/>
      <c r="X672" s="247"/>
      <c r="Y672" s="247"/>
      <c r="Z672" s="247"/>
      <c r="AA672" s="247"/>
      <c r="AB672" s="247"/>
      <c r="AC672" s="247"/>
      <c r="AD672" s="247"/>
      <c r="AE672" s="354">
        <f>AE671</f>
        <v>0</v>
      </c>
      <c r="AF672" s="354">
        <f t="shared" ref="AF672:AR672" si="1934">AF671</f>
        <v>0</v>
      </c>
      <c r="AG672" s="354">
        <f t="shared" si="1934"/>
        <v>0</v>
      </c>
      <c r="AH672" s="354">
        <f t="shared" si="1934"/>
        <v>0</v>
      </c>
      <c r="AI672" s="354">
        <f t="shared" si="1934"/>
        <v>0</v>
      </c>
      <c r="AJ672" s="354">
        <f t="shared" si="1934"/>
        <v>0</v>
      </c>
      <c r="AK672" s="354">
        <f t="shared" si="1934"/>
        <v>0</v>
      </c>
      <c r="AL672" s="354">
        <f t="shared" si="1934"/>
        <v>0</v>
      </c>
      <c r="AM672" s="354">
        <f t="shared" si="1934"/>
        <v>0</v>
      </c>
      <c r="AN672" s="354">
        <f t="shared" si="1934"/>
        <v>0</v>
      </c>
      <c r="AO672" s="354">
        <f t="shared" si="1934"/>
        <v>0</v>
      </c>
      <c r="AP672" s="354">
        <f t="shared" si="1934"/>
        <v>0</v>
      </c>
      <c r="AQ672" s="354">
        <f t="shared" si="1934"/>
        <v>0</v>
      </c>
      <c r="AR672" s="354">
        <f t="shared" si="1934"/>
        <v>0</v>
      </c>
      <c r="AS672" s="258"/>
    </row>
    <row r="673" spans="1:45" ht="15.75" hidden="1" outlineLevel="1">
      <c r="A673" s="456"/>
      <c r="B673" s="274"/>
      <c r="C673" s="252"/>
      <c r="D673" s="243"/>
      <c r="E673" s="243"/>
      <c r="F673" s="243"/>
      <c r="G673" s="243"/>
      <c r="H673" s="243"/>
      <c r="I673" s="243"/>
      <c r="J673" s="243"/>
      <c r="K673" s="243"/>
      <c r="L673" s="243"/>
      <c r="M673" s="243"/>
      <c r="N673" s="243"/>
      <c r="O673" s="243"/>
      <c r="P673" s="243"/>
      <c r="Q673" s="252"/>
      <c r="R673" s="243"/>
      <c r="S673" s="243"/>
      <c r="T673" s="243"/>
      <c r="U673" s="243"/>
      <c r="V673" s="243"/>
      <c r="W673" s="243"/>
      <c r="X673" s="243"/>
      <c r="Y673" s="243"/>
      <c r="Z673" s="243"/>
      <c r="AA673" s="243"/>
      <c r="AB673" s="243"/>
      <c r="AC673" s="243"/>
      <c r="AD673" s="243"/>
      <c r="AE673" s="355"/>
      <c r="AF673" s="355"/>
      <c r="AG673" s="355"/>
      <c r="AH673" s="355"/>
      <c r="AI673" s="355"/>
      <c r="AJ673" s="355"/>
      <c r="AK673" s="355"/>
      <c r="AL673" s="355"/>
      <c r="AM673" s="355"/>
      <c r="AN673" s="355"/>
      <c r="AO673" s="355"/>
      <c r="AP673" s="355"/>
      <c r="AQ673" s="355"/>
      <c r="AR673" s="355"/>
      <c r="AS673" s="258"/>
    </row>
    <row r="674" spans="1:45" ht="15.75" outlineLevel="1">
      <c r="A674" s="456"/>
      <c r="B674" s="446" t="s">
        <v>464</v>
      </c>
      <c r="C674" s="243"/>
      <c r="D674" s="243"/>
      <c r="E674" s="243"/>
      <c r="F674" s="243"/>
      <c r="G674" s="243"/>
      <c r="H674" s="243"/>
      <c r="I674" s="243"/>
      <c r="J674" s="243"/>
      <c r="K674" s="243"/>
      <c r="L674" s="243"/>
      <c r="M674" s="243"/>
      <c r="N674" s="243"/>
      <c r="O674" s="243"/>
      <c r="P674" s="243"/>
      <c r="Q674" s="243"/>
      <c r="R674" s="243"/>
      <c r="S674" s="243"/>
      <c r="T674" s="243"/>
      <c r="U674" s="243"/>
      <c r="V674" s="243"/>
      <c r="W674" s="243"/>
      <c r="X674" s="243"/>
      <c r="Y674" s="243"/>
      <c r="Z674" s="243"/>
      <c r="AA674" s="243"/>
      <c r="AB674" s="243"/>
      <c r="AC674" s="243"/>
      <c r="AD674" s="243"/>
      <c r="AE674" s="365"/>
      <c r="AF674" s="368"/>
      <c r="AG674" s="368"/>
      <c r="AH674" s="368"/>
      <c r="AI674" s="368"/>
      <c r="AJ674" s="368"/>
      <c r="AK674" s="368"/>
      <c r="AL674" s="368"/>
      <c r="AM674" s="368"/>
      <c r="AN674" s="368"/>
      <c r="AO674" s="368"/>
      <c r="AP674" s="368"/>
      <c r="AQ674" s="368"/>
      <c r="AR674" s="368"/>
      <c r="AS674" s="258"/>
    </row>
    <row r="675" spans="1:45" ht="15.75" outlineLevel="1">
      <c r="A675" s="456"/>
      <c r="B675" s="435" t="s">
        <v>460</v>
      </c>
      <c r="C675" s="243"/>
      <c r="D675" s="243"/>
      <c r="E675" s="243"/>
      <c r="F675" s="243"/>
      <c r="G675" s="243"/>
      <c r="H675" s="243"/>
      <c r="I675" s="243"/>
      <c r="J675" s="243"/>
      <c r="K675" s="243"/>
      <c r="L675" s="243"/>
      <c r="M675" s="243"/>
      <c r="N675" s="243"/>
      <c r="O675" s="243"/>
      <c r="P675" s="243"/>
      <c r="Q675" s="243"/>
      <c r="R675" s="243"/>
      <c r="S675" s="243"/>
      <c r="T675" s="243"/>
      <c r="U675" s="243"/>
      <c r="V675" s="243"/>
      <c r="W675" s="243"/>
      <c r="X675" s="243"/>
      <c r="Y675" s="243"/>
      <c r="Z675" s="243"/>
      <c r="AA675" s="243"/>
      <c r="AB675" s="243"/>
      <c r="AC675" s="243"/>
      <c r="AD675" s="243"/>
      <c r="AE675" s="365"/>
      <c r="AF675" s="368"/>
      <c r="AG675" s="368"/>
      <c r="AH675" s="368"/>
      <c r="AI675" s="368"/>
      <c r="AJ675" s="368"/>
      <c r="AK675" s="368"/>
      <c r="AL675" s="368"/>
      <c r="AM675" s="368"/>
      <c r="AN675" s="368"/>
      <c r="AO675" s="368"/>
      <c r="AP675" s="368"/>
      <c r="AQ675" s="368"/>
      <c r="AR675" s="368"/>
      <c r="AS675" s="258"/>
    </row>
    <row r="676" spans="1:45" hidden="1" outlineLevel="1">
      <c r="A676" s="456">
        <v>21</v>
      </c>
      <c r="B676" s="371" t="s">
        <v>996</v>
      </c>
      <c r="C676" s="243" t="s">
        <v>22</v>
      </c>
      <c r="D676" s="247"/>
      <c r="E676" s="247"/>
      <c r="F676" s="247"/>
      <c r="G676" s="247"/>
      <c r="H676" s="247"/>
      <c r="I676" s="247"/>
      <c r="J676" s="247"/>
      <c r="K676" s="247"/>
      <c r="L676" s="247"/>
      <c r="M676" s="247"/>
      <c r="N676" s="247"/>
      <c r="O676" s="247"/>
      <c r="P676" s="247"/>
      <c r="Q676" s="243"/>
      <c r="R676" s="247"/>
      <c r="S676" s="247"/>
      <c r="T676" s="247"/>
      <c r="U676" s="247"/>
      <c r="V676" s="247"/>
      <c r="W676" s="247"/>
      <c r="X676" s="247"/>
      <c r="Y676" s="247"/>
      <c r="Z676" s="247"/>
      <c r="AA676" s="247"/>
      <c r="AB676" s="247"/>
      <c r="AC676" s="247"/>
      <c r="AD676" s="247"/>
      <c r="AE676" s="353" t="s">
        <v>911</v>
      </c>
      <c r="AF676" s="353"/>
      <c r="AG676" s="353"/>
      <c r="AH676" s="353"/>
      <c r="AI676" s="353"/>
      <c r="AJ676" s="353"/>
      <c r="AK676" s="353"/>
      <c r="AL676" s="353"/>
      <c r="AM676" s="353"/>
      <c r="AN676" s="353"/>
      <c r="AO676" s="353"/>
      <c r="AP676" s="353"/>
      <c r="AQ676" s="353"/>
      <c r="AR676" s="353"/>
      <c r="AS676" s="248">
        <f>SUM(AE676:AR676)</f>
        <v>0</v>
      </c>
    </row>
    <row r="677" spans="1:45" hidden="1" outlineLevel="1">
      <c r="A677" s="456"/>
      <c r="B677" s="246" t="s">
        <v>958</v>
      </c>
      <c r="C677" s="243" t="s">
        <v>145</v>
      </c>
      <c r="D677" s="247"/>
      <c r="E677" s="247"/>
      <c r="F677" s="247"/>
      <c r="G677" s="247"/>
      <c r="H677" s="247"/>
      <c r="I677" s="247"/>
      <c r="J677" s="247"/>
      <c r="K677" s="247"/>
      <c r="L677" s="247"/>
      <c r="M677" s="247"/>
      <c r="N677" s="247"/>
      <c r="O677" s="247"/>
      <c r="P677" s="247"/>
      <c r="Q677" s="243"/>
      <c r="R677" s="247"/>
      <c r="S677" s="247"/>
      <c r="T677" s="247"/>
      <c r="U677" s="247"/>
      <c r="V677" s="247"/>
      <c r="W677" s="247"/>
      <c r="X677" s="247"/>
      <c r="Y677" s="247"/>
      <c r="Z677" s="247"/>
      <c r="AA677" s="247"/>
      <c r="AB677" s="247"/>
      <c r="AC677" s="247"/>
      <c r="AD677" s="247"/>
      <c r="AE677" s="354" t="str">
        <f>AE676</f>
        <v>100\%</v>
      </c>
      <c r="AF677" s="354">
        <f t="shared" ref="AF677" si="1935">AF676</f>
        <v>0</v>
      </c>
      <c r="AG677" s="354">
        <f t="shared" ref="AG677" si="1936">AG676</f>
        <v>0</v>
      </c>
      <c r="AH677" s="354">
        <f t="shared" ref="AH677" si="1937">AH676</f>
        <v>0</v>
      </c>
      <c r="AI677" s="354">
        <f t="shared" ref="AI677" si="1938">AI676</f>
        <v>0</v>
      </c>
      <c r="AJ677" s="354">
        <f t="shared" ref="AJ677" si="1939">AJ676</f>
        <v>0</v>
      </c>
      <c r="AK677" s="354">
        <f t="shared" ref="AK677" si="1940">AK676</f>
        <v>0</v>
      </c>
      <c r="AL677" s="354">
        <f t="shared" ref="AL677" si="1941">AL676</f>
        <v>0</v>
      </c>
      <c r="AM677" s="354">
        <f t="shared" ref="AM677" si="1942">AM676</f>
        <v>0</v>
      </c>
      <c r="AN677" s="354">
        <f t="shared" ref="AN677" si="1943">AN676</f>
        <v>0</v>
      </c>
      <c r="AO677" s="354">
        <f t="shared" ref="AO677" si="1944">AO676</f>
        <v>0</v>
      </c>
      <c r="AP677" s="354">
        <f t="shared" ref="AP677" si="1945">AP676</f>
        <v>0</v>
      </c>
      <c r="AQ677" s="354">
        <f t="shared" ref="AQ677" si="1946">AQ676</f>
        <v>0</v>
      </c>
      <c r="AR677" s="354">
        <f t="shared" ref="AR677" si="1947">AR676</f>
        <v>0</v>
      </c>
      <c r="AS677" s="258"/>
    </row>
    <row r="678" spans="1:45" hidden="1" outlineLevel="1">
      <c r="A678" s="456"/>
      <c r="B678" s="246"/>
      <c r="C678" s="243"/>
      <c r="D678" s="243"/>
      <c r="E678" s="243"/>
      <c r="F678" s="243"/>
      <c r="G678" s="243"/>
      <c r="H678" s="243"/>
      <c r="I678" s="243"/>
      <c r="J678" s="243"/>
      <c r="K678" s="243"/>
      <c r="L678" s="243"/>
      <c r="M678" s="243"/>
      <c r="N678" s="243"/>
      <c r="O678" s="243"/>
      <c r="P678" s="243"/>
      <c r="Q678" s="243"/>
      <c r="R678" s="243"/>
      <c r="S678" s="243"/>
      <c r="T678" s="243"/>
      <c r="U678" s="243"/>
      <c r="V678" s="243"/>
      <c r="W678" s="243"/>
      <c r="X678" s="243"/>
      <c r="Y678" s="243"/>
      <c r="Z678" s="243"/>
      <c r="AA678" s="243"/>
      <c r="AB678" s="243"/>
      <c r="AC678" s="243"/>
      <c r="AD678" s="243"/>
      <c r="AE678" s="365"/>
      <c r="AF678" s="368"/>
      <c r="AG678" s="368"/>
      <c r="AH678" s="368"/>
      <c r="AI678" s="368"/>
      <c r="AJ678" s="368"/>
      <c r="AK678" s="368"/>
      <c r="AL678" s="368"/>
      <c r="AM678" s="368"/>
      <c r="AN678" s="368"/>
      <c r="AO678" s="368"/>
      <c r="AP678" s="368"/>
      <c r="AQ678" s="368"/>
      <c r="AR678" s="368"/>
      <c r="AS678" s="258"/>
    </row>
    <row r="679" spans="1:45" outlineLevel="1">
      <c r="A679" s="456">
        <v>22</v>
      </c>
      <c r="B679" s="371" t="s">
        <v>997</v>
      </c>
      <c r="C679" s="243" t="s">
        <v>918</v>
      </c>
      <c r="D679" s="247">
        <v>317661.74677124992</v>
      </c>
      <c r="E679" s="247">
        <f>(D679+F679)/2</f>
        <v>317661.74677124992</v>
      </c>
      <c r="F679" s="247">
        <v>317661.74677124992</v>
      </c>
      <c r="G679" s="247">
        <f>F679</f>
        <v>317661.74677124992</v>
      </c>
      <c r="H679" s="247">
        <f>G679</f>
        <v>317661.74677124992</v>
      </c>
      <c r="I679" s="247"/>
      <c r="J679" s="247"/>
      <c r="K679" s="247"/>
      <c r="L679" s="247"/>
      <c r="M679" s="247"/>
      <c r="N679" s="247"/>
      <c r="O679" s="247"/>
      <c r="P679" s="247"/>
      <c r="Q679" s="243"/>
      <c r="R679" s="247"/>
      <c r="S679" s="247"/>
      <c r="T679" s="247"/>
      <c r="U679" s="247"/>
      <c r="V679" s="247"/>
      <c r="W679" s="247"/>
      <c r="X679" s="247"/>
      <c r="Y679" s="247"/>
      <c r="Z679" s="247"/>
      <c r="AA679" s="247"/>
      <c r="AB679" s="247"/>
      <c r="AC679" s="247"/>
      <c r="AD679" s="247"/>
      <c r="AE679" s="353">
        <v>1</v>
      </c>
      <c r="AF679" s="353"/>
      <c r="AG679" s="353"/>
      <c r="AH679" s="353"/>
      <c r="AI679" s="353"/>
      <c r="AJ679" s="353"/>
      <c r="AK679" s="353"/>
      <c r="AL679" s="353"/>
      <c r="AM679" s="353"/>
      <c r="AN679" s="353"/>
      <c r="AO679" s="353"/>
      <c r="AP679" s="353"/>
      <c r="AQ679" s="353"/>
      <c r="AR679" s="353"/>
      <c r="AS679" s="248">
        <f>SUM(AE679:AR679)</f>
        <v>1</v>
      </c>
    </row>
    <row r="680" spans="1:45" outlineLevel="1">
      <c r="A680" s="456"/>
      <c r="B680" s="246" t="s">
        <v>958</v>
      </c>
      <c r="C680" s="243" t="s">
        <v>145</v>
      </c>
      <c r="D680" s="247"/>
      <c r="E680" s="247"/>
      <c r="F680" s="247"/>
      <c r="G680" s="247"/>
      <c r="H680" s="247"/>
      <c r="I680" s="247"/>
      <c r="J680" s="247"/>
      <c r="K680" s="247"/>
      <c r="L680" s="247"/>
      <c r="M680" s="247"/>
      <c r="N680" s="247"/>
      <c r="O680" s="247"/>
      <c r="P680" s="247"/>
      <c r="Q680" s="243"/>
      <c r="R680" s="247"/>
      <c r="S680" s="247"/>
      <c r="T680" s="247"/>
      <c r="U680" s="247"/>
      <c r="V680" s="247"/>
      <c r="W680" s="247"/>
      <c r="X680" s="247"/>
      <c r="Y680" s="247"/>
      <c r="Z680" s="247"/>
      <c r="AA680" s="247"/>
      <c r="AB680" s="247"/>
      <c r="AC680" s="247"/>
      <c r="AD680" s="247"/>
      <c r="AE680" s="354">
        <f>AE679</f>
        <v>1</v>
      </c>
      <c r="AF680" s="354">
        <f t="shared" ref="AF680" si="1948">AF679</f>
        <v>0</v>
      </c>
      <c r="AG680" s="354">
        <f t="shared" ref="AG680" si="1949">AG679</f>
        <v>0</v>
      </c>
      <c r="AH680" s="354">
        <f t="shared" ref="AH680" si="1950">AH679</f>
        <v>0</v>
      </c>
      <c r="AI680" s="354">
        <f t="shared" ref="AI680" si="1951">AI679</f>
        <v>0</v>
      </c>
      <c r="AJ680" s="354">
        <f t="shared" ref="AJ680" si="1952">AJ679</f>
        <v>0</v>
      </c>
      <c r="AK680" s="354">
        <f t="shared" ref="AK680" si="1953">AK679</f>
        <v>0</v>
      </c>
      <c r="AL680" s="354">
        <f t="shared" ref="AL680" si="1954">AL679</f>
        <v>0</v>
      </c>
      <c r="AM680" s="354">
        <f t="shared" ref="AM680" si="1955">AM679</f>
        <v>0</v>
      </c>
      <c r="AN680" s="354">
        <f t="shared" ref="AN680" si="1956">AN679</f>
        <v>0</v>
      </c>
      <c r="AO680" s="354">
        <f t="shared" ref="AO680" si="1957">AO679</f>
        <v>0</v>
      </c>
      <c r="AP680" s="354">
        <f t="shared" ref="AP680" si="1958">AP679</f>
        <v>0</v>
      </c>
      <c r="AQ680" s="354">
        <f t="shared" ref="AQ680" si="1959">AQ679</f>
        <v>0</v>
      </c>
      <c r="AR680" s="354">
        <f t="shared" ref="AR680" si="1960">AR679</f>
        <v>0</v>
      </c>
      <c r="AS680" s="258"/>
    </row>
    <row r="681" spans="1:45" outlineLevel="1">
      <c r="A681" s="456"/>
      <c r="B681" s="246"/>
      <c r="C681" s="243"/>
      <c r="D681" s="243"/>
      <c r="E681" s="243"/>
      <c r="F681" s="243"/>
      <c r="G681" s="243"/>
      <c r="H681" s="243"/>
      <c r="I681" s="243"/>
      <c r="J681" s="243"/>
      <c r="K681" s="243"/>
      <c r="L681" s="243"/>
      <c r="M681" s="243"/>
      <c r="N681" s="243"/>
      <c r="O681" s="243"/>
      <c r="P681" s="243"/>
      <c r="Q681" s="243"/>
      <c r="R681" s="243"/>
      <c r="S681" s="243"/>
      <c r="T681" s="243"/>
      <c r="U681" s="243"/>
      <c r="V681" s="243"/>
      <c r="W681" s="243"/>
      <c r="X681" s="243"/>
      <c r="Y681" s="243"/>
      <c r="Z681" s="243"/>
      <c r="AA681" s="243"/>
      <c r="AB681" s="243"/>
      <c r="AC681" s="243"/>
      <c r="AD681" s="243"/>
      <c r="AE681" s="365"/>
      <c r="AF681" s="368"/>
      <c r="AG681" s="368"/>
      <c r="AH681" s="368"/>
      <c r="AI681" s="368"/>
      <c r="AJ681" s="368"/>
      <c r="AK681" s="368"/>
      <c r="AL681" s="368"/>
      <c r="AM681" s="368"/>
      <c r="AN681" s="368"/>
      <c r="AO681" s="368"/>
      <c r="AP681" s="368"/>
      <c r="AQ681" s="368"/>
      <c r="AR681" s="368"/>
      <c r="AS681" s="258"/>
    </row>
    <row r="682" spans="1:45" outlineLevel="1">
      <c r="A682" s="456">
        <v>23</v>
      </c>
      <c r="B682" s="751" t="s">
        <v>1008</v>
      </c>
      <c r="C682" s="243" t="s">
        <v>918</v>
      </c>
      <c r="D682" s="247">
        <v>1242135.2878361219</v>
      </c>
      <c r="E682" s="247">
        <f>(D682+F682)/2</f>
        <v>1237029.7141912244</v>
      </c>
      <c r="F682" s="247">
        <v>1231924.1405463272</v>
      </c>
      <c r="G682" s="247">
        <f>G491/F491*F682</f>
        <v>1231924.1405463272</v>
      </c>
      <c r="H682" s="247">
        <f>H491/G491*G682</f>
        <v>1231924.1405463272</v>
      </c>
      <c r="I682" s="247"/>
      <c r="J682" s="247"/>
      <c r="K682" s="247"/>
      <c r="L682" s="247"/>
      <c r="M682" s="247"/>
      <c r="N682" s="247"/>
      <c r="O682" s="247"/>
      <c r="P682" s="247"/>
      <c r="Q682" s="243"/>
      <c r="R682" s="247"/>
      <c r="S682" s="247"/>
      <c r="T682" s="247"/>
      <c r="U682" s="247"/>
      <c r="V682" s="247"/>
      <c r="W682" s="247"/>
      <c r="X682" s="247"/>
      <c r="Y682" s="247"/>
      <c r="Z682" s="247"/>
      <c r="AA682" s="247"/>
      <c r="AB682" s="247"/>
      <c r="AC682" s="247"/>
      <c r="AD682" s="247"/>
      <c r="AE682" s="353">
        <v>1</v>
      </c>
      <c r="AF682" s="353"/>
      <c r="AG682" s="353"/>
      <c r="AH682" s="353"/>
      <c r="AI682" s="353"/>
      <c r="AJ682" s="353"/>
      <c r="AK682" s="353"/>
      <c r="AL682" s="353"/>
      <c r="AM682" s="353"/>
      <c r="AN682" s="353"/>
      <c r="AO682" s="353"/>
      <c r="AP682" s="353"/>
      <c r="AQ682" s="353"/>
      <c r="AR682" s="353"/>
      <c r="AS682" s="248">
        <f>SUM(AE682:AR682)</f>
        <v>1</v>
      </c>
    </row>
    <row r="683" spans="1:45" outlineLevel="1">
      <c r="A683" s="456"/>
      <c r="B683" s="246" t="s">
        <v>958</v>
      </c>
      <c r="C683" s="243" t="s">
        <v>145</v>
      </c>
      <c r="D683" s="247"/>
      <c r="E683" s="247"/>
      <c r="F683" s="247"/>
      <c r="G683" s="247"/>
      <c r="H683" s="247"/>
      <c r="I683" s="247"/>
      <c r="J683" s="247"/>
      <c r="K683" s="247"/>
      <c r="L683" s="247"/>
      <c r="M683" s="247"/>
      <c r="N683" s="247"/>
      <c r="O683" s="247"/>
      <c r="P683" s="247"/>
      <c r="Q683" s="243"/>
      <c r="R683" s="247"/>
      <c r="S683" s="247"/>
      <c r="T683" s="247"/>
      <c r="U683" s="247"/>
      <c r="V683" s="247"/>
      <c r="W683" s="247"/>
      <c r="X683" s="247"/>
      <c r="Y683" s="247"/>
      <c r="Z683" s="247"/>
      <c r="AA683" s="247"/>
      <c r="AB683" s="247"/>
      <c r="AC683" s="247"/>
      <c r="AD683" s="247"/>
      <c r="AE683" s="354">
        <f>AE682</f>
        <v>1</v>
      </c>
      <c r="AF683" s="354">
        <f t="shared" ref="AF683" si="1961">AF682</f>
        <v>0</v>
      </c>
      <c r="AG683" s="354">
        <f t="shared" ref="AG683" si="1962">AG682</f>
        <v>0</v>
      </c>
      <c r="AH683" s="354">
        <f t="shared" ref="AH683" si="1963">AH682</f>
        <v>0</v>
      </c>
      <c r="AI683" s="354">
        <f t="shared" ref="AI683" si="1964">AI682</f>
        <v>0</v>
      </c>
      <c r="AJ683" s="354">
        <f t="shared" ref="AJ683" si="1965">AJ682</f>
        <v>0</v>
      </c>
      <c r="AK683" s="354">
        <f t="shared" ref="AK683" si="1966">AK682</f>
        <v>0</v>
      </c>
      <c r="AL683" s="354">
        <f t="shared" ref="AL683" si="1967">AL682</f>
        <v>0</v>
      </c>
      <c r="AM683" s="354">
        <f t="shared" ref="AM683" si="1968">AM682</f>
        <v>0</v>
      </c>
      <c r="AN683" s="354">
        <f t="shared" ref="AN683" si="1969">AN682</f>
        <v>0</v>
      </c>
      <c r="AO683" s="354">
        <f t="shared" ref="AO683" si="1970">AO682</f>
        <v>0</v>
      </c>
      <c r="AP683" s="354">
        <f t="shared" ref="AP683" si="1971">AP682</f>
        <v>0</v>
      </c>
      <c r="AQ683" s="354">
        <f t="shared" ref="AQ683" si="1972">AQ682</f>
        <v>0</v>
      </c>
      <c r="AR683" s="354">
        <f t="shared" ref="AR683" si="1973">AR682</f>
        <v>0</v>
      </c>
      <c r="AS683" s="258"/>
    </row>
    <row r="684" spans="1:45" outlineLevel="1">
      <c r="A684" s="456"/>
      <c r="B684" s="373"/>
      <c r="C684" s="243"/>
      <c r="D684" s="243"/>
      <c r="E684" s="243"/>
      <c r="F684" s="243"/>
      <c r="G684" s="243"/>
      <c r="H684" s="243"/>
      <c r="I684" s="243"/>
      <c r="J684" s="243"/>
      <c r="K684" s="243"/>
      <c r="L684" s="243"/>
      <c r="M684" s="243"/>
      <c r="N684" s="243"/>
      <c r="O684" s="243"/>
      <c r="P684" s="243"/>
      <c r="Q684" s="243"/>
      <c r="R684" s="243"/>
      <c r="S684" s="243"/>
      <c r="T684" s="243"/>
      <c r="U684" s="243"/>
      <c r="V684" s="243"/>
      <c r="W684" s="243"/>
      <c r="X684" s="243"/>
      <c r="Y684" s="243"/>
      <c r="Z684" s="243"/>
      <c r="AA684" s="243"/>
      <c r="AB684" s="243"/>
      <c r="AC684" s="243"/>
      <c r="AD684" s="243"/>
      <c r="AE684" s="365"/>
      <c r="AF684" s="368"/>
      <c r="AG684" s="368"/>
      <c r="AH684" s="368"/>
      <c r="AI684" s="368"/>
      <c r="AJ684" s="368"/>
      <c r="AK684" s="368"/>
      <c r="AL684" s="368"/>
      <c r="AM684" s="368"/>
      <c r="AN684" s="368"/>
      <c r="AO684" s="368"/>
      <c r="AP684" s="368"/>
      <c r="AQ684" s="368"/>
      <c r="AR684" s="368"/>
      <c r="AS684" s="258"/>
    </row>
    <row r="685" spans="1:45" hidden="1" outlineLevel="1">
      <c r="A685" s="456">
        <v>24</v>
      </c>
      <c r="B685" s="371" t="s">
        <v>999</v>
      </c>
      <c r="C685" s="243" t="s">
        <v>22</v>
      </c>
      <c r="D685" s="247"/>
      <c r="E685" s="247"/>
      <c r="F685" s="247"/>
      <c r="G685" s="247"/>
      <c r="H685" s="247"/>
      <c r="I685" s="247"/>
      <c r="J685" s="247"/>
      <c r="K685" s="247"/>
      <c r="L685" s="247"/>
      <c r="M685" s="247"/>
      <c r="N685" s="247"/>
      <c r="O685" s="247"/>
      <c r="P685" s="247"/>
      <c r="Q685" s="243"/>
      <c r="R685" s="247"/>
      <c r="S685" s="247"/>
      <c r="T685" s="247"/>
      <c r="U685" s="247"/>
      <c r="V685" s="247"/>
      <c r="W685" s="247"/>
      <c r="X685" s="247"/>
      <c r="Y685" s="247"/>
      <c r="Z685" s="247"/>
      <c r="AA685" s="247"/>
      <c r="AB685" s="247"/>
      <c r="AC685" s="247"/>
      <c r="AD685" s="247"/>
      <c r="AE685" s="353">
        <v>1</v>
      </c>
      <c r="AF685" s="353"/>
      <c r="AG685" s="353"/>
      <c r="AH685" s="353"/>
      <c r="AI685" s="353"/>
      <c r="AJ685" s="353"/>
      <c r="AK685" s="353"/>
      <c r="AL685" s="353"/>
      <c r="AM685" s="353"/>
      <c r="AN685" s="353"/>
      <c r="AO685" s="353"/>
      <c r="AP685" s="353"/>
      <c r="AQ685" s="353"/>
      <c r="AR685" s="353"/>
      <c r="AS685" s="248">
        <f>SUM(AE685:AR685)</f>
        <v>1</v>
      </c>
    </row>
    <row r="686" spans="1:45" hidden="1" outlineLevel="1">
      <c r="A686" s="456"/>
      <c r="B686" s="246" t="s">
        <v>958</v>
      </c>
      <c r="C686" s="243" t="s">
        <v>145</v>
      </c>
      <c r="D686" s="247"/>
      <c r="E686" s="247"/>
      <c r="F686" s="247"/>
      <c r="G686" s="247"/>
      <c r="H686" s="247"/>
      <c r="I686" s="247"/>
      <c r="J686" s="247"/>
      <c r="K686" s="247"/>
      <c r="L686" s="247"/>
      <c r="M686" s="247"/>
      <c r="N686" s="247"/>
      <c r="O686" s="247"/>
      <c r="P686" s="247"/>
      <c r="Q686" s="243"/>
      <c r="R686" s="247"/>
      <c r="S686" s="247"/>
      <c r="T686" s="247"/>
      <c r="U686" s="247"/>
      <c r="V686" s="247"/>
      <c r="W686" s="247"/>
      <c r="X686" s="247"/>
      <c r="Y686" s="247"/>
      <c r="Z686" s="247"/>
      <c r="AA686" s="247"/>
      <c r="AB686" s="247"/>
      <c r="AC686" s="247"/>
      <c r="AD686" s="247"/>
      <c r="AE686" s="354">
        <f>AE685</f>
        <v>1</v>
      </c>
      <c r="AF686" s="354">
        <f t="shared" ref="AF686" si="1974">AF685</f>
        <v>0</v>
      </c>
      <c r="AG686" s="354">
        <f t="shared" ref="AG686" si="1975">AG685</f>
        <v>0</v>
      </c>
      <c r="AH686" s="354">
        <f t="shared" ref="AH686" si="1976">AH685</f>
        <v>0</v>
      </c>
      <c r="AI686" s="354">
        <f t="shared" ref="AI686" si="1977">AI685</f>
        <v>0</v>
      </c>
      <c r="AJ686" s="354">
        <f t="shared" ref="AJ686" si="1978">AJ685</f>
        <v>0</v>
      </c>
      <c r="AK686" s="354">
        <f t="shared" ref="AK686" si="1979">AK685</f>
        <v>0</v>
      </c>
      <c r="AL686" s="354">
        <f t="shared" ref="AL686" si="1980">AL685</f>
        <v>0</v>
      </c>
      <c r="AM686" s="354">
        <f t="shared" ref="AM686" si="1981">AM685</f>
        <v>0</v>
      </c>
      <c r="AN686" s="354">
        <f t="shared" ref="AN686" si="1982">AN685</f>
        <v>0</v>
      </c>
      <c r="AO686" s="354">
        <f t="shared" ref="AO686" si="1983">AO685</f>
        <v>0</v>
      </c>
      <c r="AP686" s="354">
        <f t="shared" ref="AP686" si="1984">AP685</f>
        <v>0</v>
      </c>
      <c r="AQ686" s="354">
        <f t="shared" ref="AQ686" si="1985">AQ685</f>
        <v>0</v>
      </c>
      <c r="AR686" s="354">
        <f t="shared" ref="AR686" si="1986">AR685</f>
        <v>0</v>
      </c>
      <c r="AS686" s="258"/>
    </row>
    <row r="687" spans="1:45" hidden="1" outlineLevel="1">
      <c r="A687" s="456"/>
      <c r="B687" s="246"/>
      <c r="C687" s="243"/>
      <c r="D687" s="243"/>
      <c r="E687" s="243"/>
      <c r="F687" s="243"/>
      <c r="G687" s="243"/>
      <c r="H687" s="243"/>
      <c r="I687" s="243"/>
      <c r="J687" s="243"/>
      <c r="K687" s="243"/>
      <c r="L687" s="243"/>
      <c r="M687" s="243"/>
      <c r="N687" s="243"/>
      <c r="O687" s="243"/>
      <c r="P687" s="243"/>
      <c r="Q687" s="243"/>
      <c r="R687" s="243"/>
      <c r="S687" s="243"/>
      <c r="T687" s="243"/>
      <c r="U687" s="243"/>
      <c r="V687" s="243"/>
      <c r="W687" s="243"/>
      <c r="X687" s="243"/>
      <c r="Y687" s="243"/>
      <c r="Z687" s="243"/>
      <c r="AA687" s="243"/>
      <c r="AB687" s="243"/>
      <c r="AC687" s="243"/>
      <c r="AD687" s="243"/>
      <c r="AE687" s="355"/>
      <c r="AF687" s="368"/>
      <c r="AG687" s="368"/>
      <c r="AH687" s="368"/>
      <c r="AI687" s="368"/>
      <c r="AJ687" s="368"/>
      <c r="AK687" s="368"/>
      <c r="AL687" s="368"/>
      <c r="AM687" s="368"/>
      <c r="AN687" s="368"/>
      <c r="AO687" s="368"/>
      <c r="AP687" s="368"/>
      <c r="AQ687" s="368"/>
      <c r="AR687" s="368"/>
      <c r="AS687" s="258"/>
    </row>
    <row r="688" spans="1:45" ht="15.75" outlineLevel="1">
      <c r="A688" s="456"/>
      <c r="B688" s="240" t="s">
        <v>461</v>
      </c>
      <c r="C688" s="243"/>
      <c r="D688" s="243"/>
      <c r="E688" s="243"/>
      <c r="F688" s="243"/>
      <c r="G688" s="243"/>
      <c r="H688" s="243"/>
      <c r="I688" s="243"/>
      <c r="J688" s="243"/>
      <c r="K688" s="243"/>
      <c r="L688" s="243"/>
      <c r="M688" s="243"/>
      <c r="N688" s="243"/>
      <c r="O688" s="243"/>
      <c r="P688" s="243"/>
      <c r="Q688" s="243"/>
      <c r="R688" s="243"/>
      <c r="S688" s="243"/>
      <c r="T688" s="243"/>
      <c r="U688" s="243"/>
      <c r="V688" s="243"/>
      <c r="W688" s="243"/>
      <c r="X688" s="243"/>
      <c r="Y688" s="243"/>
      <c r="Z688" s="243"/>
      <c r="AA688" s="243"/>
      <c r="AB688" s="243"/>
      <c r="AC688" s="243"/>
      <c r="AD688" s="243"/>
      <c r="AE688" s="355"/>
      <c r="AF688" s="368"/>
      <c r="AG688" s="368"/>
      <c r="AH688" s="368"/>
      <c r="AI688" s="368"/>
      <c r="AJ688" s="368"/>
      <c r="AK688" s="368"/>
      <c r="AL688" s="368"/>
      <c r="AM688" s="368"/>
      <c r="AN688" s="368"/>
      <c r="AO688" s="368"/>
      <c r="AP688" s="368"/>
      <c r="AQ688" s="368"/>
      <c r="AR688" s="368"/>
      <c r="AS688" s="258"/>
    </row>
    <row r="689" spans="1:45" hidden="1" outlineLevel="1">
      <c r="A689" s="456">
        <v>25</v>
      </c>
      <c r="B689" s="371" t="s">
        <v>1000</v>
      </c>
      <c r="C689" s="243" t="s">
        <v>22</v>
      </c>
      <c r="D689" s="247"/>
      <c r="E689" s="247"/>
      <c r="F689" s="247"/>
      <c r="G689" s="247"/>
      <c r="H689" s="247"/>
      <c r="I689" s="247"/>
      <c r="J689" s="247"/>
      <c r="K689" s="247"/>
      <c r="L689" s="247"/>
      <c r="M689" s="247"/>
      <c r="N689" s="247"/>
      <c r="O689" s="247"/>
      <c r="P689" s="247"/>
      <c r="Q689" s="247">
        <v>12</v>
      </c>
      <c r="R689" s="247"/>
      <c r="S689" s="247"/>
      <c r="T689" s="247"/>
      <c r="U689" s="247"/>
      <c r="V689" s="247"/>
      <c r="W689" s="247"/>
      <c r="X689" s="247"/>
      <c r="Y689" s="247"/>
      <c r="Z689" s="247"/>
      <c r="AA689" s="247"/>
      <c r="AB689" s="247"/>
      <c r="AC689" s="247"/>
      <c r="AD689" s="247"/>
      <c r="AE689" s="369"/>
      <c r="AF689" s="353"/>
      <c r="AG689" s="353"/>
      <c r="AH689" s="353"/>
      <c r="AI689" s="353"/>
      <c r="AJ689" s="353"/>
      <c r="AK689" s="353"/>
      <c r="AL689" s="358"/>
      <c r="AM689" s="358"/>
      <c r="AN689" s="358"/>
      <c r="AO689" s="358"/>
      <c r="AP689" s="358"/>
      <c r="AQ689" s="358"/>
      <c r="AR689" s="358"/>
      <c r="AS689" s="248">
        <f>SUM(AE689:AR689)</f>
        <v>0</v>
      </c>
    </row>
    <row r="690" spans="1:45" hidden="1" outlineLevel="1">
      <c r="A690" s="456"/>
      <c r="B690" s="246" t="s">
        <v>958</v>
      </c>
      <c r="C690" s="243" t="s">
        <v>145</v>
      </c>
      <c r="D690" s="247"/>
      <c r="E690" s="247"/>
      <c r="F690" s="247"/>
      <c r="G690" s="247"/>
      <c r="H690" s="247"/>
      <c r="I690" s="247"/>
      <c r="J690" s="247"/>
      <c r="K690" s="247"/>
      <c r="L690" s="247"/>
      <c r="M690" s="247"/>
      <c r="N690" s="247"/>
      <c r="O690" s="247"/>
      <c r="P690" s="247"/>
      <c r="Q690" s="247">
        <f>Q689</f>
        <v>12</v>
      </c>
      <c r="R690" s="247"/>
      <c r="S690" s="247"/>
      <c r="T690" s="247"/>
      <c r="U690" s="247"/>
      <c r="V690" s="247"/>
      <c r="W690" s="247"/>
      <c r="X690" s="247"/>
      <c r="Y690" s="247"/>
      <c r="Z690" s="247"/>
      <c r="AA690" s="247"/>
      <c r="AB690" s="247"/>
      <c r="AC690" s="247"/>
      <c r="AD690" s="247"/>
      <c r="AE690" s="354">
        <f>AE689</f>
        <v>0</v>
      </c>
      <c r="AF690" s="354">
        <f t="shared" ref="AF690" si="1987">AF689</f>
        <v>0</v>
      </c>
      <c r="AG690" s="354">
        <f t="shared" ref="AG690" si="1988">AG689</f>
        <v>0</v>
      </c>
      <c r="AH690" s="354">
        <f t="shared" ref="AH690" si="1989">AH689</f>
        <v>0</v>
      </c>
      <c r="AI690" s="354">
        <f t="shared" ref="AI690" si="1990">AI689</f>
        <v>0</v>
      </c>
      <c r="AJ690" s="354">
        <f t="shared" ref="AJ690" si="1991">AJ689</f>
        <v>0</v>
      </c>
      <c r="AK690" s="354">
        <f t="shared" ref="AK690" si="1992">AK689</f>
        <v>0</v>
      </c>
      <c r="AL690" s="354">
        <f t="shared" ref="AL690" si="1993">AL689</f>
        <v>0</v>
      </c>
      <c r="AM690" s="354">
        <f t="shared" ref="AM690" si="1994">AM689</f>
        <v>0</v>
      </c>
      <c r="AN690" s="354">
        <f t="shared" ref="AN690" si="1995">AN689</f>
        <v>0</v>
      </c>
      <c r="AO690" s="354">
        <f t="shared" ref="AO690" si="1996">AO689</f>
        <v>0</v>
      </c>
      <c r="AP690" s="354">
        <f t="shared" ref="AP690" si="1997">AP689</f>
        <v>0</v>
      </c>
      <c r="AQ690" s="354">
        <f t="shared" ref="AQ690" si="1998">AQ689</f>
        <v>0</v>
      </c>
      <c r="AR690" s="354">
        <f t="shared" ref="AR690" si="1999">AR689</f>
        <v>0</v>
      </c>
      <c r="AS690" s="258"/>
    </row>
    <row r="691" spans="1:45" hidden="1" outlineLevel="1">
      <c r="A691" s="456"/>
      <c r="B691" s="246"/>
      <c r="C691" s="243"/>
      <c r="D691" s="243"/>
      <c r="E691" s="243"/>
      <c r="F691" s="243"/>
      <c r="G691" s="243"/>
      <c r="H691" s="243"/>
      <c r="I691" s="243"/>
      <c r="J691" s="243"/>
      <c r="K691" s="243"/>
      <c r="L691" s="243"/>
      <c r="M691" s="243"/>
      <c r="N691" s="243"/>
      <c r="O691" s="243"/>
      <c r="P691" s="243"/>
      <c r="Q691" s="243"/>
      <c r="R691" s="243"/>
      <c r="S691" s="243"/>
      <c r="T691" s="243"/>
      <c r="U691" s="243"/>
      <c r="V691" s="243"/>
      <c r="W691" s="243"/>
      <c r="X691" s="243"/>
      <c r="Y691" s="243"/>
      <c r="Z691" s="243"/>
      <c r="AA691" s="243"/>
      <c r="AB691" s="243"/>
      <c r="AC691" s="243"/>
      <c r="AD691" s="243"/>
      <c r="AE691" s="355"/>
      <c r="AF691" s="368"/>
      <c r="AG691" s="368"/>
      <c r="AH691" s="368"/>
      <c r="AI691" s="368"/>
      <c r="AJ691" s="368"/>
      <c r="AK691" s="368"/>
      <c r="AL691" s="368"/>
      <c r="AM691" s="368"/>
      <c r="AN691" s="368"/>
      <c r="AO691" s="368"/>
      <c r="AP691" s="368"/>
      <c r="AQ691" s="368"/>
      <c r="AR691" s="368"/>
      <c r="AS691" s="258"/>
    </row>
    <row r="692" spans="1:45" outlineLevel="1">
      <c r="A692" s="456">
        <v>26</v>
      </c>
      <c r="B692" s="371" t="s">
        <v>1001</v>
      </c>
      <c r="C692" s="243" t="s">
        <v>918</v>
      </c>
      <c r="D692" s="247">
        <v>817969.23096999759</v>
      </c>
      <c r="E692" s="247">
        <f>(D692+F692)/2</f>
        <v>815946.75945552601</v>
      </c>
      <c r="F692" s="247">
        <v>813924.28794105456</v>
      </c>
      <c r="G692" s="247">
        <f>G501/F501*F692</f>
        <v>813924.28794105456</v>
      </c>
      <c r="H692" s="247">
        <f t="shared" ref="H692" si="2000">H501/G501*G692</f>
        <v>813924.28794105456</v>
      </c>
      <c r="I692" s="247"/>
      <c r="J692" s="247"/>
      <c r="K692" s="247"/>
      <c r="L692" s="247"/>
      <c r="M692" s="247"/>
      <c r="N692" s="247"/>
      <c r="O692" s="247"/>
      <c r="P692" s="247"/>
      <c r="Q692" s="247">
        <v>12</v>
      </c>
      <c r="R692" s="247">
        <f>'3-a. Rate Class Allocation'!S10</f>
        <v>122.11575413403162</v>
      </c>
      <c r="S692" s="247">
        <f t="shared" ref="S692:V692" si="2001">S501/R501*R692</f>
        <v>138.80124005925217</v>
      </c>
      <c r="T692" s="247">
        <f t="shared" si="2001"/>
        <v>138.80124005925217</v>
      </c>
      <c r="U692" s="247">
        <f t="shared" si="2001"/>
        <v>138.80124005925217</v>
      </c>
      <c r="V692" s="247">
        <f t="shared" si="2001"/>
        <v>138.80124005925217</v>
      </c>
      <c r="W692" s="247"/>
      <c r="X692" s="247"/>
      <c r="Y692" s="247"/>
      <c r="Z692" s="247"/>
      <c r="AA692" s="247"/>
      <c r="AB692" s="247"/>
      <c r="AC692" s="247"/>
      <c r="AD692" s="247"/>
      <c r="AE692" s="369"/>
      <c r="AF692" s="353">
        <f>'3-a. Rate Class Allocation'!O10</f>
        <v>0.22358606086507113</v>
      </c>
      <c r="AG692" s="353">
        <f>'3-a. Rate Class Allocation'!P10</f>
        <v>0.70076696877263056</v>
      </c>
      <c r="AH692" s="353"/>
      <c r="AI692" s="353"/>
      <c r="AJ692" s="353"/>
      <c r="AK692" s="353"/>
      <c r="AL692" s="358"/>
      <c r="AM692" s="358"/>
      <c r="AN692" s="358"/>
      <c r="AO692" s="358"/>
      <c r="AP692" s="358"/>
      <c r="AQ692" s="358"/>
      <c r="AR692" s="358"/>
      <c r="AS692" s="248">
        <f>SUM(AE692:AR692)</f>
        <v>0.92435302963770172</v>
      </c>
    </row>
    <row r="693" spans="1:45" outlineLevel="1">
      <c r="A693" s="456"/>
      <c r="B693" s="246" t="s">
        <v>958</v>
      </c>
      <c r="C693" s="243" t="s">
        <v>145</v>
      </c>
      <c r="D693" s="247">
        <f>'3-a. Rate Class Allocation'!R11</f>
        <v>151216.54000697914</v>
      </c>
      <c r="E693" s="247">
        <f>E501/D501*D693</f>
        <v>160621.8688390445</v>
      </c>
      <c r="F693" s="247">
        <f t="shared" ref="F693:H693" si="2002">F501/E501*E693</f>
        <v>160621.8688390445</v>
      </c>
      <c r="G693" s="247">
        <f t="shared" si="2002"/>
        <v>160621.8688390445</v>
      </c>
      <c r="H693" s="247">
        <f t="shared" si="2002"/>
        <v>160621.8688390445</v>
      </c>
      <c r="I693" s="247"/>
      <c r="J693" s="247"/>
      <c r="K693" s="247"/>
      <c r="L693" s="247"/>
      <c r="M693" s="247"/>
      <c r="N693" s="247"/>
      <c r="O693" s="247"/>
      <c r="P693" s="247"/>
      <c r="Q693" s="247">
        <f>Q692</f>
        <v>12</v>
      </c>
      <c r="R693" s="247">
        <f>'3-a. Rate Class Allocation'!S11</f>
        <v>22.575325722940956</v>
      </c>
      <c r="S693" s="247">
        <f t="shared" ref="S693:V693" si="2003">S502/R502*R693</f>
        <v>25.659942300700159</v>
      </c>
      <c r="T693" s="247">
        <f t="shared" si="2003"/>
        <v>25.659942300700159</v>
      </c>
      <c r="U693" s="247">
        <f t="shared" si="2003"/>
        <v>25.659942300700159</v>
      </c>
      <c r="V693" s="247">
        <f t="shared" si="2003"/>
        <v>25.659942300700159</v>
      </c>
      <c r="W693" s="247"/>
      <c r="X693" s="247"/>
      <c r="Y693" s="247"/>
      <c r="Z693" s="247"/>
      <c r="AA693" s="247"/>
      <c r="AB693" s="247"/>
      <c r="AC693" s="247"/>
      <c r="AD693" s="247"/>
      <c r="AE693" s="354">
        <f>AE692</f>
        <v>0</v>
      </c>
      <c r="AF693" s="354">
        <f t="shared" ref="AF693" si="2004">AF692</f>
        <v>0.22358606086507113</v>
      </c>
      <c r="AG693" s="354">
        <f t="shared" ref="AG693" si="2005">AG692</f>
        <v>0.70076696877263056</v>
      </c>
      <c r="AH693" s="354">
        <f t="shared" ref="AH693" si="2006">AH692</f>
        <v>0</v>
      </c>
      <c r="AI693" s="354">
        <f t="shared" ref="AI693" si="2007">AI692</f>
        <v>0</v>
      </c>
      <c r="AJ693" s="354">
        <f t="shared" ref="AJ693" si="2008">AJ692</f>
        <v>0</v>
      </c>
      <c r="AK693" s="354">
        <f t="shared" ref="AK693" si="2009">AK692</f>
        <v>0</v>
      </c>
      <c r="AL693" s="354">
        <f t="shared" ref="AL693" si="2010">AL692</f>
        <v>0</v>
      </c>
      <c r="AM693" s="354">
        <f t="shared" ref="AM693" si="2011">AM692</f>
        <v>0</v>
      </c>
      <c r="AN693" s="354">
        <f t="shared" ref="AN693" si="2012">AN692</f>
        <v>0</v>
      </c>
      <c r="AO693" s="354">
        <f t="shared" ref="AO693" si="2013">AO692</f>
        <v>0</v>
      </c>
      <c r="AP693" s="354">
        <f t="shared" ref="AP693" si="2014">AP692</f>
        <v>0</v>
      </c>
      <c r="AQ693" s="354">
        <f t="shared" ref="AQ693" si="2015">AQ692</f>
        <v>0</v>
      </c>
      <c r="AR693" s="354">
        <f t="shared" ref="AR693" si="2016">AR692</f>
        <v>0</v>
      </c>
      <c r="AS693" s="258"/>
    </row>
    <row r="694" spans="1:45" outlineLevel="1">
      <c r="A694" s="456"/>
      <c r="B694" s="246"/>
      <c r="C694" s="243"/>
      <c r="D694" s="243"/>
      <c r="E694" s="243"/>
      <c r="F694" s="243"/>
      <c r="G694" s="243"/>
      <c r="H694" s="243"/>
      <c r="I694" s="243"/>
      <c r="J694" s="243"/>
      <c r="K694" s="243"/>
      <c r="L694" s="243"/>
      <c r="M694" s="243"/>
      <c r="N694" s="243"/>
      <c r="O694" s="243"/>
      <c r="P694" s="243"/>
      <c r="Q694" s="243"/>
      <c r="R694" s="243"/>
      <c r="S694" s="243"/>
      <c r="T694" s="243"/>
      <c r="U694" s="243"/>
      <c r="V694" s="243"/>
      <c r="W694" s="243"/>
      <c r="X694" s="243"/>
      <c r="Y694" s="243"/>
      <c r="Z694" s="243"/>
      <c r="AA694" s="243"/>
      <c r="AB694" s="243"/>
      <c r="AC694" s="243"/>
      <c r="AD694" s="243"/>
      <c r="AE694" s="355"/>
      <c r="AF694" s="368"/>
      <c r="AG694" s="368"/>
      <c r="AH694" s="368"/>
      <c r="AI694" s="368"/>
      <c r="AJ694" s="368"/>
      <c r="AK694" s="368"/>
      <c r="AL694" s="368"/>
      <c r="AM694" s="368"/>
      <c r="AN694" s="368"/>
      <c r="AO694" s="368"/>
      <c r="AP694" s="368"/>
      <c r="AQ694" s="368"/>
      <c r="AR694" s="368"/>
      <c r="AS694" s="258"/>
    </row>
    <row r="695" spans="1:45" hidden="1" outlineLevel="1">
      <c r="A695" s="456">
        <v>27</v>
      </c>
      <c r="B695" s="371" t="s">
        <v>1002</v>
      </c>
      <c r="C695" s="243" t="s">
        <v>22</v>
      </c>
      <c r="D695" s="247"/>
      <c r="E695" s="247"/>
      <c r="F695" s="247"/>
      <c r="G695" s="247"/>
      <c r="H695" s="247"/>
      <c r="I695" s="247"/>
      <c r="J695" s="247"/>
      <c r="K695" s="247"/>
      <c r="L695" s="247"/>
      <c r="M695" s="247"/>
      <c r="N695" s="247"/>
      <c r="O695" s="247"/>
      <c r="P695" s="247"/>
      <c r="Q695" s="247">
        <v>12</v>
      </c>
      <c r="R695" s="247"/>
      <c r="S695" s="247"/>
      <c r="T695" s="247"/>
      <c r="U695" s="247"/>
      <c r="V695" s="247"/>
      <c r="W695" s="247"/>
      <c r="X695" s="247"/>
      <c r="Y695" s="247"/>
      <c r="Z695" s="247"/>
      <c r="AA695" s="247"/>
      <c r="AB695" s="247"/>
      <c r="AC695" s="247"/>
      <c r="AD695" s="247"/>
      <c r="AE695" s="369"/>
      <c r="AF695" s="353"/>
      <c r="AG695" s="353"/>
      <c r="AH695" s="353"/>
      <c r="AI695" s="353"/>
      <c r="AJ695" s="353"/>
      <c r="AK695" s="353"/>
      <c r="AL695" s="358"/>
      <c r="AM695" s="358"/>
      <c r="AN695" s="358"/>
      <c r="AO695" s="358"/>
      <c r="AP695" s="358"/>
      <c r="AQ695" s="358"/>
      <c r="AR695" s="358"/>
      <c r="AS695" s="248">
        <f>SUM(AE695:AR695)</f>
        <v>0</v>
      </c>
    </row>
    <row r="696" spans="1:45" hidden="1" outlineLevel="1">
      <c r="A696" s="456"/>
      <c r="B696" s="246" t="s">
        <v>958</v>
      </c>
      <c r="C696" s="243" t="s">
        <v>145</v>
      </c>
      <c r="D696" s="247"/>
      <c r="E696" s="247"/>
      <c r="F696" s="247"/>
      <c r="G696" s="247"/>
      <c r="H696" s="247"/>
      <c r="I696" s="247"/>
      <c r="J696" s="247"/>
      <c r="K696" s="247"/>
      <c r="L696" s="247"/>
      <c r="M696" s="247"/>
      <c r="N696" s="247"/>
      <c r="O696" s="247"/>
      <c r="P696" s="247"/>
      <c r="Q696" s="247">
        <f>Q695</f>
        <v>12</v>
      </c>
      <c r="R696" s="247"/>
      <c r="S696" s="247"/>
      <c r="T696" s="247"/>
      <c r="U696" s="247"/>
      <c r="V696" s="247"/>
      <c r="W696" s="247"/>
      <c r="X696" s="247"/>
      <c r="Y696" s="247"/>
      <c r="Z696" s="247"/>
      <c r="AA696" s="247"/>
      <c r="AB696" s="247"/>
      <c r="AC696" s="247"/>
      <c r="AD696" s="247"/>
      <c r="AE696" s="354">
        <f>AE695</f>
        <v>0</v>
      </c>
      <c r="AF696" s="354">
        <f t="shared" ref="AF696" si="2017">AF695</f>
        <v>0</v>
      </c>
      <c r="AG696" s="354">
        <f t="shared" ref="AG696" si="2018">AG695</f>
        <v>0</v>
      </c>
      <c r="AH696" s="354">
        <f t="shared" ref="AH696" si="2019">AH695</f>
        <v>0</v>
      </c>
      <c r="AI696" s="354">
        <f t="shared" ref="AI696" si="2020">AI695</f>
        <v>0</v>
      </c>
      <c r="AJ696" s="354">
        <f t="shared" ref="AJ696" si="2021">AJ695</f>
        <v>0</v>
      </c>
      <c r="AK696" s="354">
        <f t="shared" ref="AK696" si="2022">AK695</f>
        <v>0</v>
      </c>
      <c r="AL696" s="354">
        <f t="shared" ref="AL696" si="2023">AL695</f>
        <v>0</v>
      </c>
      <c r="AM696" s="354">
        <f t="shared" ref="AM696" si="2024">AM695</f>
        <v>0</v>
      </c>
      <c r="AN696" s="354">
        <f t="shared" ref="AN696" si="2025">AN695</f>
        <v>0</v>
      </c>
      <c r="AO696" s="354">
        <f t="shared" ref="AO696" si="2026">AO695</f>
        <v>0</v>
      </c>
      <c r="AP696" s="354">
        <f t="shared" ref="AP696" si="2027">AP695</f>
        <v>0</v>
      </c>
      <c r="AQ696" s="354">
        <f t="shared" ref="AQ696" si="2028">AQ695</f>
        <v>0</v>
      </c>
      <c r="AR696" s="354">
        <f t="shared" ref="AR696" si="2029">AR695</f>
        <v>0</v>
      </c>
      <c r="AS696" s="258"/>
    </row>
    <row r="697" spans="1:45" hidden="1" outlineLevel="1">
      <c r="A697" s="456"/>
      <c r="B697" s="246"/>
      <c r="C697" s="243"/>
      <c r="D697" s="243"/>
      <c r="E697" s="243"/>
      <c r="F697" s="243"/>
      <c r="G697" s="243"/>
      <c r="H697" s="243"/>
      <c r="I697" s="243"/>
      <c r="J697" s="243"/>
      <c r="K697" s="243"/>
      <c r="L697" s="243"/>
      <c r="M697" s="243"/>
      <c r="N697" s="243"/>
      <c r="O697" s="243"/>
      <c r="P697" s="243"/>
      <c r="Q697" s="243"/>
      <c r="R697" s="243"/>
      <c r="S697" s="243"/>
      <c r="T697" s="243"/>
      <c r="U697" s="243"/>
      <c r="V697" s="243"/>
      <c r="W697" s="243"/>
      <c r="X697" s="243"/>
      <c r="Y697" s="243"/>
      <c r="Z697" s="243"/>
      <c r="AA697" s="243"/>
      <c r="AB697" s="243"/>
      <c r="AC697" s="243"/>
      <c r="AD697" s="243"/>
      <c r="AE697" s="355"/>
      <c r="AF697" s="368"/>
      <c r="AG697" s="368"/>
      <c r="AH697" s="368"/>
      <c r="AI697" s="368"/>
      <c r="AJ697" s="368"/>
      <c r="AK697" s="368"/>
      <c r="AL697" s="368"/>
      <c r="AM697" s="368"/>
      <c r="AN697" s="368"/>
      <c r="AO697" s="368"/>
      <c r="AP697" s="368"/>
      <c r="AQ697" s="368"/>
      <c r="AR697" s="368"/>
      <c r="AS697" s="258"/>
    </row>
    <row r="698" spans="1:45" ht="30" hidden="1" outlineLevel="1">
      <c r="A698" s="456">
        <v>28</v>
      </c>
      <c r="B698" s="371" t="s">
        <v>1003</v>
      </c>
      <c r="C698" s="243" t="s">
        <v>22</v>
      </c>
      <c r="D698" s="247"/>
      <c r="E698" s="247"/>
      <c r="F698" s="247"/>
      <c r="G698" s="247"/>
      <c r="H698" s="247"/>
      <c r="I698" s="247"/>
      <c r="J698" s="247"/>
      <c r="K698" s="247"/>
      <c r="L698" s="247"/>
      <c r="M698" s="247"/>
      <c r="N698" s="247"/>
      <c r="O698" s="247"/>
      <c r="P698" s="247"/>
      <c r="Q698" s="247">
        <v>12</v>
      </c>
      <c r="R698" s="247"/>
      <c r="S698" s="247"/>
      <c r="T698" s="247"/>
      <c r="U698" s="247"/>
      <c r="V698" s="247"/>
      <c r="W698" s="247"/>
      <c r="X698" s="247"/>
      <c r="Y698" s="247"/>
      <c r="Z698" s="247"/>
      <c r="AA698" s="247"/>
      <c r="AB698" s="247"/>
      <c r="AC698" s="247"/>
      <c r="AD698" s="247"/>
      <c r="AE698" s="369"/>
      <c r="AF698" s="353"/>
      <c r="AG698" s="353"/>
      <c r="AH698" s="353"/>
      <c r="AI698" s="353"/>
      <c r="AJ698" s="353"/>
      <c r="AK698" s="353"/>
      <c r="AL698" s="358"/>
      <c r="AM698" s="358"/>
      <c r="AN698" s="358"/>
      <c r="AO698" s="358"/>
      <c r="AP698" s="358"/>
      <c r="AQ698" s="358"/>
      <c r="AR698" s="358"/>
      <c r="AS698" s="248">
        <f>SUM(AE698:AR698)</f>
        <v>0</v>
      </c>
    </row>
    <row r="699" spans="1:45" hidden="1" outlineLevel="1">
      <c r="A699" s="456"/>
      <c r="B699" s="246" t="s">
        <v>958</v>
      </c>
      <c r="C699" s="243" t="s">
        <v>145</v>
      </c>
      <c r="D699" s="247"/>
      <c r="E699" s="247"/>
      <c r="F699" s="247"/>
      <c r="G699" s="247"/>
      <c r="H699" s="247"/>
      <c r="I699" s="247"/>
      <c r="J699" s="247"/>
      <c r="K699" s="247"/>
      <c r="L699" s="247"/>
      <c r="M699" s="247"/>
      <c r="N699" s="247"/>
      <c r="O699" s="247"/>
      <c r="P699" s="247"/>
      <c r="Q699" s="247">
        <f>Q698</f>
        <v>12</v>
      </c>
      <c r="R699" s="247"/>
      <c r="S699" s="247"/>
      <c r="T699" s="247"/>
      <c r="U699" s="247"/>
      <c r="V699" s="247"/>
      <c r="W699" s="247"/>
      <c r="X699" s="247"/>
      <c r="Y699" s="247"/>
      <c r="Z699" s="247"/>
      <c r="AA699" s="247"/>
      <c r="AB699" s="247"/>
      <c r="AC699" s="247"/>
      <c r="AD699" s="247"/>
      <c r="AE699" s="354">
        <f>AE698</f>
        <v>0</v>
      </c>
      <c r="AF699" s="354">
        <f t="shared" ref="AF699" si="2030">AF698</f>
        <v>0</v>
      </c>
      <c r="AG699" s="354">
        <f t="shared" ref="AG699" si="2031">AG698</f>
        <v>0</v>
      </c>
      <c r="AH699" s="354">
        <f t="shared" ref="AH699" si="2032">AH698</f>
        <v>0</v>
      </c>
      <c r="AI699" s="354">
        <f t="shared" ref="AI699" si="2033">AI698</f>
        <v>0</v>
      </c>
      <c r="AJ699" s="354">
        <f t="shared" ref="AJ699" si="2034">AJ698</f>
        <v>0</v>
      </c>
      <c r="AK699" s="354">
        <f t="shared" ref="AK699" si="2035">AK698</f>
        <v>0</v>
      </c>
      <c r="AL699" s="354">
        <f t="shared" ref="AL699" si="2036">AL698</f>
        <v>0</v>
      </c>
      <c r="AM699" s="354">
        <f t="shared" ref="AM699" si="2037">AM698</f>
        <v>0</v>
      </c>
      <c r="AN699" s="354">
        <f t="shared" ref="AN699" si="2038">AN698</f>
        <v>0</v>
      </c>
      <c r="AO699" s="354">
        <f t="shared" ref="AO699" si="2039">AO698</f>
        <v>0</v>
      </c>
      <c r="AP699" s="354">
        <f t="shared" ref="AP699" si="2040">AP698</f>
        <v>0</v>
      </c>
      <c r="AQ699" s="354">
        <f t="shared" ref="AQ699" si="2041">AQ698</f>
        <v>0</v>
      </c>
      <c r="AR699" s="354">
        <f t="shared" ref="AR699" si="2042">AR698</f>
        <v>0</v>
      </c>
      <c r="AS699" s="258"/>
    </row>
    <row r="700" spans="1:45" hidden="1" outlineLevel="1">
      <c r="A700" s="456"/>
      <c r="B700" s="246"/>
      <c r="C700" s="243"/>
      <c r="D700" s="243"/>
      <c r="E700" s="243"/>
      <c r="F700" s="243"/>
      <c r="G700" s="243"/>
      <c r="H700" s="243"/>
      <c r="I700" s="243"/>
      <c r="J700" s="243"/>
      <c r="K700" s="243"/>
      <c r="L700" s="243"/>
      <c r="M700" s="243"/>
      <c r="N700" s="243"/>
      <c r="O700" s="243"/>
      <c r="P700" s="243"/>
      <c r="Q700" s="243"/>
      <c r="R700" s="243"/>
      <c r="S700" s="243"/>
      <c r="T700" s="243"/>
      <c r="U700" s="243"/>
      <c r="V700" s="243"/>
      <c r="W700" s="243"/>
      <c r="X700" s="243"/>
      <c r="Y700" s="243"/>
      <c r="Z700" s="243"/>
      <c r="AA700" s="243"/>
      <c r="AB700" s="243"/>
      <c r="AC700" s="243"/>
      <c r="AD700" s="243"/>
      <c r="AE700" s="355"/>
      <c r="AF700" s="368"/>
      <c r="AG700" s="368"/>
      <c r="AH700" s="368"/>
      <c r="AI700" s="368"/>
      <c r="AJ700" s="368"/>
      <c r="AK700" s="368"/>
      <c r="AL700" s="368"/>
      <c r="AM700" s="368"/>
      <c r="AN700" s="368"/>
      <c r="AO700" s="368"/>
      <c r="AP700" s="368"/>
      <c r="AQ700" s="368"/>
      <c r="AR700" s="368"/>
      <c r="AS700" s="258"/>
    </row>
    <row r="701" spans="1:45" ht="30" hidden="1" outlineLevel="1">
      <c r="A701" s="456">
        <v>29</v>
      </c>
      <c r="B701" s="371" t="s">
        <v>1004</v>
      </c>
      <c r="C701" s="243" t="s">
        <v>22</v>
      </c>
      <c r="D701" s="247"/>
      <c r="E701" s="247"/>
      <c r="F701" s="247"/>
      <c r="G701" s="247"/>
      <c r="H701" s="247"/>
      <c r="I701" s="247"/>
      <c r="J701" s="247"/>
      <c r="K701" s="247"/>
      <c r="L701" s="247"/>
      <c r="M701" s="247"/>
      <c r="N701" s="247"/>
      <c r="O701" s="247"/>
      <c r="P701" s="247"/>
      <c r="Q701" s="247">
        <v>3</v>
      </c>
      <c r="R701" s="247"/>
      <c r="S701" s="247"/>
      <c r="T701" s="247"/>
      <c r="U701" s="247"/>
      <c r="V701" s="247"/>
      <c r="W701" s="247"/>
      <c r="X701" s="247"/>
      <c r="Y701" s="247"/>
      <c r="Z701" s="247"/>
      <c r="AA701" s="247"/>
      <c r="AB701" s="247"/>
      <c r="AC701" s="247"/>
      <c r="AD701" s="247"/>
      <c r="AE701" s="369"/>
      <c r="AF701" s="353"/>
      <c r="AG701" s="353"/>
      <c r="AH701" s="353"/>
      <c r="AI701" s="353"/>
      <c r="AJ701" s="353"/>
      <c r="AK701" s="353"/>
      <c r="AL701" s="358"/>
      <c r="AM701" s="358"/>
      <c r="AN701" s="358"/>
      <c r="AO701" s="358"/>
      <c r="AP701" s="358"/>
      <c r="AQ701" s="358"/>
      <c r="AR701" s="358"/>
      <c r="AS701" s="248">
        <f>SUM(AE701:AR701)</f>
        <v>0</v>
      </c>
    </row>
    <row r="702" spans="1:45" hidden="1" outlineLevel="1">
      <c r="A702" s="456"/>
      <c r="B702" s="246" t="s">
        <v>958</v>
      </c>
      <c r="C702" s="243" t="s">
        <v>145</v>
      </c>
      <c r="D702" s="247"/>
      <c r="E702" s="247"/>
      <c r="F702" s="247"/>
      <c r="G702" s="247"/>
      <c r="H702" s="247"/>
      <c r="I702" s="247"/>
      <c r="J702" s="247"/>
      <c r="K702" s="247"/>
      <c r="L702" s="247"/>
      <c r="M702" s="247"/>
      <c r="N702" s="247"/>
      <c r="O702" s="247"/>
      <c r="P702" s="247"/>
      <c r="Q702" s="247">
        <f>Q701</f>
        <v>3</v>
      </c>
      <c r="R702" s="247"/>
      <c r="S702" s="247"/>
      <c r="T702" s="247"/>
      <c r="U702" s="247"/>
      <c r="V702" s="247"/>
      <c r="W702" s="247"/>
      <c r="X702" s="247"/>
      <c r="Y702" s="247"/>
      <c r="Z702" s="247"/>
      <c r="AA702" s="247"/>
      <c r="AB702" s="247"/>
      <c r="AC702" s="247"/>
      <c r="AD702" s="247"/>
      <c r="AE702" s="354">
        <f>AE701</f>
        <v>0</v>
      </c>
      <c r="AF702" s="354">
        <f t="shared" ref="AF702" si="2043">AF701</f>
        <v>0</v>
      </c>
      <c r="AG702" s="354">
        <f t="shared" ref="AG702" si="2044">AG701</f>
        <v>0</v>
      </c>
      <c r="AH702" s="354">
        <f t="shared" ref="AH702" si="2045">AH701</f>
        <v>0</v>
      </c>
      <c r="AI702" s="354">
        <f t="shared" ref="AI702" si="2046">AI701</f>
        <v>0</v>
      </c>
      <c r="AJ702" s="354">
        <f t="shared" ref="AJ702" si="2047">AJ701</f>
        <v>0</v>
      </c>
      <c r="AK702" s="354">
        <f t="shared" ref="AK702" si="2048">AK701</f>
        <v>0</v>
      </c>
      <c r="AL702" s="354">
        <f t="shared" ref="AL702" si="2049">AL701</f>
        <v>0</v>
      </c>
      <c r="AM702" s="354">
        <f t="shared" ref="AM702" si="2050">AM701</f>
        <v>0</v>
      </c>
      <c r="AN702" s="354">
        <f t="shared" ref="AN702" si="2051">AN701</f>
        <v>0</v>
      </c>
      <c r="AO702" s="354">
        <f t="shared" ref="AO702" si="2052">AO701</f>
        <v>0</v>
      </c>
      <c r="AP702" s="354">
        <f t="shared" ref="AP702" si="2053">AP701</f>
        <v>0</v>
      </c>
      <c r="AQ702" s="354">
        <f t="shared" ref="AQ702" si="2054">AQ701</f>
        <v>0</v>
      </c>
      <c r="AR702" s="354">
        <f t="shared" ref="AR702" si="2055">AR701</f>
        <v>0</v>
      </c>
      <c r="AS702" s="258"/>
    </row>
    <row r="703" spans="1:45" hidden="1" outlineLevel="1">
      <c r="A703" s="456"/>
      <c r="B703" s="246"/>
      <c r="C703" s="243"/>
      <c r="D703" s="243"/>
      <c r="E703" s="243"/>
      <c r="F703" s="243"/>
      <c r="G703" s="243"/>
      <c r="H703" s="243"/>
      <c r="I703" s="243"/>
      <c r="J703" s="243"/>
      <c r="K703" s="243"/>
      <c r="L703" s="243"/>
      <c r="M703" s="243"/>
      <c r="N703" s="243"/>
      <c r="O703" s="243"/>
      <c r="P703" s="243"/>
      <c r="Q703" s="243"/>
      <c r="R703" s="243"/>
      <c r="S703" s="243"/>
      <c r="T703" s="243"/>
      <c r="U703" s="243"/>
      <c r="V703" s="243"/>
      <c r="W703" s="243"/>
      <c r="X703" s="243"/>
      <c r="Y703" s="243"/>
      <c r="Z703" s="243"/>
      <c r="AA703" s="243"/>
      <c r="AB703" s="243"/>
      <c r="AC703" s="243"/>
      <c r="AD703" s="243"/>
      <c r="AE703" s="355"/>
      <c r="AF703" s="368"/>
      <c r="AG703" s="368"/>
      <c r="AH703" s="368"/>
      <c r="AI703" s="368"/>
      <c r="AJ703" s="368"/>
      <c r="AK703" s="368"/>
      <c r="AL703" s="368"/>
      <c r="AM703" s="368"/>
      <c r="AN703" s="368"/>
      <c r="AO703" s="368"/>
      <c r="AP703" s="368"/>
      <c r="AQ703" s="368"/>
      <c r="AR703" s="368"/>
      <c r="AS703" s="258"/>
    </row>
    <row r="704" spans="1:45" ht="30" hidden="1" outlineLevel="1">
      <c r="A704" s="456">
        <v>30</v>
      </c>
      <c r="B704" s="371" t="s">
        <v>1005</v>
      </c>
      <c r="C704" s="243" t="s">
        <v>22</v>
      </c>
      <c r="D704" s="247"/>
      <c r="E704" s="247"/>
      <c r="F704" s="247"/>
      <c r="G704" s="247"/>
      <c r="H704" s="247"/>
      <c r="I704" s="247"/>
      <c r="J704" s="247"/>
      <c r="K704" s="247"/>
      <c r="L704" s="247"/>
      <c r="M704" s="247"/>
      <c r="N704" s="247"/>
      <c r="O704" s="247"/>
      <c r="P704" s="247"/>
      <c r="Q704" s="247">
        <v>12</v>
      </c>
      <c r="R704" s="247"/>
      <c r="S704" s="247"/>
      <c r="T704" s="247"/>
      <c r="U704" s="247"/>
      <c r="V704" s="247"/>
      <c r="W704" s="247"/>
      <c r="X704" s="247"/>
      <c r="Y704" s="247"/>
      <c r="Z704" s="247"/>
      <c r="AA704" s="247"/>
      <c r="AB704" s="247"/>
      <c r="AC704" s="247"/>
      <c r="AD704" s="247"/>
      <c r="AE704" s="369"/>
      <c r="AF704" s="353"/>
      <c r="AG704" s="353"/>
      <c r="AH704" s="353"/>
      <c r="AI704" s="353"/>
      <c r="AJ704" s="353"/>
      <c r="AK704" s="353"/>
      <c r="AL704" s="358"/>
      <c r="AM704" s="358"/>
      <c r="AN704" s="358"/>
      <c r="AO704" s="358"/>
      <c r="AP704" s="358"/>
      <c r="AQ704" s="358"/>
      <c r="AR704" s="358"/>
      <c r="AS704" s="248">
        <f>SUM(AE704:AR704)</f>
        <v>0</v>
      </c>
    </row>
    <row r="705" spans="1:45" hidden="1" outlineLevel="1">
      <c r="A705" s="456"/>
      <c r="B705" s="246" t="s">
        <v>958</v>
      </c>
      <c r="C705" s="243" t="s">
        <v>145</v>
      </c>
      <c r="D705" s="247"/>
      <c r="E705" s="247"/>
      <c r="F705" s="247"/>
      <c r="G705" s="247"/>
      <c r="H705" s="247"/>
      <c r="I705" s="247"/>
      <c r="J705" s="247"/>
      <c r="K705" s="247"/>
      <c r="L705" s="247"/>
      <c r="M705" s="247"/>
      <c r="N705" s="247"/>
      <c r="O705" s="247"/>
      <c r="P705" s="247"/>
      <c r="Q705" s="247">
        <f>Q704</f>
        <v>12</v>
      </c>
      <c r="R705" s="247"/>
      <c r="S705" s="247"/>
      <c r="T705" s="247"/>
      <c r="U705" s="247"/>
      <c r="V705" s="247"/>
      <c r="W705" s="247"/>
      <c r="X705" s="247"/>
      <c r="Y705" s="247"/>
      <c r="Z705" s="247"/>
      <c r="AA705" s="247"/>
      <c r="AB705" s="247"/>
      <c r="AC705" s="247"/>
      <c r="AD705" s="247"/>
      <c r="AE705" s="354">
        <f>AE704</f>
        <v>0</v>
      </c>
      <c r="AF705" s="354">
        <f t="shared" ref="AF705" si="2056">AF704</f>
        <v>0</v>
      </c>
      <c r="AG705" s="354">
        <f t="shared" ref="AG705" si="2057">AG704</f>
        <v>0</v>
      </c>
      <c r="AH705" s="354">
        <f t="shared" ref="AH705" si="2058">AH704</f>
        <v>0</v>
      </c>
      <c r="AI705" s="354">
        <f t="shared" ref="AI705" si="2059">AI704</f>
        <v>0</v>
      </c>
      <c r="AJ705" s="354">
        <f t="shared" ref="AJ705" si="2060">AJ704</f>
        <v>0</v>
      </c>
      <c r="AK705" s="354">
        <f t="shared" ref="AK705" si="2061">AK704</f>
        <v>0</v>
      </c>
      <c r="AL705" s="354">
        <f t="shared" ref="AL705" si="2062">AL704</f>
        <v>0</v>
      </c>
      <c r="AM705" s="354">
        <f t="shared" ref="AM705" si="2063">AM704</f>
        <v>0</v>
      </c>
      <c r="AN705" s="354">
        <f t="shared" ref="AN705" si="2064">AN704</f>
        <v>0</v>
      </c>
      <c r="AO705" s="354">
        <f t="shared" ref="AO705" si="2065">AO704</f>
        <v>0</v>
      </c>
      <c r="AP705" s="354">
        <f t="shared" ref="AP705" si="2066">AP704</f>
        <v>0</v>
      </c>
      <c r="AQ705" s="354">
        <f t="shared" ref="AQ705" si="2067">AQ704</f>
        <v>0</v>
      </c>
      <c r="AR705" s="354">
        <f t="shared" ref="AR705" si="2068">AR704</f>
        <v>0</v>
      </c>
      <c r="AS705" s="258"/>
    </row>
    <row r="706" spans="1:45" hidden="1" outlineLevel="1">
      <c r="A706" s="456"/>
      <c r="B706" s="246"/>
      <c r="C706" s="243"/>
      <c r="D706" s="243"/>
      <c r="E706" s="243"/>
      <c r="F706" s="243"/>
      <c r="G706" s="243"/>
      <c r="H706" s="243"/>
      <c r="I706" s="243"/>
      <c r="J706" s="243"/>
      <c r="K706" s="243"/>
      <c r="L706" s="243"/>
      <c r="M706" s="243"/>
      <c r="N706" s="243"/>
      <c r="O706" s="243"/>
      <c r="P706" s="243"/>
      <c r="Q706" s="243"/>
      <c r="R706" s="243"/>
      <c r="S706" s="243"/>
      <c r="T706" s="243"/>
      <c r="U706" s="243"/>
      <c r="V706" s="243"/>
      <c r="W706" s="243"/>
      <c r="X706" s="243"/>
      <c r="Y706" s="243"/>
      <c r="Z706" s="243"/>
      <c r="AA706" s="243"/>
      <c r="AB706" s="243"/>
      <c r="AC706" s="243"/>
      <c r="AD706" s="243"/>
      <c r="AE706" s="355"/>
      <c r="AF706" s="368"/>
      <c r="AG706" s="368"/>
      <c r="AH706" s="368"/>
      <c r="AI706" s="368"/>
      <c r="AJ706" s="368"/>
      <c r="AK706" s="368"/>
      <c r="AL706" s="368"/>
      <c r="AM706" s="368"/>
      <c r="AN706" s="368"/>
      <c r="AO706" s="368"/>
      <c r="AP706" s="368"/>
      <c r="AQ706" s="368"/>
      <c r="AR706" s="368"/>
      <c r="AS706" s="258"/>
    </row>
    <row r="707" spans="1:45" hidden="1" outlineLevel="1">
      <c r="A707" s="456">
        <v>31</v>
      </c>
      <c r="B707" s="371" t="s">
        <v>1006</v>
      </c>
      <c r="C707" s="243" t="s">
        <v>22</v>
      </c>
      <c r="D707" s="247"/>
      <c r="E707" s="247"/>
      <c r="F707" s="247"/>
      <c r="G707" s="247"/>
      <c r="H707" s="247"/>
      <c r="I707" s="247"/>
      <c r="J707" s="247"/>
      <c r="K707" s="247"/>
      <c r="L707" s="247"/>
      <c r="M707" s="247"/>
      <c r="N707" s="247"/>
      <c r="O707" s="247"/>
      <c r="P707" s="247"/>
      <c r="Q707" s="247">
        <v>12</v>
      </c>
      <c r="R707" s="247"/>
      <c r="S707" s="247"/>
      <c r="T707" s="247"/>
      <c r="U707" s="247"/>
      <c r="V707" s="247"/>
      <c r="W707" s="247"/>
      <c r="X707" s="247"/>
      <c r="Y707" s="247"/>
      <c r="Z707" s="247"/>
      <c r="AA707" s="247"/>
      <c r="AB707" s="247"/>
      <c r="AC707" s="247"/>
      <c r="AD707" s="247"/>
      <c r="AE707" s="369"/>
      <c r="AF707" s="353"/>
      <c r="AG707" s="353"/>
      <c r="AH707" s="353"/>
      <c r="AI707" s="353"/>
      <c r="AJ707" s="353"/>
      <c r="AK707" s="353"/>
      <c r="AL707" s="358"/>
      <c r="AM707" s="358"/>
      <c r="AN707" s="358"/>
      <c r="AO707" s="358"/>
      <c r="AP707" s="358"/>
      <c r="AQ707" s="358"/>
      <c r="AR707" s="358"/>
      <c r="AS707" s="248">
        <f>SUM(AE707:AR707)</f>
        <v>0</v>
      </c>
    </row>
    <row r="708" spans="1:45" hidden="1" outlineLevel="1">
      <c r="A708" s="456"/>
      <c r="B708" s="246" t="s">
        <v>958</v>
      </c>
      <c r="C708" s="243" t="s">
        <v>145</v>
      </c>
      <c r="D708" s="247"/>
      <c r="E708" s="247"/>
      <c r="F708" s="247"/>
      <c r="G708" s="247"/>
      <c r="H708" s="247"/>
      <c r="I708" s="247"/>
      <c r="J708" s="247"/>
      <c r="K708" s="247"/>
      <c r="L708" s="247"/>
      <c r="M708" s="247"/>
      <c r="N708" s="247"/>
      <c r="O708" s="247"/>
      <c r="P708" s="247"/>
      <c r="Q708" s="247">
        <f>Q707</f>
        <v>12</v>
      </c>
      <c r="R708" s="247"/>
      <c r="S708" s="247"/>
      <c r="T708" s="247"/>
      <c r="U708" s="247"/>
      <c r="V708" s="247"/>
      <c r="W708" s="247"/>
      <c r="X708" s="247"/>
      <c r="Y708" s="247"/>
      <c r="Z708" s="247"/>
      <c r="AA708" s="247"/>
      <c r="AB708" s="247"/>
      <c r="AC708" s="247"/>
      <c r="AD708" s="247"/>
      <c r="AE708" s="354">
        <f>AE707</f>
        <v>0</v>
      </c>
      <c r="AF708" s="354">
        <f t="shared" ref="AF708" si="2069">AF707</f>
        <v>0</v>
      </c>
      <c r="AG708" s="354">
        <f t="shared" ref="AG708" si="2070">AG707</f>
        <v>0</v>
      </c>
      <c r="AH708" s="354">
        <f t="shared" ref="AH708" si="2071">AH707</f>
        <v>0</v>
      </c>
      <c r="AI708" s="354">
        <f t="shared" ref="AI708" si="2072">AI707</f>
        <v>0</v>
      </c>
      <c r="AJ708" s="354">
        <f t="shared" ref="AJ708" si="2073">AJ707</f>
        <v>0</v>
      </c>
      <c r="AK708" s="354">
        <f t="shared" ref="AK708" si="2074">AK707</f>
        <v>0</v>
      </c>
      <c r="AL708" s="354">
        <f t="shared" ref="AL708" si="2075">AL707</f>
        <v>0</v>
      </c>
      <c r="AM708" s="354">
        <f t="shared" ref="AM708" si="2076">AM707</f>
        <v>0</v>
      </c>
      <c r="AN708" s="354">
        <f t="shared" ref="AN708" si="2077">AN707</f>
        <v>0</v>
      </c>
      <c r="AO708" s="354">
        <f t="shared" ref="AO708" si="2078">AO707</f>
        <v>0</v>
      </c>
      <c r="AP708" s="354">
        <f t="shared" ref="AP708" si="2079">AP707</f>
        <v>0</v>
      </c>
      <c r="AQ708" s="354">
        <f t="shared" ref="AQ708" si="2080">AQ707</f>
        <v>0</v>
      </c>
      <c r="AR708" s="354">
        <f t="shared" ref="AR708" si="2081">AR707</f>
        <v>0</v>
      </c>
      <c r="AS708" s="258"/>
    </row>
    <row r="709" spans="1:45" hidden="1" outlineLevel="1">
      <c r="A709" s="456"/>
      <c r="B709" s="371"/>
      <c r="C709" s="243"/>
      <c r="D709" s="243"/>
      <c r="E709" s="243"/>
      <c r="F709" s="243"/>
      <c r="G709" s="243"/>
      <c r="H709" s="243"/>
      <c r="I709" s="243"/>
      <c r="J709" s="243"/>
      <c r="K709" s="243"/>
      <c r="L709" s="243"/>
      <c r="M709" s="243"/>
      <c r="N709" s="243"/>
      <c r="O709" s="243"/>
      <c r="P709" s="243"/>
      <c r="Q709" s="243"/>
      <c r="R709" s="243"/>
      <c r="S709" s="243"/>
      <c r="T709" s="243"/>
      <c r="U709" s="243"/>
      <c r="V709" s="243"/>
      <c r="W709" s="243"/>
      <c r="X709" s="243"/>
      <c r="Y709" s="243"/>
      <c r="Z709" s="243"/>
      <c r="AA709" s="243"/>
      <c r="AB709" s="243"/>
      <c r="AC709" s="243"/>
      <c r="AD709" s="243"/>
      <c r="AE709" s="355"/>
      <c r="AF709" s="368"/>
      <c r="AG709" s="368"/>
      <c r="AH709" s="368"/>
      <c r="AI709" s="368"/>
      <c r="AJ709" s="368"/>
      <c r="AK709" s="368"/>
      <c r="AL709" s="368"/>
      <c r="AM709" s="368"/>
      <c r="AN709" s="368"/>
      <c r="AO709" s="368"/>
      <c r="AP709" s="368"/>
      <c r="AQ709" s="368"/>
      <c r="AR709" s="368"/>
      <c r="AS709" s="258"/>
    </row>
    <row r="710" spans="1:45" hidden="1" outlineLevel="1">
      <c r="A710" s="456">
        <v>32</v>
      </c>
      <c r="B710" s="371" t="s">
        <v>1007</v>
      </c>
      <c r="C710" s="243" t="s">
        <v>22</v>
      </c>
      <c r="D710" s="247"/>
      <c r="E710" s="247"/>
      <c r="F710" s="247"/>
      <c r="G710" s="247"/>
      <c r="H710" s="247"/>
      <c r="I710" s="247"/>
      <c r="J710" s="247"/>
      <c r="K710" s="247"/>
      <c r="L710" s="247"/>
      <c r="M710" s="247"/>
      <c r="N710" s="247"/>
      <c r="O710" s="247"/>
      <c r="P710" s="247"/>
      <c r="Q710" s="247">
        <v>12</v>
      </c>
      <c r="R710" s="247"/>
      <c r="S710" s="247"/>
      <c r="T710" s="247"/>
      <c r="U710" s="247"/>
      <c r="V710" s="247"/>
      <c r="W710" s="247"/>
      <c r="X710" s="247"/>
      <c r="Y710" s="247"/>
      <c r="Z710" s="247"/>
      <c r="AA710" s="247"/>
      <c r="AB710" s="247"/>
      <c r="AC710" s="247"/>
      <c r="AD710" s="247"/>
      <c r="AE710" s="369"/>
      <c r="AF710" s="353"/>
      <c r="AG710" s="353"/>
      <c r="AH710" s="353"/>
      <c r="AI710" s="353"/>
      <c r="AJ710" s="353"/>
      <c r="AK710" s="353"/>
      <c r="AL710" s="358"/>
      <c r="AM710" s="358"/>
      <c r="AN710" s="358"/>
      <c r="AO710" s="358"/>
      <c r="AP710" s="358"/>
      <c r="AQ710" s="358"/>
      <c r="AR710" s="358"/>
      <c r="AS710" s="248">
        <f>SUM(AE710:AR710)</f>
        <v>0</v>
      </c>
    </row>
    <row r="711" spans="1:45" hidden="1" outlineLevel="1">
      <c r="A711" s="456"/>
      <c r="B711" s="246" t="s">
        <v>958</v>
      </c>
      <c r="C711" s="243" t="s">
        <v>145</v>
      </c>
      <c r="D711" s="247"/>
      <c r="E711" s="247"/>
      <c r="F711" s="247"/>
      <c r="G711" s="247"/>
      <c r="H711" s="247"/>
      <c r="I711" s="247"/>
      <c r="J711" s="247"/>
      <c r="K711" s="247"/>
      <c r="L711" s="247"/>
      <c r="M711" s="247"/>
      <c r="N711" s="247"/>
      <c r="O711" s="247"/>
      <c r="P711" s="247"/>
      <c r="Q711" s="247">
        <f>Q710</f>
        <v>12</v>
      </c>
      <c r="R711" s="247"/>
      <c r="S711" s="247"/>
      <c r="T711" s="247"/>
      <c r="U711" s="247"/>
      <c r="V711" s="247"/>
      <c r="W711" s="247"/>
      <c r="X711" s="247"/>
      <c r="Y711" s="247"/>
      <c r="Z711" s="247"/>
      <c r="AA711" s="247"/>
      <c r="AB711" s="247"/>
      <c r="AC711" s="247"/>
      <c r="AD711" s="247"/>
      <c r="AE711" s="354">
        <f>AE710</f>
        <v>0</v>
      </c>
      <c r="AF711" s="354">
        <f t="shared" ref="AF711" si="2082">AF710</f>
        <v>0</v>
      </c>
      <c r="AG711" s="354">
        <f t="shared" ref="AG711" si="2083">AG710</f>
        <v>0</v>
      </c>
      <c r="AH711" s="354">
        <f t="shared" ref="AH711" si="2084">AH710</f>
        <v>0</v>
      </c>
      <c r="AI711" s="354">
        <f t="shared" ref="AI711" si="2085">AI710</f>
        <v>0</v>
      </c>
      <c r="AJ711" s="354">
        <f t="shared" ref="AJ711" si="2086">AJ710</f>
        <v>0</v>
      </c>
      <c r="AK711" s="354">
        <f t="shared" ref="AK711" si="2087">AK710</f>
        <v>0</v>
      </c>
      <c r="AL711" s="354">
        <f t="shared" ref="AL711" si="2088">AL710</f>
        <v>0</v>
      </c>
      <c r="AM711" s="354">
        <f t="shared" ref="AM711" si="2089">AM710</f>
        <v>0</v>
      </c>
      <c r="AN711" s="354">
        <f t="shared" ref="AN711" si="2090">AN710</f>
        <v>0</v>
      </c>
      <c r="AO711" s="354">
        <f t="shared" ref="AO711" si="2091">AO710</f>
        <v>0</v>
      </c>
      <c r="AP711" s="354">
        <f t="shared" ref="AP711" si="2092">AP710</f>
        <v>0</v>
      </c>
      <c r="AQ711" s="354">
        <f t="shared" ref="AQ711" si="2093">AQ710</f>
        <v>0</v>
      </c>
      <c r="AR711" s="354">
        <f t="shared" ref="AR711" si="2094">AR710</f>
        <v>0</v>
      </c>
      <c r="AS711" s="258"/>
    </row>
    <row r="712" spans="1:45" hidden="1" outlineLevel="1">
      <c r="A712" s="456"/>
      <c r="B712" s="371"/>
      <c r="C712" s="243"/>
      <c r="D712" s="243"/>
      <c r="E712" s="243"/>
      <c r="F712" s="243"/>
      <c r="G712" s="243"/>
      <c r="H712" s="243"/>
      <c r="I712" s="243"/>
      <c r="J712" s="243"/>
      <c r="K712" s="243"/>
      <c r="L712" s="243"/>
      <c r="M712" s="243"/>
      <c r="N712" s="243"/>
      <c r="O712" s="243"/>
      <c r="P712" s="243"/>
      <c r="Q712" s="243"/>
      <c r="R712" s="243"/>
      <c r="S712" s="243"/>
      <c r="T712" s="243"/>
      <c r="U712" s="243"/>
      <c r="V712" s="243"/>
      <c r="W712" s="243"/>
      <c r="X712" s="243"/>
      <c r="Y712" s="243"/>
      <c r="Z712" s="243"/>
      <c r="AA712" s="243"/>
      <c r="AB712" s="243"/>
      <c r="AC712" s="243"/>
      <c r="AD712" s="243"/>
      <c r="AE712" s="355"/>
      <c r="AF712" s="368"/>
      <c r="AG712" s="368"/>
      <c r="AH712" s="368"/>
      <c r="AI712" s="368"/>
      <c r="AJ712" s="368"/>
      <c r="AK712" s="368"/>
      <c r="AL712" s="368"/>
      <c r="AM712" s="368"/>
      <c r="AN712" s="368"/>
      <c r="AO712" s="368"/>
      <c r="AP712" s="368"/>
      <c r="AQ712" s="368"/>
      <c r="AR712" s="368"/>
      <c r="AS712" s="258"/>
    </row>
    <row r="713" spans="1:45" ht="15.75" hidden="1" outlineLevel="1">
      <c r="A713" s="456"/>
      <c r="B713" s="240" t="s">
        <v>462</v>
      </c>
      <c r="C713" s="243"/>
      <c r="D713" s="243"/>
      <c r="E713" s="243"/>
      <c r="F713" s="243"/>
      <c r="G713" s="243"/>
      <c r="H713" s="243"/>
      <c r="I713" s="243"/>
      <c r="J713" s="243"/>
      <c r="K713" s="243"/>
      <c r="L713" s="243"/>
      <c r="M713" s="243"/>
      <c r="N713" s="243"/>
      <c r="O713" s="243"/>
      <c r="P713" s="243"/>
      <c r="Q713" s="243"/>
      <c r="R713" s="243"/>
      <c r="S713" s="243"/>
      <c r="T713" s="243"/>
      <c r="U713" s="243"/>
      <c r="V713" s="243"/>
      <c r="W713" s="243"/>
      <c r="X713" s="243"/>
      <c r="Y713" s="243"/>
      <c r="Z713" s="243"/>
      <c r="AA713" s="243"/>
      <c r="AB713" s="243"/>
      <c r="AC713" s="243"/>
      <c r="AD713" s="243"/>
      <c r="AE713" s="355"/>
      <c r="AF713" s="368"/>
      <c r="AG713" s="368"/>
      <c r="AH713" s="368"/>
      <c r="AI713" s="368"/>
      <c r="AJ713" s="368"/>
      <c r="AK713" s="368"/>
      <c r="AL713" s="368"/>
      <c r="AM713" s="368"/>
      <c r="AN713" s="368"/>
      <c r="AO713" s="368"/>
      <c r="AP713" s="368"/>
      <c r="AQ713" s="368"/>
      <c r="AR713" s="368"/>
      <c r="AS713" s="258"/>
    </row>
    <row r="714" spans="1:45" hidden="1" outlineLevel="1">
      <c r="A714" s="456">
        <v>33</v>
      </c>
      <c r="B714" s="371" t="s">
        <v>108</v>
      </c>
      <c r="C714" s="243" t="s">
        <v>22</v>
      </c>
      <c r="D714" s="247"/>
      <c r="E714" s="247"/>
      <c r="F714" s="247"/>
      <c r="G714" s="247"/>
      <c r="H714" s="247"/>
      <c r="I714" s="247"/>
      <c r="J714" s="247"/>
      <c r="K714" s="247"/>
      <c r="L714" s="247"/>
      <c r="M714" s="247"/>
      <c r="N714" s="247"/>
      <c r="O714" s="247"/>
      <c r="P714" s="247"/>
      <c r="Q714" s="247">
        <v>0</v>
      </c>
      <c r="R714" s="247"/>
      <c r="S714" s="247"/>
      <c r="T714" s="247"/>
      <c r="U714" s="247"/>
      <c r="V714" s="247"/>
      <c r="W714" s="247"/>
      <c r="X714" s="247"/>
      <c r="Y714" s="247"/>
      <c r="Z714" s="247"/>
      <c r="AA714" s="247"/>
      <c r="AB714" s="247"/>
      <c r="AC714" s="247"/>
      <c r="AD714" s="247"/>
      <c r="AE714" s="369"/>
      <c r="AF714" s="353"/>
      <c r="AG714" s="353"/>
      <c r="AH714" s="353"/>
      <c r="AI714" s="353"/>
      <c r="AJ714" s="353"/>
      <c r="AK714" s="353"/>
      <c r="AL714" s="358"/>
      <c r="AM714" s="358"/>
      <c r="AN714" s="358"/>
      <c r="AO714" s="358"/>
      <c r="AP714" s="358"/>
      <c r="AQ714" s="358"/>
      <c r="AR714" s="358"/>
      <c r="AS714" s="248">
        <f>SUM(AE714:AR714)</f>
        <v>0</v>
      </c>
    </row>
    <row r="715" spans="1:45" hidden="1" outlineLevel="1">
      <c r="A715" s="456"/>
      <c r="B715" s="246" t="s">
        <v>958</v>
      </c>
      <c r="C715" s="243" t="s">
        <v>145</v>
      </c>
      <c r="D715" s="247"/>
      <c r="E715" s="247"/>
      <c r="F715" s="247"/>
      <c r="G715" s="247"/>
      <c r="H715" s="247"/>
      <c r="I715" s="247"/>
      <c r="J715" s="247"/>
      <c r="K715" s="247"/>
      <c r="L715" s="247"/>
      <c r="M715" s="247"/>
      <c r="N715" s="247"/>
      <c r="O715" s="247"/>
      <c r="P715" s="247"/>
      <c r="Q715" s="247">
        <f>Q714</f>
        <v>0</v>
      </c>
      <c r="R715" s="247"/>
      <c r="S715" s="247"/>
      <c r="T715" s="247"/>
      <c r="U715" s="247"/>
      <c r="V715" s="247"/>
      <c r="W715" s="247"/>
      <c r="X715" s="247"/>
      <c r="Y715" s="247"/>
      <c r="Z715" s="247"/>
      <c r="AA715" s="247"/>
      <c r="AB715" s="247"/>
      <c r="AC715" s="247"/>
      <c r="AD715" s="247"/>
      <c r="AE715" s="354">
        <f>AE714</f>
        <v>0</v>
      </c>
      <c r="AF715" s="354">
        <f t="shared" ref="AF715" si="2095">AF714</f>
        <v>0</v>
      </c>
      <c r="AG715" s="354">
        <f t="shared" ref="AG715" si="2096">AG714</f>
        <v>0</v>
      </c>
      <c r="AH715" s="354">
        <f t="shared" ref="AH715" si="2097">AH714</f>
        <v>0</v>
      </c>
      <c r="AI715" s="354">
        <f t="shared" ref="AI715" si="2098">AI714</f>
        <v>0</v>
      </c>
      <c r="AJ715" s="354">
        <f t="shared" ref="AJ715" si="2099">AJ714</f>
        <v>0</v>
      </c>
      <c r="AK715" s="354">
        <f t="shared" ref="AK715" si="2100">AK714</f>
        <v>0</v>
      </c>
      <c r="AL715" s="354">
        <f t="shared" ref="AL715" si="2101">AL714</f>
        <v>0</v>
      </c>
      <c r="AM715" s="354">
        <f t="shared" ref="AM715" si="2102">AM714</f>
        <v>0</v>
      </c>
      <c r="AN715" s="354">
        <f t="shared" ref="AN715" si="2103">AN714</f>
        <v>0</v>
      </c>
      <c r="AO715" s="354">
        <f t="shared" ref="AO715" si="2104">AO714</f>
        <v>0</v>
      </c>
      <c r="AP715" s="354">
        <f t="shared" ref="AP715" si="2105">AP714</f>
        <v>0</v>
      </c>
      <c r="AQ715" s="354">
        <f t="shared" ref="AQ715" si="2106">AQ714</f>
        <v>0</v>
      </c>
      <c r="AR715" s="354">
        <f t="shared" ref="AR715" si="2107">AR714</f>
        <v>0</v>
      </c>
      <c r="AS715" s="258"/>
    </row>
    <row r="716" spans="1:45" hidden="1" outlineLevel="1">
      <c r="A716" s="456"/>
      <c r="B716" s="371"/>
      <c r="C716" s="243"/>
      <c r="D716" s="243"/>
      <c r="E716" s="243"/>
      <c r="F716" s="243"/>
      <c r="G716" s="243"/>
      <c r="H716" s="243"/>
      <c r="I716" s="243"/>
      <c r="J716" s="243"/>
      <c r="K716" s="243"/>
      <c r="L716" s="243"/>
      <c r="M716" s="243"/>
      <c r="N716" s="243"/>
      <c r="O716" s="243"/>
      <c r="P716" s="243"/>
      <c r="Q716" s="243"/>
      <c r="R716" s="243"/>
      <c r="S716" s="243"/>
      <c r="T716" s="243"/>
      <c r="U716" s="243"/>
      <c r="V716" s="243"/>
      <c r="W716" s="243"/>
      <c r="X716" s="243"/>
      <c r="Y716" s="243"/>
      <c r="Z716" s="243"/>
      <c r="AA716" s="243"/>
      <c r="AB716" s="243"/>
      <c r="AC716" s="243"/>
      <c r="AD716" s="243"/>
      <c r="AE716" s="355"/>
      <c r="AF716" s="368"/>
      <c r="AG716" s="368"/>
      <c r="AH716" s="368"/>
      <c r="AI716" s="368"/>
      <c r="AJ716" s="368"/>
      <c r="AK716" s="368"/>
      <c r="AL716" s="368"/>
      <c r="AM716" s="368"/>
      <c r="AN716" s="368"/>
      <c r="AO716" s="368"/>
      <c r="AP716" s="368"/>
      <c r="AQ716" s="368"/>
      <c r="AR716" s="368"/>
      <c r="AS716" s="258"/>
    </row>
    <row r="717" spans="1:45" hidden="1" outlineLevel="1">
      <c r="A717" s="456">
        <v>34</v>
      </c>
      <c r="B717" s="371" t="s">
        <v>109</v>
      </c>
      <c r="C717" s="243" t="s">
        <v>22</v>
      </c>
      <c r="D717" s="247"/>
      <c r="E717" s="247"/>
      <c r="F717" s="247"/>
      <c r="G717" s="247"/>
      <c r="H717" s="247"/>
      <c r="I717" s="247"/>
      <c r="J717" s="247"/>
      <c r="K717" s="247"/>
      <c r="L717" s="247"/>
      <c r="M717" s="247"/>
      <c r="N717" s="247"/>
      <c r="O717" s="247"/>
      <c r="P717" s="247"/>
      <c r="Q717" s="247">
        <v>0</v>
      </c>
      <c r="R717" s="247"/>
      <c r="S717" s="247"/>
      <c r="T717" s="247"/>
      <c r="U717" s="247"/>
      <c r="V717" s="247"/>
      <c r="W717" s="247"/>
      <c r="X717" s="247"/>
      <c r="Y717" s="247"/>
      <c r="Z717" s="247"/>
      <c r="AA717" s="247"/>
      <c r="AB717" s="247"/>
      <c r="AC717" s="247"/>
      <c r="AD717" s="247"/>
      <c r="AE717" s="369"/>
      <c r="AF717" s="353"/>
      <c r="AG717" s="353"/>
      <c r="AH717" s="353"/>
      <c r="AI717" s="353"/>
      <c r="AJ717" s="353"/>
      <c r="AK717" s="353"/>
      <c r="AL717" s="358"/>
      <c r="AM717" s="358"/>
      <c r="AN717" s="358"/>
      <c r="AO717" s="358"/>
      <c r="AP717" s="358"/>
      <c r="AQ717" s="358"/>
      <c r="AR717" s="358"/>
      <c r="AS717" s="248">
        <f>SUM(AE717:AR717)</f>
        <v>0</v>
      </c>
    </row>
    <row r="718" spans="1:45" hidden="1" outlineLevel="1">
      <c r="A718" s="456"/>
      <c r="B718" s="246" t="s">
        <v>958</v>
      </c>
      <c r="C718" s="243" t="s">
        <v>145</v>
      </c>
      <c r="D718" s="247"/>
      <c r="E718" s="247"/>
      <c r="F718" s="247"/>
      <c r="G718" s="247"/>
      <c r="H718" s="247"/>
      <c r="I718" s="247"/>
      <c r="J718" s="247"/>
      <c r="K718" s="247"/>
      <c r="L718" s="247"/>
      <c r="M718" s="247"/>
      <c r="N718" s="247"/>
      <c r="O718" s="247"/>
      <c r="P718" s="247"/>
      <c r="Q718" s="247">
        <f>Q717</f>
        <v>0</v>
      </c>
      <c r="R718" s="247"/>
      <c r="S718" s="247"/>
      <c r="T718" s="247"/>
      <c r="U718" s="247"/>
      <c r="V718" s="247"/>
      <c r="W718" s="247"/>
      <c r="X718" s="247"/>
      <c r="Y718" s="247"/>
      <c r="Z718" s="247"/>
      <c r="AA718" s="247"/>
      <c r="AB718" s="247"/>
      <c r="AC718" s="247"/>
      <c r="AD718" s="247"/>
      <c r="AE718" s="354">
        <f>AE717</f>
        <v>0</v>
      </c>
      <c r="AF718" s="354">
        <f t="shared" ref="AF718" si="2108">AF717</f>
        <v>0</v>
      </c>
      <c r="AG718" s="354">
        <f t="shared" ref="AG718" si="2109">AG717</f>
        <v>0</v>
      </c>
      <c r="AH718" s="354">
        <f t="shared" ref="AH718" si="2110">AH717</f>
        <v>0</v>
      </c>
      <c r="AI718" s="354">
        <f t="shared" ref="AI718" si="2111">AI717</f>
        <v>0</v>
      </c>
      <c r="AJ718" s="354">
        <f t="shared" ref="AJ718" si="2112">AJ717</f>
        <v>0</v>
      </c>
      <c r="AK718" s="354">
        <f t="shared" ref="AK718" si="2113">AK717</f>
        <v>0</v>
      </c>
      <c r="AL718" s="354">
        <f t="shared" ref="AL718" si="2114">AL717</f>
        <v>0</v>
      </c>
      <c r="AM718" s="354">
        <f t="shared" ref="AM718" si="2115">AM717</f>
        <v>0</v>
      </c>
      <c r="AN718" s="354">
        <f t="shared" ref="AN718" si="2116">AN717</f>
        <v>0</v>
      </c>
      <c r="AO718" s="354">
        <f t="shared" ref="AO718" si="2117">AO717</f>
        <v>0</v>
      </c>
      <c r="AP718" s="354">
        <f t="shared" ref="AP718" si="2118">AP717</f>
        <v>0</v>
      </c>
      <c r="AQ718" s="354">
        <f t="shared" ref="AQ718" si="2119">AQ717</f>
        <v>0</v>
      </c>
      <c r="AR718" s="354">
        <f t="shared" ref="AR718" si="2120">AR717</f>
        <v>0</v>
      </c>
      <c r="AS718" s="258"/>
    </row>
    <row r="719" spans="1:45" hidden="1" outlineLevel="1">
      <c r="A719" s="456"/>
      <c r="B719" s="371"/>
      <c r="C719" s="243"/>
      <c r="D719" s="243"/>
      <c r="E719" s="243"/>
      <c r="F719" s="243"/>
      <c r="G719" s="243"/>
      <c r="H719" s="243"/>
      <c r="I719" s="243"/>
      <c r="J719" s="243"/>
      <c r="K719" s="243"/>
      <c r="L719" s="243"/>
      <c r="M719" s="243"/>
      <c r="N719" s="243"/>
      <c r="O719" s="243"/>
      <c r="P719" s="243"/>
      <c r="Q719" s="243"/>
      <c r="R719" s="243"/>
      <c r="S719" s="243"/>
      <c r="T719" s="243"/>
      <c r="U719" s="243"/>
      <c r="V719" s="243"/>
      <c r="W719" s="243"/>
      <c r="X719" s="243"/>
      <c r="Y719" s="243"/>
      <c r="Z719" s="243"/>
      <c r="AA719" s="243"/>
      <c r="AB719" s="243"/>
      <c r="AC719" s="243"/>
      <c r="AD719" s="243"/>
      <c r="AE719" s="355"/>
      <c r="AF719" s="368"/>
      <c r="AG719" s="368"/>
      <c r="AH719" s="368"/>
      <c r="AI719" s="368"/>
      <c r="AJ719" s="368"/>
      <c r="AK719" s="368"/>
      <c r="AL719" s="368"/>
      <c r="AM719" s="368"/>
      <c r="AN719" s="368"/>
      <c r="AO719" s="368"/>
      <c r="AP719" s="368"/>
      <c r="AQ719" s="368"/>
      <c r="AR719" s="368"/>
      <c r="AS719" s="258"/>
    </row>
    <row r="720" spans="1:45" hidden="1" outlineLevel="1">
      <c r="A720" s="456">
        <v>35</v>
      </c>
      <c r="B720" s="371" t="s">
        <v>110</v>
      </c>
      <c r="C720" s="243" t="s">
        <v>22</v>
      </c>
      <c r="D720" s="247"/>
      <c r="E720" s="247"/>
      <c r="F720" s="247"/>
      <c r="G720" s="247"/>
      <c r="H720" s="247"/>
      <c r="I720" s="247"/>
      <c r="J720" s="247"/>
      <c r="K720" s="247"/>
      <c r="L720" s="247"/>
      <c r="M720" s="247"/>
      <c r="N720" s="247"/>
      <c r="O720" s="247"/>
      <c r="P720" s="247"/>
      <c r="Q720" s="247">
        <v>0</v>
      </c>
      <c r="R720" s="247"/>
      <c r="S720" s="247"/>
      <c r="T720" s="247"/>
      <c r="U720" s="247"/>
      <c r="V720" s="247"/>
      <c r="W720" s="247"/>
      <c r="X720" s="247"/>
      <c r="Y720" s="247"/>
      <c r="Z720" s="247"/>
      <c r="AA720" s="247"/>
      <c r="AB720" s="247"/>
      <c r="AC720" s="247"/>
      <c r="AD720" s="247"/>
      <c r="AE720" s="369"/>
      <c r="AF720" s="353"/>
      <c r="AG720" s="353"/>
      <c r="AH720" s="353"/>
      <c r="AI720" s="353"/>
      <c r="AJ720" s="353"/>
      <c r="AK720" s="353"/>
      <c r="AL720" s="358"/>
      <c r="AM720" s="358"/>
      <c r="AN720" s="358"/>
      <c r="AO720" s="358"/>
      <c r="AP720" s="358"/>
      <c r="AQ720" s="358"/>
      <c r="AR720" s="358"/>
      <c r="AS720" s="248">
        <f>SUM(AE720:AR720)</f>
        <v>0</v>
      </c>
    </row>
    <row r="721" spans="1:45" hidden="1" outlineLevel="1">
      <c r="A721" s="456"/>
      <c r="B721" s="246" t="s">
        <v>958</v>
      </c>
      <c r="C721" s="243" t="s">
        <v>145</v>
      </c>
      <c r="D721" s="247"/>
      <c r="E721" s="247"/>
      <c r="F721" s="247"/>
      <c r="G721" s="247"/>
      <c r="H721" s="247"/>
      <c r="I721" s="247"/>
      <c r="J721" s="247"/>
      <c r="K721" s="247"/>
      <c r="L721" s="247"/>
      <c r="M721" s="247"/>
      <c r="N721" s="247"/>
      <c r="O721" s="247"/>
      <c r="P721" s="247"/>
      <c r="Q721" s="247">
        <f>Q720</f>
        <v>0</v>
      </c>
      <c r="R721" s="247"/>
      <c r="S721" s="247"/>
      <c r="T721" s="247"/>
      <c r="U721" s="247"/>
      <c r="V721" s="247"/>
      <c r="W721" s="247"/>
      <c r="X721" s="247"/>
      <c r="Y721" s="247"/>
      <c r="Z721" s="247"/>
      <c r="AA721" s="247"/>
      <c r="AB721" s="247"/>
      <c r="AC721" s="247"/>
      <c r="AD721" s="247"/>
      <c r="AE721" s="354">
        <f>AE720</f>
        <v>0</v>
      </c>
      <c r="AF721" s="354">
        <f t="shared" ref="AF721" si="2121">AF720</f>
        <v>0</v>
      </c>
      <c r="AG721" s="354">
        <f t="shared" ref="AG721" si="2122">AG720</f>
        <v>0</v>
      </c>
      <c r="AH721" s="354">
        <f t="shared" ref="AH721" si="2123">AH720</f>
        <v>0</v>
      </c>
      <c r="AI721" s="354">
        <f t="shared" ref="AI721" si="2124">AI720</f>
        <v>0</v>
      </c>
      <c r="AJ721" s="354">
        <f t="shared" ref="AJ721" si="2125">AJ720</f>
        <v>0</v>
      </c>
      <c r="AK721" s="354">
        <f t="shared" ref="AK721" si="2126">AK720</f>
        <v>0</v>
      </c>
      <c r="AL721" s="354">
        <f t="shared" ref="AL721" si="2127">AL720</f>
        <v>0</v>
      </c>
      <c r="AM721" s="354">
        <f t="shared" ref="AM721" si="2128">AM720</f>
        <v>0</v>
      </c>
      <c r="AN721" s="354">
        <f t="shared" ref="AN721" si="2129">AN720</f>
        <v>0</v>
      </c>
      <c r="AO721" s="354">
        <f t="shared" ref="AO721" si="2130">AO720</f>
        <v>0</v>
      </c>
      <c r="AP721" s="354">
        <f t="shared" ref="AP721" si="2131">AP720</f>
        <v>0</v>
      </c>
      <c r="AQ721" s="354">
        <f t="shared" ref="AQ721" si="2132">AQ720</f>
        <v>0</v>
      </c>
      <c r="AR721" s="354">
        <f t="shared" ref="AR721" si="2133">AR720</f>
        <v>0</v>
      </c>
      <c r="AS721" s="258"/>
    </row>
    <row r="722" spans="1:45" hidden="1" outlineLevel="1">
      <c r="A722" s="456"/>
      <c r="B722" s="374"/>
      <c r="C722" s="243"/>
      <c r="D722" s="243"/>
      <c r="E722" s="243"/>
      <c r="F722" s="243"/>
      <c r="G722" s="243"/>
      <c r="H722" s="243"/>
      <c r="I722" s="243"/>
      <c r="J722" s="243"/>
      <c r="K722" s="243"/>
      <c r="L722" s="243"/>
      <c r="M722" s="243"/>
      <c r="N722" s="243"/>
      <c r="O722" s="243"/>
      <c r="P722" s="243"/>
      <c r="Q722" s="243"/>
      <c r="R722" s="243"/>
      <c r="S722" s="243"/>
      <c r="T722" s="243"/>
      <c r="U722" s="243"/>
      <c r="V722" s="243"/>
      <c r="W722" s="243"/>
      <c r="X722" s="243"/>
      <c r="Y722" s="243"/>
      <c r="Z722" s="243"/>
      <c r="AA722" s="243"/>
      <c r="AB722" s="243"/>
      <c r="AC722" s="243"/>
      <c r="AD722" s="243"/>
      <c r="AE722" s="355"/>
      <c r="AF722" s="368"/>
      <c r="AG722" s="368"/>
      <c r="AH722" s="368"/>
      <c r="AI722" s="368"/>
      <c r="AJ722" s="368"/>
      <c r="AK722" s="368"/>
      <c r="AL722" s="368"/>
      <c r="AM722" s="368"/>
      <c r="AN722" s="368"/>
      <c r="AO722" s="368"/>
      <c r="AP722" s="368"/>
      <c r="AQ722" s="368"/>
      <c r="AR722" s="368"/>
      <c r="AS722" s="258"/>
    </row>
    <row r="723" spans="1:45" ht="15.75" hidden="1" outlineLevel="1">
      <c r="A723" s="456"/>
      <c r="B723" s="240" t="s">
        <v>463</v>
      </c>
      <c r="C723" s="243"/>
      <c r="D723" s="243"/>
      <c r="E723" s="243"/>
      <c r="F723" s="243"/>
      <c r="G723" s="243"/>
      <c r="H723" s="243"/>
      <c r="I723" s="243"/>
      <c r="J723" s="243"/>
      <c r="K723" s="243"/>
      <c r="L723" s="243"/>
      <c r="M723" s="243"/>
      <c r="N723" s="243"/>
      <c r="O723" s="243"/>
      <c r="P723" s="243"/>
      <c r="Q723" s="243"/>
      <c r="R723" s="243"/>
      <c r="S723" s="243"/>
      <c r="T723" s="243"/>
      <c r="U723" s="243"/>
      <c r="V723" s="243"/>
      <c r="W723" s="243"/>
      <c r="X723" s="243"/>
      <c r="Y723" s="243"/>
      <c r="Z723" s="243"/>
      <c r="AA723" s="243"/>
      <c r="AB723" s="243"/>
      <c r="AC723" s="243"/>
      <c r="AD723" s="243"/>
      <c r="AE723" s="355"/>
      <c r="AF723" s="368"/>
      <c r="AG723" s="368"/>
      <c r="AH723" s="368"/>
      <c r="AI723" s="368"/>
      <c r="AJ723" s="368"/>
      <c r="AK723" s="368"/>
      <c r="AL723" s="368"/>
      <c r="AM723" s="368"/>
      <c r="AN723" s="368"/>
      <c r="AO723" s="368"/>
      <c r="AP723" s="368"/>
      <c r="AQ723" s="368"/>
      <c r="AR723" s="368"/>
      <c r="AS723" s="258"/>
    </row>
    <row r="724" spans="1:45" ht="45" hidden="1" outlineLevel="1">
      <c r="A724" s="456">
        <v>36</v>
      </c>
      <c r="B724" s="371" t="s">
        <v>111</v>
      </c>
      <c r="C724" s="243" t="s">
        <v>22</v>
      </c>
      <c r="D724" s="247"/>
      <c r="E724" s="247"/>
      <c r="F724" s="247"/>
      <c r="G724" s="247"/>
      <c r="H724" s="247"/>
      <c r="I724" s="247"/>
      <c r="J724" s="247"/>
      <c r="K724" s="247"/>
      <c r="L724" s="247"/>
      <c r="M724" s="247"/>
      <c r="N724" s="247"/>
      <c r="O724" s="247"/>
      <c r="P724" s="247"/>
      <c r="Q724" s="247">
        <v>12</v>
      </c>
      <c r="R724" s="247"/>
      <c r="S724" s="247"/>
      <c r="T724" s="247"/>
      <c r="U724" s="247"/>
      <c r="V724" s="247"/>
      <c r="W724" s="247"/>
      <c r="X724" s="247"/>
      <c r="Y724" s="247"/>
      <c r="Z724" s="247"/>
      <c r="AA724" s="247"/>
      <c r="AB724" s="247"/>
      <c r="AC724" s="247"/>
      <c r="AD724" s="247"/>
      <c r="AE724" s="369"/>
      <c r="AF724" s="353"/>
      <c r="AG724" s="353"/>
      <c r="AH724" s="353"/>
      <c r="AI724" s="353"/>
      <c r="AJ724" s="353"/>
      <c r="AK724" s="353"/>
      <c r="AL724" s="358"/>
      <c r="AM724" s="358"/>
      <c r="AN724" s="358"/>
      <c r="AO724" s="358"/>
      <c r="AP724" s="358"/>
      <c r="AQ724" s="358"/>
      <c r="AR724" s="358"/>
      <c r="AS724" s="248">
        <f>SUM(AE724:AR724)</f>
        <v>0</v>
      </c>
    </row>
    <row r="725" spans="1:45" hidden="1" outlineLevel="1">
      <c r="A725" s="456"/>
      <c r="B725" s="246" t="s">
        <v>958</v>
      </c>
      <c r="C725" s="243" t="s">
        <v>145</v>
      </c>
      <c r="D725" s="247"/>
      <c r="E725" s="247"/>
      <c r="F725" s="247"/>
      <c r="G725" s="247"/>
      <c r="H725" s="247"/>
      <c r="I725" s="247"/>
      <c r="J725" s="247"/>
      <c r="K725" s="247"/>
      <c r="L725" s="247"/>
      <c r="M725" s="247"/>
      <c r="N725" s="247"/>
      <c r="O725" s="247"/>
      <c r="P725" s="247"/>
      <c r="Q725" s="247">
        <f>Q724</f>
        <v>12</v>
      </c>
      <c r="R725" s="247"/>
      <c r="S725" s="247"/>
      <c r="T725" s="247"/>
      <c r="U725" s="247"/>
      <c r="V725" s="247"/>
      <c r="W725" s="247"/>
      <c r="X725" s="247"/>
      <c r="Y725" s="247"/>
      <c r="Z725" s="247"/>
      <c r="AA725" s="247"/>
      <c r="AB725" s="247"/>
      <c r="AC725" s="247"/>
      <c r="AD725" s="247"/>
      <c r="AE725" s="354">
        <f>AE724</f>
        <v>0</v>
      </c>
      <c r="AF725" s="354">
        <f t="shared" ref="AF725" si="2134">AF724</f>
        <v>0</v>
      </c>
      <c r="AG725" s="354">
        <f t="shared" ref="AG725" si="2135">AG724</f>
        <v>0</v>
      </c>
      <c r="AH725" s="354">
        <f t="shared" ref="AH725" si="2136">AH724</f>
        <v>0</v>
      </c>
      <c r="AI725" s="354">
        <f t="shared" ref="AI725" si="2137">AI724</f>
        <v>0</v>
      </c>
      <c r="AJ725" s="354">
        <f t="shared" ref="AJ725" si="2138">AJ724</f>
        <v>0</v>
      </c>
      <c r="AK725" s="354">
        <f t="shared" ref="AK725" si="2139">AK724</f>
        <v>0</v>
      </c>
      <c r="AL725" s="354">
        <f t="shared" ref="AL725" si="2140">AL724</f>
        <v>0</v>
      </c>
      <c r="AM725" s="354">
        <f t="shared" ref="AM725" si="2141">AM724</f>
        <v>0</v>
      </c>
      <c r="AN725" s="354">
        <f t="shared" ref="AN725" si="2142">AN724</f>
        <v>0</v>
      </c>
      <c r="AO725" s="354">
        <f t="shared" ref="AO725" si="2143">AO724</f>
        <v>0</v>
      </c>
      <c r="AP725" s="354">
        <f t="shared" ref="AP725" si="2144">AP724</f>
        <v>0</v>
      </c>
      <c r="AQ725" s="354">
        <f t="shared" ref="AQ725" si="2145">AQ724</f>
        <v>0</v>
      </c>
      <c r="AR725" s="354">
        <f t="shared" ref="AR725" si="2146">AR724</f>
        <v>0</v>
      </c>
      <c r="AS725" s="258"/>
    </row>
    <row r="726" spans="1:45" hidden="1" outlineLevel="1">
      <c r="A726" s="456"/>
      <c r="B726" s="371"/>
      <c r="C726" s="243"/>
      <c r="D726" s="243"/>
      <c r="E726" s="243"/>
      <c r="F726" s="243"/>
      <c r="G726" s="243"/>
      <c r="H726" s="243"/>
      <c r="I726" s="243"/>
      <c r="J726" s="243"/>
      <c r="K726" s="243"/>
      <c r="L726" s="243"/>
      <c r="M726" s="243"/>
      <c r="N726" s="243"/>
      <c r="O726" s="243"/>
      <c r="P726" s="243"/>
      <c r="Q726" s="243"/>
      <c r="R726" s="243"/>
      <c r="S726" s="243"/>
      <c r="T726" s="243"/>
      <c r="U726" s="243"/>
      <c r="V726" s="243"/>
      <c r="W726" s="243"/>
      <c r="X726" s="243"/>
      <c r="Y726" s="243"/>
      <c r="Z726" s="243"/>
      <c r="AA726" s="243"/>
      <c r="AB726" s="243"/>
      <c r="AC726" s="243"/>
      <c r="AD726" s="243"/>
      <c r="AE726" s="355"/>
      <c r="AF726" s="368"/>
      <c r="AG726" s="368"/>
      <c r="AH726" s="368"/>
      <c r="AI726" s="368"/>
      <c r="AJ726" s="368"/>
      <c r="AK726" s="368"/>
      <c r="AL726" s="368"/>
      <c r="AM726" s="368"/>
      <c r="AN726" s="368"/>
      <c r="AO726" s="368"/>
      <c r="AP726" s="368"/>
      <c r="AQ726" s="368"/>
      <c r="AR726" s="368"/>
      <c r="AS726" s="258"/>
    </row>
    <row r="727" spans="1:45" hidden="1" outlineLevel="1">
      <c r="A727" s="456">
        <v>37</v>
      </c>
      <c r="B727" s="371" t="s">
        <v>112</v>
      </c>
      <c r="C727" s="243" t="s">
        <v>22</v>
      </c>
      <c r="D727" s="247"/>
      <c r="E727" s="247"/>
      <c r="F727" s="247"/>
      <c r="G727" s="247"/>
      <c r="H727" s="247"/>
      <c r="I727" s="247"/>
      <c r="J727" s="247"/>
      <c r="K727" s="247"/>
      <c r="L727" s="247"/>
      <c r="M727" s="247"/>
      <c r="N727" s="247"/>
      <c r="O727" s="247"/>
      <c r="P727" s="247"/>
      <c r="Q727" s="247">
        <v>12</v>
      </c>
      <c r="R727" s="247"/>
      <c r="S727" s="247"/>
      <c r="T727" s="247"/>
      <c r="U727" s="247"/>
      <c r="V727" s="247"/>
      <c r="W727" s="247"/>
      <c r="X727" s="247"/>
      <c r="Y727" s="247"/>
      <c r="Z727" s="247"/>
      <c r="AA727" s="247"/>
      <c r="AB727" s="247"/>
      <c r="AC727" s="247"/>
      <c r="AD727" s="247"/>
      <c r="AE727" s="369"/>
      <c r="AF727" s="353"/>
      <c r="AG727" s="353"/>
      <c r="AH727" s="353"/>
      <c r="AI727" s="353"/>
      <c r="AJ727" s="353"/>
      <c r="AK727" s="353"/>
      <c r="AL727" s="358"/>
      <c r="AM727" s="358"/>
      <c r="AN727" s="358"/>
      <c r="AO727" s="358"/>
      <c r="AP727" s="358"/>
      <c r="AQ727" s="358"/>
      <c r="AR727" s="358"/>
      <c r="AS727" s="248">
        <f>SUM(AE727:AR727)</f>
        <v>0</v>
      </c>
    </row>
    <row r="728" spans="1:45" hidden="1" outlineLevel="1">
      <c r="A728" s="456"/>
      <c r="B728" s="246" t="s">
        <v>958</v>
      </c>
      <c r="C728" s="243" t="s">
        <v>145</v>
      </c>
      <c r="D728" s="247"/>
      <c r="E728" s="247"/>
      <c r="F728" s="247"/>
      <c r="G728" s="247"/>
      <c r="H728" s="247"/>
      <c r="I728" s="247"/>
      <c r="J728" s="247"/>
      <c r="K728" s="247"/>
      <c r="L728" s="247"/>
      <c r="M728" s="247"/>
      <c r="N728" s="247"/>
      <c r="O728" s="247"/>
      <c r="P728" s="247"/>
      <c r="Q728" s="247">
        <f>Q727</f>
        <v>12</v>
      </c>
      <c r="R728" s="247"/>
      <c r="S728" s="247"/>
      <c r="T728" s="247"/>
      <c r="U728" s="247"/>
      <c r="V728" s="247"/>
      <c r="W728" s="247"/>
      <c r="X728" s="247"/>
      <c r="Y728" s="247"/>
      <c r="Z728" s="247"/>
      <c r="AA728" s="247"/>
      <c r="AB728" s="247"/>
      <c r="AC728" s="247"/>
      <c r="AD728" s="247"/>
      <c r="AE728" s="354">
        <f>AE727</f>
        <v>0</v>
      </c>
      <c r="AF728" s="354">
        <f t="shared" ref="AF728" si="2147">AF727</f>
        <v>0</v>
      </c>
      <c r="AG728" s="354">
        <f t="shared" ref="AG728" si="2148">AG727</f>
        <v>0</v>
      </c>
      <c r="AH728" s="354">
        <f t="shared" ref="AH728" si="2149">AH727</f>
        <v>0</v>
      </c>
      <c r="AI728" s="354">
        <f t="shared" ref="AI728" si="2150">AI727</f>
        <v>0</v>
      </c>
      <c r="AJ728" s="354">
        <f t="shared" ref="AJ728" si="2151">AJ727</f>
        <v>0</v>
      </c>
      <c r="AK728" s="354">
        <f t="shared" ref="AK728" si="2152">AK727</f>
        <v>0</v>
      </c>
      <c r="AL728" s="354">
        <f t="shared" ref="AL728" si="2153">AL727</f>
        <v>0</v>
      </c>
      <c r="AM728" s="354">
        <f t="shared" ref="AM728" si="2154">AM727</f>
        <v>0</v>
      </c>
      <c r="AN728" s="354">
        <f t="shared" ref="AN728" si="2155">AN727</f>
        <v>0</v>
      </c>
      <c r="AO728" s="354">
        <f t="shared" ref="AO728" si="2156">AO727</f>
        <v>0</v>
      </c>
      <c r="AP728" s="354">
        <f t="shared" ref="AP728" si="2157">AP727</f>
        <v>0</v>
      </c>
      <c r="AQ728" s="354">
        <f t="shared" ref="AQ728" si="2158">AQ727</f>
        <v>0</v>
      </c>
      <c r="AR728" s="354">
        <f t="shared" ref="AR728" si="2159">AR727</f>
        <v>0</v>
      </c>
      <c r="AS728" s="258"/>
    </row>
    <row r="729" spans="1:45" hidden="1" outlineLevel="1">
      <c r="A729" s="456"/>
      <c r="B729" s="371"/>
      <c r="C729" s="243"/>
      <c r="D729" s="243"/>
      <c r="E729" s="243"/>
      <c r="F729" s="243"/>
      <c r="G729" s="243"/>
      <c r="H729" s="243"/>
      <c r="I729" s="243"/>
      <c r="J729" s="243"/>
      <c r="K729" s="243"/>
      <c r="L729" s="243"/>
      <c r="M729" s="243"/>
      <c r="N729" s="243"/>
      <c r="O729" s="243"/>
      <c r="P729" s="243"/>
      <c r="Q729" s="243"/>
      <c r="R729" s="243"/>
      <c r="S729" s="243"/>
      <c r="T729" s="243"/>
      <c r="U729" s="243"/>
      <c r="V729" s="243"/>
      <c r="W729" s="243"/>
      <c r="X729" s="243"/>
      <c r="Y729" s="243"/>
      <c r="Z729" s="243"/>
      <c r="AA729" s="243"/>
      <c r="AB729" s="243"/>
      <c r="AC729" s="243"/>
      <c r="AD729" s="243"/>
      <c r="AE729" s="355"/>
      <c r="AF729" s="368"/>
      <c r="AG729" s="368"/>
      <c r="AH729" s="368"/>
      <c r="AI729" s="368"/>
      <c r="AJ729" s="368"/>
      <c r="AK729" s="368"/>
      <c r="AL729" s="368"/>
      <c r="AM729" s="368"/>
      <c r="AN729" s="368"/>
      <c r="AO729" s="368"/>
      <c r="AP729" s="368"/>
      <c r="AQ729" s="368"/>
      <c r="AR729" s="368"/>
      <c r="AS729" s="258"/>
    </row>
    <row r="730" spans="1:45" hidden="1" outlineLevel="1">
      <c r="A730" s="456">
        <v>38</v>
      </c>
      <c r="B730" s="371" t="s">
        <v>113</v>
      </c>
      <c r="C730" s="243" t="s">
        <v>22</v>
      </c>
      <c r="D730" s="247"/>
      <c r="E730" s="247"/>
      <c r="F730" s="247"/>
      <c r="G730" s="247"/>
      <c r="H730" s="247"/>
      <c r="I730" s="247"/>
      <c r="J730" s="247"/>
      <c r="K730" s="247"/>
      <c r="L730" s="247"/>
      <c r="M730" s="247"/>
      <c r="N730" s="247"/>
      <c r="O730" s="247"/>
      <c r="P730" s="247"/>
      <c r="Q730" s="247">
        <v>12</v>
      </c>
      <c r="R730" s="247"/>
      <c r="S730" s="247"/>
      <c r="T730" s="247"/>
      <c r="U730" s="247"/>
      <c r="V730" s="247"/>
      <c r="W730" s="247"/>
      <c r="X730" s="247"/>
      <c r="Y730" s="247"/>
      <c r="Z730" s="247"/>
      <c r="AA730" s="247"/>
      <c r="AB730" s="247"/>
      <c r="AC730" s="247"/>
      <c r="AD730" s="247"/>
      <c r="AE730" s="369"/>
      <c r="AF730" s="353"/>
      <c r="AG730" s="353"/>
      <c r="AH730" s="353"/>
      <c r="AI730" s="353"/>
      <c r="AJ730" s="353"/>
      <c r="AK730" s="353"/>
      <c r="AL730" s="358"/>
      <c r="AM730" s="358"/>
      <c r="AN730" s="358"/>
      <c r="AO730" s="358"/>
      <c r="AP730" s="358"/>
      <c r="AQ730" s="358"/>
      <c r="AR730" s="358"/>
      <c r="AS730" s="248">
        <f>SUM(AE730:AR730)</f>
        <v>0</v>
      </c>
    </row>
    <row r="731" spans="1:45" hidden="1" outlineLevel="1">
      <c r="A731" s="456"/>
      <c r="B731" s="246" t="s">
        <v>958</v>
      </c>
      <c r="C731" s="243" t="s">
        <v>145</v>
      </c>
      <c r="D731" s="247"/>
      <c r="E731" s="247"/>
      <c r="F731" s="247"/>
      <c r="G731" s="247"/>
      <c r="H731" s="247"/>
      <c r="I731" s="247"/>
      <c r="J731" s="247"/>
      <c r="K731" s="247"/>
      <c r="L731" s="247"/>
      <c r="M731" s="247"/>
      <c r="N731" s="247"/>
      <c r="O731" s="247"/>
      <c r="P731" s="247"/>
      <c r="Q731" s="247">
        <f>Q730</f>
        <v>12</v>
      </c>
      <c r="R731" s="247"/>
      <c r="S731" s="247"/>
      <c r="T731" s="247"/>
      <c r="U731" s="247"/>
      <c r="V731" s="247"/>
      <c r="W731" s="247"/>
      <c r="X731" s="247"/>
      <c r="Y731" s="247"/>
      <c r="Z731" s="247"/>
      <c r="AA731" s="247"/>
      <c r="AB731" s="247"/>
      <c r="AC731" s="247"/>
      <c r="AD731" s="247"/>
      <c r="AE731" s="354">
        <f>AE730</f>
        <v>0</v>
      </c>
      <c r="AF731" s="354">
        <f t="shared" ref="AF731" si="2160">AF730</f>
        <v>0</v>
      </c>
      <c r="AG731" s="354">
        <f t="shared" ref="AG731" si="2161">AG730</f>
        <v>0</v>
      </c>
      <c r="AH731" s="354">
        <f t="shared" ref="AH731" si="2162">AH730</f>
        <v>0</v>
      </c>
      <c r="AI731" s="354">
        <f t="shared" ref="AI731" si="2163">AI730</f>
        <v>0</v>
      </c>
      <c r="AJ731" s="354">
        <f t="shared" ref="AJ731" si="2164">AJ730</f>
        <v>0</v>
      </c>
      <c r="AK731" s="354">
        <f t="shared" ref="AK731" si="2165">AK730</f>
        <v>0</v>
      </c>
      <c r="AL731" s="354">
        <f t="shared" ref="AL731" si="2166">AL730</f>
        <v>0</v>
      </c>
      <c r="AM731" s="354">
        <f t="shared" ref="AM731" si="2167">AM730</f>
        <v>0</v>
      </c>
      <c r="AN731" s="354">
        <f t="shared" ref="AN731" si="2168">AN730</f>
        <v>0</v>
      </c>
      <c r="AO731" s="354">
        <f t="shared" ref="AO731" si="2169">AO730</f>
        <v>0</v>
      </c>
      <c r="AP731" s="354">
        <f t="shared" ref="AP731" si="2170">AP730</f>
        <v>0</v>
      </c>
      <c r="AQ731" s="354">
        <f t="shared" ref="AQ731" si="2171">AQ730</f>
        <v>0</v>
      </c>
      <c r="AR731" s="354">
        <f t="shared" ref="AR731" si="2172">AR730</f>
        <v>0</v>
      </c>
      <c r="AS731" s="258"/>
    </row>
    <row r="732" spans="1:45" hidden="1" outlineLevel="1">
      <c r="A732" s="456"/>
      <c r="B732" s="371"/>
      <c r="C732" s="243"/>
      <c r="D732" s="243"/>
      <c r="E732" s="243"/>
      <c r="F732" s="243"/>
      <c r="G732" s="243"/>
      <c r="H732" s="243"/>
      <c r="I732" s="243"/>
      <c r="J732" s="243"/>
      <c r="K732" s="243"/>
      <c r="L732" s="243"/>
      <c r="M732" s="243"/>
      <c r="N732" s="243"/>
      <c r="O732" s="243"/>
      <c r="P732" s="243"/>
      <c r="Q732" s="243"/>
      <c r="R732" s="243"/>
      <c r="S732" s="243"/>
      <c r="T732" s="243"/>
      <c r="U732" s="243"/>
      <c r="V732" s="243"/>
      <c r="W732" s="243"/>
      <c r="X732" s="243"/>
      <c r="Y732" s="243"/>
      <c r="Z732" s="243"/>
      <c r="AA732" s="243"/>
      <c r="AB732" s="243"/>
      <c r="AC732" s="243"/>
      <c r="AD732" s="243"/>
      <c r="AE732" s="355"/>
      <c r="AF732" s="368"/>
      <c r="AG732" s="368"/>
      <c r="AH732" s="368"/>
      <c r="AI732" s="368"/>
      <c r="AJ732" s="368"/>
      <c r="AK732" s="368"/>
      <c r="AL732" s="368"/>
      <c r="AM732" s="368"/>
      <c r="AN732" s="368"/>
      <c r="AO732" s="368"/>
      <c r="AP732" s="368"/>
      <c r="AQ732" s="368"/>
      <c r="AR732" s="368"/>
      <c r="AS732" s="258"/>
    </row>
    <row r="733" spans="1:45" ht="30" hidden="1" outlineLevel="1">
      <c r="A733" s="456">
        <v>39</v>
      </c>
      <c r="B733" s="371" t="s">
        <v>114</v>
      </c>
      <c r="C733" s="243" t="s">
        <v>22</v>
      </c>
      <c r="D733" s="247"/>
      <c r="E733" s="247"/>
      <c r="F733" s="247"/>
      <c r="G733" s="247"/>
      <c r="H733" s="247"/>
      <c r="I733" s="247"/>
      <c r="J733" s="247"/>
      <c r="K733" s="247"/>
      <c r="L733" s="247"/>
      <c r="M733" s="247"/>
      <c r="N733" s="247"/>
      <c r="O733" s="247"/>
      <c r="P733" s="247"/>
      <c r="Q733" s="247">
        <v>12</v>
      </c>
      <c r="R733" s="247"/>
      <c r="S733" s="247"/>
      <c r="T733" s="247"/>
      <c r="U733" s="247"/>
      <c r="V733" s="247"/>
      <c r="W733" s="247"/>
      <c r="X733" s="247"/>
      <c r="Y733" s="247"/>
      <c r="Z733" s="247"/>
      <c r="AA733" s="247"/>
      <c r="AB733" s="247"/>
      <c r="AC733" s="247"/>
      <c r="AD733" s="247"/>
      <c r="AE733" s="369"/>
      <c r="AF733" s="353"/>
      <c r="AG733" s="353"/>
      <c r="AH733" s="353"/>
      <c r="AI733" s="353"/>
      <c r="AJ733" s="353"/>
      <c r="AK733" s="353"/>
      <c r="AL733" s="358"/>
      <c r="AM733" s="358"/>
      <c r="AN733" s="358"/>
      <c r="AO733" s="358"/>
      <c r="AP733" s="358"/>
      <c r="AQ733" s="358"/>
      <c r="AR733" s="358"/>
      <c r="AS733" s="248">
        <f>SUM(AE733:AR733)</f>
        <v>0</v>
      </c>
    </row>
    <row r="734" spans="1:45" hidden="1" outlineLevel="1">
      <c r="A734" s="456"/>
      <c r="B734" s="246" t="s">
        <v>958</v>
      </c>
      <c r="C734" s="243" t="s">
        <v>145</v>
      </c>
      <c r="D734" s="247"/>
      <c r="E734" s="247"/>
      <c r="F734" s="247"/>
      <c r="G734" s="247"/>
      <c r="H734" s="247"/>
      <c r="I734" s="247"/>
      <c r="J734" s="247"/>
      <c r="K734" s="247"/>
      <c r="L734" s="247"/>
      <c r="M734" s="247"/>
      <c r="N734" s="247"/>
      <c r="O734" s="247"/>
      <c r="P734" s="247"/>
      <c r="Q734" s="247">
        <f>Q733</f>
        <v>12</v>
      </c>
      <c r="R734" s="247"/>
      <c r="S734" s="247"/>
      <c r="T734" s="247"/>
      <c r="U734" s="247"/>
      <c r="V734" s="247"/>
      <c r="W734" s="247"/>
      <c r="X734" s="247"/>
      <c r="Y734" s="247"/>
      <c r="Z734" s="247"/>
      <c r="AA734" s="247"/>
      <c r="AB734" s="247"/>
      <c r="AC734" s="247"/>
      <c r="AD734" s="247"/>
      <c r="AE734" s="354">
        <f>AE733</f>
        <v>0</v>
      </c>
      <c r="AF734" s="354">
        <f t="shared" ref="AF734" si="2173">AF733</f>
        <v>0</v>
      </c>
      <c r="AG734" s="354">
        <f t="shared" ref="AG734" si="2174">AG733</f>
        <v>0</v>
      </c>
      <c r="AH734" s="354">
        <f t="shared" ref="AH734" si="2175">AH733</f>
        <v>0</v>
      </c>
      <c r="AI734" s="354">
        <f t="shared" ref="AI734" si="2176">AI733</f>
        <v>0</v>
      </c>
      <c r="AJ734" s="354">
        <f t="shared" ref="AJ734" si="2177">AJ733</f>
        <v>0</v>
      </c>
      <c r="AK734" s="354">
        <f t="shared" ref="AK734" si="2178">AK733</f>
        <v>0</v>
      </c>
      <c r="AL734" s="354">
        <f t="shared" ref="AL734" si="2179">AL733</f>
        <v>0</v>
      </c>
      <c r="AM734" s="354">
        <f t="shared" ref="AM734" si="2180">AM733</f>
        <v>0</v>
      </c>
      <c r="AN734" s="354">
        <f t="shared" ref="AN734" si="2181">AN733</f>
        <v>0</v>
      </c>
      <c r="AO734" s="354">
        <f t="shared" ref="AO734" si="2182">AO733</f>
        <v>0</v>
      </c>
      <c r="AP734" s="354">
        <f t="shared" ref="AP734" si="2183">AP733</f>
        <v>0</v>
      </c>
      <c r="AQ734" s="354">
        <f t="shared" ref="AQ734" si="2184">AQ733</f>
        <v>0</v>
      </c>
      <c r="AR734" s="354">
        <f t="shared" ref="AR734" si="2185">AR733</f>
        <v>0</v>
      </c>
      <c r="AS734" s="258"/>
    </row>
    <row r="735" spans="1:45" hidden="1" outlineLevel="1">
      <c r="A735" s="456"/>
      <c r="B735" s="371"/>
      <c r="C735" s="243"/>
      <c r="D735" s="243"/>
      <c r="E735" s="243"/>
      <c r="F735" s="243"/>
      <c r="G735" s="243"/>
      <c r="H735" s="243"/>
      <c r="I735" s="243"/>
      <c r="J735" s="243"/>
      <c r="K735" s="243"/>
      <c r="L735" s="243"/>
      <c r="M735" s="243"/>
      <c r="N735" s="243"/>
      <c r="O735" s="243"/>
      <c r="P735" s="243"/>
      <c r="Q735" s="243"/>
      <c r="R735" s="243"/>
      <c r="S735" s="243"/>
      <c r="T735" s="243"/>
      <c r="U735" s="243"/>
      <c r="V735" s="243"/>
      <c r="W735" s="243"/>
      <c r="X735" s="243"/>
      <c r="Y735" s="243"/>
      <c r="Z735" s="243"/>
      <c r="AA735" s="243"/>
      <c r="AB735" s="243"/>
      <c r="AC735" s="243"/>
      <c r="AD735" s="243"/>
      <c r="AE735" s="355"/>
      <c r="AF735" s="368"/>
      <c r="AG735" s="368"/>
      <c r="AH735" s="368"/>
      <c r="AI735" s="368"/>
      <c r="AJ735" s="368"/>
      <c r="AK735" s="368"/>
      <c r="AL735" s="368"/>
      <c r="AM735" s="368"/>
      <c r="AN735" s="368"/>
      <c r="AO735" s="368"/>
      <c r="AP735" s="368"/>
      <c r="AQ735" s="368"/>
      <c r="AR735" s="368"/>
      <c r="AS735" s="258"/>
    </row>
    <row r="736" spans="1:45" ht="30" hidden="1" outlineLevel="1">
      <c r="A736" s="456">
        <v>40</v>
      </c>
      <c r="B736" s="371" t="s">
        <v>115</v>
      </c>
      <c r="C736" s="243" t="s">
        <v>22</v>
      </c>
      <c r="D736" s="247"/>
      <c r="E736" s="247"/>
      <c r="F736" s="247"/>
      <c r="G736" s="247"/>
      <c r="H736" s="247"/>
      <c r="I736" s="247"/>
      <c r="J736" s="247"/>
      <c r="K736" s="247"/>
      <c r="L736" s="247"/>
      <c r="M736" s="247"/>
      <c r="N736" s="247"/>
      <c r="O736" s="247"/>
      <c r="P736" s="247"/>
      <c r="Q736" s="247">
        <v>12</v>
      </c>
      <c r="R736" s="247"/>
      <c r="S736" s="247"/>
      <c r="T736" s="247"/>
      <c r="U736" s="247"/>
      <c r="V736" s="247"/>
      <c r="W736" s="247"/>
      <c r="X736" s="247"/>
      <c r="Y736" s="247"/>
      <c r="Z736" s="247"/>
      <c r="AA736" s="247"/>
      <c r="AB736" s="247"/>
      <c r="AC736" s="247"/>
      <c r="AD736" s="247"/>
      <c r="AE736" s="369"/>
      <c r="AF736" s="353"/>
      <c r="AG736" s="353"/>
      <c r="AH736" s="353"/>
      <c r="AI736" s="353"/>
      <c r="AJ736" s="353"/>
      <c r="AK736" s="353"/>
      <c r="AL736" s="358"/>
      <c r="AM736" s="358"/>
      <c r="AN736" s="358"/>
      <c r="AO736" s="358"/>
      <c r="AP736" s="358"/>
      <c r="AQ736" s="358"/>
      <c r="AR736" s="358"/>
      <c r="AS736" s="248">
        <f>SUM(AE736:AR736)</f>
        <v>0</v>
      </c>
    </row>
    <row r="737" spans="1:45" hidden="1" outlineLevel="1">
      <c r="A737" s="456"/>
      <c r="B737" s="246" t="s">
        <v>958</v>
      </c>
      <c r="C737" s="243" t="s">
        <v>145</v>
      </c>
      <c r="D737" s="247"/>
      <c r="E737" s="247"/>
      <c r="F737" s="247"/>
      <c r="G737" s="247"/>
      <c r="H737" s="247"/>
      <c r="I737" s="247"/>
      <c r="J737" s="247"/>
      <c r="K737" s="247"/>
      <c r="L737" s="247"/>
      <c r="M737" s="247"/>
      <c r="N737" s="247"/>
      <c r="O737" s="247"/>
      <c r="P737" s="247"/>
      <c r="Q737" s="247">
        <f>Q736</f>
        <v>12</v>
      </c>
      <c r="R737" s="247"/>
      <c r="S737" s="247"/>
      <c r="T737" s="247"/>
      <c r="U737" s="247"/>
      <c r="V737" s="247"/>
      <c r="W737" s="247"/>
      <c r="X737" s="247"/>
      <c r="Y737" s="247"/>
      <c r="Z737" s="247"/>
      <c r="AA737" s="247"/>
      <c r="AB737" s="247"/>
      <c r="AC737" s="247"/>
      <c r="AD737" s="247"/>
      <c r="AE737" s="354">
        <f>AE736</f>
        <v>0</v>
      </c>
      <c r="AF737" s="354">
        <f t="shared" ref="AF737" si="2186">AF736</f>
        <v>0</v>
      </c>
      <c r="AG737" s="354">
        <f t="shared" ref="AG737" si="2187">AG736</f>
        <v>0</v>
      </c>
      <c r="AH737" s="354">
        <f t="shared" ref="AH737" si="2188">AH736</f>
        <v>0</v>
      </c>
      <c r="AI737" s="354">
        <f t="shared" ref="AI737" si="2189">AI736</f>
        <v>0</v>
      </c>
      <c r="AJ737" s="354">
        <f t="shared" ref="AJ737" si="2190">AJ736</f>
        <v>0</v>
      </c>
      <c r="AK737" s="354">
        <f t="shared" ref="AK737" si="2191">AK736</f>
        <v>0</v>
      </c>
      <c r="AL737" s="354">
        <f t="shared" ref="AL737" si="2192">AL736</f>
        <v>0</v>
      </c>
      <c r="AM737" s="354">
        <f t="shared" ref="AM737" si="2193">AM736</f>
        <v>0</v>
      </c>
      <c r="AN737" s="354">
        <f t="shared" ref="AN737" si="2194">AN736</f>
        <v>0</v>
      </c>
      <c r="AO737" s="354">
        <f t="shared" ref="AO737" si="2195">AO736</f>
        <v>0</v>
      </c>
      <c r="AP737" s="354">
        <f t="shared" ref="AP737" si="2196">AP736</f>
        <v>0</v>
      </c>
      <c r="AQ737" s="354">
        <f t="shared" ref="AQ737" si="2197">AQ736</f>
        <v>0</v>
      </c>
      <c r="AR737" s="354">
        <f t="shared" ref="AR737" si="2198">AR736</f>
        <v>0</v>
      </c>
      <c r="AS737" s="258"/>
    </row>
    <row r="738" spans="1:45" hidden="1" outlineLevel="1">
      <c r="A738" s="456"/>
      <c r="B738" s="371"/>
      <c r="C738" s="243"/>
      <c r="D738" s="243"/>
      <c r="E738" s="243"/>
      <c r="F738" s="243"/>
      <c r="G738" s="243"/>
      <c r="H738" s="243"/>
      <c r="I738" s="243"/>
      <c r="J738" s="243"/>
      <c r="K738" s="243"/>
      <c r="L738" s="243"/>
      <c r="M738" s="243"/>
      <c r="N738" s="243"/>
      <c r="O738" s="243"/>
      <c r="P738" s="243"/>
      <c r="Q738" s="243"/>
      <c r="R738" s="243"/>
      <c r="S738" s="243"/>
      <c r="T738" s="243"/>
      <c r="U738" s="243"/>
      <c r="V738" s="243"/>
      <c r="W738" s="243"/>
      <c r="X738" s="243"/>
      <c r="Y738" s="243"/>
      <c r="Z738" s="243"/>
      <c r="AA738" s="243"/>
      <c r="AB738" s="243"/>
      <c r="AC738" s="243"/>
      <c r="AD738" s="243"/>
      <c r="AE738" s="355"/>
      <c r="AF738" s="368"/>
      <c r="AG738" s="368"/>
      <c r="AH738" s="368"/>
      <c r="AI738" s="368"/>
      <c r="AJ738" s="368"/>
      <c r="AK738" s="368"/>
      <c r="AL738" s="368"/>
      <c r="AM738" s="368"/>
      <c r="AN738" s="368"/>
      <c r="AO738" s="368"/>
      <c r="AP738" s="368"/>
      <c r="AQ738" s="368"/>
      <c r="AR738" s="368"/>
      <c r="AS738" s="258"/>
    </row>
    <row r="739" spans="1:45" ht="30" hidden="1" outlineLevel="1">
      <c r="A739" s="456">
        <v>41</v>
      </c>
      <c r="B739" s="371" t="s">
        <v>116</v>
      </c>
      <c r="C739" s="243" t="s">
        <v>22</v>
      </c>
      <c r="D739" s="247"/>
      <c r="E739" s="247"/>
      <c r="F739" s="247"/>
      <c r="G739" s="247"/>
      <c r="H739" s="247"/>
      <c r="I739" s="247"/>
      <c r="J739" s="247"/>
      <c r="K739" s="247"/>
      <c r="L739" s="247"/>
      <c r="M739" s="247"/>
      <c r="N739" s="247"/>
      <c r="O739" s="247"/>
      <c r="P739" s="247"/>
      <c r="Q739" s="247">
        <v>12</v>
      </c>
      <c r="R739" s="247"/>
      <c r="S739" s="247"/>
      <c r="T739" s="247"/>
      <c r="U739" s="247"/>
      <c r="V739" s="247"/>
      <c r="W739" s="247"/>
      <c r="X739" s="247"/>
      <c r="Y739" s="247"/>
      <c r="Z739" s="247"/>
      <c r="AA739" s="247"/>
      <c r="AB739" s="247"/>
      <c r="AC739" s="247"/>
      <c r="AD739" s="247"/>
      <c r="AE739" s="369"/>
      <c r="AF739" s="353"/>
      <c r="AG739" s="353"/>
      <c r="AH739" s="353"/>
      <c r="AI739" s="353"/>
      <c r="AJ739" s="353"/>
      <c r="AK739" s="353"/>
      <c r="AL739" s="358"/>
      <c r="AM739" s="358"/>
      <c r="AN739" s="358"/>
      <c r="AO739" s="358"/>
      <c r="AP739" s="358"/>
      <c r="AQ739" s="358"/>
      <c r="AR739" s="358"/>
      <c r="AS739" s="248">
        <f>SUM(AE739:AR739)</f>
        <v>0</v>
      </c>
    </row>
    <row r="740" spans="1:45" hidden="1" outlineLevel="1">
      <c r="A740" s="456"/>
      <c r="B740" s="246" t="s">
        <v>958</v>
      </c>
      <c r="C740" s="243" t="s">
        <v>145</v>
      </c>
      <c r="D740" s="247"/>
      <c r="E740" s="247"/>
      <c r="F740" s="247"/>
      <c r="G740" s="247"/>
      <c r="H740" s="247"/>
      <c r="I740" s="247"/>
      <c r="J740" s="247"/>
      <c r="K740" s="247"/>
      <c r="L740" s="247"/>
      <c r="M740" s="247"/>
      <c r="N740" s="247"/>
      <c r="O740" s="247"/>
      <c r="P740" s="247"/>
      <c r="Q740" s="247">
        <f>Q739</f>
        <v>12</v>
      </c>
      <c r="R740" s="247"/>
      <c r="S740" s="247"/>
      <c r="T740" s="247"/>
      <c r="U740" s="247"/>
      <c r="V740" s="247"/>
      <c r="W740" s="247"/>
      <c r="X740" s="247"/>
      <c r="Y740" s="247"/>
      <c r="Z740" s="247"/>
      <c r="AA740" s="247"/>
      <c r="AB740" s="247"/>
      <c r="AC740" s="247"/>
      <c r="AD740" s="247"/>
      <c r="AE740" s="354">
        <f>AE739</f>
        <v>0</v>
      </c>
      <c r="AF740" s="354">
        <f t="shared" ref="AF740" si="2199">AF739</f>
        <v>0</v>
      </c>
      <c r="AG740" s="354">
        <f t="shared" ref="AG740" si="2200">AG739</f>
        <v>0</v>
      </c>
      <c r="AH740" s="354">
        <f t="shared" ref="AH740" si="2201">AH739</f>
        <v>0</v>
      </c>
      <c r="AI740" s="354">
        <f t="shared" ref="AI740" si="2202">AI739</f>
        <v>0</v>
      </c>
      <c r="AJ740" s="354">
        <f t="shared" ref="AJ740" si="2203">AJ739</f>
        <v>0</v>
      </c>
      <c r="AK740" s="354">
        <f t="shared" ref="AK740" si="2204">AK739</f>
        <v>0</v>
      </c>
      <c r="AL740" s="354">
        <f t="shared" ref="AL740" si="2205">AL739</f>
        <v>0</v>
      </c>
      <c r="AM740" s="354">
        <f t="shared" ref="AM740" si="2206">AM739</f>
        <v>0</v>
      </c>
      <c r="AN740" s="354">
        <f t="shared" ref="AN740" si="2207">AN739</f>
        <v>0</v>
      </c>
      <c r="AO740" s="354">
        <f t="shared" ref="AO740" si="2208">AO739</f>
        <v>0</v>
      </c>
      <c r="AP740" s="354">
        <f t="shared" ref="AP740" si="2209">AP739</f>
        <v>0</v>
      </c>
      <c r="AQ740" s="354">
        <f t="shared" ref="AQ740" si="2210">AQ739</f>
        <v>0</v>
      </c>
      <c r="AR740" s="354">
        <f t="shared" ref="AR740" si="2211">AR739</f>
        <v>0</v>
      </c>
      <c r="AS740" s="258"/>
    </row>
    <row r="741" spans="1:45" hidden="1" outlineLevel="1">
      <c r="A741" s="456"/>
      <c r="B741" s="371"/>
      <c r="C741" s="243"/>
      <c r="D741" s="243"/>
      <c r="E741" s="243"/>
      <c r="F741" s="243"/>
      <c r="G741" s="243"/>
      <c r="H741" s="243"/>
      <c r="I741" s="243"/>
      <c r="J741" s="243"/>
      <c r="K741" s="243"/>
      <c r="L741" s="243"/>
      <c r="M741" s="243"/>
      <c r="N741" s="243"/>
      <c r="O741" s="243"/>
      <c r="P741" s="243"/>
      <c r="Q741" s="243"/>
      <c r="R741" s="243"/>
      <c r="S741" s="243"/>
      <c r="T741" s="243"/>
      <c r="U741" s="243"/>
      <c r="V741" s="243"/>
      <c r="W741" s="243"/>
      <c r="X741" s="243"/>
      <c r="Y741" s="243"/>
      <c r="Z741" s="243"/>
      <c r="AA741" s="243"/>
      <c r="AB741" s="243"/>
      <c r="AC741" s="243"/>
      <c r="AD741" s="243"/>
      <c r="AE741" s="355"/>
      <c r="AF741" s="368"/>
      <c r="AG741" s="368"/>
      <c r="AH741" s="368"/>
      <c r="AI741" s="368"/>
      <c r="AJ741" s="368"/>
      <c r="AK741" s="368"/>
      <c r="AL741" s="368"/>
      <c r="AM741" s="368"/>
      <c r="AN741" s="368"/>
      <c r="AO741" s="368"/>
      <c r="AP741" s="368"/>
      <c r="AQ741" s="368"/>
      <c r="AR741" s="368"/>
      <c r="AS741" s="258"/>
    </row>
    <row r="742" spans="1:45" ht="30" hidden="1" outlineLevel="1">
      <c r="A742" s="456">
        <v>42</v>
      </c>
      <c r="B742" s="371" t="s">
        <v>117</v>
      </c>
      <c r="C742" s="243" t="s">
        <v>22</v>
      </c>
      <c r="D742" s="247"/>
      <c r="E742" s="247"/>
      <c r="F742" s="247"/>
      <c r="G742" s="247"/>
      <c r="H742" s="247"/>
      <c r="I742" s="247"/>
      <c r="J742" s="247"/>
      <c r="K742" s="247"/>
      <c r="L742" s="247"/>
      <c r="M742" s="247"/>
      <c r="N742" s="247"/>
      <c r="O742" s="247"/>
      <c r="P742" s="247"/>
      <c r="Q742" s="243"/>
      <c r="R742" s="247"/>
      <c r="S742" s="247"/>
      <c r="T742" s="247"/>
      <c r="U742" s="247"/>
      <c r="V742" s="247"/>
      <c r="W742" s="247"/>
      <c r="X742" s="247"/>
      <c r="Y742" s="247"/>
      <c r="Z742" s="247"/>
      <c r="AA742" s="247"/>
      <c r="AB742" s="247"/>
      <c r="AC742" s="247"/>
      <c r="AD742" s="247"/>
      <c r="AE742" s="369"/>
      <c r="AF742" s="353"/>
      <c r="AG742" s="353"/>
      <c r="AH742" s="353"/>
      <c r="AI742" s="353"/>
      <c r="AJ742" s="353"/>
      <c r="AK742" s="353"/>
      <c r="AL742" s="358"/>
      <c r="AM742" s="358"/>
      <c r="AN742" s="358"/>
      <c r="AO742" s="358"/>
      <c r="AP742" s="358"/>
      <c r="AQ742" s="358"/>
      <c r="AR742" s="358"/>
      <c r="AS742" s="248">
        <f>SUM(AE742:AR742)</f>
        <v>0</v>
      </c>
    </row>
    <row r="743" spans="1:45" hidden="1" outlineLevel="1">
      <c r="A743" s="456"/>
      <c r="B743" s="246" t="s">
        <v>958</v>
      </c>
      <c r="C743" s="243" t="s">
        <v>145</v>
      </c>
      <c r="D743" s="247"/>
      <c r="E743" s="247"/>
      <c r="F743" s="247"/>
      <c r="G743" s="247"/>
      <c r="H743" s="247"/>
      <c r="I743" s="247"/>
      <c r="J743" s="247"/>
      <c r="K743" s="247"/>
      <c r="L743" s="247"/>
      <c r="M743" s="247"/>
      <c r="N743" s="247"/>
      <c r="O743" s="247"/>
      <c r="P743" s="247"/>
      <c r="Q743" s="406"/>
      <c r="R743" s="247"/>
      <c r="S743" s="247"/>
      <c r="T743" s="247"/>
      <c r="U743" s="247"/>
      <c r="V743" s="247"/>
      <c r="W743" s="247"/>
      <c r="X743" s="247"/>
      <c r="Y743" s="247"/>
      <c r="Z743" s="247"/>
      <c r="AA743" s="247"/>
      <c r="AB743" s="247"/>
      <c r="AC743" s="247"/>
      <c r="AD743" s="247"/>
      <c r="AE743" s="354">
        <f>AE742</f>
        <v>0</v>
      </c>
      <c r="AF743" s="354">
        <f t="shared" ref="AF743" si="2212">AF742</f>
        <v>0</v>
      </c>
      <c r="AG743" s="354">
        <f t="shared" ref="AG743" si="2213">AG742</f>
        <v>0</v>
      </c>
      <c r="AH743" s="354">
        <f t="shared" ref="AH743" si="2214">AH742</f>
        <v>0</v>
      </c>
      <c r="AI743" s="354">
        <f t="shared" ref="AI743" si="2215">AI742</f>
        <v>0</v>
      </c>
      <c r="AJ743" s="354">
        <f t="shared" ref="AJ743" si="2216">AJ742</f>
        <v>0</v>
      </c>
      <c r="AK743" s="354">
        <f t="shared" ref="AK743" si="2217">AK742</f>
        <v>0</v>
      </c>
      <c r="AL743" s="354">
        <f t="shared" ref="AL743" si="2218">AL742</f>
        <v>0</v>
      </c>
      <c r="AM743" s="354">
        <f t="shared" ref="AM743" si="2219">AM742</f>
        <v>0</v>
      </c>
      <c r="AN743" s="354">
        <f t="shared" ref="AN743" si="2220">AN742</f>
        <v>0</v>
      </c>
      <c r="AO743" s="354">
        <f t="shared" ref="AO743" si="2221">AO742</f>
        <v>0</v>
      </c>
      <c r="AP743" s="354">
        <f t="shared" ref="AP743" si="2222">AP742</f>
        <v>0</v>
      </c>
      <c r="AQ743" s="354">
        <f t="shared" ref="AQ743" si="2223">AQ742</f>
        <v>0</v>
      </c>
      <c r="AR743" s="354">
        <f t="shared" ref="AR743" si="2224">AR742</f>
        <v>0</v>
      </c>
      <c r="AS743" s="258"/>
    </row>
    <row r="744" spans="1:45" hidden="1" outlineLevel="1">
      <c r="A744" s="456"/>
      <c r="B744" s="371"/>
      <c r="C744" s="243"/>
      <c r="D744" s="243"/>
      <c r="E744" s="243"/>
      <c r="F744" s="243"/>
      <c r="G744" s="243"/>
      <c r="H744" s="243"/>
      <c r="I744" s="243"/>
      <c r="J744" s="243"/>
      <c r="K744" s="243"/>
      <c r="L744" s="243"/>
      <c r="M744" s="243"/>
      <c r="N744" s="243"/>
      <c r="O744" s="243"/>
      <c r="P744" s="243"/>
      <c r="Q744" s="243"/>
      <c r="R744" s="243"/>
      <c r="S744" s="243"/>
      <c r="T744" s="243"/>
      <c r="U744" s="243"/>
      <c r="V744" s="243"/>
      <c r="W744" s="243"/>
      <c r="X744" s="243"/>
      <c r="Y744" s="243"/>
      <c r="Z744" s="243"/>
      <c r="AA744" s="243"/>
      <c r="AB744" s="243"/>
      <c r="AC744" s="243"/>
      <c r="AD744" s="243"/>
      <c r="AE744" s="355"/>
      <c r="AF744" s="368"/>
      <c r="AG744" s="368"/>
      <c r="AH744" s="368"/>
      <c r="AI744" s="368"/>
      <c r="AJ744" s="368"/>
      <c r="AK744" s="368"/>
      <c r="AL744" s="368"/>
      <c r="AM744" s="368"/>
      <c r="AN744" s="368"/>
      <c r="AO744" s="368"/>
      <c r="AP744" s="368"/>
      <c r="AQ744" s="368"/>
      <c r="AR744" s="368"/>
      <c r="AS744" s="258"/>
    </row>
    <row r="745" spans="1:45" hidden="1" outlineLevel="1">
      <c r="A745" s="456">
        <v>43</v>
      </c>
      <c r="B745" s="371" t="s">
        <v>118</v>
      </c>
      <c r="C745" s="243" t="s">
        <v>22</v>
      </c>
      <c r="D745" s="247"/>
      <c r="E745" s="247"/>
      <c r="F745" s="247"/>
      <c r="G745" s="247"/>
      <c r="H745" s="247"/>
      <c r="I745" s="247"/>
      <c r="J745" s="247"/>
      <c r="K745" s="247"/>
      <c r="L745" s="247"/>
      <c r="M745" s="247"/>
      <c r="N745" s="247"/>
      <c r="O745" s="247"/>
      <c r="P745" s="247"/>
      <c r="Q745" s="247">
        <v>12</v>
      </c>
      <c r="R745" s="247"/>
      <c r="S745" s="247"/>
      <c r="T745" s="247"/>
      <c r="U745" s="247"/>
      <c r="V745" s="247"/>
      <c r="W745" s="247"/>
      <c r="X745" s="247"/>
      <c r="Y745" s="247"/>
      <c r="Z745" s="247"/>
      <c r="AA745" s="247"/>
      <c r="AB745" s="247"/>
      <c r="AC745" s="247"/>
      <c r="AD745" s="247"/>
      <c r="AE745" s="369"/>
      <c r="AF745" s="353"/>
      <c r="AG745" s="353"/>
      <c r="AH745" s="353"/>
      <c r="AI745" s="353"/>
      <c r="AJ745" s="353"/>
      <c r="AK745" s="353"/>
      <c r="AL745" s="358"/>
      <c r="AM745" s="358"/>
      <c r="AN745" s="358"/>
      <c r="AO745" s="358"/>
      <c r="AP745" s="358"/>
      <c r="AQ745" s="358"/>
      <c r="AR745" s="358"/>
      <c r="AS745" s="248">
        <f>SUM(AE745:AR745)</f>
        <v>0</v>
      </c>
    </row>
    <row r="746" spans="1:45" hidden="1" outlineLevel="1">
      <c r="A746" s="456"/>
      <c r="B746" s="246" t="s">
        <v>958</v>
      </c>
      <c r="C746" s="243" t="s">
        <v>145</v>
      </c>
      <c r="D746" s="247"/>
      <c r="E746" s="247"/>
      <c r="F746" s="247"/>
      <c r="G746" s="247"/>
      <c r="H746" s="247"/>
      <c r="I746" s="247"/>
      <c r="J746" s="247"/>
      <c r="K746" s="247"/>
      <c r="L746" s="247"/>
      <c r="M746" s="247"/>
      <c r="N746" s="247"/>
      <c r="O746" s="247"/>
      <c r="P746" s="247"/>
      <c r="Q746" s="247">
        <f>Q745</f>
        <v>12</v>
      </c>
      <c r="R746" s="247"/>
      <c r="S746" s="247"/>
      <c r="T746" s="247"/>
      <c r="U746" s="247"/>
      <c r="V746" s="247"/>
      <c r="W746" s="247"/>
      <c r="X746" s="247"/>
      <c r="Y746" s="247"/>
      <c r="Z746" s="247"/>
      <c r="AA746" s="247"/>
      <c r="AB746" s="247"/>
      <c r="AC746" s="247"/>
      <c r="AD746" s="247"/>
      <c r="AE746" s="354">
        <f>AE745</f>
        <v>0</v>
      </c>
      <c r="AF746" s="354">
        <f t="shared" ref="AF746" si="2225">AF745</f>
        <v>0</v>
      </c>
      <c r="AG746" s="354">
        <f t="shared" ref="AG746" si="2226">AG745</f>
        <v>0</v>
      </c>
      <c r="AH746" s="354">
        <f t="shared" ref="AH746" si="2227">AH745</f>
        <v>0</v>
      </c>
      <c r="AI746" s="354">
        <f t="shared" ref="AI746" si="2228">AI745</f>
        <v>0</v>
      </c>
      <c r="AJ746" s="354">
        <f t="shared" ref="AJ746" si="2229">AJ745</f>
        <v>0</v>
      </c>
      <c r="AK746" s="354">
        <f t="shared" ref="AK746" si="2230">AK745</f>
        <v>0</v>
      </c>
      <c r="AL746" s="354">
        <f t="shared" ref="AL746" si="2231">AL745</f>
        <v>0</v>
      </c>
      <c r="AM746" s="354">
        <f t="shared" ref="AM746" si="2232">AM745</f>
        <v>0</v>
      </c>
      <c r="AN746" s="354">
        <f t="shared" ref="AN746" si="2233">AN745</f>
        <v>0</v>
      </c>
      <c r="AO746" s="354">
        <f t="shared" ref="AO746" si="2234">AO745</f>
        <v>0</v>
      </c>
      <c r="AP746" s="354">
        <f t="shared" ref="AP746" si="2235">AP745</f>
        <v>0</v>
      </c>
      <c r="AQ746" s="354">
        <f t="shared" ref="AQ746" si="2236">AQ745</f>
        <v>0</v>
      </c>
      <c r="AR746" s="354">
        <f t="shared" ref="AR746" si="2237">AR745</f>
        <v>0</v>
      </c>
      <c r="AS746" s="258"/>
    </row>
    <row r="747" spans="1:45" hidden="1" outlineLevel="1">
      <c r="A747" s="456"/>
      <c r="B747" s="371"/>
      <c r="C747" s="243"/>
      <c r="D747" s="243"/>
      <c r="E747" s="243"/>
      <c r="F747" s="243"/>
      <c r="G747" s="243"/>
      <c r="H747" s="243"/>
      <c r="I747" s="243"/>
      <c r="J747" s="243"/>
      <c r="K747" s="243"/>
      <c r="L747" s="243"/>
      <c r="M747" s="243"/>
      <c r="N747" s="243"/>
      <c r="O747" s="243"/>
      <c r="P747" s="243"/>
      <c r="Q747" s="243"/>
      <c r="R747" s="243"/>
      <c r="S747" s="243"/>
      <c r="T747" s="243"/>
      <c r="U747" s="243"/>
      <c r="V747" s="243"/>
      <c r="W747" s="243"/>
      <c r="X747" s="243"/>
      <c r="Y747" s="243"/>
      <c r="Z747" s="243"/>
      <c r="AA747" s="243"/>
      <c r="AB747" s="243"/>
      <c r="AC747" s="243"/>
      <c r="AD747" s="243"/>
      <c r="AE747" s="355"/>
      <c r="AF747" s="368"/>
      <c r="AG747" s="368"/>
      <c r="AH747" s="368"/>
      <c r="AI747" s="368"/>
      <c r="AJ747" s="368"/>
      <c r="AK747" s="368"/>
      <c r="AL747" s="368"/>
      <c r="AM747" s="368"/>
      <c r="AN747" s="368"/>
      <c r="AO747" s="368"/>
      <c r="AP747" s="368"/>
      <c r="AQ747" s="368"/>
      <c r="AR747" s="368"/>
      <c r="AS747" s="258"/>
    </row>
    <row r="748" spans="1:45" ht="30" hidden="1" outlineLevel="1">
      <c r="A748" s="456">
        <v>44</v>
      </c>
      <c r="B748" s="371" t="s">
        <v>983</v>
      </c>
      <c r="C748" s="243" t="s">
        <v>22</v>
      </c>
      <c r="D748" s="247"/>
      <c r="E748" s="247"/>
      <c r="F748" s="247"/>
      <c r="G748" s="247"/>
      <c r="H748" s="247"/>
      <c r="I748" s="247"/>
      <c r="J748" s="247"/>
      <c r="K748" s="247"/>
      <c r="L748" s="247"/>
      <c r="M748" s="247"/>
      <c r="N748" s="247"/>
      <c r="O748" s="247"/>
      <c r="P748" s="247"/>
      <c r="Q748" s="247">
        <v>12</v>
      </c>
      <c r="R748" s="247"/>
      <c r="S748" s="247"/>
      <c r="T748" s="247"/>
      <c r="U748" s="247"/>
      <c r="V748" s="247"/>
      <c r="W748" s="247"/>
      <c r="X748" s="247"/>
      <c r="Y748" s="247"/>
      <c r="Z748" s="247"/>
      <c r="AA748" s="247"/>
      <c r="AB748" s="247"/>
      <c r="AC748" s="247"/>
      <c r="AD748" s="247"/>
      <c r="AE748" s="369"/>
      <c r="AF748" s="353"/>
      <c r="AG748" s="353"/>
      <c r="AH748" s="353"/>
      <c r="AI748" s="353"/>
      <c r="AJ748" s="353"/>
      <c r="AK748" s="353"/>
      <c r="AL748" s="358"/>
      <c r="AM748" s="358"/>
      <c r="AN748" s="358"/>
      <c r="AO748" s="358"/>
      <c r="AP748" s="358"/>
      <c r="AQ748" s="358"/>
      <c r="AR748" s="358"/>
      <c r="AS748" s="248">
        <f>SUM(AE748:AR748)</f>
        <v>0</v>
      </c>
    </row>
    <row r="749" spans="1:45" hidden="1" outlineLevel="1">
      <c r="A749" s="456"/>
      <c r="B749" s="246" t="s">
        <v>958</v>
      </c>
      <c r="C749" s="243" t="s">
        <v>145</v>
      </c>
      <c r="D749" s="247"/>
      <c r="E749" s="247"/>
      <c r="F749" s="247"/>
      <c r="G749" s="247"/>
      <c r="H749" s="247"/>
      <c r="I749" s="247"/>
      <c r="J749" s="247"/>
      <c r="K749" s="247"/>
      <c r="L749" s="247"/>
      <c r="M749" s="247"/>
      <c r="N749" s="247"/>
      <c r="O749" s="247"/>
      <c r="P749" s="247"/>
      <c r="Q749" s="247">
        <f>Q748</f>
        <v>12</v>
      </c>
      <c r="R749" s="247"/>
      <c r="S749" s="247"/>
      <c r="T749" s="247"/>
      <c r="U749" s="247"/>
      <c r="V749" s="247"/>
      <c r="W749" s="247"/>
      <c r="X749" s="247"/>
      <c r="Y749" s="247"/>
      <c r="Z749" s="247"/>
      <c r="AA749" s="247"/>
      <c r="AB749" s="247"/>
      <c r="AC749" s="247"/>
      <c r="AD749" s="247"/>
      <c r="AE749" s="354">
        <f>AE748</f>
        <v>0</v>
      </c>
      <c r="AF749" s="354">
        <f t="shared" ref="AF749" si="2238">AF748</f>
        <v>0</v>
      </c>
      <c r="AG749" s="354">
        <f t="shared" ref="AG749" si="2239">AG748</f>
        <v>0</v>
      </c>
      <c r="AH749" s="354">
        <f t="shared" ref="AH749" si="2240">AH748</f>
        <v>0</v>
      </c>
      <c r="AI749" s="354">
        <f t="shared" ref="AI749" si="2241">AI748</f>
        <v>0</v>
      </c>
      <c r="AJ749" s="354">
        <f t="shared" ref="AJ749" si="2242">AJ748</f>
        <v>0</v>
      </c>
      <c r="AK749" s="354">
        <f t="shared" ref="AK749" si="2243">AK748</f>
        <v>0</v>
      </c>
      <c r="AL749" s="354">
        <f t="shared" ref="AL749" si="2244">AL748</f>
        <v>0</v>
      </c>
      <c r="AM749" s="354">
        <f t="shared" ref="AM749" si="2245">AM748</f>
        <v>0</v>
      </c>
      <c r="AN749" s="354">
        <f t="shared" ref="AN749" si="2246">AN748</f>
        <v>0</v>
      </c>
      <c r="AO749" s="354">
        <f t="shared" ref="AO749" si="2247">AO748</f>
        <v>0</v>
      </c>
      <c r="AP749" s="354">
        <f t="shared" ref="AP749" si="2248">AP748</f>
        <v>0</v>
      </c>
      <c r="AQ749" s="354">
        <f t="shared" ref="AQ749" si="2249">AQ748</f>
        <v>0</v>
      </c>
      <c r="AR749" s="354">
        <f t="shared" ref="AR749" si="2250">AR748</f>
        <v>0</v>
      </c>
      <c r="AS749" s="258"/>
    </row>
    <row r="750" spans="1:45" hidden="1" outlineLevel="1">
      <c r="A750" s="456"/>
      <c r="B750" s="371"/>
      <c r="C750" s="243"/>
      <c r="D750" s="243"/>
      <c r="E750" s="243"/>
      <c r="F750" s="243"/>
      <c r="G750" s="243"/>
      <c r="H750" s="243"/>
      <c r="I750" s="243"/>
      <c r="J750" s="243"/>
      <c r="K750" s="243"/>
      <c r="L750" s="243"/>
      <c r="M750" s="243"/>
      <c r="N750" s="243"/>
      <c r="O750" s="243"/>
      <c r="P750" s="243"/>
      <c r="Q750" s="243"/>
      <c r="R750" s="243"/>
      <c r="S750" s="243"/>
      <c r="T750" s="243"/>
      <c r="U750" s="243"/>
      <c r="V750" s="243"/>
      <c r="W750" s="243"/>
      <c r="X750" s="243"/>
      <c r="Y750" s="243"/>
      <c r="Z750" s="243"/>
      <c r="AA750" s="243"/>
      <c r="AB750" s="243"/>
      <c r="AC750" s="243"/>
      <c r="AD750" s="243"/>
      <c r="AE750" s="355"/>
      <c r="AF750" s="368"/>
      <c r="AG750" s="368"/>
      <c r="AH750" s="368"/>
      <c r="AI750" s="368"/>
      <c r="AJ750" s="368"/>
      <c r="AK750" s="368"/>
      <c r="AL750" s="368"/>
      <c r="AM750" s="368"/>
      <c r="AN750" s="368"/>
      <c r="AO750" s="368"/>
      <c r="AP750" s="368"/>
      <c r="AQ750" s="368"/>
      <c r="AR750" s="368"/>
      <c r="AS750" s="258"/>
    </row>
    <row r="751" spans="1:45" ht="30" hidden="1" outlineLevel="1">
      <c r="A751" s="456">
        <v>45</v>
      </c>
      <c r="B751" s="371" t="s">
        <v>119</v>
      </c>
      <c r="C751" s="243" t="s">
        <v>22</v>
      </c>
      <c r="D751" s="247"/>
      <c r="E751" s="247"/>
      <c r="F751" s="247"/>
      <c r="G751" s="247"/>
      <c r="H751" s="247"/>
      <c r="I751" s="247"/>
      <c r="J751" s="247"/>
      <c r="K751" s="247"/>
      <c r="L751" s="247"/>
      <c r="M751" s="247"/>
      <c r="N751" s="247"/>
      <c r="O751" s="247"/>
      <c r="P751" s="247"/>
      <c r="Q751" s="247">
        <v>12</v>
      </c>
      <c r="R751" s="247"/>
      <c r="S751" s="247"/>
      <c r="T751" s="247"/>
      <c r="U751" s="247"/>
      <c r="V751" s="247"/>
      <c r="W751" s="247"/>
      <c r="X751" s="247"/>
      <c r="Y751" s="247"/>
      <c r="Z751" s="247"/>
      <c r="AA751" s="247"/>
      <c r="AB751" s="247"/>
      <c r="AC751" s="247"/>
      <c r="AD751" s="247"/>
      <c r="AE751" s="369"/>
      <c r="AF751" s="353"/>
      <c r="AG751" s="353"/>
      <c r="AH751" s="353"/>
      <c r="AI751" s="353"/>
      <c r="AJ751" s="353"/>
      <c r="AK751" s="353"/>
      <c r="AL751" s="358"/>
      <c r="AM751" s="358"/>
      <c r="AN751" s="358"/>
      <c r="AO751" s="358"/>
      <c r="AP751" s="358"/>
      <c r="AQ751" s="358"/>
      <c r="AR751" s="358"/>
      <c r="AS751" s="248">
        <f>SUM(AE751:AR751)</f>
        <v>0</v>
      </c>
    </row>
    <row r="752" spans="1:45" hidden="1" outlineLevel="1">
      <c r="A752" s="456"/>
      <c r="B752" s="246" t="s">
        <v>958</v>
      </c>
      <c r="C752" s="243" t="s">
        <v>145</v>
      </c>
      <c r="D752" s="247"/>
      <c r="E752" s="247"/>
      <c r="F752" s="247"/>
      <c r="G752" s="247"/>
      <c r="H752" s="247"/>
      <c r="I752" s="247"/>
      <c r="J752" s="247"/>
      <c r="K752" s="247"/>
      <c r="L752" s="247"/>
      <c r="M752" s="247"/>
      <c r="N752" s="247"/>
      <c r="O752" s="247"/>
      <c r="P752" s="247"/>
      <c r="Q752" s="247">
        <f>Q751</f>
        <v>12</v>
      </c>
      <c r="R752" s="247"/>
      <c r="S752" s="247"/>
      <c r="T752" s="247"/>
      <c r="U752" s="247"/>
      <c r="V752" s="247"/>
      <c r="W752" s="247"/>
      <c r="X752" s="247"/>
      <c r="Y752" s="247"/>
      <c r="Z752" s="247"/>
      <c r="AA752" s="247"/>
      <c r="AB752" s="247"/>
      <c r="AC752" s="247"/>
      <c r="AD752" s="247"/>
      <c r="AE752" s="354">
        <f>AE751</f>
        <v>0</v>
      </c>
      <c r="AF752" s="354">
        <f t="shared" ref="AF752" si="2251">AF751</f>
        <v>0</v>
      </c>
      <c r="AG752" s="354">
        <f t="shared" ref="AG752" si="2252">AG751</f>
        <v>0</v>
      </c>
      <c r="AH752" s="354">
        <f t="shared" ref="AH752" si="2253">AH751</f>
        <v>0</v>
      </c>
      <c r="AI752" s="354">
        <f t="shared" ref="AI752" si="2254">AI751</f>
        <v>0</v>
      </c>
      <c r="AJ752" s="354">
        <f t="shared" ref="AJ752" si="2255">AJ751</f>
        <v>0</v>
      </c>
      <c r="AK752" s="354">
        <f t="shared" ref="AK752" si="2256">AK751</f>
        <v>0</v>
      </c>
      <c r="AL752" s="354">
        <f t="shared" ref="AL752" si="2257">AL751</f>
        <v>0</v>
      </c>
      <c r="AM752" s="354">
        <f t="shared" ref="AM752" si="2258">AM751</f>
        <v>0</v>
      </c>
      <c r="AN752" s="354">
        <f t="shared" ref="AN752" si="2259">AN751</f>
        <v>0</v>
      </c>
      <c r="AO752" s="354">
        <f t="shared" ref="AO752" si="2260">AO751</f>
        <v>0</v>
      </c>
      <c r="AP752" s="354">
        <f t="shared" ref="AP752" si="2261">AP751</f>
        <v>0</v>
      </c>
      <c r="AQ752" s="354">
        <f t="shared" ref="AQ752" si="2262">AQ751</f>
        <v>0</v>
      </c>
      <c r="AR752" s="354">
        <f t="shared" ref="AR752" si="2263">AR751</f>
        <v>0</v>
      </c>
      <c r="AS752" s="258"/>
    </row>
    <row r="753" spans="1:45" hidden="1" outlineLevel="1">
      <c r="A753" s="456"/>
      <c r="B753" s="371"/>
      <c r="C753" s="243"/>
      <c r="D753" s="243"/>
      <c r="E753" s="243"/>
      <c r="F753" s="243"/>
      <c r="G753" s="243"/>
      <c r="H753" s="243"/>
      <c r="I753" s="243"/>
      <c r="J753" s="243"/>
      <c r="K753" s="243"/>
      <c r="L753" s="243"/>
      <c r="M753" s="243"/>
      <c r="N753" s="243"/>
      <c r="O753" s="243"/>
      <c r="P753" s="243"/>
      <c r="Q753" s="243"/>
      <c r="R753" s="243"/>
      <c r="S753" s="243"/>
      <c r="T753" s="243"/>
      <c r="U753" s="243"/>
      <c r="V753" s="243"/>
      <c r="W753" s="243"/>
      <c r="X753" s="243"/>
      <c r="Y753" s="243"/>
      <c r="Z753" s="243"/>
      <c r="AA753" s="243"/>
      <c r="AB753" s="243"/>
      <c r="AC753" s="243"/>
      <c r="AD753" s="243"/>
      <c r="AE753" s="355"/>
      <c r="AF753" s="368"/>
      <c r="AG753" s="368"/>
      <c r="AH753" s="368"/>
      <c r="AI753" s="368"/>
      <c r="AJ753" s="368"/>
      <c r="AK753" s="368"/>
      <c r="AL753" s="368"/>
      <c r="AM753" s="368"/>
      <c r="AN753" s="368"/>
      <c r="AO753" s="368"/>
      <c r="AP753" s="368"/>
      <c r="AQ753" s="368"/>
      <c r="AR753" s="368"/>
      <c r="AS753" s="258"/>
    </row>
    <row r="754" spans="1:45" ht="30" hidden="1" outlineLevel="1">
      <c r="A754" s="456">
        <v>46</v>
      </c>
      <c r="B754" s="371" t="s">
        <v>120</v>
      </c>
      <c r="C754" s="243" t="s">
        <v>22</v>
      </c>
      <c r="D754" s="247"/>
      <c r="E754" s="247"/>
      <c r="F754" s="247"/>
      <c r="G754" s="247"/>
      <c r="H754" s="247"/>
      <c r="I754" s="247"/>
      <c r="J754" s="247"/>
      <c r="K754" s="247"/>
      <c r="L754" s="247"/>
      <c r="M754" s="247"/>
      <c r="N754" s="247"/>
      <c r="O754" s="247"/>
      <c r="P754" s="247"/>
      <c r="Q754" s="247">
        <v>12</v>
      </c>
      <c r="R754" s="247"/>
      <c r="S754" s="247"/>
      <c r="T754" s="247"/>
      <c r="U754" s="247"/>
      <c r="V754" s="247"/>
      <c r="W754" s="247"/>
      <c r="X754" s="247"/>
      <c r="Y754" s="247"/>
      <c r="Z754" s="247"/>
      <c r="AA754" s="247"/>
      <c r="AB754" s="247"/>
      <c r="AC754" s="247"/>
      <c r="AD754" s="247"/>
      <c r="AE754" s="369"/>
      <c r="AF754" s="353"/>
      <c r="AG754" s="353"/>
      <c r="AH754" s="353"/>
      <c r="AI754" s="353"/>
      <c r="AJ754" s="353"/>
      <c r="AK754" s="353"/>
      <c r="AL754" s="358"/>
      <c r="AM754" s="358"/>
      <c r="AN754" s="358"/>
      <c r="AO754" s="358"/>
      <c r="AP754" s="358"/>
      <c r="AQ754" s="358"/>
      <c r="AR754" s="358"/>
      <c r="AS754" s="248">
        <f>SUM(AE754:AR754)</f>
        <v>0</v>
      </c>
    </row>
    <row r="755" spans="1:45" hidden="1" outlineLevel="1">
      <c r="A755" s="456"/>
      <c r="B755" s="246" t="s">
        <v>958</v>
      </c>
      <c r="C755" s="243" t="s">
        <v>145</v>
      </c>
      <c r="D755" s="247"/>
      <c r="E755" s="247"/>
      <c r="F755" s="247"/>
      <c r="G755" s="247"/>
      <c r="H755" s="247"/>
      <c r="I755" s="247"/>
      <c r="J755" s="247"/>
      <c r="K755" s="247"/>
      <c r="L755" s="247"/>
      <c r="M755" s="247"/>
      <c r="N755" s="247"/>
      <c r="O755" s="247"/>
      <c r="P755" s="247"/>
      <c r="Q755" s="247">
        <f>Q754</f>
        <v>12</v>
      </c>
      <c r="R755" s="247"/>
      <c r="S755" s="247"/>
      <c r="T755" s="247"/>
      <c r="U755" s="247"/>
      <c r="V755" s="247"/>
      <c r="W755" s="247"/>
      <c r="X755" s="247"/>
      <c r="Y755" s="247"/>
      <c r="Z755" s="247"/>
      <c r="AA755" s="247"/>
      <c r="AB755" s="247"/>
      <c r="AC755" s="247"/>
      <c r="AD755" s="247"/>
      <c r="AE755" s="354">
        <f>AE754</f>
        <v>0</v>
      </c>
      <c r="AF755" s="354">
        <f t="shared" ref="AF755" si="2264">AF754</f>
        <v>0</v>
      </c>
      <c r="AG755" s="354">
        <f t="shared" ref="AG755" si="2265">AG754</f>
        <v>0</v>
      </c>
      <c r="AH755" s="354">
        <f t="shared" ref="AH755" si="2266">AH754</f>
        <v>0</v>
      </c>
      <c r="AI755" s="354">
        <f t="shared" ref="AI755" si="2267">AI754</f>
        <v>0</v>
      </c>
      <c r="AJ755" s="354">
        <f t="shared" ref="AJ755" si="2268">AJ754</f>
        <v>0</v>
      </c>
      <c r="AK755" s="354">
        <f t="shared" ref="AK755" si="2269">AK754</f>
        <v>0</v>
      </c>
      <c r="AL755" s="354">
        <f t="shared" ref="AL755" si="2270">AL754</f>
        <v>0</v>
      </c>
      <c r="AM755" s="354">
        <f t="shared" ref="AM755" si="2271">AM754</f>
        <v>0</v>
      </c>
      <c r="AN755" s="354">
        <f t="shared" ref="AN755" si="2272">AN754</f>
        <v>0</v>
      </c>
      <c r="AO755" s="354">
        <f t="shared" ref="AO755" si="2273">AO754</f>
        <v>0</v>
      </c>
      <c r="AP755" s="354">
        <f t="shared" ref="AP755" si="2274">AP754</f>
        <v>0</v>
      </c>
      <c r="AQ755" s="354">
        <f t="shared" ref="AQ755" si="2275">AQ754</f>
        <v>0</v>
      </c>
      <c r="AR755" s="354">
        <f t="shared" ref="AR755" si="2276">AR754</f>
        <v>0</v>
      </c>
      <c r="AS755" s="258"/>
    </row>
    <row r="756" spans="1:45" hidden="1" outlineLevel="1">
      <c r="A756" s="456"/>
      <c r="B756" s="371"/>
      <c r="C756" s="243"/>
      <c r="D756" s="243"/>
      <c r="E756" s="243"/>
      <c r="F756" s="243"/>
      <c r="G756" s="243"/>
      <c r="H756" s="243"/>
      <c r="I756" s="243"/>
      <c r="J756" s="243"/>
      <c r="K756" s="243"/>
      <c r="L756" s="243"/>
      <c r="M756" s="243"/>
      <c r="N756" s="243"/>
      <c r="O756" s="243"/>
      <c r="P756" s="243"/>
      <c r="Q756" s="243"/>
      <c r="R756" s="243"/>
      <c r="S756" s="243"/>
      <c r="T756" s="243"/>
      <c r="U756" s="243"/>
      <c r="V756" s="243"/>
      <c r="W756" s="243"/>
      <c r="X756" s="243"/>
      <c r="Y756" s="243"/>
      <c r="Z756" s="243"/>
      <c r="AA756" s="243"/>
      <c r="AB756" s="243"/>
      <c r="AC756" s="243"/>
      <c r="AD756" s="243"/>
      <c r="AE756" s="355"/>
      <c r="AF756" s="368"/>
      <c r="AG756" s="368"/>
      <c r="AH756" s="368"/>
      <c r="AI756" s="368"/>
      <c r="AJ756" s="368"/>
      <c r="AK756" s="368"/>
      <c r="AL756" s="368"/>
      <c r="AM756" s="368"/>
      <c r="AN756" s="368"/>
      <c r="AO756" s="368"/>
      <c r="AP756" s="368"/>
      <c r="AQ756" s="368"/>
      <c r="AR756" s="368"/>
      <c r="AS756" s="258"/>
    </row>
    <row r="757" spans="1:45" ht="30" hidden="1" outlineLevel="1">
      <c r="A757" s="456">
        <v>47</v>
      </c>
      <c r="B757" s="371" t="s">
        <v>121</v>
      </c>
      <c r="C757" s="243" t="s">
        <v>22</v>
      </c>
      <c r="D757" s="247"/>
      <c r="E757" s="247"/>
      <c r="F757" s="247"/>
      <c r="G757" s="247"/>
      <c r="H757" s="247"/>
      <c r="I757" s="247"/>
      <c r="J757" s="247"/>
      <c r="K757" s="247"/>
      <c r="L757" s="247"/>
      <c r="M757" s="247"/>
      <c r="N757" s="247"/>
      <c r="O757" s="247"/>
      <c r="P757" s="247"/>
      <c r="Q757" s="247">
        <v>12</v>
      </c>
      <c r="R757" s="247"/>
      <c r="S757" s="247"/>
      <c r="T757" s="247"/>
      <c r="U757" s="247"/>
      <c r="V757" s="247"/>
      <c r="W757" s="247"/>
      <c r="X757" s="247"/>
      <c r="Y757" s="247"/>
      <c r="Z757" s="247"/>
      <c r="AA757" s="247"/>
      <c r="AB757" s="247"/>
      <c r="AC757" s="247"/>
      <c r="AD757" s="247"/>
      <c r="AE757" s="369"/>
      <c r="AF757" s="353"/>
      <c r="AG757" s="353"/>
      <c r="AH757" s="353"/>
      <c r="AI757" s="353"/>
      <c r="AJ757" s="353"/>
      <c r="AK757" s="353"/>
      <c r="AL757" s="358"/>
      <c r="AM757" s="358"/>
      <c r="AN757" s="358"/>
      <c r="AO757" s="358"/>
      <c r="AP757" s="358"/>
      <c r="AQ757" s="358"/>
      <c r="AR757" s="358"/>
      <c r="AS757" s="248">
        <f>SUM(AE757:AR757)</f>
        <v>0</v>
      </c>
    </row>
    <row r="758" spans="1:45" hidden="1" outlineLevel="1">
      <c r="A758" s="456"/>
      <c r="B758" s="246" t="s">
        <v>958</v>
      </c>
      <c r="C758" s="243" t="s">
        <v>145</v>
      </c>
      <c r="D758" s="247"/>
      <c r="E758" s="247"/>
      <c r="F758" s="247"/>
      <c r="G758" s="247"/>
      <c r="H758" s="247"/>
      <c r="I758" s="247"/>
      <c r="J758" s="247"/>
      <c r="K758" s="247"/>
      <c r="L758" s="247"/>
      <c r="M758" s="247"/>
      <c r="N758" s="247"/>
      <c r="O758" s="247"/>
      <c r="P758" s="247"/>
      <c r="Q758" s="247">
        <f>Q757</f>
        <v>12</v>
      </c>
      <c r="R758" s="247"/>
      <c r="S758" s="247"/>
      <c r="T758" s="247"/>
      <c r="U758" s="247"/>
      <c r="V758" s="247"/>
      <c r="W758" s="247"/>
      <c r="X758" s="247"/>
      <c r="Y758" s="247"/>
      <c r="Z758" s="247"/>
      <c r="AA758" s="247"/>
      <c r="AB758" s="247"/>
      <c r="AC758" s="247"/>
      <c r="AD758" s="247"/>
      <c r="AE758" s="354">
        <f>AE757</f>
        <v>0</v>
      </c>
      <c r="AF758" s="354">
        <f t="shared" ref="AF758" si="2277">AF757</f>
        <v>0</v>
      </c>
      <c r="AG758" s="354">
        <f t="shared" ref="AG758" si="2278">AG757</f>
        <v>0</v>
      </c>
      <c r="AH758" s="354">
        <f t="shared" ref="AH758" si="2279">AH757</f>
        <v>0</v>
      </c>
      <c r="AI758" s="354">
        <f t="shared" ref="AI758" si="2280">AI757</f>
        <v>0</v>
      </c>
      <c r="AJ758" s="354">
        <f t="shared" ref="AJ758" si="2281">AJ757</f>
        <v>0</v>
      </c>
      <c r="AK758" s="354">
        <f t="shared" ref="AK758" si="2282">AK757</f>
        <v>0</v>
      </c>
      <c r="AL758" s="354">
        <f t="shared" ref="AL758" si="2283">AL757</f>
        <v>0</v>
      </c>
      <c r="AM758" s="354">
        <f t="shared" ref="AM758" si="2284">AM757</f>
        <v>0</v>
      </c>
      <c r="AN758" s="354">
        <f t="shared" ref="AN758" si="2285">AN757</f>
        <v>0</v>
      </c>
      <c r="AO758" s="354">
        <f t="shared" ref="AO758" si="2286">AO757</f>
        <v>0</v>
      </c>
      <c r="AP758" s="354">
        <f t="shared" ref="AP758" si="2287">AP757</f>
        <v>0</v>
      </c>
      <c r="AQ758" s="354">
        <f t="shared" ref="AQ758" si="2288">AQ757</f>
        <v>0</v>
      </c>
      <c r="AR758" s="354">
        <f t="shared" ref="AR758" si="2289">AR757</f>
        <v>0</v>
      </c>
      <c r="AS758" s="258"/>
    </row>
    <row r="759" spans="1:45" hidden="1" outlineLevel="1">
      <c r="A759" s="456"/>
      <c r="B759" s="371"/>
      <c r="C759" s="243"/>
      <c r="D759" s="243"/>
      <c r="E759" s="243"/>
      <c r="F759" s="243"/>
      <c r="G759" s="243"/>
      <c r="H759" s="243"/>
      <c r="I759" s="243"/>
      <c r="J759" s="243"/>
      <c r="K759" s="243"/>
      <c r="L759" s="243"/>
      <c r="M759" s="243"/>
      <c r="N759" s="243"/>
      <c r="O759" s="243"/>
      <c r="P759" s="243"/>
      <c r="Q759" s="243"/>
      <c r="R759" s="243"/>
      <c r="S759" s="243"/>
      <c r="T759" s="243"/>
      <c r="U759" s="243"/>
      <c r="V759" s="243"/>
      <c r="W759" s="243"/>
      <c r="X759" s="243"/>
      <c r="Y759" s="243"/>
      <c r="Z759" s="243"/>
      <c r="AA759" s="243"/>
      <c r="AB759" s="243"/>
      <c r="AC759" s="243"/>
      <c r="AD759" s="243"/>
      <c r="AE759" s="355"/>
      <c r="AF759" s="368"/>
      <c r="AG759" s="368"/>
      <c r="AH759" s="368"/>
      <c r="AI759" s="368"/>
      <c r="AJ759" s="368"/>
      <c r="AK759" s="368"/>
      <c r="AL759" s="368"/>
      <c r="AM759" s="368"/>
      <c r="AN759" s="368"/>
      <c r="AO759" s="368"/>
      <c r="AP759" s="368"/>
      <c r="AQ759" s="368"/>
      <c r="AR759" s="368"/>
      <c r="AS759" s="258"/>
    </row>
    <row r="760" spans="1:45" ht="30" hidden="1" outlineLevel="1">
      <c r="A760" s="456">
        <v>48</v>
      </c>
      <c r="B760" s="371" t="s">
        <v>122</v>
      </c>
      <c r="C760" s="243" t="s">
        <v>22</v>
      </c>
      <c r="D760" s="247"/>
      <c r="E760" s="247"/>
      <c r="F760" s="247"/>
      <c r="G760" s="247"/>
      <c r="H760" s="247"/>
      <c r="I760" s="247"/>
      <c r="J760" s="247"/>
      <c r="K760" s="247"/>
      <c r="L760" s="247"/>
      <c r="M760" s="247"/>
      <c r="N760" s="247"/>
      <c r="O760" s="247"/>
      <c r="P760" s="247"/>
      <c r="Q760" s="247">
        <v>12</v>
      </c>
      <c r="R760" s="247"/>
      <c r="S760" s="247"/>
      <c r="T760" s="247"/>
      <c r="U760" s="247"/>
      <c r="V760" s="247"/>
      <c r="W760" s="247"/>
      <c r="X760" s="247"/>
      <c r="Y760" s="247"/>
      <c r="Z760" s="247"/>
      <c r="AA760" s="247"/>
      <c r="AB760" s="247"/>
      <c r="AC760" s="247"/>
      <c r="AD760" s="247"/>
      <c r="AE760" s="369"/>
      <c r="AF760" s="353"/>
      <c r="AG760" s="353"/>
      <c r="AH760" s="353"/>
      <c r="AI760" s="353"/>
      <c r="AJ760" s="353"/>
      <c r="AK760" s="353"/>
      <c r="AL760" s="358"/>
      <c r="AM760" s="358"/>
      <c r="AN760" s="358"/>
      <c r="AO760" s="358"/>
      <c r="AP760" s="358"/>
      <c r="AQ760" s="358"/>
      <c r="AR760" s="358"/>
      <c r="AS760" s="248">
        <f>SUM(AE760:AR760)</f>
        <v>0</v>
      </c>
    </row>
    <row r="761" spans="1:45" hidden="1" outlineLevel="1">
      <c r="A761" s="456"/>
      <c r="B761" s="246" t="s">
        <v>958</v>
      </c>
      <c r="C761" s="243" t="s">
        <v>145</v>
      </c>
      <c r="D761" s="247"/>
      <c r="E761" s="247"/>
      <c r="F761" s="247"/>
      <c r="G761" s="247"/>
      <c r="H761" s="247"/>
      <c r="I761" s="247"/>
      <c r="J761" s="247"/>
      <c r="K761" s="247"/>
      <c r="L761" s="247"/>
      <c r="M761" s="247"/>
      <c r="N761" s="247"/>
      <c r="O761" s="247"/>
      <c r="P761" s="247"/>
      <c r="Q761" s="247">
        <f>Q760</f>
        <v>12</v>
      </c>
      <c r="R761" s="247"/>
      <c r="S761" s="247"/>
      <c r="T761" s="247"/>
      <c r="U761" s="247"/>
      <c r="V761" s="247"/>
      <c r="W761" s="247"/>
      <c r="X761" s="247"/>
      <c r="Y761" s="247"/>
      <c r="Z761" s="247"/>
      <c r="AA761" s="247"/>
      <c r="AB761" s="247"/>
      <c r="AC761" s="247"/>
      <c r="AD761" s="247"/>
      <c r="AE761" s="354">
        <f>AE760</f>
        <v>0</v>
      </c>
      <c r="AF761" s="354">
        <f t="shared" ref="AF761" si="2290">AF760</f>
        <v>0</v>
      </c>
      <c r="AG761" s="354">
        <f t="shared" ref="AG761" si="2291">AG760</f>
        <v>0</v>
      </c>
      <c r="AH761" s="354">
        <f t="shared" ref="AH761" si="2292">AH760</f>
        <v>0</v>
      </c>
      <c r="AI761" s="354">
        <f t="shared" ref="AI761" si="2293">AI760</f>
        <v>0</v>
      </c>
      <c r="AJ761" s="354">
        <f t="shared" ref="AJ761" si="2294">AJ760</f>
        <v>0</v>
      </c>
      <c r="AK761" s="354">
        <f t="shared" ref="AK761" si="2295">AK760</f>
        <v>0</v>
      </c>
      <c r="AL761" s="354">
        <f t="shared" ref="AL761" si="2296">AL760</f>
        <v>0</v>
      </c>
      <c r="AM761" s="354">
        <f t="shared" ref="AM761" si="2297">AM760</f>
        <v>0</v>
      </c>
      <c r="AN761" s="354">
        <f t="shared" ref="AN761" si="2298">AN760</f>
        <v>0</v>
      </c>
      <c r="AO761" s="354">
        <f t="shared" ref="AO761" si="2299">AO760</f>
        <v>0</v>
      </c>
      <c r="AP761" s="354">
        <f t="shared" ref="AP761" si="2300">AP760</f>
        <v>0</v>
      </c>
      <c r="AQ761" s="354">
        <f t="shared" ref="AQ761" si="2301">AQ760</f>
        <v>0</v>
      </c>
      <c r="AR761" s="354">
        <f t="shared" ref="AR761" si="2302">AR760</f>
        <v>0</v>
      </c>
      <c r="AS761" s="258"/>
    </row>
    <row r="762" spans="1:45" hidden="1" outlineLevel="1">
      <c r="A762" s="456"/>
      <c r="B762" s="371"/>
      <c r="C762" s="243"/>
      <c r="D762" s="243"/>
      <c r="E762" s="243"/>
      <c r="F762" s="243"/>
      <c r="G762" s="243"/>
      <c r="H762" s="243"/>
      <c r="I762" s="243"/>
      <c r="J762" s="243"/>
      <c r="K762" s="243"/>
      <c r="L762" s="243"/>
      <c r="M762" s="243"/>
      <c r="N762" s="243"/>
      <c r="O762" s="243"/>
      <c r="P762" s="243"/>
      <c r="Q762" s="243"/>
      <c r="R762" s="243"/>
      <c r="S762" s="243"/>
      <c r="T762" s="243"/>
      <c r="U762" s="243"/>
      <c r="V762" s="243"/>
      <c r="W762" s="243"/>
      <c r="X762" s="243"/>
      <c r="Y762" s="243"/>
      <c r="Z762" s="243"/>
      <c r="AA762" s="243"/>
      <c r="AB762" s="243"/>
      <c r="AC762" s="243"/>
      <c r="AD762" s="243"/>
      <c r="AE762" s="355"/>
      <c r="AF762" s="368"/>
      <c r="AG762" s="368"/>
      <c r="AH762" s="368"/>
      <c r="AI762" s="368"/>
      <c r="AJ762" s="368"/>
      <c r="AK762" s="368"/>
      <c r="AL762" s="368"/>
      <c r="AM762" s="368"/>
      <c r="AN762" s="368"/>
      <c r="AO762" s="368"/>
      <c r="AP762" s="368"/>
      <c r="AQ762" s="368"/>
      <c r="AR762" s="368"/>
      <c r="AS762" s="258"/>
    </row>
    <row r="763" spans="1:45" ht="30" hidden="1" outlineLevel="1">
      <c r="A763" s="456">
        <v>49</v>
      </c>
      <c r="B763" s="371" t="s">
        <v>123</v>
      </c>
      <c r="C763" s="243" t="s">
        <v>22</v>
      </c>
      <c r="D763" s="247"/>
      <c r="E763" s="247"/>
      <c r="F763" s="247"/>
      <c r="G763" s="247"/>
      <c r="H763" s="247"/>
      <c r="I763" s="247"/>
      <c r="J763" s="247"/>
      <c r="K763" s="247"/>
      <c r="L763" s="247"/>
      <c r="M763" s="247"/>
      <c r="N763" s="247"/>
      <c r="O763" s="247"/>
      <c r="P763" s="247"/>
      <c r="Q763" s="247">
        <v>12</v>
      </c>
      <c r="R763" s="247"/>
      <c r="S763" s="247"/>
      <c r="T763" s="247"/>
      <c r="U763" s="247"/>
      <c r="V763" s="247"/>
      <c r="W763" s="247"/>
      <c r="X763" s="247"/>
      <c r="Y763" s="247"/>
      <c r="Z763" s="247"/>
      <c r="AA763" s="247"/>
      <c r="AB763" s="247"/>
      <c r="AC763" s="247"/>
      <c r="AD763" s="247"/>
      <c r="AE763" s="369"/>
      <c r="AF763" s="353"/>
      <c r="AG763" s="353"/>
      <c r="AH763" s="353"/>
      <c r="AI763" s="353"/>
      <c r="AJ763" s="353"/>
      <c r="AK763" s="353"/>
      <c r="AL763" s="358"/>
      <c r="AM763" s="358"/>
      <c r="AN763" s="358"/>
      <c r="AO763" s="358"/>
      <c r="AP763" s="358"/>
      <c r="AQ763" s="358"/>
      <c r="AR763" s="358"/>
      <c r="AS763" s="248">
        <f>SUM(AE763:AR763)</f>
        <v>0</v>
      </c>
    </row>
    <row r="764" spans="1:45" hidden="1" outlineLevel="1">
      <c r="A764" s="456"/>
      <c r="B764" s="246" t="s">
        <v>958</v>
      </c>
      <c r="C764" s="243" t="s">
        <v>145</v>
      </c>
      <c r="D764" s="247"/>
      <c r="E764" s="247"/>
      <c r="F764" s="247"/>
      <c r="G764" s="247"/>
      <c r="H764" s="247"/>
      <c r="I764" s="247"/>
      <c r="J764" s="247"/>
      <c r="K764" s="247"/>
      <c r="L764" s="247"/>
      <c r="M764" s="247"/>
      <c r="N764" s="247"/>
      <c r="O764" s="247"/>
      <c r="P764" s="247"/>
      <c r="Q764" s="247">
        <f>Q763</f>
        <v>12</v>
      </c>
      <c r="R764" s="247"/>
      <c r="S764" s="247"/>
      <c r="T764" s="247"/>
      <c r="U764" s="247"/>
      <c r="V764" s="247"/>
      <c r="W764" s="247"/>
      <c r="X764" s="247"/>
      <c r="Y764" s="247"/>
      <c r="Z764" s="247"/>
      <c r="AA764" s="247"/>
      <c r="AB764" s="247"/>
      <c r="AC764" s="247"/>
      <c r="AD764" s="247"/>
      <c r="AE764" s="354">
        <f>AE763</f>
        <v>0</v>
      </c>
      <c r="AF764" s="354">
        <f t="shared" ref="AF764" si="2303">AF763</f>
        <v>0</v>
      </c>
      <c r="AG764" s="354">
        <f t="shared" ref="AG764" si="2304">AG763</f>
        <v>0</v>
      </c>
      <c r="AH764" s="354">
        <f t="shared" ref="AH764" si="2305">AH763</f>
        <v>0</v>
      </c>
      <c r="AI764" s="354">
        <f t="shared" ref="AI764" si="2306">AI763</f>
        <v>0</v>
      </c>
      <c r="AJ764" s="354">
        <f t="shared" ref="AJ764" si="2307">AJ763</f>
        <v>0</v>
      </c>
      <c r="AK764" s="354">
        <f t="shared" ref="AK764" si="2308">AK763</f>
        <v>0</v>
      </c>
      <c r="AL764" s="354">
        <f t="shared" ref="AL764" si="2309">AL763</f>
        <v>0</v>
      </c>
      <c r="AM764" s="354">
        <f t="shared" ref="AM764" si="2310">AM763</f>
        <v>0</v>
      </c>
      <c r="AN764" s="354">
        <f t="shared" ref="AN764" si="2311">AN763</f>
        <v>0</v>
      </c>
      <c r="AO764" s="354">
        <f t="shared" ref="AO764" si="2312">AO763</f>
        <v>0</v>
      </c>
      <c r="AP764" s="354">
        <f t="shared" ref="AP764" si="2313">AP763</f>
        <v>0</v>
      </c>
      <c r="AQ764" s="354">
        <f t="shared" ref="AQ764" si="2314">AQ763</f>
        <v>0</v>
      </c>
      <c r="AR764" s="354">
        <f t="shared" ref="AR764" si="2315">AR763</f>
        <v>0</v>
      </c>
      <c r="AS764" s="258"/>
    </row>
    <row r="765" spans="1:45" hidden="1" outlineLevel="1">
      <c r="A765" s="456"/>
      <c r="B765" s="246"/>
      <c r="C765" s="257"/>
      <c r="D765" s="243"/>
      <c r="E765" s="243"/>
      <c r="F765" s="243"/>
      <c r="G765" s="243"/>
      <c r="H765" s="243"/>
      <c r="I765" s="243"/>
      <c r="J765" s="243"/>
      <c r="K765" s="243"/>
      <c r="L765" s="243"/>
      <c r="M765" s="243"/>
      <c r="N765" s="243"/>
      <c r="O765" s="243"/>
      <c r="P765" s="243"/>
      <c r="Q765" s="243"/>
      <c r="R765" s="243"/>
      <c r="S765" s="243"/>
      <c r="T765" s="243"/>
      <c r="U765" s="243"/>
      <c r="V765" s="243"/>
      <c r="W765" s="243"/>
      <c r="X765" s="243"/>
      <c r="Y765" s="243"/>
      <c r="Z765" s="243"/>
      <c r="AA765" s="243"/>
      <c r="AB765" s="243"/>
      <c r="AC765" s="243"/>
      <c r="AD765" s="243"/>
      <c r="AE765" s="355"/>
      <c r="AF765" s="355"/>
      <c r="AG765" s="355"/>
      <c r="AH765" s="355"/>
      <c r="AI765" s="355"/>
      <c r="AJ765" s="355"/>
      <c r="AK765" s="355"/>
      <c r="AL765" s="355"/>
      <c r="AM765" s="355"/>
      <c r="AN765" s="355"/>
      <c r="AO765" s="355"/>
      <c r="AP765" s="355"/>
      <c r="AQ765" s="355"/>
      <c r="AR765" s="355"/>
      <c r="AS765" s="258"/>
    </row>
    <row r="766" spans="1:45" ht="15.75">
      <c r="B766" s="278" t="s">
        <v>282</v>
      </c>
      <c r="C766" s="280"/>
      <c r="D766" s="280">
        <f>SUM(D609:D764)</f>
        <v>2528982.8055843487</v>
      </c>
      <c r="E766" s="280"/>
      <c r="F766" s="280"/>
      <c r="G766" s="280"/>
      <c r="H766" s="280"/>
      <c r="I766" s="280"/>
      <c r="J766" s="280"/>
      <c r="K766" s="280"/>
      <c r="L766" s="280"/>
      <c r="M766" s="280"/>
      <c r="N766" s="280"/>
      <c r="O766" s="280"/>
      <c r="P766" s="280"/>
      <c r="Q766" s="280"/>
      <c r="R766" s="280">
        <f>SUM(R609:R764)</f>
        <v>144.69107985697258</v>
      </c>
      <c r="S766" s="280"/>
      <c r="T766" s="280"/>
      <c r="U766" s="280"/>
      <c r="V766" s="280"/>
      <c r="W766" s="280"/>
      <c r="X766" s="280"/>
      <c r="Y766" s="280"/>
      <c r="Z766" s="280"/>
      <c r="AA766" s="280"/>
      <c r="AB766" s="280"/>
      <c r="AC766" s="280"/>
      <c r="AD766" s="280"/>
      <c r="AE766" s="280">
        <f>IF(AE607="kWh",SUMPRODUCT(D609:D764,AE609:AE764))</f>
        <v>1559797.0346073718</v>
      </c>
      <c r="AF766" s="280">
        <f>IF(AF607="kWh",SUMPRODUCT(D609:D764,AF609:AF764))</f>
        <v>216696.42877921919</v>
      </c>
      <c r="AG766" s="280">
        <f>IF(AG607="kw",SUMPRODUCT(Q609:Q764,R609:R764,AG609:AG764),SUMPRODUCT(D609:D764,AG609:AG764))</f>
        <v>1216.7367532777116</v>
      </c>
      <c r="AH766" s="280">
        <f>IF(AH607="kw",SUMPRODUCT(Q609:Q764,R609:R764,AH609:AH764),SUMPRODUCT(D609:D764,AH609:AH764))</f>
        <v>0</v>
      </c>
      <c r="AI766" s="280">
        <f>IF(AI607="kw",SUMPRODUCT(Q609:Q764,R609:R764,AI609:AI764),SUMPRODUCT(D609:D764,AI609:AI764))</f>
        <v>0</v>
      </c>
      <c r="AJ766" s="280">
        <f>IF(AJ607="kw",SUMPRODUCT(Q609:Q764,R609:R764,AJ609:AJ764),SUMPRODUCT(D609:D764,AJ609:AJ764))</f>
        <v>0</v>
      </c>
      <c r="AK766" s="280">
        <f>IF(AK607="kw",SUMPRODUCT(Q609:Q764,R609:R764,AK609:AK764),SUMPRODUCT(D609:D764,AK609:AK764))</f>
        <v>0</v>
      </c>
      <c r="AL766" s="280">
        <f>IF(AL607="kw",SUMPRODUCT(Q609:Q764,R609:R764,AL609:AL764),SUMPRODUCT(D609:D764,AL609:AL764))</f>
        <v>0</v>
      </c>
      <c r="AM766" s="280">
        <f>IF(AM607="kw",SUMPRODUCT(Q609:Q764,R609:R764,AM609:AM764),SUMPRODUCT(D609:D764,AM609:AM764))</f>
        <v>0</v>
      </c>
      <c r="AN766" s="280">
        <f>IF(AN607="kw",SUMPRODUCT(Q609:Q764,R609:R764,AN609:AN764),SUMPRODUCT(D609:D764,AN609:AN764))</f>
        <v>0</v>
      </c>
      <c r="AO766" s="280">
        <f>IF(AO607="kw",SUMPRODUCT(Q609:Q764,R609:R764,AO609:AO764),SUMPRODUCT(D609:D764,AO609:AO764))</f>
        <v>0</v>
      </c>
      <c r="AP766" s="280">
        <f>IF(AP607="kw",SUMPRODUCT(Q609:Q764,R609:R764,AP609:AP764),SUMPRODUCT(D609:D764,AP609:AP764))</f>
        <v>0</v>
      </c>
      <c r="AQ766" s="280">
        <f>IF(AQ607="kw",SUMPRODUCT(Q609:Q764,R609:R764,AQ609:AQ764),SUMPRODUCT(D609:D764,AQ609:AQ764))</f>
        <v>0</v>
      </c>
      <c r="AR766" s="280">
        <f>IF(AR607="kw",SUMPRODUCT(Q609:Q764,R609:R764,AR609:AR764),SUMPRODUCT(D609:D764,AR609:AR764))</f>
        <v>0</v>
      </c>
      <c r="AS766" s="281"/>
    </row>
    <row r="767" spans="1:45" ht="15.75">
      <c r="B767" s="335" t="s">
        <v>283</v>
      </c>
      <c r="C767" s="336"/>
      <c r="D767" s="336"/>
      <c r="E767" s="336"/>
      <c r="F767" s="336"/>
      <c r="G767" s="336"/>
      <c r="H767" s="336"/>
      <c r="I767" s="336"/>
      <c r="J767" s="336"/>
      <c r="K767" s="336"/>
      <c r="L767" s="336"/>
      <c r="M767" s="336"/>
      <c r="N767" s="336"/>
      <c r="O767" s="336"/>
      <c r="P767" s="336"/>
      <c r="Q767" s="336"/>
      <c r="R767" s="336"/>
      <c r="S767" s="336"/>
      <c r="T767" s="336"/>
      <c r="U767" s="336"/>
      <c r="V767" s="336"/>
      <c r="W767" s="336"/>
      <c r="X767" s="336"/>
      <c r="Y767" s="336"/>
      <c r="Z767" s="336"/>
      <c r="AA767" s="336"/>
      <c r="AB767" s="336"/>
      <c r="AC767" s="336"/>
      <c r="AD767" s="336"/>
      <c r="AE767" s="336">
        <f>HLOOKUP(AE606,'2. LRAMVA Threshold'!$B$42:$Q$60,10,FALSE)</f>
        <v>3951456</v>
      </c>
      <c r="AF767" s="336">
        <f>HLOOKUP(AF606,'2. LRAMVA Threshold'!$B$42:$Q$53,10,FALSE)</f>
        <v>2665994</v>
      </c>
      <c r="AG767" s="336">
        <f>HLOOKUP(AG415,'2. LRAMVA Threshold'!$B$42:$Q$53,10,FALSE)</f>
        <v>1337</v>
      </c>
      <c r="AH767" s="336">
        <f>HLOOKUP(AH415,'2. LRAMVA Threshold'!$B$42:$Q$53,10,FALSE)</f>
        <v>0</v>
      </c>
      <c r="AI767" s="336">
        <f>HLOOKUP(AI415,'2. LRAMVA Threshold'!$B$42:$Q$53,10,FALSE)</f>
        <v>0</v>
      </c>
      <c r="AJ767" s="336">
        <f>HLOOKUP(AJ415,'2. LRAMVA Threshold'!$B$42:$Q$53,10,FALSE)</f>
        <v>0</v>
      </c>
      <c r="AK767" s="336">
        <f>HLOOKUP(AK415,'2. LRAMVA Threshold'!$B$42:$Q$53,10,FALSE)</f>
        <v>0</v>
      </c>
      <c r="AL767" s="336">
        <f>HLOOKUP(AL415,'2. LRAMVA Threshold'!$B$42:$Q$53,10,FALSE)</f>
        <v>0</v>
      </c>
      <c r="AM767" s="336">
        <f>HLOOKUP(AM415,'2. LRAMVA Threshold'!$B$42:$Q$53,10,FALSE)</f>
        <v>0</v>
      </c>
      <c r="AN767" s="336">
        <f>HLOOKUP(AN415,'2. LRAMVA Threshold'!$B$42:$Q$53,10,FALSE)</f>
        <v>0</v>
      </c>
      <c r="AO767" s="336">
        <f>HLOOKUP(AO415,'2. LRAMVA Threshold'!$B$42:$Q$53,10,FALSE)</f>
        <v>0</v>
      </c>
      <c r="AP767" s="336">
        <f>HLOOKUP(AP415,'2. LRAMVA Threshold'!$B$42:$Q$53,10,FALSE)</f>
        <v>0</v>
      </c>
      <c r="AQ767" s="336">
        <f>HLOOKUP(AQ415,'2. LRAMVA Threshold'!$B$42:$Q$53,10,FALSE)</f>
        <v>0</v>
      </c>
      <c r="AR767" s="336">
        <f>HLOOKUP(AR415,'2. LRAMVA Threshold'!$B$42:$Q$53,10,FALSE)</f>
        <v>0</v>
      </c>
      <c r="AS767" s="385"/>
    </row>
    <row r="768" spans="1:45">
      <c r="B768" s="338"/>
      <c r="C768" s="375"/>
      <c r="D768" s="376"/>
      <c r="E768" s="376"/>
      <c r="F768" s="376"/>
      <c r="G768" s="376"/>
      <c r="H768" s="376"/>
      <c r="I768" s="376"/>
      <c r="J768" s="376"/>
      <c r="K768" s="376"/>
      <c r="L768" s="376"/>
      <c r="M768" s="376"/>
      <c r="N768" s="340"/>
      <c r="O768" s="340"/>
      <c r="P768" s="340"/>
      <c r="Q768" s="376"/>
      <c r="R768" s="377"/>
      <c r="S768" s="376"/>
      <c r="T768" s="376"/>
      <c r="U768" s="376"/>
      <c r="V768" s="378"/>
      <c r="W768" s="378"/>
      <c r="X768" s="378"/>
      <c r="Y768" s="378"/>
      <c r="Z768" s="376"/>
      <c r="AA768" s="376"/>
      <c r="AB768" s="340"/>
      <c r="AC768" s="340"/>
      <c r="AD768" s="340"/>
      <c r="AE768" s="379"/>
      <c r="AF768" s="379"/>
      <c r="AG768" s="379"/>
      <c r="AH768" s="379"/>
      <c r="AI768" s="379"/>
      <c r="AJ768" s="379"/>
      <c r="AK768" s="379"/>
      <c r="AL768" s="343"/>
      <c r="AM768" s="343"/>
      <c r="AN768" s="343"/>
      <c r="AO768" s="343"/>
      <c r="AP768" s="343"/>
      <c r="AQ768" s="343"/>
      <c r="AR768" s="343"/>
      <c r="AS768" s="344"/>
    </row>
    <row r="769" spans="2:48">
      <c r="B769" s="275" t="s">
        <v>284</v>
      </c>
      <c r="C769" s="288"/>
      <c r="D769" s="288"/>
      <c r="E769" s="321"/>
      <c r="F769" s="321"/>
      <c r="G769" s="321"/>
      <c r="H769" s="321"/>
      <c r="I769" s="321"/>
      <c r="J769" s="321"/>
      <c r="K769" s="321"/>
      <c r="L769" s="321"/>
      <c r="M769" s="321"/>
      <c r="N769" s="321"/>
      <c r="O769" s="321"/>
      <c r="P769" s="321"/>
      <c r="Q769" s="321"/>
      <c r="R769" s="243"/>
      <c r="S769" s="290"/>
      <c r="T769" s="290"/>
      <c r="U769" s="290"/>
      <c r="V769" s="289"/>
      <c r="W769" s="289"/>
      <c r="X769" s="289"/>
      <c r="Y769" s="289"/>
      <c r="Z769" s="290"/>
      <c r="AA769" s="290"/>
      <c r="AB769" s="290"/>
      <c r="AC769" s="290"/>
      <c r="AD769" s="290"/>
      <c r="AE769" s="722">
        <f>HLOOKUP(AE$35,'3.  Distribution Rates'!$C$122:$P$135,10,FALSE)</f>
        <v>0.01</v>
      </c>
      <c r="AF769" s="722">
        <f>HLOOKUP(AF$35,'3.  Distribution Rates'!$C$122:$P$135,10,FALSE)</f>
        <v>2.1600000000000001E-2</v>
      </c>
      <c r="AG769" s="291">
        <f>HLOOKUP(AG$35,'3.  Distribution Rates'!$C$122:$P$135,10,FALSE)</f>
        <v>5.7603</v>
      </c>
      <c r="AH769" s="291">
        <f>HLOOKUP(AH$35,'3.  Distribution Rates'!$C$122:$P$135,10,FALSE)</f>
        <v>3.2800000000000003E-2</v>
      </c>
      <c r="AI769" s="291">
        <f>HLOOKUP(AI$35,'3.  Distribution Rates'!$C$122:$P$135,10,FALSE)</f>
        <v>28.803899999999999</v>
      </c>
      <c r="AJ769" s="291">
        <f>HLOOKUP(AJ$35,'3.  Distribution Rates'!$C$122:$P$135,10,FALSE)</f>
        <v>16.612300000000001</v>
      </c>
      <c r="AK769" s="291">
        <f>HLOOKUP(AK$35,'3.  Distribution Rates'!$C$122:$P$135,10,FALSE)</f>
        <v>0</v>
      </c>
      <c r="AL769" s="291">
        <f>HLOOKUP(AL$35,'3.  Distribution Rates'!$C$122:$P$135,10,FALSE)</f>
        <v>0</v>
      </c>
      <c r="AM769" s="291">
        <f>HLOOKUP(AM$35,'3.  Distribution Rates'!$C$122:$P$135,10,FALSE)</f>
        <v>0</v>
      </c>
      <c r="AN769" s="291">
        <f>HLOOKUP(AN$35,'3.  Distribution Rates'!$C$122:$P$135,10,FALSE)</f>
        <v>0</v>
      </c>
      <c r="AO769" s="291">
        <f>HLOOKUP(AO$35,'3.  Distribution Rates'!$C$122:$P$135,10,FALSE)</f>
        <v>0</v>
      </c>
      <c r="AP769" s="291">
        <f>HLOOKUP(AP$35,'3.  Distribution Rates'!$C$122:$P$135,10,FALSE)</f>
        <v>0</v>
      </c>
      <c r="AQ769" s="291">
        <f>HLOOKUP(AQ$35,'3.  Distribution Rates'!$C$122:$P$135,10,FALSE)</f>
        <v>0</v>
      </c>
      <c r="AR769" s="291">
        <f>HLOOKUP(AR$35,'3.  Distribution Rates'!$C$122:$P$135,10,FALSE)</f>
        <v>0</v>
      </c>
      <c r="AS769" s="296"/>
      <c r="AT769" s="386"/>
    </row>
    <row r="770" spans="2:48">
      <c r="B770" s="275" t="s">
        <v>285</v>
      </c>
      <c r="C770" s="293"/>
      <c r="D770" s="235"/>
      <c r="E770" s="232"/>
      <c r="F770" s="232"/>
      <c r="G770" s="232"/>
      <c r="H770" s="232"/>
      <c r="I770" s="232"/>
      <c r="J770" s="232"/>
      <c r="K770" s="232"/>
      <c r="L770" s="232"/>
      <c r="M770" s="232"/>
      <c r="N770" s="232"/>
      <c r="O770" s="232"/>
      <c r="P770" s="232"/>
      <c r="Q770" s="232"/>
      <c r="R770" s="243"/>
      <c r="S770" s="232"/>
      <c r="T770" s="232"/>
      <c r="U770" s="232"/>
      <c r="V770" s="235"/>
      <c r="W770" s="235"/>
      <c r="X770" s="235"/>
      <c r="Y770" s="235"/>
      <c r="Z770" s="232"/>
      <c r="AA770" s="232"/>
      <c r="AB770" s="232"/>
      <c r="AC770" s="232"/>
      <c r="AD770" s="232"/>
      <c r="AE770" s="323">
        <f>'4.  2011-2014 LRAM'!AM141*AE769</f>
        <v>0</v>
      </c>
      <c r="AF770" s="323">
        <f>'4.  2011-2014 LRAM'!AN141*AF769</f>
        <v>0</v>
      </c>
      <c r="AG770" s="323">
        <f>'4.  2011-2014 LRAM'!AO141*AG769</f>
        <v>0</v>
      </c>
      <c r="AH770" s="323">
        <f>'4.  2011-2014 LRAM'!AP141*AH769</f>
        <v>0</v>
      </c>
      <c r="AI770" s="323">
        <f>'4.  2011-2014 LRAM'!AQ141*AI769</f>
        <v>0</v>
      </c>
      <c r="AJ770" s="323">
        <f>'4.  2011-2014 LRAM'!AR141*AJ769</f>
        <v>0</v>
      </c>
      <c r="AK770" s="323">
        <f>'4.  2011-2014 LRAM'!AS141*AK769</f>
        <v>0</v>
      </c>
      <c r="AL770" s="323">
        <f>'4.  2011-2014 LRAM'!AT141*AL769</f>
        <v>0</v>
      </c>
      <c r="AM770" s="323">
        <f>'4.  2011-2014 LRAM'!AU141*AM769</f>
        <v>0</v>
      </c>
      <c r="AN770" s="323">
        <f>'4.  2011-2014 LRAM'!AV141*AN769</f>
        <v>0</v>
      </c>
      <c r="AO770" s="323">
        <f>'4.  2011-2014 LRAM'!AW141*AO769</f>
        <v>0</v>
      </c>
      <c r="AP770" s="323">
        <f>'4.  2011-2014 LRAM'!AX141*AP769</f>
        <v>0</v>
      </c>
      <c r="AQ770" s="323">
        <f>'4.  2011-2014 LRAM'!AY141*AQ769</f>
        <v>0</v>
      </c>
      <c r="AR770" s="323">
        <f>'4.  2011-2014 LRAM'!AZ141*AR769</f>
        <v>0</v>
      </c>
      <c r="AS770" s="534">
        <f t="shared" ref="AS770:AS776" si="2316">SUM(AE770:AR770)</f>
        <v>0</v>
      </c>
      <c r="AT770" s="386"/>
    </row>
    <row r="771" spans="2:48">
      <c r="B771" s="275" t="s">
        <v>286</v>
      </c>
      <c r="C771" s="293"/>
      <c r="D771" s="235"/>
      <c r="E771" s="232"/>
      <c r="F771" s="232"/>
      <c r="G771" s="232"/>
      <c r="H771" s="232"/>
      <c r="I771" s="232"/>
      <c r="J771" s="232"/>
      <c r="K771" s="232"/>
      <c r="L771" s="232"/>
      <c r="M771" s="232"/>
      <c r="N771" s="232"/>
      <c r="O771" s="232"/>
      <c r="P771" s="232"/>
      <c r="Q771" s="232"/>
      <c r="R771" s="243"/>
      <c r="S771" s="232"/>
      <c r="T771" s="232"/>
      <c r="U771" s="232"/>
      <c r="V771" s="235"/>
      <c r="W771" s="235"/>
      <c r="X771" s="235"/>
      <c r="Y771" s="235"/>
      <c r="Z771" s="232"/>
      <c r="AA771" s="232"/>
      <c r="AB771" s="232"/>
      <c r="AC771" s="232"/>
      <c r="AD771" s="232"/>
      <c r="AE771" s="323">
        <f>'4.  2011-2014 LRAM'!AM280*AE769</f>
        <v>0</v>
      </c>
      <c r="AF771" s="323">
        <f>'4.  2011-2014 LRAM'!AN280*AF769</f>
        <v>0</v>
      </c>
      <c r="AG771" s="323">
        <f>'4.  2011-2014 LRAM'!AO280*AG769</f>
        <v>0</v>
      </c>
      <c r="AH771" s="323">
        <f>'4.  2011-2014 LRAM'!AP280*AH769</f>
        <v>0</v>
      </c>
      <c r="AI771" s="323">
        <f>'4.  2011-2014 LRAM'!AQ280*AI769</f>
        <v>0</v>
      </c>
      <c r="AJ771" s="323">
        <f>'4.  2011-2014 LRAM'!AR280*AJ769</f>
        <v>0</v>
      </c>
      <c r="AK771" s="323">
        <f>'4.  2011-2014 LRAM'!AS280*AK769</f>
        <v>0</v>
      </c>
      <c r="AL771" s="323">
        <f>'4.  2011-2014 LRAM'!AT280*AL769</f>
        <v>0</v>
      </c>
      <c r="AM771" s="323">
        <f>'4.  2011-2014 LRAM'!AU280*AM769</f>
        <v>0</v>
      </c>
      <c r="AN771" s="323">
        <f>'4.  2011-2014 LRAM'!AV280*AN769</f>
        <v>0</v>
      </c>
      <c r="AO771" s="323">
        <f>'4.  2011-2014 LRAM'!AW280*AO769</f>
        <v>0</v>
      </c>
      <c r="AP771" s="323">
        <f>'4.  2011-2014 LRAM'!AX280*AP769</f>
        <v>0</v>
      </c>
      <c r="AQ771" s="323">
        <f>'4.  2011-2014 LRAM'!AY280*AQ769</f>
        <v>0</v>
      </c>
      <c r="AR771" s="323">
        <f>'4.  2011-2014 LRAM'!AZ280*AR769</f>
        <v>0</v>
      </c>
      <c r="AS771" s="534">
        <f t="shared" si="2316"/>
        <v>0</v>
      </c>
      <c r="AT771" s="386"/>
    </row>
    <row r="772" spans="2:48">
      <c r="B772" s="275" t="s">
        <v>287</v>
      </c>
      <c r="C772" s="293"/>
      <c r="D772" s="235"/>
      <c r="E772" s="232"/>
      <c r="F772" s="232"/>
      <c r="G772" s="232"/>
      <c r="H772" s="232"/>
      <c r="I772" s="232"/>
      <c r="J772" s="232"/>
      <c r="K772" s="232"/>
      <c r="L772" s="232"/>
      <c r="M772" s="232"/>
      <c r="N772" s="232"/>
      <c r="O772" s="232"/>
      <c r="P772" s="232"/>
      <c r="Q772" s="232"/>
      <c r="R772" s="243"/>
      <c r="S772" s="232"/>
      <c r="T772" s="232"/>
      <c r="U772" s="232"/>
      <c r="V772" s="235"/>
      <c r="W772" s="235"/>
      <c r="X772" s="235"/>
      <c r="Y772" s="235"/>
      <c r="Z772" s="232"/>
      <c r="AA772" s="232"/>
      <c r="AB772" s="232"/>
      <c r="AC772" s="232"/>
      <c r="AD772" s="232"/>
      <c r="AE772" s="323">
        <f>'4.  2011-2014 LRAM'!AM416*AE769</f>
        <v>0</v>
      </c>
      <c r="AF772" s="323">
        <f>'4.  2011-2014 LRAM'!AN416*AF769</f>
        <v>0</v>
      </c>
      <c r="AG772" s="323">
        <f>'4.  2011-2014 LRAM'!AO416*AG769</f>
        <v>0</v>
      </c>
      <c r="AH772" s="323">
        <f>'4.  2011-2014 LRAM'!AP416*AH769</f>
        <v>0</v>
      </c>
      <c r="AI772" s="323">
        <f>'4.  2011-2014 LRAM'!AQ416*AI769</f>
        <v>0</v>
      </c>
      <c r="AJ772" s="323">
        <f>'4.  2011-2014 LRAM'!AR416*AJ769</f>
        <v>0</v>
      </c>
      <c r="AK772" s="323">
        <f>'4.  2011-2014 LRAM'!AS416*AK769</f>
        <v>0</v>
      </c>
      <c r="AL772" s="323">
        <f>'4.  2011-2014 LRAM'!AT416*AL769</f>
        <v>0</v>
      </c>
      <c r="AM772" s="323">
        <f>'4.  2011-2014 LRAM'!AU416*AM769</f>
        <v>0</v>
      </c>
      <c r="AN772" s="323">
        <f>'4.  2011-2014 LRAM'!AV416*AN769</f>
        <v>0</v>
      </c>
      <c r="AO772" s="323">
        <f>'4.  2011-2014 LRAM'!AW416*AO769</f>
        <v>0</v>
      </c>
      <c r="AP772" s="323">
        <f>'4.  2011-2014 LRAM'!AX416*AP769</f>
        <v>0</v>
      </c>
      <c r="AQ772" s="323">
        <f>'4.  2011-2014 LRAM'!AY416*AQ769</f>
        <v>0</v>
      </c>
      <c r="AR772" s="323">
        <f>'4.  2011-2014 LRAM'!AZ416*AR769</f>
        <v>0</v>
      </c>
      <c r="AS772" s="534">
        <f t="shared" si="2316"/>
        <v>0</v>
      </c>
      <c r="AT772" s="386"/>
    </row>
    <row r="773" spans="2:48">
      <c r="B773" s="275" t="s">
        <v>288</v>
      </c>
      <c r="C773" s="293"/>
      <c r="D773" s="235"/>
      <c r="E773" s="232"/>
      <c r="F773" s="232"/>
      <c r="G773" s="232"/>
      <c r="H773" s="232"/>
      <c r="I773" s="232"/>
      <c r="J773" s="232"/>
      <c r="K773" s="232"/>
      <c r="L773" s="232"/>
      <c r="M773" s="232"/>
      <c r="N773" s="232"/>
      <c r="O773" s="232"/>
      <c r="P773" s="232"/>
      <c r="Q773" s="232"/>
      <c r="R773" s="243"/>
      <c r="S773" s="232"/>
      <c r="T773" s="232"/>
      <c r="U773" s="232"/>
      <c r="V773" s="235"/>
      <c r="W773" s="235"/>
      <c r="X773" s="235"/>
      <c r="Y773" s="235"/>
      <c r="Z773" s="232"/>
      <c r="AA773" s="232"/>
      <c r="AB773" s="232"/>
      <c r="AC773" s="232"/>
      <c r="AD773" s="232"/>
      <c r="AE773" s="323">
        <f>'4.  2011-2014 LRAM'!AM553*AE769</f>
        <v>0</v>
      </c>
      <c r="AF773" s="323">
        <f>'4.  2011-2014 LRAM'!AN553*AF769</f>
        <v>0</v>
      </c>
      <c r="AG773" s="323">
        <f>'4.  2011-2014 LRAM'!AO553*AG769</f>
        <v>0</v>
      </c>
      <c r="AH773" s="323">
        <f>'4.  2011-2014 LRAM'!AP553*AH769</f>
        <v>0</v>
      </c>
      <c r="AI773" s="323">
        <f>'4.  2011-2014 LRAM'!AQ553*AI769</f>
        <v>0</v>
      </c>
      <c r="AJ773" s="323">
        <f>'4.  2011-2014 LRAM'!AR553*AJ769</f>
        <v>0</v>
      </c>
      <c r="AK773" s="323">
        <f>'4.  2011-2014 LRAM'!AS553*AK769</f>
        <v>0</v>
      </c>
      <c r="AL773" s="323">
        <f>'4.  2011-2014 LRAM'!AT553*AL769</f>
        <v>0</v>
      </c>
      <c r="AM773" s="323">
        <f>'4.  2011-2014 LRAM'!AU553*AM769</f>
        <v>0</v>
      </c>
      <c r="AN773" s="323">
        <f>'4.  2011-2014 LRAM'!AV553*AN769</f>
        <v>0</v>
      </c>
      <c r="AO773" s="323">
        <f>'4.  2011-2014 LRAM'!AW553*AO769</f>
        <v>0</v>
      </c>
      <c r="AP773" s="323">
        <f>'4.  2011-2014 LRAM'!AX553*AP769</f>
        <v>0</v>
      </c>
      <c r="AQ773" s="323">
        <f>'4.  2011-2014 LRAM'!AY553*AQ769</f>
        <v>0</v>
      </c>
      <c r="AR773" s="323">
        <f>'4.  2011-2014 LRAM'!AZ553*AR769</f>
        <v>0</v>
      </c>
      <c r="AS773" s="534">
        <f t="shared" si="2316"/>
        <v>0</v>
      </c>
      <c r="AT773" s="386"/>
    </row>
    <row r="774" spans="2:48">
      <c r="B774" s="275" t="s">
        <v>289</v>
      </c>
      <c r="C774" s="293"/>
      <c r="D774" s="235"/>
      <c r="E774" s="232"/>
      <c r="F774" s="232"/>
      <c r="G774" s="232"/>
      <c r="H774" s="232"/>
      <c r="I774" s="232"/>
      <c r="J774" s="232"/>
      <c r="K774" s="232"/>
      <c r="L774" s="232"/>
      <c r="M774" s="232"/>
      <c r="N774" s="232"/>
      <c r="O774" s="232"/>
      <c r="P774" s="232"/>
      <c r="Q774" s="232"/>
      <c r="R774" s="243"/>
      <c r="S774" s="232"/>
      <c r="T774" s="232"/>
      <c r="U774" s="232"/>
      <c r="V774" s="235"/>
      <c r="W774" s="235"/>
      <c r="X774" s="235"/>
      <c r="Y774" s="235"/>
      <c r="Z774" s="232"/>
      <c r="AA774" s="232"/>
      <c r="AB774" s="232"/>
      <c r="AC774" s="232"/>
      <c r="AD774" s="232"/>
      <c r="AE774" s="323">
        <f t="shared" ref="AE774:AR774" si="2317">AE210*AE769</f>
        <v>0</v>
      </c>
      <c r="AF774" s="323">
        <f t="shared" si="2317"/>
        <v>0</v>
      </c>
      <c r="AG774" s="323">
        <f t="shared" si="2317"/>
        <v>0</v>
      </c>
      <c r="AH774" s="323">
        <f t="shared" si="2317"/>
        <v>0</v>
      </c>
      <c r="AI774" s="323">
        <f t="shared" si="2317"/>
        <v>0</v>
      </c>
      <c r="AJ774" s="323">
        <f t="shared" si="2317"/>
        <v>0</v>
      </c>
      <c r="AK774" s="323">
        <f t="shared" si="2317"/>
        <v>0</v>
      </c>
      <c r="AL774" s="323">
        <f t="shared" si="2317"/>
        <v>0</v>
      </c>
      <c r="AM774" s="323">
        <f t="shared" si="2317"/>
        <v>0</v>
      </c>
      <c r="AN774" s="323">
        <f t="shared" si="2317"/>
        <v>0</v>
      </c>
      <c r="AO774" s="323">
        <f t="shared" si="2317"/>
        <v>0</v>
      </c>
      <c r="AP774" s="323">
        <f t="shared" si="2317"/>
        <v>0</v>
      </c>
      <c r="AQ774" s="323">
        <f t="shared" si="2317"/>
        <v>0</v>
      </c>
      <c r="AR774" s="323">
        <f t="shared" si="2317"/>
        <v>0</v>
      </c>
      <c r="AS774" s="534">
        <f t="shared" si="2316"/>
        <v>0</v>
      </c>
      <c r="AT774" s="386"/>
    </row>
    <row r="775" spans="2:48">
      <c r="B775" s="275" t="s">
        <v>290</v>
      </c>
      <c r="C775" s="293"/>
      <c r="D775" s="235"/>
      <c r="E775" s="232"/>
      <c r="F775" s="232"/>
      <c r="G775" s="232"/>
      <c r="H775" s="232"/>
      <c r="I775" s="232"/>
      <c r="J775" s="232"/>
      <c r="K775" s="232"/>
      <c r="L775" s="232"/>
      <c r="M775" s="232"/>
      <c r="N775" s="232"/>
      <c r="O775" s="232"/>
      <c r="P775" s="232"/>
      <c r="Q775" s="232"/>
      <c r="R775" s="243"/>
      <c r="S775" s="232"/>
      <c r="T775" s="232"/>
      <c r="U775" s="232"/>
      <c r="V775" s="235"/>
      <c r="W775" s="235"/>
      <c r="X775" s="235"/>
      <c r="Y775" s="235"/>
      <c r="Z775" s="232"/>
      <c r="AA775" s="232"/>
      <c r="AB775" s="232"/>
      <c r="AC775" s="232"/>
      <c r="AD775" s="232"/>
      <c r="AE775" s="323">
        <f t="shared" ref="AE775:AR775" si="2318">AE400*AE769</f>
        <v>0</v>
      </c>
      <c r="AF775" s="323">
        <f t="shared" si="2318"/>
        <v>0</v>
      </c>
      <c r="AG775" s="323">
        <f t="shared" si="2318"/>
        <v>0</v>
      </c>
      <c r="AH775" s="323">
        <f t="shared" si="2318"/>
        <v>0</v>
      </c>
      <c r="AI775" s="323">
        <f t="shared" si="2318"/>
        <v>0</v>
      </c>
      <c r="AJ775" s="323">
        <f t="shared" si="2318"/>
        <v>0</v>
      </c>
      <c r="AK775" s="323">
        <f t="shared" si="2318"/>
        <v>0</v>
      </c>
      <c r="AL775" s="323">
        <f t="shared" si="2318"/>
        <v>0</v>
      </c>
      <c r="AM775" s="323">
        <f t="shared" si="2318"/>
        <v>0</v>
      </c>
      <c r="AN775" s="323">
        <f t="shared" si="2318"/>
        <v>0</v>
      </c>
      <c r="AO775" s="323">
        <f t="shared" si="2318"/>
        <v>0</v>
      </c>
      <c r="AP775" s="323">
        <f t="shared" si="2318"/>
        <v>0</v>
      </c>
      <c r="AQ775" s="323">
        <f t="shared" si="2318"/>
        <v>0</v>
      </c>
      <c r="AR775" s="323">
        <f t="shared" si="2318"/>
        <v>0</v>
      </c>
      <c r="AS775" s="534">
        <f t="shared" si="2316"/>
        <v>0</v>
      </c>
      <c r="AT775" s="386"/>
    </row>
    <row r="776" spans="2:48">
      <c r="B776" s="275" t="s">
        <v>291</v>
      </c>
      <c r="C776" s="293"/>
      <c r="D776" s="235"/>
      <c r="E776" s="232"/>
      <c r="F776" s="232"/>
      <c r="G776" s="232"/>
      <c r="H776" s="232"/>
      <c r="I776" s="232"/>
      <c r="J776" s="232"/>
      <c r="K776" s="232"/>
      <c r="L776" s="232"/>
      <c r="M776" s="232"/>
      <c r="N776" s="232"/>
      <c r="O776" s="232"/>
      <c r="P776" s="232"/>
      <c r="Q776" s="232"/>
      <c r="R776" s="243"/>
      <c r="S776" s="232"/>
      <c r="T776" s="232"/>
      <c r="U776" s="232"/>
      <c r="V776" s="235"/>
      <c r="W776" s="235"/>
      <c r="X776" s="235"/>
      <c r="Y776" s="235"/>
      <c r="Z776" s="232"/>
      <c r="AA776" s="232"/>
      <c r="AB776" s="232"/>
      <c r="AC776" s="232"/>
      <c r="AD776" s="232"/>
      <c r="AE776" s="323">
        <f>AE591*AE769</f>
        <v>53290.644658763267</v>
      </c>
      <c r="AF776" s="323">
        <f t="shared" ref="AF776:AR776" si="2319">AF591*AF769</f>
        <v>33985.98356976574</v>
      </c>
      <c r="AG776" s="323">
        <f t="shared" si="2319"/>
        <v>37756.302120302957</v>
      </c>
      <c r="AH776" s="323">
        <f t="shared" si="2319"/>
        <v>0</v>
      </c>
      <c r="AI776" s="323">
        <f t="shared" si="2319"/>
        <v>0</v>
      </c>
      <c r="AJ776" s="323">
        <f t="shared" si="2319"/>
        <v>0</v>
      </c>
      <c r="AK776" s="323">
        <f t="shared" si="2319"/>
        <v>0</v>
      </c>
      <c r="AL776" s="323">
        <f t="shared" si="2319"/>
        <v>0</v>
      </c>
      <c r="AM776" s="323">
        <f t="shared" si="2319"/>
        <v>0</v>
      </c>
      <c r="AN776" s="323">
        <f t="shared" si="2319"/>
        <v>0</v>
      </c>
      <c r="AO776" s="323">
        <f t="shared" si="2319"/>
        <v>0</v>
      </c>
      <c r="AP776" s="323">
        <f t="shared" si="2319"/>
        <v>0</v>
      </c>
      <c r="AQ776" s="323">
        <f t="shared" si="2319"/>
        <v>0</v>
      </c>
      <c r="AR776" s="323">
        <f t="shared" si="2319"/>
        <v>0</v>
      </c>
      <c r="AS776" s="534">
        <f t="shared" si="2316"/>
        <v>125032.93034883196</v>
      </c>
      <c r="AT776" s="386"/>
    </row>
    <row r="777" spans="2:48">
      <c r="B777" s="275" t="s">
        <v>292</v>
      </c>
      <c r="C777" s="293"/>
      <c r="D777" s="235"/>
      <c r="E777" s="232"/>
      <c r="F777" s="232"/>
      <c r="G777" s="232"/>
      <c r="H777" s="232"/>
      <c r="I777" s="232"/>
      <c r="J777" s="232"/>
      <c r="K777" s="232"/>
      <c r="L777" s="232"/>
      <c r="M777" s="232"/>
      <c r="N777" s="232"/>
      <c r="O777" s="232"/>
      <c r="P777" s="232"/>
      <c r="Q777" s="232"/>
      <c r="R777" s="243"/>
      <c r="S777" s="232"/>
      <c r="T777" s="232"/>
      <c r="U777" s="232"/>
      <c r="V777" s="235"/>
      <c r="W777" s="235"/>
      <c r="X777" s="235"/>
      <c r="Y777" s="235"/>
      <c r="Z777" s="232"/>
      <c r="AA777" s="232"/>
      <c r="AB777" s="232"/>
      <c r="AC777" s="232"/>
      <c r="AD777" s="232"/>
      <c r="AE777" s="323">
        <f>AE766*AE769</f>
        <v>15597.970346073718</v>
      </c>
      <c r="AF777" s="323">
        <f t="shared" ref="AF777:AR777" si="2320">AF766*AF769</f>
        <v>4680.642861631135</v>
      </c>
      <c r="AG777" s="323">
        <f t="shared" si="2320"/>
        <v>7008.7687199056018</v>
      </c>
      <c r="AH777" s="323">
        <f t="shared" si="2320"/>
        <v>0</v>
      </c>
      <c r="AI777" s="323">
        <f t="shared" si="2320"/>
        <v>0</v>
      </c>
      <c r="AJ777" s="323">
        <f t="shared" si="2320"/>
        <v>0</v>
      </c>
      <c r="AK777" s="323">
        <f t="shared" si="2320"/>
        <v>0</v>
      </c>
      <c r="AL777" s="323">
        <f t="shared" si="2320"/>
        <v>0</v>
      </c>
      <c r="AM777" s="323">
        <f t="shared" si="2320"/>
        <v>0</v>
      </c>
      <c r="AN777" s="323">
        <f t="shared" si="2320"/>
        <v>0</v>
      </c>
      <c r="AO777" s="323">
        <f t="shared" si="2320"/>
        <v>0</v>
      </c>
      <c r="AP777" s="323">
        <f t="shared" si="2320"/>
        <v>0</v>
      </c>
      <c r="AQ777" s="323">
        <f t="shared" si="2320"/>
        <v>0</v>
      </c>
      <c r="AR777" s="323">
        <f t="shared" si="2320"/>
        <v>0</v>
      </c>
      <c r="AS777" s="534">
        <f>SUM(AE777:AR777)</f>
        <v>27287.381927610455</v>
      </c>
      <c r="AT777" s="386"/>
    </row>
    <row r="778" spans="2:48" ht="15.75">
      <c r="B778" s="297" t="s">
        <v>293</v>
      </c>
      <c r="C778" s="293"/>
      <c r="D778" s="255"/>
      <c r="E778" s="285"/>
      <c r="F778" s="285"/>
      <c r="G778" s="285"/>
      <c r="H778" s="285"/>
      <c r="I778" s="285"/>
      <c r="J778" s="285"/>
      <c r="K778" s="285"/>
      <c r="L778" s="285"/>
      <c r="M778" s="285"/>
      <c r="N778" s="285"/>
      <c r="O778" s="285"/>
      <c r="P778" s="285"/>
      <c r="Q778" s="285"/>
      <c r="R778" s="252"/>
      <c r="S778" s="285"/>
      <c r="T778" s="285"/>
      <c r="U778" s="285"/>
      <c r="V778" s="255"/>
      <c r="W778" s="255"/>
      <c r="X778" s="255"/>
      <c r="Y778" s="255"/>
      <c r="Z778" s="285"/>
      <c r="AA778" s="285"/>
      <c r="AB778" s="285"/>
      <c r="AC778" s="285"/>
      <c r="AD778" s="285"/>
      <c r="AE778" s="294">
        <f>SUM(AE770:AE777)</f>
        <v>68888.615004836989</v>
      </c>
      <c r="AF778" s="294">
        <f>SUM(AF770:AF777)</f>
        <v>38666.626431396871</v>
      </c>
      <c r="AG778" s="294">
        <f t="shared" ref="AG778:AK778" si="2321">SUM(AG770:AG777)</f>
        <v>44765.070840208558</v>
      </c>
      <c r="AH778" s="294">
        <f t="shared" si="2321"/>
        <v>0</v>
      </c>
      <c r="AI778" s="294">
        <f t="shared" si="2321"/>
        <v>0</v>
      </c>
      <c r="AJ778" s="294">
        <f t="shared" si="2321"/>
        <v>0</v>
      </c>
      <c r="AK778" s="294">
        <f t="shared" si="2321"/>
        <v>0</v>
      </c>
      <c r="AL778" s="294">
        <f t="shared" ref="AL778:AR778" si="2322">SUM(AL770:AL777)</f>
        <v>0</v>
      </c>
      <c r="AM778" s="294">
        <f t="shared" si="2322"/>
        <v>0</v>
      </c>
      <c r="AN778" s="294">
        <f t="shared" si="2322"/>
        <v>0</v>
      </c>
      <c r="AO778" s="294">
        <f t="shared" si="2322"/>
        <v>0</v>
      </c>
      <c r="AP778" s="294">
        <f t="shared" si="2322"/>
        <v>0</v>
      </c>
      <c r="AQ778" s="294">
        <f t="shared" si="2322"/>
        <v>0</v>
      </c>
      <c r="AR778" s="294">
        <f t="shared" si="2322"/>
        <v>0</v>
      </c>
      <c r="AS778" s="351">
        <f>SUM(AS770:AS777)</f>
        <v>152320.31227644242</v>
      </c>
      <c r="AT778" s="386"/>
    </row>
    <row r="779" spans="2:48" ht="15.75">
      <c r="B779" s="297" t="s">
        <v>294</v>
      </c>
      <c r="C779" s="293"/>
      <c r="D779" s="298"/>
      <c r="E779" s="285"/>
      <c r="F779" s="285"/>
      <c r="G779" s="285"/>
      <c r="H779" s="285"/>
      <c r="I779" s="285"/>
      <c r="J779" s="285"/>
      <c r="K779" s="285"/>
      <c r="L779" s="285"/>
      <c r="M779" s="285"/>
      <c r="N779" s="285"/>
      <c r="O779" s="285"/>
      <c r="P779" s="285"/>
      <c r="Q779" s="285"/>
      <c r="R779" s="252"/>
      <c r="S779" s="285"/>
      <c r="T779" s="285"/>
      <c r="U779" s="285"/>
      <c r="V779" s="255"/>
      <c r="W779" s="255"/>
      <c r="X779" s="255"/>
      <c r="Y779" s="255"/>
      <c r="Z779" s="285"/>
      <c r="AA779" s="285"/>
      <c r="AB779" s="285"/>
      <c r="AC779" s="285"/>
      <c r="AD779" s="285"/>
      <c r="AE779" s="295">
        <f>AE767*AE769</f>
        <v>39514.559999999998</v>
      </c>
      <c r="AF779" s="295">
        <f t="shared" ref="AF779:AK779" si="2323">AF767*AF769</f>
        <v>57585.470400000006</v>
      </c>
      <c r="AG779" s="295">
        <f t="shared" si="2323"/>
        <v>7701.5210999999999</v>
      </c>
      <c r="AH779" s="295">
        <f t="shared" si="2323"/>
        <v>0</v>
      </c>
      <c r="AI779" s="295">
        <f t="shared" si="2323"/>
        <v>0</v>
      </c>
      <c r="AJ779" s="295">
        <f t="shared" si="2323"/>
        <v>0</v>
      </c>
      <c r="AK779" s="295">
        <f t="shared" si="2323"/>
        <v>0</v>
      </c>
      <c r="AL779" s="295">
        <f t="shared" ref="AL779:AR779" si="2324">AL767*AL769</f>
        <v>0</v>
      </c>
      <c r="AM779" s="295">
        <f t="shared" si="2324"/>
        <v>0</v>
      </c>
      <c r="AN779" s="295">
        <f t="shared" si="2324"/>
        <v>0</v>
      </c>
      <c r="AO779" s="295">
        <f t="shared" si="2324"/>
        <v>0</v>
      </c>
      <c r="AP779" s="295">
        <f t="shared" si="2324"/>
        <v>0</v>
      </c>
      <c r="AQ779" s="295">
        <f t="shared" si="2324"/>
        <v>0</v>
      </c>
      <c r="AR779" s="295">
        <f t="shared" si="2324"/>
        <v>0</v>
      </c>
      <c r="AS779" s="351">
        <f>SUM(AE779:AR779)</f>
        <v>104801.5515</v>
      </c>
      <c r="AT779" s="386"/>
    </row>
    <row r="780" spans="2:48" ht="15.75">
      <c r="B780" s="297" t="s">
        <v>295</v>
      </c>
      <c r="C780" s="293"/>
      <c r="D780" s="298"/>
      <c r="E780" s="285"/>
      <c r="F780" s="285"/>
      <c r="G780" s="285"/>
      <c r="H780" s="285"/>
      <c r="I780" s="285"/>
      <c r="J780" s="285"/>
      <c r="K780" s="285"/>
      <c r="L780" s="285"/>
      <c r="M780" s="285"/>
      <c r="N780" s="285"/>
      <c r="O780" s="285"/>
      <c r="P780" s="285"/>
      <c r="Q780" s="285"/>
      <c r="R780" s="252"/>
      <c r="S780" s="285"/>
      <c r="T780" s="285"/>
      <c r="U780" s="285"/>
      <c r="V780" s="298"/>
      <c r="W780" s="298"/>
      <c r="X780" s="298"/>
      <c r="Y780" s="298"/>
      <c r="Z780" s="285"/>
      <c r="AA780" s="285"/>
      <c r="AB780" s="285"/>
      <c r="AC780" s="285"/>
      <c r="AD780" s="285"/>
      <c r="AE780" s="299"/>
      <c r="AF780" s="299"/>
      <c r="AG780" s="299"/>
      <c r="AH780" s="299"/>
      <c r="AI780" s="299"/>
      <c r="AJ780" s="299"/>
      <c r="AK780" s="299"/>
      <c r="AL780" s="299"/>
      <c r="AM780" s="299"/>
      <c r="AN780" s="299"/>
      <c r="AO780" s="299"/>
      <c r="AP780" s="299"/>
      <c r="AQ780" s="299"/>
      <c r="AR780" s="299"/>
      <c r="AS780" s="351">
        <f>AS778-AS779</f>
        <v>47518.760776442417</v>
      </c>
      <c r="AT780" s="386"/>
    </row>
    <row r="781" spans="2:48">
      <c r="B781" s="275"/>
      <c r="C781" s="298"/>
      <c r="D781" s="298"/>
      <c r="E781" s="285"/>
      <c r="F781" s="285"/>
      <c r="G781" s="285"/>
      <c r="H781" s="285"/>
      <c r="I781" s="285"/>
      <c r="J781" s="285"/>
      <c r="K781" s="285"/>
      <c r="L781" s="285"/>
      <c r="M781" s="285"/>
      <c r="N781" s="285"/>
      <c r="O781" s="285"/>
      <c r="P781" s="285"/>
      <c r="Q781" s="285"/>
      <c r="R781" s="252"/>
      <c r="S781" s="285"/>
      <c r="T781" s="285"/>
      <c r="U781" s="285"/>
      <c r="V781" s="298"/>
      <c r="W781" s="293"/>
      <c r="X781" s="298"/>
      <c r="Y781" s="298"/>
      <c r="Z781" s="285"/>
      <c r="AA781" s="285"/>
      <c r="AB781" s="285"/>
      <c r="AC781" s="285"/>
      <c r="AD781" s="285"/>
      <c r="AE781" s="300"/>
      <c r="AF781" s="300"/>
      <c r="AG781" s="300"/>
      <c r="AH781" s="300"/>
      <c r="AI781" s="300"/>
      <c r="AJ781" s="300"/>
      <c r="AK781" s="300"/>
      <c r="AL781" s="300"/>
      <c r="AM781" s="300"/>
      <c r="AN781" s="300"/>
      <c r="AO781" s="300"/>
      <c r="AP781" s="300"/>
      <c r="AQ781" s="300"/>
      <c r="AR781" s="300"/>
      <c r="AS781" s="296"/>
      <c r="AT781" s="386"/>
    </row>
    <row r="782" spans="2:48">
      <c r="B782" s="382" t="s">
        <v>296</v>
      </c>
      <c r="C782" s="256"/>
      <c r="D782" s="232"/>
      <c r="E782" s="232"/>
      <c r="F782" s="232"/>
      <c r="G782" s="232"/>
      <c r="H782" s="232"/>
      <c r="I782" s="232"/>
      <c r="J782" s="232"/>
      <c r="K782" s="232"/>
      <c r="L782" s="232"/>
      <c r="M782" s="232"/>
      <c r="N782" s="232"/>
      <c r="O782" s="232"/>
      <c r="P782" s="232"/>
      <c r="Q782" s="232"/>
      <c r="R782" s="304"/>
      <c r="S782" s="232"/>
      <c r="T782" s="232"/>
      <c r="U782" s="232"/>
      <c r="V782" s="256"/>
      <c r="W782" s="235"/>
      <c r="X782" s="235"/>
      <c r="Y782" s="232"/>
      <c r="Z782" s="232"/>
      <c r="AA782" s="235"/>
      <c r="AB782" s="235"/>
      <c r="AC782" s="235"/>
      <c r="AD782" s="235"/>
      <c r="AE782" s="243">
        <f>SUMPRODUCT(E$609:E$764,AE609:AE764)</f>
        <v>1554691.4609624743</v>
      </c>
      <c r="AF782" s="290">
        <f>SUMPRODUCT(E$609:E$764,AF609:AF764)</f>
        <v>218347.13276478887</v>
      </c>
      <c r="AG782" s="243">
        <f>IF(AG607="kw",SUMPRODUCT($Q$609:$Q$764,$S$609:$S$764,AG609:AG764),SUMPRODUCT($E$609:$E$764,AG609:AG764))</f>
        <v>1382.9875709177595</v>
      </c>
      <c r="AH782" s="243">
        <f t="shared" ref="AH782:AR782" si="2325">IF(AH607="kw",SUMPRODUCT($Q$609:$Q$764,$S$609:$S$764,AH609:AH764),SUMPRODUCT($E$609:$E$764,AH609:AH764))</f>
        <v>0</v>
      </c>
      <c r="AI782" s="243">
        <f t="shared" si="2325"/>
        <v>0</v>
      </c>
      <c r="AJ782" s="243">
        <f t="shared" si="2325"/>
        <v>0</v>
      </c>
      <c r="AK782" s="243">
        <f t="shared" si="2325"/>
        <v>0</v>
      </c>
      <c r="AL782" s="243">
        <f t="shared" si="2325"/>
        <v>0</v>
      </c>
      <c r="AM782" s="243">
        <f t="shared" si="2325"/>
        <v>0</v>
      </c>
      <c r="AN782" s="243">
        <f t="shared" si="2325"/>
        <v>0</v>
      </c>
      <c r="AO782" s="243">
        <f t="shared" si="2325"/>
        <v>0</v>
      </c>
      <c r="AP782" s="243">
        <f t="shared" si="2325"/>
        <v>0</v>
      </c>
      <c r="AQ782" s="243">
        <f t="shared" si="2325"/>
        <v>0</v>
      </c>
      <c r="AR782" s="243">
        <f t="shared" si="2325"/>
        <v>0</v>
      </c>
      <c r="AS782" s="287"/>
    </row>
    <row r="783" spans="2:48">
      <c r="B783" s="382" t="s">
        <v>297</v>
      </c>
      <c r="C783" s="256"/>
      <c r="D783" s="232"/>
      <c r="E783" s="232"/>
      <c r="F783" s="232"/>
      <c r="G783" s="232"/>
      <c r="H783" s="232"/>
      <c r="I783" s="232"/>
      <c r="J783" s="232"/>
      <c r="K783" s="232"/>
      <c r="L783" s="232"/>
      <c r="M783" s="232"/>
      <c r="N783" s="232"/>
      <c r="O783" s="232"/>
      <c r="P783" s="232"/>
      <c r="Q783" s="232"/>
      <c r="R783" s="304"/>
      <c r="S783" s="232"/>
      <c r="T783" s="232"/>
      <c r="U783" s="232"/>
      <c r="V783" s="256"/>
      <c r="W783" s="235"/>
      <c r="X783" s="235"/>
      <c r="Y783" s="232"/>
      <c r="Z783" s="232"/>
      <c r="AA783" s="235"/>
      <c r="AB783" s="235"/>
      <c r="AC783" s="235"/>
      <c r="AD783" s="235"/>
      <c r="AE783" s="243">
        <f>SUMPRODUCT(F$609:F$764,AE609:AE764)</f>
        <v>1549585.8873175771</v>
      </c>
      <c r="AF783" s="290">
        <f>SUMPRODUCT(F$609:F$764,AF609:AF764)</f>
        <v>217894.93632565637</v>
      </c>
      <c r="AG783" s="243">
        <f>IF(AG607="kw",SUMPRODUCT($Q$609:$Q$764,$T$609:$T$764,AG609:AG764),SUMPRODUCT($F$609:$F$764,AG609:AG764))</f>
        <v>1382.9875709177595</v>
      </c>
      <c r="AH783" s="243">
        <f t="shared" ref="AH783:AR783" si="2326">IF(AH607="kw",SUMPRODUCT($Q$609:$Q$764,$T$609:$T$764,AH609:AH764),SUMPRODUCT($F$609:$F$764,AH609:AH764))</f>
        <v>0</v>
      </c>
      <c r="AI783" s="243">
        <f t="shared" si="2326"/>
        <v>0</v>
      </c>
      <c r="AJ783" s="243">
        <f t="shared" si="2326"/>
        <v>0</v>
      </c>
      <c r="AK783" s="243">
        <f t="shared" si="2326"/>
        <v>0</v>
      </c>
      <c r="AL783" s="243">
        <f t="shared" si="2326"/>
        <v>0</v>
      </c>
      <c r="AM783" s="243">
        <f t="shared" si="2326"/>
        <v>0</v>
      </c>
      <c r="AN783" s="243">
        <f t="shared" si="2326"/>
        <v>0</v>
      </c>
      <c r="AO783" s="243">
        <f t="shared" si="2326"/>
        <v>0</v>
      </c>
      <c r="AP783" s="243">
        <f t="shared" si="2326"/>
        <v>0</v>
      </c>
      <c r="AQ783" s="243">
        <f t="shared" si="2326"/>
        <v>0</v>
      </c>
      <c r="AR783" s="243">
        <f t="shared" si="2326"/>
        <v>0</v>
      </c>
      <c r="AS783" s="287"/>
    </row>
    <row r="784" spans="2:48">
      <c r="B784" s="382" t="s">
        <v>762</v>
      </c>
      <c r="C784" s="256"/>
      <c r="D784" s="232"/>
      <c r="E784" s="232"/>
      <c r="F784" s="232"/>
      <c r="G784" s="232"/>
      <c r="H784" s="232"/>
      <c r="I784" s="232"/>
      <c r="J784" s="232"/>
      <c r="K784" s="232"/>
      <c r="L784" s="232"/>
      <c r="M784" s="232"/>
      <c r="N784" s="232"/>
      <c r="O784" s="232"/>
      <c r="P784" s="232"/>
      <c r="Q784" s="232"/>
      <c r="R784" s="304"/>
      <c r="S784" s="232"/>
      <c r="T784" s="232"/>
      <c r="U784" s="232"/>
      <c r="V784" s="256"/>
      <c r="W784" s="235"/>
      <c r="X784" s="235"/>
      <c r="Y784" s="232"/>
      <c r="Z784" s="232"/>
      <c r="AA784" s="235"/>
      <c r="AB784" s="235"/>
      <c r="AC784" s="235"/>
      <c r="AD784" s="235"/>
      <c r="AE784" s="243">
        <f>SUMPRODUCT(G$609:G$764,AE609:AE764)</f>
        <v>1549585.8873175771</v>
      </c>
      <c r="AF784" s="290">
        <f>SUMPRODUCT(G$609:G$764,AF609:AF764)</f>
        <v>217894.93632565637</v>
      </c>
      <c r="AG784" s="243">
        <f>IF(AG607="kw",SUMPRODUCT($Q$609:$Q$764,$U$609:$U$764,AG609:AG764),SUMPRODUCT($G$609:$G$764,AG609:AG764))</f>
        <v>1382.9875709177595</v>
      </c>
      <c r="AH784" s="243">
        <f t="shared" ref="AH784:AR784" si="2327">IF(AH607="kw",SUMPRODUCT($Q$609:$Q$764,$U$609:$U$764,AH609:AH764),SUMPRODUCT($G$609:$G$764,AH609:AH764))</f>
        <v>0</v>
      </c>
      <c r="AI784" s="243">
        <f t="shared" si="2327"/>
        <v>0</v>
      </c>
      <c r="AJ784" s="243">
        <f t="shared" si="2327"/>
        <v>0</v>
      </c>
      <c r="AK784" s="243">
        <f t="shared" si="2327"/>
        <v>0</v>
      </c>
      <c r="AL784" s="243">
        <f t="shared" si="2327"/>
        <v>0</v>
      </c>
      <c r="AM784" s="243">
        <f t="shared" si="2327"/>
        <v>0</v>
      </c>
      <c r="AN784" s="243">
        <f t="shared" si="2327"/>
        <v>0</v>
      </c>
      <c r="AO784" s="243">
        <f t="shared" si="2327"/>
        <v>0</v>
      </c>
      <c r="AP784" s="243">
        <f t="shared" si="2327"/>
        <v>0</v>
      </c>
      <c r="AQ784" s="243">
        <f t="shared" si="2327"/>
        <v>0</v>
      </c>
      <c r="AR784" s="243">
        <f t="shared" si="2327"/>
        <v>0</v>
      </c>
      <c r="AS784" s="287"/>
      <c r="AV784" s="370" t="s">
        <v>880</v>
      </c>
    </row>
    <row r="785" spans="1:45">
      <c r="B785" s="382" t="s">
        <v>782</v>
      </c>
      <c r="C785" s="256"/>
      <c r="D785" s="232"/>
      <c r="E785" s="232"/>
      <c r="F785" s="232"/>
      <c r="G785" s="232"/>
      <c r="H785" s="232"/>
      <c r="I785" s="232"/>
      <c r="J785" s="232"/>
      <c r="K785" s="232"/>
      <c r="L785" s="232"/>
      <c r="M785" s="232"/>
      <c r="N785" s="232"/>
      <c r="O785" s="232"/>
      <c r="P785" s="232"/>
      <c r="Q785" s="232"/>
      <c r="R785" s="304"/>
      <c r="S785" s="232"/>
      <c r="T785" s="232"/>
      <c r="U785" s="232"/>
      <c r="V785" s="256"/>
      <c r="W785" s="235"/>
      <c r="X785" s="235"/>
      <c r="Y785" s="232"/>
      <c r="Z785" s="232"/>
      <c r="AA785" s="235"/>
      <c r="AB785" s="235"/>
      <c r="AC785" s="235"/>
      <c r="AD785" s="235"/>
      <c r="AE785" s="243">
        <f>SUMPRODUCT(H$609:H$764,AE609:AE764)</f>
        <v>1549585.8873175771</v>
      </c>
      <c r="AF785" s="290">
        <f>SUMPRODUCT(H$609:H$764,AF609:AF764)</f>
        <v>217894.93632565637</v>
      </c>
      <c r="AG785" s="243">
        <f>IF(AG607="kw",SUMPRODUCT($Q$609:$Q$764,$V$609:$V$764,AG609:AG764),SUMPRODUCT($H$609:$H$764,AG609:AG764))</f>
        <v>1382.9875709177595</v>
      </c>
      <c r="AH785" s="243">
        <f t="shared" ref="AH785:AR785" si="2328">IF(AH607="kw",SUMPRODUCT($Q$609:$Q$764,$V$609:$V$764,AH609:AH764),SUMPRODUCT($H$609:$H$764,AH609:AH764))</f>
        <v>0</v>
      </c>
      <c r="AI785" s="243">
        <f t="shared" si="2328"/>
        <v>0</v>
      </c>
      <c r="AJ785" s="243">
        <f t="shared" si="2328"/>
        <v>0</v>
      </c>
      <c r="AK785" s="243">
        <f t="shared" si="2328"/>
        <v>0</v>
      </c>
      <c r="AL785" s="243">
        <f t="shared" si="2328"/>
        <v>0</v>
      </c>
      <c r="AM785" s="243">
        <f t="shared" si="2328"/>
        <v>0</v>
      </c>
      <c r="AN785" s="243">
        <f t="shared" si="2328"/>
        <v>0</v>
      </c>
      <c r="AO785" s="243">
        <f t="shared" si="2328"/>
        <v>0</v>
      </c>
      <c r="AP785" s="243">
        <f t="shared" si="2328"/>
        <v>0</v>
      </c>
      <c r="AQ785" s="243">
        <f t="shared" si="2328"/>
        <v>0</v>
      </c>
      <c r="AR785" s="243">
        <f t="shared" si="2328"/>
        <v>0</v>
      </c>
      <c r="AS785" s="287"/>
    </row>
    <row r="786" spans="1:45">
      <c r="B786" s="382" t="s">
        <v>783</v>
      </c>
      <c r="C786" s="256"/>
      <c r="D786" s="232"/>
      <c r="E786" s="232"/>
      <c r="F786" s="232"/>
      <c r="G786" s="232"/>
      <c r="H786" s="232"/>
      <c r="I786" s="232"/>
      <c r="J786" s="232"/>
      <c r="K786" s="232"/>
      <c r="L786" s="232"/>
      <c r="M786" s="232"/>
      <c r="N786" s="232"/>
      <c r="O786" s="232"/>
      <c r="P786" s="232"/>
      <c r="Q786" s="232"/>
      <c r="R786" s="304"/>
      <c r="S786" s="232"/>
      <c r="T786" s="232"/>
      <c r="U786" s="232"/>
      <c r="V786" s="256"/>
      <c r="W786" s="235"/>
      <c r="X786" s="235"/>
      <c r="Y786" s="232"/>
      <c r="Z786" s="232"/>
      <c r="AA786" s="235"/>
      <c r="AB786" s="235"/>
      <c r="AC786" s="235"/>
      <c r="AD786" s="235"/>
      <c r="AE786" s="243">
        <f>SUMPRODUCT(I$609:I$764,AE609:AE764)</f>
        <v>0</v>
      </c>
      <c r="AF786" s="290">
        <f>SUMPRODUCT(I$609:I$764,AF609:AF764)</f>
        <v>0</v>
      </c>
      <c r="AG786" s="243">
        <f>IF(AG607="kw",SUMPRODUCT($Q$609:$Q$764,$W$609:$W$764,AG609:AG764),SUMPRODUCT($I$609:$I$764,AG609:AG764))</f>
        <v>0</v>
      </c>
      <c r="AH786" s="243">
        <f t="shared" ref="AH786:AR786" si="2329">IF(AH607="kw",SUMPRODUCT($Q$609:$Q$764,$W$609:$W$764,AH609:AH764),SUMPRODUCT($I$609:$I$764,AH609:AH764))</f>
        <v>0</v>
      </c>
      <c r="AI786" s="243">
        <f t="shared" si="2329"/>
        <v>0</v>
      </c>
      <c r="AJ786" s="243">
        <f t="shared" si="2329"/>
        <v>0</v>
      </c>
      <c r="AK786" s="243">
        <f t="shared" si="2329"/>
        <v>0</v>
      </c>
      <c r="AL786" s="243">
        <f t="shared" si="2329"/>
        <v>0</v>
      </c>
      <c r="AM786" s="243">
        <f t="shared" si="2329"/>
        <v>0</v>
      </c>
      <c r="AN786" s="243">
        <f t="shared" si="2329"/>
        <v>0</v>
      </c>
      <c r="AO786" s="243">
        <f t="shared" si="2329"/>
        <v>0</v>
      </c>
      <c r="AP786" s="243">
        <f t="shared" si="2329"/>
        <v>0</v>
      </c>
      <c r="AQ786" s="243">
        <f t="shared" si="2329"/>
        <v>0</v>
      </c>
      <c r="AR786" s="243">
        <f t="shared" si="2329"/>
        <v>0</v>
      </c>
      <c r="AS786" s="287"/>
    </row>
    <row r="787" spans="1:45">
      <c r="B787" s="382" t="s">
        <v>784</v>
      </c>
      <c r="C787" s="256"/>
      <c r="D787" s="232"/>
      <c r="E787" s="232"/>
      <c r="F787" s="232"/>
      <c r="G787" s="232"/>
      <c r="H787" s="232"/>
      <c r="I787" s="232"/>
      <c r="J787" s="232"/>
      <c r="K787" s="232"/>
      <c r="L787" s="232"/>
      <c r="M787" s="232"/>
      <c r="N787" s="232"/>
      <c r="O787" s="232"/>
      <c r="P787" s="232"/>
      <c r="Q787" s="232"/>
      <c r="R787" s="304"/>
      <c r="S787" s="232"/>
      <c r="T787" s="232"/>
      <c r="U787" s="232"/>
      <c r="V787" s="256"/>
      <c r="W787" s="235"/>
      <c r="X787" s="235"/>
      <c r="Y787" s="232"/>
      <c r="Z787" s="232"/>
      <c r="AA787" s="235"/>
      <c r="AB787" s="235"/>
      <c r="AC787" s="235"/>
      <c r="AD787" s="235"/>
      <c r="AE787" s="243">
        <f>SUMPRODUCT(J$609:J$764,AE609:AE764)</f>
        <v>0</v>
      </c>
      <c r="AF787" s="290">
        <f>SUMPRODUCT(J$609:J$764,AF609:AF764)</f>
        <v>0</v>
      </c>
      <c r="AG787" s="243">
        <f>IF(AG607="kw",SUMPRODUCT($Q$609:$Q$764,$X$609:$X$764,AG609:AG764),SUMPRODUCT($J$609:$J$764,AG609:AG764))</f>
        <v>0</v>
      </c>
      <c r="AH787" s="243">
        <f t="shared" ref="AH787:AR787" si="2330">IF(AH607="kw",SUMPRODUCT($Q$609:$Q$764,$X$609:$X$764,AH609:AH764),SUMPRODUCT($J$609:$J$764,AH609:AH764))</f>
        <v>0</v>
      </c>
      <c r="AI787" s="243">
        <f t="shared" si="2330"/>
        <v>0</v>
      </c>
      <c r="AJ787" s="243">
        <f t="shared" si="2330"/>
        <v>0</v>
      </c>
      <c r="AK787" s="243">
        <f t="shared" si="2330"/>
        <v>0</v>
      </c>
      <c r="AL787" s="243">
        <f t="shared" si="2330"/>
        <v>0</v>
      </c>
      <c r="AM787" s="243">
        <f t="shared" si="2330"/>
        <v>0</v>
      </c>
      <c r="AN787" s="243">
        <f t="shared" si="2330"/>
        <v>0</v>
      </c>
      <c r="AO787" s="243">
        <f t="shared" si="2330"/>
        <v>0</v>
      </c>
      <c r="AP787" s="243">
        <f t="shared" si="2330"/>
        <v>0</v>
      </c>
      <c r="AQ787" s="243">
        <f t="shared" si="2330"/>
        <v>0</v>
      </c>
      <c r="AR787" s="243">
        <f t="shared" si="2330"/>
        <v>0</v>
      </c>
      <c r="AS787" s="287"/>
    </row>
    <row r="788" spans="1:45">
      <c r="B788" s="382" t="s">
        <v>785</v>
      </c>
      <c r="C788" s="256"/>
      <c r="D788" s="232"/>
      <c r="E788" s="232"/>
      <c r="F788" s="232"/>
      <c r="G788" s="232"/>
      <c r="H788" s="232"/>
      <c r="I788" s="232"/>
      <c r="J788" s="232"/>
      <c r="K788" s="232"/>
      <c r="L788" s="232"/>
      <c r="M788" s="232"/>
      <c r="N788" s="232"/>
      <c r="O788" s="232"/>
      <c r="P788" s="232"/>
      <c r="Q788" s="232"/>
      <c r="R788" s="304"/>
      <c r="S788" s="232"/>
      <c r="T788" s="232"/>
      <c r="U788" s="232"/>
      <c r="V788" s="256"/>
      <c r="W788" s="235"/>
      <c r="X788" s="235"/>
      <c r="Y788" s="232"/>
      <c r="Z788" s="232"/>
      <c r="AA788" s="235"/>
      <c r="AB788" s="235"/>
      <c r="AC788" s="235"/>
      <c r="AD788" s="235"/>
      <c r="AE788" s="243">
        <f>SUMPRODUCT(K$609:K$764,AE609:AE764)</f>
        <v>0</v>
      </c>
      <c r="AF788" s="290">
        <f>SUMPRODUCT(K$609:K$764,AF609:AF764)</f>
        <v>0</v>
      </c>
      <c r="AG788" s="243">
        <f>IF(AG607="kw",SUMPRODUCT($Q$609:$Q$764,$Y$609:$Y$764,AG609:AG764),SUMPRODUCT($K$609:$K$764,AG609:AG764))</f>
        <v>0</v>
      </c>
      <c r="AH788" s="243">
        <f t="shared" ref="AH788:AR788" si="2331">IF(AH607="kw",SUMPRODUCT($Q$609:$Q$764,$Y$609:$Y$764,AH609:AH764),SUMPRODUCT($K$609:$K$764,AH609:AH764))</f>
        <v>0</v>
      </c>
      <c r="AI788" s="243">
        <f t="shared" si="2331"/>
        <v>0</v>
      </c>
      <c r="AJ788" s="243">
        <f t="shared" si="2331"/>
        <v>0</v>
      </c>
      <c r="AK788" s="243">
        <f t="shared" si="2331"/>
        <v>0</v>
      </c>
      <c r="AL788" s="243">
        <f t="shared" si="2331"/>
        <v>0</v>
      </c>
      <c r="AM788" s="243">
        <f t="shared" si="2331"/>
        <v>0</v>
      </c>
      <c r="AN788" s="243">
        <f t="shared" si="2331"/>
        <v>0</v>
      </c>
      <c r="AO788" s="243">
        <f t="shared" si="2331"/>
        <v>0</v>
      </c>
      <c r="AP788" s="243">
        <f t="shared" si="2331"/>
        <v>0</v>
      </c>
      <c r="AQ788" s="243">
        <f t="shared" si="2331"/>
        <v>0</v>
      </c>
      <c r="AR788" s="243">
        <f t="shared" si="2331"/>
        <v>0</v>
      </c>
      <c r="AS788" s="287"/>
    </row>
    <row r="789" spans="1:45">
      <c r="B789" s="382" t="s">
        <v>786</v>
      </c>
      <c r="C789" s="256"/>
      <c r="D789" s="232"/>
      <c r="E789" s="232"/>
      <c r="F789" s="232"/>
      <c r="G789" s="232"/>
      <c r="H789" s="232"/>
      <c r="I789" s="232"/>
      <c r="J789" s="232"/>
      <c r="K789" s="232"/>
      <c r="L789" s="232"/>
      <c r="M789" s="232"/>
      <c r="N789" s="232"/>
      <c r="O789" s="232"/>
      <c r="P789" s="232"/>
      <c r="Q789" s="232"/>
      <c r="R789" s="304"/>
      <c r="S789" s="232"/>
      <c r="T789" s="232"/>
      <c r="U789" s="232"/>
      <c r="V789" s="256"/>
      <c r="W789" s="235"/>
      <c r="X789" s="235"/>
      <c r="Y789" s="232"/>
      <c r="Z789" s="232"/>
      <c r="AA789" s="235"/>
      <c r="AB789" s="235"/>
      <c r="AC789" s="235"/>
      <c r="AD789" s="235"/>
      <c r="AE789" s="243">
        <f>SUMPRODUCT(L$609:L$764,AE609:AE764)</f>
        <v>0</v>
      </c>
      <c r="AF789" s="290">
        <f>SUMPRODUCT(L$609:L$764,AF609:AF764)</f>
        <v>0</v>
      </c>
      <c r="AG789" s="243">
        <f>IF(AG607="kw",SUMPRODUCT($Q$609:$Q$764,$Z$609:$Z$764,AG609:AG764),SUMPRODUCT($L$609:$L$764,AG609:AG764))</f>
        <v>0</v>
      </c>
      <c r="AH789" s="243">
        <f t="shared" ref="AH789:AR789" si="2332">IF(AH607="kw",SUMPRODUCT($Q$609:$Q$764,$Z$609:$Z$764,AH609:AH764),SUMPRODUCT($L$609:$L$764,AH609:AH764))</f>
        <v>0</v>
      </c>
      <c r="AI789" s="243">
        <f t="shared" si="2332"/>
        <v>0</v>
      </c>
      <c r="AJ789" s="243">
        <f t="shared" si="2332"/>
        <v>0</v>
      </c>
      <c r="AK789" s="243">
        <f t="shared" si="2332"/>
        <v>0</v>
      </c>
      <c r="AL789" s="243">
        <f t="shared" si="2332"/>
        <v>0</v>
      </c>
      <c r="AM789" s="243">
        <f t="shared" si="2332"/>
        <v>0</v>
      </c>
      <c r="AN789" s="243">
        <f t="shared" si="2332"/>
        <v>0</v>
      </c>
      <c r="AO789" s="243">
        <f t="shared" si="2332"/>
        <v>0</v>
      </c>
      <c r="AP789" s="243">
        <f t="shared" si="2332"/>
        <v>0</v>
      </c>
      <c r="AQ789" s="243">
        <f t="shared" si="2332"/>
        <v>0</v>
      </c>
      <c r="AR789" s="243">
        <f t="shared" si="2332"/>
        <v>0</v>
      </c>
      <c r="AS789" s="287"/>
    </row>
    <row r="790" spans="1:45">
      <c r="B790" s="383" t="s">
        <v>787</v>
      </c>
      <c r="C790" s="311"/>
      <c r="D790" s="329"/>
      <c r="E790" s="329"/>
      <c r="F790" s="329"/>
      <c r="G790" s="329"/>
      <c r="H790" s="329"/>
      <c r="I790" s="329"/>
      <c r="J790" s="329"/>
      <c r="K790" s="329"/>
      <c r="L790" s="329"/>
      <c r="M790" s="329"/>
      <c r="N790" s="329"/>
      <c r="O790" s="329"/>
      <c r="P790" s="329"/>
      <c r="Q790" s="329"/>
      <c r="R790" s="328"/>
      <c r="S790" s="329"/>
      <c r="T790" s="329"/>
      <c r="U790" s="329"/>
      <c r="V790" s="311"/>
      <c r="W790" s="330"/>
      <c r="X790" s="330"/>
      <c r="Y790" s="329"/>
      <c r="Z790" s="329"/>
      <c r="AA790" s="330"/>
      <c r="AB790" s="330"/>
      <c r="AC790" s="330"/>
      <c r="AD790" s="330"/>
      <c r="AE790" s="277">
        <f>SUMPRODUCT(M$609:M$764,AE609:AE764)</f>
        <v>0</v>
      </c>
      <c r="AF790" s="747">
        <f>SUMPRODUCT(M$609:M$764,AF609:AF764)</f>
        <v>0</v>
      </c>
      <c r="AG790" s="277">
        <f>IF(AG607="kw",SUMPRODUCT($Q$609:$Q$764,$AA$609:$AA$764,AG609:AG764),SUMPRODUCT($M$609:$M$764,AG609:AG764))</f>
        <v>0</v>
      </c>
      <c r="AH790" s="277">
        <f t="shared" ref="AH790:AR790" si="2333">IF(AH607="kw",SUMPRODUCT($Q$609:$Q$764,$AA$609:$AA$764,AH609:AH764),SUMPRODUCT($M$609:$M$764,AH609:AH764))</f>
        <v>0</v>
      </c>
      <c r="AI790" s="277">
        <f t="shared" si="2333"/>
        <v>0</v>
      </c>
      <c r="AJ790" s="277">
        <f t="shared" si="2333"/>
        <v>0</v>
      </c>
      <c r="AK790" s="277">
        <f t="shared" si="2333"/>
        <v>0</v>
      </c>
      <c r="AL790" s="277">
        <f t="shared" si="2333"/>
        <v>0</v>
      </c>
      <c r="AM790" s="277">
        <f t="shared" si="2333"/>
        <v>0</v>
      </c>
      <c r="AN790" s="277">
        <f t="shared" si="2333"/>
        <v>0</v>
      </c>
      <c r="AO790" s="277">
        <f t="shared" si="2333"/>
        <v>0</v>
      </c>
      <c r="AP790" s="277">
        <f t="shared" si="2333"/>
        <v>0</v>
      </c>
      <c r="AQ790" s="277">
        <f t="shared" si="2333"/>
        <v>0</v>
      </c>
      <c r="AR790" s="277">
        <f t="shared" si="2333"/>
        <v>0</v>
      </c>
      <c r="AS790" s="331"/>
    </row>
    <row r="791" spans="1:45" ht="20.25" customHeight="1">
      <c r="B791" s="314" t="s">
        <v>539</v>
      </c>
      <c r="C791" s="332"/>
      <c r="D791" s="333"/>
      <c r="E791" s="333"/>
      <c r="F791" s="333"/>
      <c r="G791" s="333"/>
      <c r="H791" s="333"/>
      <c r="I791" s="333"/>
      <c r="J791" s="333"/>
      <c r="K791" s="333"/>
      <c r="L791" s="333"/>
      <c r="M791" s="333"/>
      <c r="N791" s="333"/>
      <c r="O791" s="333"/>
      <c r="P791" s="333"/>
      <c r="Q791" s="333"/>
      <c r="R791" s="333"/>
      <c r="S791" s="333"/>
      <c r="T791" s="333"/>
      <c r="U791" s="333"/>
      <c r="V791" s="317"/>
      <c r="W791" s="318"/>
      <c r="X791" s="333"/>
      <c r="Y791" s="333"/>
      <c r="Z791" s="333"/>
      <c r="AA791" s="333"/>
      <c r="AB791" s="333"/>
      <c r="AC791" s="333"/>
      <c r="AD791" s="333"/>
      <c r="AE791" s="334"/>
      <c r="AF791" s="334"/>
      <c r="AG791" s="334"/>
      <c r="AH791" s="334"/>
      <c r="AI791" s="334"/>
      <c r="AJ791" s="334"/>
      <c r="AK791" s="334"/>
      <c r="AL791" s="334"/>
      <c r="AM791" s="334"/>
      <c r="AN791" s="334"/>
      <c r="AO791" s="334"/>
      <c r="AP791" s="334"/>
      <c r="AQ791" s="334"/>
      <c r="AR791" s="334"/>
      <c r="AS791" s="334"/>
    </row>
    <row r="794" spans="1:45" ht="15.75">
      <c r="B794" s="233" t="s">
        <v>298</v>
      </c>
      <c r="C794" s="234"/>
      <c r="D794" s="502" t="s">
        <v>484</v>
      </c>
      <c r="E794" s="209"/>
      <c r="F794" s="502"/>
      <c r="G794" s="209"/>
      <c r="H794" s="209"/>
      <c r="I794" s="209"/>
      <c r="J794" s="209"/>
      <c r="K794" s="209"/>
      <c r="L794" s="209"/>
      <c r="M794" s="209"/>
      <c r="N794" s="209"/>
      <c r="O794" s="209"/>
      <c r="P794" s="209"/>
      <c r="Q794" s="209"/>
      <c r="R794" s="234"/>
      <c r="S794" s="209"/>
      <c r="T794" s="209"/>
      <c r="U794" s="209"/>
      <c r="V794" s="209"/>
      <c r="W794" s="209"/>
      <c r="X794" s="209"/>
      <c r="Y794" s="209"/>
      <c r="Z794" s="209"/>
      <c r="AA794" s="209"/>
      <c r="AB794" s="209"/>
      <c r="AC794" s="209"/>
      <c r="AD794" s="209"/>
      <c r="AE794" s="223"/>
      <c r="AF794" s="221"/>
      <c r="AG794" s="221"/>
      <c r="AH794" s="221"/>
      <c r="AI794" s="221"/>
      <c r="AJ794" s="221"/>
      <c r="AK794" s="221"/>
      <c r="AL794" s="221"/>
      <c r="AM794" s="221"/>
      <c r="AN794" s="221"/>
      <c r="AO794" s="221"/>
      <c r="AP794" s="221"/>
      <c r="AQ794" s="221"/>
      <c r="AR794" s="221"/>
    </row>
    <row r="795" spans="1:45" ht="33" customHeight="1">
      <c r="B795" s="832" t="s">
        <v>192</v>
      </c>
      <c r="C795" s="834" t="s">
        <v>30</v>
      </c>
      <c r="D795" s="236" t="s">
        <v>976</v>
      </c>
      <c r="E795" s="843" t="s">
        <v>977</v>
      </c>
      <c r="F795" s="844"/>
      <c r="G795" s="844"/>
      <c r="H795" s="844"/>
      <c r="I795" s="844"/>
      <c r="J795" s="844"/>
      <c r="K795" s="844"/>
      <c r="L795" s="844"/>
      <c r="M795" s="844"/>
      <c r="N795" s="844"/>
      <c r="O795" s="844"/>
      <c r="P795" s="845"/>
      <c r="Q795" s="841" t="s">
        <v>194</v>
      </c>
      <c r="R795" s="236" t="s">
        <v>390</v>
      </c>
      <c r="S795" s="838" t="s">
        <v>193</v>
      </c>
      <c r="T795" s="839"/>
      <c r="U795" s="839"/>
      <c r="V795" s="839"/>
      <c r="W795" s="839"/>
      <c r="X795" s="839"/>
      <c r="Y795" s="839"/>
      <c r="Z795" s="839"/>
      <c r="AA795" s="839"/>
      <c r="AB795" s="839"/>
      <c r="AC795" s="839"/>
      <c r="AD795" s="846"/>
      <c r="AE795" s="838" t="s">
        <v>221</v>
      </c>
      <c r="AF795" s="839"/>
      <c r="AG795" s="839"/>
      <c r="AH795" s="839"/>
      <c r="AI795" s="839"/>
      <c r="AJ795" s="839"/>
      <c r="AK795" s="839"/>
      <c r="AL795" s="839"/>
      <c r="AM795" s="839"/>
      <c r="AN795" s="839"/>
      <c r="AO795" s="839"/>
      <c r="AP795" s="839"/>
      <c r="AQ795" s="839"/>
      <c r="AR795" s="839"/>
      <c r="AS795" s="840"/>
    </row>
    <row r="796" spans="1:45" ht="65.25" customHeight="1">
      <c r="B796" s="833"/>
      <c r="C796" s="835"/>
      <c r="D796" s="237">
        <v>2019</v>
      </c>
      <c r="E796" s="237">
        <v>2020</v>
      </c>
      <c r="F796" s="237">
        <v>2021</v>
      </c>
      <c r="G796" s="237">
        <v>2022</v>
      </c>
      <c r="H796" s="237">
        <v>2023</v>
      </c>
      <c r="I796" s="237">
        <v>2024</v>
      </c>
      <c r="J796" s="237">
        <v>2025</v>
      </c>
      <c r="K796" s="237">
        <v>2026</v>
      </c>
      <c r="L796" s="237">
        <v>2027</v>
      </c>
      <c r="M796" s="237">
        <v>2028</v>
      </c>
      <c r="N796" s="237">
        <v>2029</v>
      </c>
      <c r="O796" s="237">
        <v>2030</v>
      </c>
      <c r="P796" s="237">
        <v>2031</v>
      </c>
      <c r="Q796" s="842"/>
      <c r="R796" s="237">
        <v>2019</v>
      </c>
      <c r="S796" s="237">
        <v>2020</v>
      </c>
      <c r="T796" s="237">
        <v>2021</v>
      </c>
      <c r="U796" s="237">
        <v>2022</v>
      </c>
      <c r="V796" s="237">
        <v>2023</v>
      </c>
      <c r="W796" s="237">
        <v>2024</v>
      </c>
      <c r="X796" s="237">
        <v>2025</v>
      </c>
      <c r="Y796" s="237">
        <v>2026</v>
      </c>
      <c r="Z796" s="237">
        <v>2027</v>
      </c>
      <c r="AA796" s="237">
        <v>2028</v>
      </c>
      <c r="AB796" s="237">
        <v>2029</v>
      </c>
      <c r="AC796" s="237">
        <v>2030</v>
      </c>
      <c r="AD796" s="237">
        <v>2031</v>
      </c>
      <c r="AE796" s="237" t="str">
        <f>'1.  LRAMVA Summary'!$D$45</f>
        <v>Residential</v>
      </c>
      <c r="AF796" s="237" t="str">
        <f>'1.  LRAMVA Summary'!$E$45</f>
        <v>GS&lt;50 kW</v>
      </c>
      <c r="AG796" s="237" t="str">
        <f>'1.  LRAMVA Summary'!$F$45</f>
        <v>GS 50-4,999 kW</v>
      </c>
      <c r="AH796" s="237" t="str">
        <f>'1.  LRAMVA Summary'!$G$45</f>
        <v>Unmetered Scattered Load</v>
      </c>
      <c r="AI796" s="237" t="str">
        <f>'1.  LRAMVA Summary'!$H$45</f>
        <v>Sentinel Lighting</v>
      </c>
      <c r="AJ796" s="237" t="str">
        <f>'1.  LRAMVA Summary'!$I$45</f>
        <v>Street Lighting</v>
      </c>
      <c r="AK796" s="237">
        <f>'1.  LRAMVA Summary'!$J$45</f>
        <v>0</v>
      </c>
      <c r="AL796" s="237">
        <f>'1.  LRAMVA Summary'!$K$45</f>
        <v>0</v>
      </c>
      <c r="AM796" s="237">
        <f>'1.  LRAMVA Summary'!$L$45</f>
        <v>0</v>
      </c>
      <c r="AN796" s="237">
        <f>'1.  LRAMVA Summary'!$M$45</f>
        <v>0</v>
      </c>
      <c r="AO796" s="237">
        <f>'1.  LRAMVA Summary'!$N$45</f>
        <v>0</v>
      </c>
      <c r="AP796" s="237">
        <f>'1.  LRAMVA Summary'!$O$45</f>
        <v>0</v>
      </c>
      <c r="AQ796" s="237">
        <f>'1.  LRAMVA Summary'!$P$45</f>
        <v>0</v>
      </c>
      <c r="AR796" s="237">
        <f>'1.  LRAMVA Summary'!$Q$45</f>
        <v>0</v>
      </c>
      <c r="AS796" s="239" t="str">
        <f>'1.  LRAMVA Summary'!$R$45</f>
        <v>Total</v>
      </c>
    </row>
    <row r="797" spans="1:45" ht="15.75" hidden="1" customHeight="1">
      <c r="A797" s="456"/>
      <c r="B797" s="446" t="s">
        <v>465</v>
      </c>
      <c r="C797" s="241"/>
      <c r="D797" s="241"/>
      <c r="E797" s="241"/>
      <c r="F797" s="241"/>
      <c r="G797" s="241"/>
      <c r="H797" s="241"/>
      <c r="I797" s="241"/>
      <c r="J797" s="241"/>
      <c r="K797" s="241"/>
      <c r="L797" s="241"/>
      <c r="M797" s="241"/>
      <c r="N797" s="241"/>
      <c r="O797" s="241"/>
      <c r="P797" s="241"/>
      <c r="Q797" s="242"/>
      <c r="R797" s="241"/>
      <c r="S797" s="241"/>
      <c r="T797" s="241"/>
      <c r="U797" s="241"/>
      <c r="V797" s="241"/>
      <c r="W797" s="241"/>
      <c r="X797" s="241"/>
      <c r="Y797" s="241"/>
      <c r="Z797" s="241"/>
      <c r="AA797" s="241"/>
      <c r="AB797" s="241"/>
      <c r="AC797" s="241"/>
      <c r="AD797" s="241"/>
      <c r="AE797" s="243" t="str">
        <f>'1.  LRAMVA Summary'!$D$46</f>
        <v>kWh</v>
      </c>
      <c r="AF797" s="243" t="str">
        <f>'1.  LRAMVA Summary'!$E$46</f>
        <v>kWh</v>
      </c>
      <c r="AG797" s="243" t="str">
        <f>'1.  LRAMVA Summary'!$F$46</f>
        <v>kW</v>
      </c>
      <c r="AH797" s="243" t="str">
        <f>'1.  LRAMVA Summary'!$G$46</f>
        <v>kWh</v>
      </c>
      <c r="AI797" s="243" t="str">
        <f>'1.  LRAMVA Summary'!$H$46</f>
        <v>kW</v>
      </c>
      <c r="AJ797" s="243" t="str">
        <f>'1.  LRAMVA Summary'!$I$46</f>
        <v>kW</v>
      </c>
      <c r="AK797" s="243">
        <f>'1.  LRAMVA Summary'!$J$46</f>
        <v>0</v>
      </c>
      <c r="AL797" s="243">
        <f>'1.  LRAMVA Summary'!$K$46</f>
        <v>0</v>
      </c>
      <c r="AM797" s="243">
        <f>'1.  LRAMVA Summary'!$L$46</f>
        <v>0</v>
      </c>
      <c r="AN797" s="243">
        <f>'1.  LRAMVA Summary'!$M$46</f>
        <v>0</v>
      </c>
      <c r="AO797" s="243">
        <f>'1.  LRAMVA Summary'!$N$46</f>
        <v>0</v>
      </c>
      <c r="AP797" s="243">
        <f>'1.  LRAMVA Summary'!$O$46</f>
        <v>0</v>
      </c>
      <c r="AQ797" s="243">
        <f>'1.  LRAMVA Summary'!$P$46</f>
        <v>0</v>
      </c>
      <c r="AR797" s="243">
        <f>'1.  LRAMVA Summary'!$Q$46</f>
        <v>0</v>
      </c>
      <c r="AS797" s="244"/>
    </row>
    <row r="798" spans="1:45" ht="15.75" hidden="1" outlineLevel="1">
      <c r="A798" s="456"/>
      <c r="B798" s="435" t="s">
        <v>458</v>
      </c>
      <c r="C798" s="241"/>
      <c r="D798" s="241"/>
      <c r="E798" s="241"/>
      <c r="F798" s="241"/>
      <c r="G798" s="241"/>
      <c r="H798" s="241"/>
      <c r="I798" s="241"/>
      <c r="J798" s="241"/>
      <c r="K798" s="241"/>
      <c r="L798" s="241"/>
      <c r="M798" s="241"/>
      <c r="N798" s="241"/>
      <c r="O798" s="241"/>
      <c r="P798" s="241"/>
      <c r="Q798" s="242"/>
      <c r="R798" s="241"/>
      <c r="S798" s="241"/>
      <c r="T798" s="241"/>
      <c r="U798" s="241"/>
      <c r="V798" s="241"/>
      <c r="W798" s="241"/>
      <c r="X798" s="241"/>
      <c r="Y798" s="241"/>
      <c r="Z798" s="241"/>
      <c r="AA798" s="241"/>
      <c r="AB798" s="241"/>
      <c r="AC798" s="241"/>
      <c r="AD798" s="241"/>
      <c r="AE798" s="667"/>
      <c r="AF798" s="667"/>
      <c r="AG798" s="667"/>
      <c r="AH798" s="667"/>
      <c r="AI798" s="667"/>
      <c r="AJ798" s="667"/>
      <c r="AK798" s="667"/>
      <c r="AL798" s="667"/>
      <c r="AM798" s="667"/>
      <c r="AN798" s="667"/>
      <c r="AO798" s="667"/>
      <c r="AP798" s="667"/>
      <c r="AQ798" s="667"/>
      <c r="AR798" s="667"/>
      <c r="AS798" s="668"/>
    </row>
    <row r="799" spans="1:45" hidden="1" outlineLevel="1">
      <c r="A799" s="456">
        <v>1</v>
      </c>
      <c r="B799" s="371" t="s">
        <v>92</v>
      </c>
      <c r="C799" s="243" t="s">
        <v>22</v>
      </c>
      <c r="D799" s="247"/>
      <c r="E799" s="247"/>
      <c r="F799" s="247"/>
      <c r="G799" s="247"/>
      <c r="H799" s="247"/>
      <c r="I799" s="247"/>
      <c r="J799" s="247"/>
      <c r="K799" s="247"/>
      <c r="L799" s="247"/>
      <c r="M799" s="247"/>
      <c r="N799" s="247"/>
      <c r="O799" s="247"/>
      <c r="P799" s="247"/>
      <c r="Q799" s="243"/>
      <c r="R799" s="247"/>
      <c r="S799" s="247"/>
      <c r="T799" s="247"/>
      <c r="U799" s="247"/>
      <c r="V799" s="247"/>
      <c r="W799" s="247"/>
      <c r="X799" s="247"/>
      <c r="Y799" s="247"/>
      <c r="Z799" s="247"/>
      <c r="AA799" s="247"/>
      <c r="AB799" s="247"/>
      <c r="AC799" s="247"/>
      <c r="AD799" s="247"/>
      <c r="AE799" s="353"/>
      <c r="AF799" s="353"/>
      <c r="AG799" s="353"/>
      <c r="AH799" s="353"/>
      <c r="AI799" s="353"/>
      <c r="AJ799" s="353"/>
      <c r="AK799" s="353"/>
      <c r="AL799" s="353"/>
      <c r="AM799" s="353"/>
      <c r="AN799" s="353"/>
      <c r="AO799" s="353"/>
      <c r="AP799" s="353"/>
      <c r="AQ799" s="353"/>
      <c r="AR799" s="353"/>
      <c r="AS799" s="248">
        <f>SUM(AE799:AR799)</f>
        <v>0</v>
      </c>
    </row>
    <row r="800" spans="1:45" hidden="1" outlineLevel="1">
      <c r="A800" s="456"/>
      <c r="B800" s="246" t="s">
        <v>959</v>
      </c>
      <c r="C800" s="243" t="s">
        <v>145</v>
      </c>
      <c r="D800" s="247"/>
      <c r="E800" s="247"/>
      <c r="F800" s="247"/>
      <c r="G800" s="247"/>
      <c r="H800" s="247"/>
      <c r="I800" s="247"/>
      <c r="J800" s="247"/>
      <c r="K800" s="247"/>
      <c r="L800" s="247"/>
      <c r="M800" s="247"/>
      <c r="N800" s="247"/>
      <c r="O800" s="247"/>
      <c r="P800" s="247"/>
      <c r="Q800" s="406"/>
      <c r="R800" s="247"/>
      <c r="S800" s="247"/>
      <c r="T800" s="247"/>
      <c r="U800" s="247"/>
      <c r="V800" s="247"/>
      <c r="W800" s="247"/>
      <c r="X800" s="247"/>
      <c r="Y800" s="247"/>
      <c r="Z800" s="247"/>
      <c r="AA800" s="247"/>
      <c r="AB800" s="247"/>
      <c r="AC800" s="247"/>
      <c r="AD800" s="247"/>
      <c r="AE800" s="354">
        <f>AE799</f>
        <v>0</v>
      </c>
      <c r="AF800" s="354">
        <f t="shared" ref="AF800" si="2334">AF799</f>
        <v>0</v>
      </c>
      <c r="AG800" s="354">
        <f t="shared" ref="AG800" si="2335">AG799</f>
        <v>0</v>
      </c>
      <c r="AH800" s="354">
        <f t="shared" ref="AH800" si="2336">AH799</f>
        <v>0</v>
      </c>
      <c r="AI800" s="354">
        <f t="shared" ref="AI800" si="2337">AI799</f>
        <v>0</v>
      </c>
      <c r="AJ800" s="354">
        <f t="shared" ref="AJ800" si="2338">AJ799</f>
        <v>0</v>
      </c>
      <c r="AK800" s="354">
        <f t="shared" ref="AK800" si="2339">AK799</f>
        <v>0</v>
      </c>
      <c r="AL800" s="354">
        <f t="shared" ref="AL800" si="2340">AL799</f>
        <v>0</v>
      </c>
      <c r="AM800" s="354">
        <f t="shared" ref="AM800" si="2341">AM799</f>
        <v>0</v>
      </c>
      <c r="AN800" s="354">
        <f t="shared" ref="AN800" si="2342">AN799</f>
        <v>0</v>
      </c>
      <c r="AO800" s="354">
        <f t="shared" ref="AO800" si="2343">AO799</f>
        <v>0</v>
      </c>
      <c r="AP800" s="354">
        <f t="shared" ref="AP800" si="2344">AP799</f>
        <v>0</v>
      </c>
      <c r="AQ800" s="354">
        <f t="shared" ref="AQ800" si="2345">AQ799</f>
        <v>0</v>
      </c>
      <c r="AR800" s="354">
        <f t="shared" ref="AR800" si="2346">AR799</f>
        <v>0</v>
      </c>
      <c r="AS800" s="249"/>
    </row>
    <row r="801" spans="1:45" ht="15.75" hidden="1" outlineLevel="1">
      <c r="A801" s="456"/>
      <c r="B801" s="250"/>
      <c r="C801" s="251"/>
      <c r="D801" s="251"/>
      <c r="E801" s="251"/>
      <c r="F801" s="251"/>
      <c r="G801" s="251"/>
      <c r="H801" s="251"/>
      <c r="I801" s="251"/>
      <c r="J801" s="649"/>
      <c r="K801" s="251"/>
      <c r="L801" s="251"/>
      <c r="M801" s="251"/>
      <c r="N801" s="251"/>
      <c r="O801" s="251"/>
      <c r="P801" s="251"/>
      <c r="Q801" s="252"/>
      <c r="R801" s="251"/>
      <c r="S801" s="251"/>
      <c r="T801" s="251"/>
      <c r="U801" s="251"/>
      <c r="V801" s="251"/>
      <c r="W801" s="251"/>
      <c r="X801" s="251"/>
      <c r="Y801" s="251"/>
      <c r="Z801" s="251"/>
      <c r="AA801" s="251"/>
      <c r="AB801" s="251"/>
      <c r="AC801" s="251"/>
      <c r="AD801" s="251"/>
      <c r="AE801" s="355"/>
      <c r="AF801" s="356"/>
      <c r="AG801" s="356"/>
      <c r="AH801" s="356"/>
      <c r="AI801" s="356"/>
      <c r="AJ801" s="356"/>
      <c r="AK801" s="356"/>
      <c r="AL801" s="356"/>
      <c r="AM801" s="356"/>
      <c r="AN801" s="356"/>
      <c r="AO801" s="356"/>
      <c r="AP801" s="356"/>
      <c r="AQ801" s="356"/>
      <c r="AR801" s="356"/>
      <c r="AS801" s="254"/>
    </row>
    <row r="802" spans="1:45" hidden="1" outlineLevel="1">
      <c r="A802" s="456">
        <v>2</v>
      </c>
      <c r="B802" s="371" t="s">
        <v>93</v>
      </c>
      <c r="C802" s="243" t="s">
        <v>22</v>
      </c>
      <c r="D802" s="247"/>
      <c r="E802" s="247"/>
      <c r="F802" s="247"/>
      <c r="G802" s="247"/>
      <c r="H802" s="247"/>
      <c r="I802" s="247"/>
      <c r="J802" s="247"/>
      <c r="K802" s="247"/>
      <c r="L802" s="247"/>
      <c r="M802" s="247"/>
      <c r="N802" s="247"/>
      <c r="O802" s="247"/>
      <c r="P802" s="247"/>
      <c r="Q802" s="243"/>
      <c r="R802" s="247"/>
      <c r="S802" s="247"/>
      <c r="T802" s="247"/>
      <c r="U802" s="247"/>
      <c r="V802" s="247"/>
      <c r="W802" s="247"/>
      <c r="X802" s="247"/>
      <c r="Y802" s="247"/>
      <c r="Z802" s="247"/>
      <c r="AA802" s="247"/>
      <c r="AB802" s="247"/>
      <c r="AC802" s="247"/>
      <c r="AD802" s="247"/>
      <c r="AE802" s="353"/>
      <c r="AF802" s="353"/>
      <c r="AG802" s="353"/>
      <c r="AH802" s="353"/>
      <c r="AI802" s="353"/>
      <c r="AJ802" s="353"/>
      <c r="AK802" s="353"/>
      <c r="AL802" s="353"/>
      <c r="AM802" s="353"/>
      <c r="AN802" s="353"/>
      <c r="AO802" s="353"/>
      <c r="AP802" s="353"/>
      <c r="AQ802" s="353"/>
      <c r="AR802" s="353"/>
      <c r="AS802" s="248">
        <f>SUM(AE802:AR802)</f>
        <v>0</v>
      </c>
    </row>
    <row r="803" spans="1:45" hidden="1" outlineLevel="1">
      <c r="A803" s="456"/>
      <c r="B803" s="246" t="s">
        <v>959</v>
      </c>
      <c r="C803" s="243" t="s">
        <v>145</v>
      </c>
      <c r="D803" s="247"/>
      <c r="E803" s="247"/>
      <c r="F803" s="247"/>
      <c r="G803" s="247"/>
      <c r="H803" s="247"/>
      <c r="I803" s="247"/>
      <c r="J803" s="247"/>
      <c r="K803" s="247"/>
      <c r="L803" s="247"/>
      <c r="M803" s="247"/>
      <c r="N803" s="247"/>
      <c r="O803" s="247"/>
      <c r="P803" s="247"/>
      <c r="Q803" s="406"/>
      <c r="R803" s="247"/>
      <c r="S803" s="247"/>
      <c r="T803" s="247"/>
      <c r="U803" s="247"/>
      <c r="V803" s="247"/>
      <c r="W803" s="247"/>
      <c r="X803" s="247"/>
      <c r="Y803" s="247"/>
      <c r="Z803" s="247"/>
      <c r="AA803" s="247"/>
      <c r="AB803" s="247"/>
      <c r="AC803" s="247"/>
      <c r="AD803" s="247"/>
      <c r="AE803" s="354">
        <f>AE802</f>
        <v>0</v>
      </c>
      <c r="AF803" s="354">
        <f t="shared" ref="AF803" si="2347">AF802</f>
        <v>0</v>
      </c>
      <c r="AG803" s="354">
        <f t="shared" ref="AG803" si="2348">AG802</f>
        <v>0</v>
      </c>
      <c r="AH803" s="354">
        <f t="shared" ref="AH803" si="2349">AH802</f>
        <v>0</v>
      </c>
      <c r="AI803" s="354">
        <f t="shared" ref="AI803" si="2350">AI802</f>
        <v>0</v>
      </c>
      <c r="AJ803" s="354">
        <f t="shared" ref="AJ803" si="2351">AJ802</f>
        <v>0</v>
      </c>
      <c r="AK803" s="354">
        <f t="shared" ref="AK803" si="2352">AK802</f>
        <v>0</v>
      </c>
      <c r="AL803" s="354">
        <f t="shared" ref="AL803" si="2353">AL802</f>
        <v>0</v>
      </c>
      <c r="AM803" s="354">
        <f t="shared" ref="AM803" si="2354">AM802</f>
        <v>0</v>
      </c>
      <c r="AN803" s="354">
        <f t="shared" ref="AN803" si="2355">AN802</f>
        <v>0</v>
      </c>
      <c r="AO803" s="354">
        <f t="shared" ref="AO803" si="2356">AO802</f>
        <v>0</v>
      </c>
      <c r="AP803" s="354">
        <f t="shared" ref="AP803" si="2357">AP802</f>
        <v>0</v>
      </c>
      <c r="AQ803" s="354">
        <f t="shared" ref="AQ803" si="2358">AQ802</f>
        <v>0</v>
      </c>
      <c r="AR803" s="354">
        <f t="shared" ref="AR803" si="2359">AR802</f>
        <v>0</v>
      </c>
      <c r="AS803" s="249"/>
    </row>
    <row r="804" spans="1:45" ht="15.75" hidden="1" outlineLevel="1">
      <c r="A804" s="456"/>
      <c r="B804" s="250"/>
      <c r="C804" s="251"/>
      <c r="D804" s="256"/>
      <c r="E804" s="256"/>
      <c r="F804" s="256"/>
      <c r="G804" s="256"/>
      <c r="H804" s="256"/>
      <c r="I804" s="256"/>
      <c r="J804" s="256"/>
      <c r="K804" s="256"/>
      <c r="L804" s="256"/>
      <c r="M804" s="256"/>
      <c r="N804" s="256"/>
      <c r="O804" s="256"/>
      <c r="P804" s="256"/>
      <c r="Q804" s="252"/>
      <c r="R804" s="256"/>
      <c r="S804" s="256"/>
      <c r="T804" s="256"/>
      <c r="U804" s="256"/>
      <c r="V804" s="256"/>
      <c r="W804" s="256"/>
      <c r="X804" s="256"/>
      <c r="Y804" s="256"/>
      <c r="Z804" s="256"/>
      <c r="AA804" s="256"/>
      <c r="AB804" s="256"/>
      <c r="AC804" s="256"/>
      <c r="AD804" s="256"/>
      <c r="AE804" s="355"/>
      <c r="AF804" s="356"/>
      <c r="AG804" s="356"/>
      <c r="AH804" s="356"/>
      <c r="AI804" s="356"/>
      <c r="AJ804" s="356"/>
      <c r="AK804" s="356"/>
      <c r="AL804" s="356"/>
      <c r="AM804" s="356"/>
      <c r="AN804" s="356"/>
      <c r="AO804" s="356"/>
      <c r="AP804" s="356"/>
      <c r="AQ804" s="356"/>
      <c r="AR804" s="356"/>
      <c r="AS804" s="254"/>
    </row>
    <row r="805" spans="1:45" hidden="1" outlineLevel="1">
      <c r="A805" s="456">
        <v>3</v>
      </c>
      <c r="B805" s="371" t="s">
        <v>94</v>
      </c>
      <c r="C805" s="243" t="s">
        <v>22</v>
      </c>
      <c r="D805" s="247"/>
      <c r="E805" s="247"/>
      <c r="F805" s="247"/>
      <c r="G805" s="247"/>
      <c r="H805" s="247"/>
      <c r="I805" s="247"/>
      <c r="J805" s="247"/>
      <c r="K805" s="247"/>
      <c r="L805" s="247"/>
      <c r="M805" s="247"/>
      <c r="N805" s="247"/>
      <c r="O805" s="247"/>
      <c r="P805" s="247"/>
      <c r="Q805" s="243"/>
      <c r="R805" s="247"/>
      <c r="S805" s="247"/>
      <c r="T805" s="247"/>
      <c r="U805" s="247"/>
      <c r="V805" s="247"/>
      <c r="W805" s="247"/>
      <c r="X805" s="247"/>
      <c r="Y805" s="247"/>
      <c r="Z805" s="247"/>
      <c r="AA805" s="247"/>
      <c r="AB805" s="247"/>
      <c r="AC805" s="247"/>
      <c r="AD805" s="247"/>
      <c r="AE805" s="353"/>
      <c r="AF805" s="353"/>
      <c r="AG805" s="353"/>
      <c r="AH805" s="353"/>
      <c r="AI805" s="353"/>
      <c r="AJ805" s="353"/>
      <c r="AK805" s="353"/>
      <c r="AL805" s="353"/>
      <c r="AM805" s="353"/>
      <c r="AN805" s="353"/>
      <c r="AO805" s="353"/>
      <c r="AP805" s="353"/>
      <c r="AQ805" s="353"/>
      <c r="AR805" s="353"/>
      <c r="AS805" s="248">
        <f>SUM(AE805:AR805)</f>
        <v>0</v>
      </c>
    </row>
    <row r="806" spans="1:45" hidden="1" outlineLevel="1">
      <c r="A806" s="456"/>
      <c r="B806" s="246" t="s">
        <v>959</v>
      </c>
      <c r="C806" s="243" t="s">
        <v>145</v>
      </c>
      <c r="D806" s="247"/>
      <c r="E806" s="247"/>
      <c r="F806" s="247"/>
      <c r="G806" s="247"/>
      <c r="H806" s="247"/>
      <c r="I806" s="247"/>
      <c r="J806" s="247"/>
      <c r="K806" s="247"/>
      <c r="L806" s="247"/>
      <c r="M806" s="247"/>
      <c r="N806" s="247"/>
      <c r="O806" s="247"/>
      <c r="P806" s="247"/>
      <c r="Q806" s="406"/>
      <c r="R806" s="247"/>
      <c r="S806" s="247"/>
      <c r="T806" s="247"/>
      <c r="U806" s="247"/>
      <c r="V806" s="247"/>
      <c r="W806" s="247"/>
      <c r="X806" s="247"/>
      <c r="Y806" s="247"/>
      <c r="Z806" s="247"/>
      <c r="AA806" s="247"/>
      <c r="AB806" s="247"/>
      <c r="AC806" s="247"/>
      <c r="AD806" s="247"/>
      <c r="AE806" s="354">
        <f>AE805</f>
        <v>0</v>
      </c>
      <c r="AF806" s="354">
        <f t="shared" ref="AF806" si="2360">AF805</f>
        <v>0</v>
      </c>
      <c r="AG806" s="354">
        <f t="shared" ref="AG806" si="2361">AG805</f>
        <v>0</v>
      </c>
      <c r="AH806" s="354">
        <f t="shared" ref="AH806" si="2362">AH805</f>
        <v>0</v>
      </c>
      <c r="AI806" s="354">
        <f t="shared" ref="AI806" si="2363">AI805</f>
        <v>0</v>
      </c>
      <c r="AJ806" s="354">
        <f t="shared" ref="AJ806" si="2364">AJ805</f>
        <v>0</v>
      </c>
      <c r="AK806" s="354">
        <f t="shared" ref="AK806" si="2365">AK805</f>
        <v>0</v>
      </c>
      <c r="AL806" s="354">
        <f t="shared" ref="AL806" si="2366">AL805</f>
        <v>0</v>
      </c>
      <c r="AM806" s="354">
        <f t="shared" ref="AM806" si="2367">AM805</f>
        <v>0</v>
      </c>
      <c r="AN806" s="354">
        <f t="shared" ref="AN806" si="2368">AN805</f>
        <v>0</v>
      </c>
      <c r="AO806" s="354">
        <f t="shared" ref="AO806" si="2369">AO805</f>
        <v>0</v>
      </c>
      <c r="AP806" s="354">
        <f t="shared" ref="AP806" si="2370">AP805</f>
        <v>0</v>
      </c>
      <c r="AQ806" s="354">
        <f t="shared" ref="AQ806" si="2371">AQ805</f>
        <v>0</v>
      </c>
      <c r="AR806" s="354">
        <f t="shared" ref="AR806" si="2372">AR805</f>
        <v>0</v>
      </c>
      <c r="AS806" s="249"/>
    </row>
    <row r="807" spans="1:45" hidden="1" outlineLevel="1">
      <c r="A807" s="456"/>
      <c r="B807" s="246"/>
      <c r="C807" s="257"/>
      <c r="D807" s="243"/>
      <c r="E807" s="243"/>
      <c r="F807" s="243"/>
      <c r="G807" s="243"/>
      <c r="H807" s="243"/>
      <c r="I807" s="243"/>
      <c r="J807" s="243"/>
      <c r="K807" s="243"/>
      <c r="L807" s="243"/>
      <c r="M807" s="243"/>
      <c r="N807" s="243"/>
      <c r="O807" s="243"/>
      <c r="P807" s="243"/>
      <c r="Q807" s="243"/>
      <c r="R807" s="243"/>
      <c r="S807" s="243"/>
      <c r="T807" s="243"/>
      <c r="U807" s="243"/>
      <c r="V807" s="243"/>
      <c r="W807" s="243"/>
      <c r="X807" s="243"/>
      <c r="Y807" s="243"/>
      <c r="Z807" s="243"/>
      <c r="AA807" s="243"/>
      <c r="AB807" s="243"/>
      <c r="AC807" s="243"/>
      <c r="AD807" s="243"/>
      <c r="AE807" s="355"/>
      <c r="AF807" s="355"/>
      <c r="AG807" s="355"/>
      <c r="AH807" s="355"/>
      <c r="AI807" s="355"/>
      <c r="AJ807" s="355"/>
      <c r="AK807" s="355"/>
      <c r="AL807" s="355"/>
      <c r="AM807" s="355"/>
      <c r="AN807" s="355"/>
      <c r="AO807" s="355"/>
      <c r="AP807" s="355"/>
      <c r="AQ807" s="355"/>
      <c r="AR807" s="355"/>
      <c r="AS807" s="258"/>
    </row>
    <row r="808" spans="1:45" hidden="1" outlineLevel="1">
      <c r="A808" s="456">
        <v>4</v>
      </c>
      <c r="B808" s="265" t="s">
        <v>578</v>
      </c>
      <c r="C808" s="243" t="s">
        <v>22</v>
      </c>
      <c r="D808" s="247"/>
      <c r="E808" s="247"/>
      <c r="F808" s="247"/>
      <c r="G808" s="247"/>
      <c r="H808" s="247"/>
      <c r="I808" s="247"/>
      <c r="J808" s="247"/>
      <c r="K808" s="247"/>
      <c r="L808" s="247"/>
      <c r="M808" s="247"/>
      <c r="N808" s="247"/>
      <c r="O808" s="247"/>
      <c r="P808" s="247"/>
      <c r="Q808" s="243"/>
      <c r="R808" s="247"/>
      <c r="S808" s="247"/>
      <c r="T808" s="247"/>
      <c r="U808" s="247"/>
      <c r="V808" s="247"/>
      <c r="W808" s="247"/>
      <c r="X808" s="247"/>
      <c r="Y808" s="247"/>
      <c r="Z808" s="247"/>
      <c r="AA808" s="247"/>
      <c r="AB808" s="247"/>
      <c r="AC808" s="247"/>
      <c r="AD808" s="247"/>
      <c r="AE808" s="358"/>
      <c r="AF808" s="358"/>
      <c r="AG808" s="358"/>
      <c r="AH808" s="358"/>
      <c r="AI808" s="358"/>
      <c r="AJ808" s="358"/>
      <c r="AK808" s="358"/>
      <c r="AL808" s="353"/>
      <c r="AM808" s="353"/>
      <c r="AN808" s="353"/>
      <c r="AO808" s="353"/>
      <c r="AP808" s="353"/>
      <c r="AQ808" s="353"/>
      <c r="AR808" s="353"/>
      <c r="AS808" s="248">
        <f>SUM(AE808:AR808)</f>
        <v>0</v>
      </c>
    </row>
    <row r="809" spans="1:45" hidden="1" outlineLevel="1">
      <c r="A809" s="456"/>
      <c r="B809" s="246" t="s">
        <v>959</v>
      </c>
      <c r="C809" s="243" t="s">
        <v>145</v>
      </c>
      <c r="D809" s="247"/>
      <c r="E809" s="247"/>
      <c r="F809" s="247"/>
      <c r="G809" s="247"/>
      <c r="H809" s="247"/>
      <c r="I809" s="247"/>
      <c r="J809" s="247"/>
      <c r="K809" s="247"/>
      <c r="L809" s="247"/>
      <c r="M809" s="247"/>
      <c r="N809" s="247"/>
      <c r="O809" s="247"/>
      <c r="P809" s="247"/>
      <c r="Q809" s="406"/>
      <c r="R809" s="247"/>
      <c r="S809" s="247"/>
      <c r="T809" s="247"/>
      <c r="U809" s="247"/>
      <c r="V809" s="247"/>
      <c r="W809" s="247"/>
      <c r="X809" s="247"/>
      <c r="Y809" s="247"/>
      <c r="Z809" s="247"/>
      <c r="AA809" s="247"/>
      <c r="AB809" s="247"/>
      <c r="AC809" s="247"/>
      <c r="AD809" s="247"/>
      <c r="AE809" s="354">
        <f>AE808</f>
        <v>0</v>
      </c>
      <c r="AF809" s="354">
        <f t="shared" ref="AF809" si="2373">AF808</f>
        <v>0</v>
      </c>
      <c r="AG809" s="354">
        <f t="shared" ref="AG809" si="2374">AG808</f>
        <v>0</v>
      </c>
      <c r="AH809" s="354">
        <f t="shared" ref="AH809" si="2375">AH808</f>
        <v>0</v>
      </c>
      <c r="AI809" s="354">
        <f t="shared" ref="AI809" si="2376">AI808</f>
        <v>0</v>
      </c>
      <c r="AJ809" s="354">
        <f t="shared" ref="AJ809" si="2377">AJ808</f>
        <v>0</v>
      </c>
      <c r="AK809" s="354">
        <f t="shared" ref="AK809" si="2378">AK808</f>
        <v>0</v>
      </c>
      <c r="AL809" s="354">
        <f t="shared" ref="AL809" si="2379">AL808</f>
        <v>0</v>
      </c>
      <c r="AM809" s="354">
        <f t="shared" ref="AM809" si="2380">AM808</f>
        <v>0</v>
      </c>
      <c r="AN809" s="354">
        <f t="shared" ref="AN809" si="2381">AN808</f>
        <v>0</v>
      </c>
      <c r="AO809" s="354">
        <f t="shared" ref="AO809" si="2382">AO808</f>
        <v>0</v>
      </c>
      <c r="AP809" s="354">
        <f t="shared" ref="AP809" si="2383">AP808</f>
        <v>0</v>
      </c>
      <c r="AQ809" s="354">
        <f t="shared" ref="AQ809" si="2384">AQ808</f>
        <v>0</v>
      </c>
      <c r="AR809" s="354">
        <f t="shared" ref="AR809" si="2385">AR808</f>
        <v>0</v>
      </c>
      <c r="AS809" s="249"/>
    </row>
    <row r="810" spans="1:45" hidden="1" outlineLevel="1">
      <c r="A810" s="456"/>
      <c r="B810" s="246"/>
      <c r="C810" s="257"/>
      <c r="D810" s="256"/>
      <c r="E810" s="256"/>
      <c r="F810" s="256"/>
      <c r="G810" s="256"/>
      <c r="H810" s="256"/>
      <c r="I810" s="256"/>
      <c r="J810" s="256"/>
      <c r="K810" s="256"/>
      <c r="L810" s="256"/>
      <c r="M810" s="256"/>
      <c r="N810" s="256"/>
      <c r="O810" s="256"/>
      <c r="P810" s="256"/>
      <c r="Q810" s="243"/>
      <c r="R810" s="256"/>
      <c r="S810" s="256"/>
      <c r="T810" s="256"/>
      <c r="U810" s="256"/>
      <c r="V810" s="256"/>
      <c r="W810" s="256"/>
      <c r="X810" s="256"/>
      <c r="Y810" s="256"/>
      <c r="Z810" s="256"/>
      <c r="AA810" s="256"/>
      <c r="AB810" s="256"/>
      <c r="AC810" s="256"/>
      <c r="AD810" s="256"/>
      <c r="AE810" s="355"/>
      <c r="AF810" s="355"/>
      <c r="AG810" s="355"/>
      <c r="AH810" s="355"/>
      <c r="AI810" s="355"/>
      <c r="AJ810" s="355"/>
      <c r="AK810" s="355"/>
      <c r="AL810" s="355"/>
      <c r="AM810" s="355"/>
      <c r="AN810" s="355"/>
      <c r="AO810" s="355"/>
      <c r="AP810" s="355"/>
      <c r="AQ810" s="355"/>
      <c r="AR810" s="355"/>
      <c r="AS810" s="258"/>
    </row>
    <row r="811" spans="1:45" ht="15.75" hidden="1" customHeight="1" outlineLevel="1">
      <c r="A811" s="456">
        <v>5</v>
      </c>
      <c r="B811" s="371" t="s">
        <v>95</v>
      </c>
      <c r="C811" s="243" t="s">
        <v>22</v>
      </c>
      <c r="D811" s="247"/>
      <c r="E811" s="247"/>
      <c r="F811" s="247"/>
      <c r="G811" s="247"/>
      <c r="H811" s="247"/>
      <c r="I811" s="247"/>
      <c r="J811" s="247"/>
      <c r="K811" s="247"/>
      <c r="L811" s="247"/>
      <c r="M811" s="247"/>
      <c r="N811" s="247"/>
      <c r="O811" s="247"/>
      <c r="P811" s="247"/>
      <c r="Q811" s="243"/>
      <c r="R811" s="247"/>
      <c r="S811" s="247"/>
      <c r="T811" s="247"/>
      <c r="U811" s="247"/>
      <c r="V811" s="247"/>
      <c r="W811" s="247"/>
      <c r="X811" s="247"/>
      <c r="Y811" s="247"/>
      <c r="Z811" s="247"/>
      <c r="AA811" s="247"/>
      <c r="AB811" s="247"/>
      <c r="AC811" s="247"/>
      <c r="AD811" s="247"/>
      <c r="AE811" s="358"/>
      <c r="AF811" s="358"/>
      <c r="AG811" s="358"/>
      <c r="AH811" s="358"/>
      <c r="AI811" s="358"/>
      <c r="AJ811" s="358"/>
      <c r="AK811" s="358"/>
      <c r="AL811" s="353"/>
      <c r="AM811" s="353"/>
      <c r="AN811" s="353"/>
      <c r="AO811" s="353"/>
      <c r="AP811" s="353"/>
      <c r="AQ811" s="353"/>
      <c r="AR811" s="353"/>
      <c r="AS811" s="248">
        <f>SUM(AE811:AR811)</f>
        <v>0</v>
      </c>
    </row>
    <row r="812" spans="1:45" ht="20.25" hidden="1" customHeight="1" outlineLevel="1">
      <c r="A812" s="456"/>
      <c r="B812" s="246" t="s">
        <v>959</v>
      </c>
      <c r="C812" s="243" t="s">
        <v>145</v>
      </c>
      <c r="D812" s="247"/>
      <c r="E812" s="247"/>
      <c r="F812" s="247"/>
      <c r="G812" s="247"/>
      <c r="H812" s="247"/>
      <c r="I812" s="247"/>
      <c r="J812" s="247"/>
      <c r="K812" s="247"/>
      <c r="L812" s="247"/>
      <c r="M812" s="247"/>
      <c r="N812" s="247"/>
      <c r="O812" s="247"/>
      <c r="P812" s="247"/>
      <c r="Q812" s="406"/>
      <c r="R812" s="247"/>
      <c r="S812" s="247"/>
      <c r="T812" s="247"/>
      <c r="U812" s="247"/>
      <c r="V812" s="247"/>
      <c r="W812" s="247"/>
      <c r="X812" s="247"/>
      <c r="Y812" s="247"/>
      <c r="Z812" s="247"/>
      <c r="AA812" s="247"/>
      <c r="AB812" s="247"/>
      <c r="AC812" s="247"/>
      <c r="AD812" s="247"/>
      <c r="AE812" s="354">
        <f>AE811</f>
        <v>0</v>
      </c>
      <c r="AF812" s="354">
        <f t="shared" ref="AF812" si="2386">AF811</f>
        <v>0</v>
      </c>
      <c r="AG812" s="354">
        <f t="shared" ref="AG812" si="2387">AG811</f>
        <v>0</v>
      </c>
      <c r="AH812" s="354">
        <f t="shared" ref="AH812" si="2388">AH811</f>
        <v>0</v>
      </c>
      <c r="AI812" s="354">
        <f t="shared" ref="AI812" si="2389">AI811</f>
        <v>0</v>
      </c>
      <c r="AJ812" s="354">
        <f t="shared" ref="AJ812" si="2390">AJ811</f>
        <v>0</v>
      </c>
      <c r="AK812" s="354">
        <f t="shared" ref="AK812" si="2391">AK811</f>
        <v>0</v>
      </c>
      <c r="AL812" s="354">
        <f t="shared" ref="AL812" si="2392">AL811</f>
        <v>0</v>
      </c>
      <c r="AM812" s="354">
        <f t="shared" ref="AM812" si="2393">AM811</f>
        <v>0</v>
      </c>
      <c r="AN812" s="354">
        <f t="shared" ref="AN812" si="2394">AN811</f>
        <v>0</v>
      </c>
      <c r="AO812" s="354">
        <f t="shared" ref="AO812" si="2395">AO811</f>
        <v>0</v>
      </c>
      <c r="AP812" s="354">
        <f t="shared" ref="AP812" si="2396">AP811</f>
        <v>0</v>
      </c>
      <c r="AQ812" s="354">
        <f t="shared" ref="AQ812" si="2397">AQ811</f>
        <v>0</v>
      </c>
      <c r="AR812" s="354">
        <f t="shared" ref="AR812" si="2398">AR811</f>
        <v>0</v>
      </c>
      <c r="AS812" s="249"/>
    </row>
    <row r="813" spans="1:45" hidden="1" outlineLevel="1">
      <c r="A813" s="456"/>
      <c r="B813" s="246"/>
      <c r="C813" s="243"/>
      <c r="D813" s="243"/>
      <c r="E813" s="243"/>
      <c r="F813" s="243"/>
      <c r="G813" s="243"/>
      <c r="H813" s="243"/>
      <c r="I813" s="243"/>
      <c r="J813" s="243"/>
      <c r="K813" s="243"/>
      <c r="L813" s="243"/>
      <c r="M813" s="243"/>
      <c r="N813" s="243"/>
      <c r="O813" s="243"/>
      <c r="P813" s="243"/>
      <c r="Q813" s="243"/>
      <c r="R813" s="243"/>
      <c r="S813" s="243"/>
      <c r="T813" s="243"/>
      <c r="U813" s="243"/>
      <c r="V813" s="243"/>
      <c r="W813" s="243"/>
      <c r="X813" s="243"/>
      <c r="Y813" s="243"/>
      <c r="Z813" s="243"/>
      <c r="AA813" s="243"/>
      <c r="AB813" s="243"/>
      <c r="AC813" s="243"/>
      <c r="AD813" s="243"/>
      <c r="AE813" s="365"/>
      <c r="AF813" s="366"/>
      <c r="AG813" s="366"/>
      <c r="AH813" s="366"/>
      <c r="AI813" s="366"/>
      <c r="AJ813" s="366"/>
      <c r="AK813" s="366"/>
      <c r="AL813" s="366"/>
      <c r="AM813" s="366"/>
      <c r="AN813" s="366"/>
      <c r="AO813" s="366"/>
      <c r="AP813" s="366"/>
      <c r="AQ813" s="366"/>
      <c r="AR813" s="366"/>
      <c r="AS813" s="249"/>
    </row>
    <row r="814" spans="1:45" ht="15.75" hidden="1" outlineLevel="1">
      <c r="A814" s="456"/>
      <c r="B814" s="270" t="s">
        <v>459</v>
      </c>
      <c r="C814" s="241"/>
      <c r="D814" s="241"/>
      <c r="E814" s="241"/>
      <c r="F814" s="241"/>
      <c r="G814" s="241"/>
      <c r="H814" s="241"/>
      <c r="I814" s="241"/>
      <c r="J814" s="241"/>
      <c r="K814" s="241"/>
      <c r="L814" s="241"/>
      <c r="M814" s="241"/>
      <c r="N814" s="241"/>
      <c r="O814" s="241"/>
      <c r="P814" s="241"/>
      <c r="Q814" s="242"/>
      <c r="R814" s="241"/>
      <c r="S814" s="241"/>
      <c r="T814" s="241"/>
      <c r="U814" s="241"/>
      <c r="V814" s="241"/>
      <c r="W814" s="241"/>
      <c r="X814" s="241"/>
      <c r="Y814" s="241"/>
      <c r="Z814" s="241"/>
      <c r="AA814" s="241"/>
      <c r="AB814" s="241"/>
      <c r="AC814" s="241"/>
      <c r="AD814" s="241"/>
      <c r="AE814" s="357"/>
      <c r="AF814" s="357"/>
      <c r="AG814" s="357"/>
      <c r="AH814" s="357"/>
      <c r="AI814" s="357"/>
      <c r="AJ814" s="357"/>
      <c r="AK814" s="357"/>
      <c r="AL814" s="357"/>
      <c r="AM814" s="357"/>
      <c r="AN814" s="357"/>
      <c r="AO814" s="357"/>
      <c r="AP814" s="357"/>
      <c r="AQ814" s="357"/>
      <c r="AR814" s="357"/>
      <c r="AS814" s="244"/>
    </row>
    <row r="815" spans="1:45" hidden="1" outlineLevel="1">
      <c r="A815" s="456">
        <v>6</v>
      </c>
      <c r="B815" s="371" t="s">
        <v>981</v>
      </c>
      <c r="C815" s="243" t="s">
        <v>22</v>
      </c>
      <c r="D815" s="247"/>
      <c r="E815" s="247"/>
      <c r="F815" s="247"/>
      <c r="G815" s="247"/>
      <c r="H815" s="247"/>
      <c r="I815" s="247"/>
      <c r="J815" s="247"/>
      <c r="K815" s="247"/>
      <c r="L815" s="247"/>
      <c r="M815" s="247"/>
      <c r="N815" s="247"/>
      <c r="O815" s="247"/>
      <c r="P815" s="247"/>
      <c r="Q815" s="247">
        <v>12</v>
      </c>
      <c r="R815" s="247"/>
      <c r="S815" s="247"/>
      <c r="T815" s="247"/>
      <c r="U815" s="247"/>
      <c r="V815" s="247"/>
      <c r="W815" s="247"/>
      <c r="X815" s="247"/>
      <c r="Y815" s="247"/>
      <c r="Z815" s="247"/>
      <c r="AA815" s="247"/>
      <c r="AB815" s="247"/>
      <c r="AC815" s="247"/>
      <c r="AD815" s="247"/>
      <c r="AE815" s="358"/>
      <c r="AF815" s="358"/>
      <c r="AG815" s="358"/>
      <c r="AH815" s="358"/>
      <c r="AI815" s="358"/>
      <c r="AJ815" s="358"/>
      <c r="AK815" s="358"/>
      <c r="AL815" s="358"/>
      <c r="AM815" s="358"/>
      <c r="AN815" s="358"/>
      <c r="AO815" s="358"/>
      <c r="AP815" s="358"/>
      <c r="AQ815" s="358"/>
      <c r="AR815" s="358"/>
      <c r="AS815" s="248">
        <f>SUM(AE815:AR815)</f>
        <v>0</v>
      </c>
    </row>
    <row r="816" spans="1:45" hidden="1" outlineLevel="1">
      <c r="A816" s="456"/>
      <c r="B816" s="246" t="s">
        <v>959</v>
      </c>
      <c r="C816" s="243" t="s">
        <v>145</v>
      </c>
      <c r="D816" s="247"/>
      <c r="E816" s="247"/>
      <c r="F816" s="247"/>
      <c r="G816" s="247"/>
      <c r="H816" s="247"/>
      <c r="I816" s="247"/>
      <c r="J816" s="247"/>
      <c r="K816" s="247"/>
      <c r="L816" s="247"/>
      <c r="M816" s="247"/>
      <c r="N816" s="247"/>
      <c r="O816" s="247"/>
      <c r="P816" s="247"/>
      <c r="Q816" s="247">
        <f>Q815</f>
        <v>12</v>
      </c>
      <c r="R816" s="247"/>
      <c r="S816" s="247"/>
      <c r="T816" s="247"/>
      <c r="U816" s="247"/>
      <c r="V816" s="247"/>
      <c r="W816" s="247"/>
      <c r="X816" s="247"/>
      <c r="Y816" s="247"/>
      <c r="Z816" s="247"/>
      <c r="AA816" s="247"/>
      <c r="AB816" s="247"/>
      <c r="AC816" s="247"/>
      <c r="AD816" s="247"/>
      <c r="AE816" s="354">
        <f>AE815</f>
        <v>0</v>
      </c>
      <c r="AF816" s="354">
        <f t="shared" ref="AF816" si="2399">AF815</f>
        <v>0</v>
      </c>
      <c r="AG816" s="354">
        <f t="shared" ref="AG816" si="2400">AG815</f>
        <v>0</v>
      </c>
      <c r="AH816" s="354">
        <f t="shared" ref="AH816" si="2401">AH815</f>
        <v>0</v>
      </c>
      <c r="AI816" s="354">
        <f t="shared" ref="AI816" si="2402">AI815</f>
        <v>0</v>
      </c>
      <c r="AJ816" s="354">
        <f t="shared" ref="AJ816" si="2403">AJ815</f>
        <v>0</v>
      </c>
      <c r="AK816" s="354">
        <f t="shared" ref="AK816" si="2404">AK815</f>
        <v>0</v>
      </c>
      <c r="AL816" s="354">
        <f t="shared" ref="AL816" si="2405">AL815</f>
        <v>0</v>
      </c>
      <c r="AM816" s="354">
        <f t="shared" ref="AM816" si="2406">AM815</f>
        <v>0</v>
      </c>
      <c r="AN816" s="354">
        <f t="shared" ref="AN816" si="2407">AN815</f>
        <v>0</v>
      </c>
      <c r="AO816" s="354">
        <f t="shared" ref="AO816" si="2408">AO815</f>
        <v>0</v>
      </c>
      <c r="AP816" s="354">
        <f t="shared" ref="AP816" si="2409">AP815</f>
        <v>0</v>
      </c>
      <c r="AQ816" s="354">
        <f t="shared" ref="AQ816" si="2410">AQ815</f>
        <v>0</v>
      </c>
      <c r="AR816" s="354">
        <f t="shared" ref="AR816" si="2411">AR815</f>
        <v>0</v>
      </c>
      <c r="AS816" s="262"/>
    </row>
    <row r="817" spans="1:45" hidden="1" outlineLevel="1">
      <c r="A817" s="456"/>
      <c r="B817" s="261"/>
      <c r="C817" s="263"/>
      <c r="D817" s="243"/>
      <c r="E817" s="243"/>
      <c r="F817" s="243"/>
      <c r="G817" s="243"/>
      <c r="H817" s="243"/>
      <c r="I817" s="243"/>
      <c r="J817" s="243"/>
      <c r="K817" s="243"/>
      <c r="L817" s="243"/>
      <c r="M817" s="243"/>
      <c r="N817" s="243"/>
      <c r="O817" s="243"/>
      <c r="P817" s="243"/>
      <c r="Q817" s="243"/>
      <c r="R817" s="243"/>
      <c r="S817" s="243"/>
      <c r="T817" s="243"/>
      <c r="U817" s="243"/>
      <c r="V817" s="243"/>
      <c r="W817" s="243"/>
      <c r="X817" s="243"/>
      <c r="Y817" s="243"/>
      <c r="Z817" s="243"/>
      <c r="AA817" s="243"/>
      <c r="AB817" s="243"/>
      <c r="AC817" s="243"/>
      <c r="AD817" s="243"/>
      <c r="AE817" s="359"/>
      <c r="AF817" s="359"/>
      <c r="AG817" s="359"/>
      <c r="AH817" s="359"/>
      <c r="AI817" s="359"/>
      <c r="AJ817" s="359"/>
      <c r="AK817" s="359"/>
      <c r="AL817" s="359"/>
      <c r="AM817" s="359"/>
      <c r="AN817" s="359"/>
      <c r="AO817" s="359"/>
      <c r="AP817" s="359"/>
      <c r="AQ817" s="359"/>
      <c r="AR817" s="359"/>
      <c r="AS817" s="264"/>
    </row>
    <row r="818" spans="1:45" ht="30" hidden="1" outlineLevel="1">
      <c r="A818" s="456">
        <v>7</v>
      </c>
      <c r="B818" s="371" t="s">
        <v>96</v>
      </c>
      <c r="C818" s="243" t="s">
        <v>22</v>
      </c>
      <c r="D818" s="247"/>
      <c r="E818" s="247"/>
      <c r="F818" s="247"/>
      <c r="G818" s="247"/>
      <c r="H818" s="247"/>
      <c r="I818" s="247"/>
      <c r="J818" s="247"/>
      <c r="K818" s="247"/>
      <c r="L818" s="247"/>
      <c r="M818" s="247"/>
      <c r="N818" s="247"/>
      <c r="O818" s="247"/>
      <c r="P818" s="247"/>
      <c r="Q818" s="247">
        <v>12</v>
      </c>
      <c r="R818" s="247"/>
      <c r="S818" s="247"/>
      <c r="T818" s="247"/>
      <c r="U818" s="247"/>
      <c r="V818" s="247"/>
      <c r="W818" s="247"/>
      <c r="X818" s="247"/>
      <c r="Y818" s="247"/>
      <c r="Z818" s="247"/>
      <c r="AA818" s="247"/>
      <c r="AB818" s="247"/>
      <c r="AC818" s="247"/>
      <c r="AD818" s="247"/>
      <c r="AE818" s="358"/>
      <c r="AF818" s="358"/>
      <c r="AG818" s="358"/>
      <c r="AH818" s="358"/>
      <c r="AI818" s="358"/>
      <c r="AJ818" s="358"/>
      <c r="AK818" s="358"/>
      <c r="AL818" s="358"/>
      <c r="AM818" s="358"/>
      <c r="AN818" s="358"/>
      <c r="AO818" s="358"/>
      <c r="AP818" s="358"/>
      <c r="AQ818" s="358"/>
      <c r="AR818" s="358"/>
      <c r="AS818" s="248">
        <f>SUM(AE847:AR847)</f>
        <v>0</v>
      </c>
    </row>
    <row r="819" spans="1:45" hidden="1" outlineLevel="1">
      <c r="A819" s="456"/>
      <c r="B819" s="246" t="s">
        <v>959</v>
      </c>
      <c r="C819" s="243" t="s">
        <v>145</v>
      </c>
      <c r="D819" s="247"/>
      <c r="E819" s="247"/>
      <c r="F819" s="247"/>
      <c r="G819" s="247"/>
      <c r="H819" s="247"/>
      <c r="I819" s="247"/>
      <c r="J819" s="247"/>
      <c r="K819" s="247"/>
      <c r="L819" s="247"/>
      <c r="M819" s="247"/>
      <c r="N819" s="247"/>
      <c r="O819" s="247"/>
      <c r="P819" s="247"/>
      <c r="Q819" s="247">
        <f>Q847</f>
        <v>0</v>
      </c>
      <c r="R819" s="247"/>
      <c r="S819" s="247"/>
      <c r="T819" s="247"/>
      <c r="U819" s="247"/>
      <c r="V819" s="247"/>
      <c r="W819" s="247"/>
      <c r="X819" s="247"/>
      <c r="Y819" s="247"/>
      <c r="Z819" s="247"/>
      <c r="AA819" s="247"/>
      <c r="AB819" s="247"/>
      <c r="AC819" s="247"/>
      <c r="AD819" s="247"/>
      <c r="AE819" s="354">
        <f t="shared" ref="AE819:AR819" si="2412">AE847</f>
        <v>0</v>
      </c>
      <c r="AF819" s="354">
        <f t="shared" si="2412"/>
        <v>0</v>
      </c>
      <c r="AG819" s="354">
        <f t="shared" si="2412"/>
        <v>0</v>
      </c>
      <c r="AH819" s="354">
        <f t="shared" si="2412"/>
        <v>0</v>
      </c>
      <c r="AI819" s="354">
        <f t="shared" si="2412"/>
        <v>0</v>
      </c>
      <c r="AJ819" s="354">
        <f t="shared" si="2412"/>
        <v>0</v>
      </c>
      <c r="AK819" s="354">
        <f t="shared" si="2412"/>
        <v>0</v>
      </c>
      <c r="AL819" s="354">
        <f t="shared" si="2412"/>
        <v>0</v>
      </c>
      <c r="AM819" s="354">
        <f t="shared" si="2412"/>
        <v>0</v>
      </c>
      <c r="AN819" s="354">
        <f t="shared" si="2412"/>
        <v>0</v>
      </c>
      <c r="AO819" s="354">
        <f t="shared" si="2412"/>
        <v>0</v>
      </c>
      <c r="AP819" s="354">
        <f t="shared" si="2412"/>
        <v>0</v>
      </c>
      <c r="AQ819" s="354">
        <f t="shared" si="2412"/>
        <v>0</v>
      </c>
      <c r="AR819" s="354">
        <f t="shared" si="2412"/>
        <v>0</v>
      </c>
      <c r="AS819" s="262"/>
    </row>
    <row r="820" spans="1:45" hidden="1" outlineLevel="1">
      <c r="A820" s="456"/>
      <c r="B820" s="265"/>
      <c r="C820" s="263"/>
      <c r="D820" s="243"/>
      <c r="E820" s="243"/>
      <c r="F820" s="243"/>
      <c r="G820" s="243"/>
      <c r="H820" s="243"/>
      <c r="I820" s="243"/>
      <c r="J820" s="243"/>
      <c r="K820" s="243"/>
      <c r="L820" s="243"/>
      <c r="M820" s="243"/>
      <c r="N820" s="243"/>
      <c r="O820" s="243"/>
      <c r="P820" s="243"/>
      <c r="Q820" s="243"/>
      <c r="R820" s="243"/>
      <c r="S820" s="243"/>
      <c r="T820" s="243"/>
      <c r="U820" s="243"/>
      <c r="V820" s="243"/>
      <c r="W820" s="243"/>
      <c r="X820" s="243"/>
      <c r="Y820" s="243"/>
      <c r="Z820" s="243"/>
      <c r="AA820" s="243"/>
      <c r="AB820" s="243"/>
      <c r="AC820" s="243"/>
      <c r="AD820" s="243"/>
      <c r="AE820" s="359"/>
      <c r="AF820" s="360"/>
      <c r="AG820" s="359"/>
      <c r="AH820" s="359"/>
      <c r="AI820" s="359"/>
      <c r="AJ820" s="359"/>
      <c r="AK820" s="359"/>
      <c r="AL820" s="359"/>
      <c r="AM820" s="359"/>
      <c r="AN820" s="359"/>
      <c r="AO820" s="359"/>
      <c r="AP820" s="359"/>
      <c r="AQ820" s="359"/>
      <c r="AR820" s="359"/>
      <c r="AS820" s="264"/>
    </row>
    <row r="821" spans="1:45" hidden="1" outlineLevel="1">
      <c r="A821" s="456">
        <v>8</v>
      </c>
      <c r="B821" s="371" t="s">
        <v>97</v>
      </c>
      <c r="C821" s="243" t="s">
        <v>22</v>
      </c>
      <c r="D821" s="247"/>
      <c r="E821" s="247"/>
      <c r="F821" s="247"/>
      <c r="G821" s="247"/>
      <c r="H821" s="247"/>
      <c r="I821" s="247"/>
      <c r="J821" s="247"/>
      <c r="K821" s="247"/>
      <c r="L821" s="247"/>
      <c r="M821" s="247"/>
      <c r="N821" s="247"/>
      <c r="O821" s="247"/>
      <c r="P821" s="247"/>
      <c r="Q821" s="247">
        <v>12</v>
      </c>
      <c r="R821" s="247"/>
      <c r="S821" s="247"/>
      <c r="T821" s="247"/>
      <c r="U821" s="247"/>
      <c r="V821" s="247"/>
      <c r="W821" s="247"/>
      <c r="X821" s="247"/>
      <c r="Y821" s="247"/>
      <c r="Z821" s="247"/>
      <c r="AA821" s="247"/>
      <c r="AB821" s="247"/>
      <c r="AC821" s="247"/>
      <c r="AD821" s="247"/>
      <c r="AE821" s="358"/>
      <c r="AF821" s="358"/>
      <c r="AG821" s="358"/>
      <c r="AH821" s="358"/>
      <c r="AI821" s="358"/>
      <c r="AJ821" s="358"/>
      <c r="AK821" s="358"/>
      <c r="AL821" s="358"/>
      <c r="AM821" s="358"/>
      <c r="AN821" s="358"/>
      <c r="AO821" s="358"/>
      <c r="AP821" s="358"/>
      <c r="AQ821" s="358"/>
      <c r="AR821" s="358"/>
      <c r="AS821" s="248">
        <f>SUM(AE821:AR821)</f>
        <v>0</v>
      </c>
    </row>
    <row r="822" spans="1:45" hidden="1" outlineLevel="1">
      <c r="A822" s="456"/>
      <c r="B822" s="246" t="s">
        <v>959</v>
      </c>
      <c r="C822" s="243" t="s">
        <v>145</v>
      </c>
      <c r="D822" s="247"/>
      <c r="E822" s="247"/>
      <c r="F822" s="247"/>
      <c r="G822" s="247"/>
      <c r="H822" s="247"/>
      <c r="I822" s="247"/>
      <c r="J822" s="247"/>
      <c r="K822" s="247"/>
      <c r="L822" s="247"/>
      <c r="M822" s="247"/>
      <c r="N822" s="247"/>
      <c r="O822" s="247"/>
      <c r="P822" s="247"/>
      <c r="Q822" s="247">
        <f>Q821</f>
        <v>12</v>
      </c>
      <c r="R822" s="247"/>
      <c r="S822" s="247"/>
      <c r="T822" s="247"/>
      <c r="U822" s="247"/>
      <c r="V822" s="247"/>
      <c r="W822" s="247"/>
      <c r="X822" s="247"/>
      <c r="Y822" s="247"/>
      <c r="Z822" s="247"/>
      <c r="AA822" s="247"/>
      <c r="AB822" s="247"/>
      <c r="AC822" s="247"/>
      <c r="AD822" s="247"/>
      <c r="AE822" s="354">
        <f>AE821</f>
        <v>0</v>
      </c>
      <c r="AF822" s="354">
        <f t="shared" ref="AF822" si="2413">AF821</f>
        <v>0</v>
      </c>
      <c r="AG822" s="354">
        <f t="shared" ref="AG822" si="2414">AG821</f>
        <v>0</v>
      </c>
      <c r="AH822" s="354">
        <f t="shared" ref="AH822" si="2415">AH821</f>
        <v>0</v>
      </c>
      <c r="AI822" s="354">
        <f t="shared" ref="AI822" si="2416">AI821</f>
        <v>0</v>
      </c>
      <c r="AJ822" s="354">
        <f t="shared" ref="AJ822" si="2417">AJ821</f>
        <v>0</v>
      </c>
      <c r="AK822" s="354">
        <f t="shared" ref="AK822" si="2418">AK821</f>
        <v>0</v>
      </c>
      <c r="AL822" s="354">
        <f t="shared" ref="AL822" si="2419">AL821</f>
        <v>0</v>
      </c>
      <c r="AM822" s="354">
        <f t="shared" ref="AM822" si="2420">AM821</f>
        <v>0</v>
      </c>
      <c r="AN822" s="354">
        <f t="shared" ref="AN822" si="2421">AN821</f>
        <v>0</v>
      </c>
      <c r="AO822" s="354">
        <f t="shared" ref="AO822" si="2422">AO821</f>
        <v>0</v>
      </c>
      <c r="AP822" s="354">
        <f t="shared" ref="AP822" si="2423">AP821</f>
        <v>0</v>
      </c>
      <c r="AQ822" s="354">
        <f t="shared" ref="AQ822" si="2424">AQ821</f>
        <v>0</v>
      </c>
      <c r="AR822" s="354">
        <f t="shared" ref="AR822" si="2425">AR821</f>
        <v>0</v>
      </c>
      <c r="AS822" s="262"/>
    </row>
    <row r="823" spans="1:45" hidden="1" outlineLevel="1">
      <c r="A823" s="456"/>
      <c r="B823" s="265"/>
      <c r="C823" s="263"/>
      <c r="D823" s="267"/>
      <c r="E823" s="267"/>
      <c r="F823" s="267"/>
      <c r="G823" s="267"/>
      <c r="H823" s="267"/>
      <c r="I823" s="267"/>
      <c r="J823" s="267"/>
      <c r="K823" s="267"/>
      <c r="L823" s="267"/>
      <c r="M823" s="267"/>
      <c r="N823" s="267"/>
      <c r="O823" s="267"/>
      <c r="P823" s="267"/>
      <c r="Q823" s="243"/>
      <c r="R823" s="267"/>
      <c r="S823" s="267"/>
      <c r="T823" s="267"/>
      <c r="U823" s="267"/>
      <c r="V823" s="267"/>
      <c r="W823" s="267"/>
      <c r="X823" s="267"/>
      <c r="Y823" s="267"/>
      <c r="Z823" s="267"/>
      <c r="AA823" s="267"/>
      <c r="AB823" s="267"/>
      <c r="AC823" s="267"/>
      <c r="AD823" s="267"/>
      <c r="AE823" s="359"/>
      <c r="AF823" s="360"/>
      <c r="AG823" s="359"/>
      <c r="AH823" s="359"/>
      <c r="AI823" s="359"/>
      <c r="AJ823" s="359"/>
      <c r="AK823" s="359"/>
      <c r="AL823" s="359"/>
      <c r="AM823" s="359"/>
      <c r="AN823" s="359"/>
      <c r="AO823" s="359"/>
      <c r="AP823" s="359"/>
      <c r="AQ823" s="359"/>
      <c r="AR823" s="359"/>
      <c r="AS823" s="264"/>
    </row>
    <row r="824" spans="1:45" hidden="1" outlineLevel="1">
      <c r="A824" s="456">
        <v>9</v>
      </c>
      <c r="B824" s="371" t="s">
        <v>98</v>
      </c>
      <c r="C824" s="243" t="s">
        <v>22</v>
      </c>
      <c r="D824" s="247"/>
      <c r="E824" s="247"/>
      <c r="F824" s="247"/>
      <c r="G824" s="247"/>
      <c r="H824" s="247"/>
      <c r="I824" s="247"/>
      <c r="J824" s="247"/>
      <c r="K824" s="247"/>
      <c r="L824" s="247"/>
      <c r="M824" s="247"/>
      <c r="N824" s="247"/>
      <c r="O824" s="247"/>
      <c r="P824" s="247"/>
      <c r="Q824" s="247">
        <v>12</v>
      </c>
      <c r="R824" s="247"/>
      <c r="S824" s="247"/>
      <c r="T824" s="247"/>
      <c r="U824" s="247"/>
      <c r="V824" s="247"/>
      <c r="W824" s="247"/>
      <c r="X824" s="247"/>
      <c r="Y824" s="247"/>
      <c r="Z824" s="247"/>
      <c r="AA824" s="247"/>
      <c r="AB824" s="247"/>
      <c r="AC824" s="247"/>
      <c r="AD824" s="247"/>
      <c r="AE824" s="358"/>
      <c r="AF824" s="358"/>
      <c r="AG824" s="358"/>
      <c r="AH824" s="358"/>
      <c r="AI824" s="358"/>
      <c r="AJ824" s="358"/>
      <c r="AK824" s="358"/>
      <c r="AL824" s="358"/>
      <c r="AM824" s="358"/>
      <c r="AN824" s="358"/>
      <c r="AO824" s="358"/>
      <c r="AP824" s="358"/>
      <c r="AQ824" s="358"/>
      <c r="AR824" s="358"/>
      <c r="AS824" s="248">
        <f>SUM(AE824:AR824)</f>
        <v>0</v>
      </c>
    </row>
    <row r="825" spans="1:45" hidden="1" outlineLevel="1">
      <c r="A825" s="456"/>
      <c r="B825" s="246" t="s">
        <v>959</v>
      </c>
      <c r="C825" s="243" t="s">
        <v>145</v>
      </c>
      <c r="D825" s="247"/>
      <c r="E825" s="247"/>
      <c r="F825" s="247"/>
      <c r="G825" s="247"/>
      <c r="H825" s="247"/>
      <c r="I825" s="247"/>
      <c r="J825" s="247"/>
      <c r="K825" s="247"/>
      <c r="L825" s="247"/>
      <c r="M825" s="247"/>
      <c r="N825" s="247"/>
      <c r="O825" s="247"/>
      <c r="P825" s="247"/>
      <c r="Q825" s="247">
        <f>Q824</f>
        <v>12</v>
      </c>
      <c r="R825" s="247"/>
      <c r="S825" s="247"/>
      <c r="T825" s="247"/>
      <c r="U825" s="247"/>
      <c r="V825" s="247"/>
      <c r="W825" s="247"/>
      <c r="X825" s="247"/>
      <c r="Y825" s="247"/>
      <c r="Z825" s="247"/>
      <c r="AA825" s="247"/>
      <c r="AB825" s="247"/>
      <c r="AC825" s="247"/>
      <c r="AD825" s="247"/>
      <c r="AE825" s="354">
        <f>AE824</f>
        <v>0</v>
      </c>
      <c r="AF825" s="354">
        <f t="shared" ref="AF825" si="2426">AF824</f>
        <v>0</v>
      </c>
      <c r="AG825" s="354">
        <f t="shared" ref="AG825" si="2427">AG824</f>
        <v>0</v>
      </c>
      <c r="AH825" s="354">
        <f t="shared" ref="AH825" si="2428">AH824</f>
        <v>0</v>
      </c>
      <c r="AI825" s="354">
        <f t="shared" ref="AI825" si="2429">AI824</f>
        <v>0</v>
      </c>
      <c r="AJ825" s="354">
        <f t="shared" ref="AJ825" si="2430">AJ824</f>
        <v>0</v>
      </c>
      <c r="AK825" s="354">
        <f t="shared" ref="AK825" si="2431">AK824</f>
        <v>0</v>
      </c>
      <c r="AL825" s="354">
        <f t="shared" ref="AL825" si="2432">AL824</f>
        <v>0</v>
      </c>
      <c r="AM825" s="354">
        <f t="shared" ref="AM825" si="2433">AM824</f>
        <v>0</v>
      </c>
      <c r="AN825" s="354">
        <f t="shared" ref="AN825" si="2434">AN824</f>
        <v>0</v>
      </c>
      <c r="AO825" s="354">
        <f t="shared" ref="AO825" si="2435">AO824</f>
        <v>0</v>
      </c>
      <c r="AP825" s="354">
        <f t="shared" ref="AP825" si="2436">AP824</f>
        <v>0</v>
      </c>
      <c r="AQ825" s="354">
        <f t="shared" ref="AQ825" si="2437">AQ824</f>
        <v>0</v>
      </c>
      <c r="AR825" s="354">
        <f t="shared" ref="AR825" si="2438">AR824</f>
        <v>0</v>
      </c>
      <c r="AS825" s="262"/>
    </row>
    <row r="826" spans="1:45" hidden="1" outlineLevel="1">
      <c r="A826" s="456"/>
      <c r="B826" s="265"/>
      <c r="C826" s="263"/>
      <c r="D826" s="267"/>
      <c r="E826" s="267"/>
      <c r="F826" s="267"/>
      <c r="G826" s="267"/>
      <c r="H826" s="267"/>
      <c r="I826" s="267"/>
      <c r="J826" s="267"/>
      <c r="K826" s="267"/>
      <c r="L826" s="267"/>
      <c r="M826" s="267"/>
      <c r="N826" s="267"/>
      <c r="O826" s="267"/>
      <c r="P826" s="267"/>
      <c r="Q826" s="243"/>
      <c r="R826" s="267"/>
      <c r="S826" s="267"/>
      <c r="T826" s="267"/>
      <c r="U826" s="267"/>
      <c r="V826" s="267"/>
      <c r="W826" s="267"/>
      <c r="X826" s="267"/>
      <c r="Y826" s="267"/>
      <c r="Z826" s="267"/>
      <c r="AA826" s="267"/>
      <c r="AB826" s="267"/>
      <c r="AC826" s="267"/>
      <c r="AD826" s="267"/>
      <c r="AE826" s="359"/>
      <c r="AF826" s="359"/>
      <c r="AG826" s="359"/>
      <c r="AH826" s="359"/>
      <c r="AI826" s="359"/>
      <c r="AJ826" s="359"/>
      <c r="AK826" s="359"/>
      <c r="AL826" s="359"/>
      <c r="AM826" s="359"/>
      <c r="AN826" s="359"/>
      <c r="AO826" s="359"/>
      <c r="AP826" s="359"/>
      <c r="AQ826" s="359"/>
      <c r="AR826" s="359"/>
      <c r="AS826" s="264"/>
    </row>
    <row r="827" spans="1:45" hidden="1" outlineLevel="1">
      <c r="A827" s="456">
        <v>10</v>
      </c>
      <c r="B827" s="371" t="s">
        <v>99</v>
      </c>
      <c r="C827" s="243" t="s">
        <v>22</v>
      </c>
      <c r="D827" s="247"/>
      <c r="E827" s="247"/>
      <c r="F827" s="247"/>
      <c r="G827" s="247"/>
      <c r="H827" s="247"/>
      <c r="I827" s="247"/>
      <c r="J827" s="247"/>
      <c r="K827" s="247"/>
      <c r="L827" s="247"/>
      <c r="M827" s="247"/>
      <c r="N827" s="247"/>
      <c r="O827" s="247"/>
      <c r="P827" s="247"/>
      <c r="Q827" s="247">
        <v>3</v>
      </c>
      <c r="R827" s="247"/>
      <c r="S827" s="247"/>
      <c r="T827" s="247"/>
      <c r="U827" s="247"/>
      <c r="V827" s="247"/>
      <c r="W827" s="247"/>
      <c r="X827" s="247"/>
      <c r="Y827" s="247"/>
      <c r="Z827" s="247"/>
      <c r="AA827" s="247"/>
      <c r="AB827" s="247"/>
      <c r="AC827" s="247"/>
      <c r="AD827" s="247"/>
      <c r="AE827" s="358"/>
      <c r="AF827" s="358"/>
      <c r="AG827" s="358"/>
      <c r="AH827" s="358"/>
      <c r="AI827" s="358"/>
      <c r="AJ827" s="358"/>
      <c r="AK827" s="358"/>
      <c r="AL827" s="358"/>
      <c r="AM827" s="358"/>
      <c r="AN827" s="358"/>
      <c r="AO827" s="358"/>
      <c r="AP827" s="358"/>
      <c r="AQ827" s="358"/>
      <c r="AR827" s="358"/>
      <c r="AS827" s="248">
        <f>SUM(AE827:AR827)</f>
        <v>0</v>
      </c>
    </row>
    <row r="828" spans="1:45" hidden="1" outlineLevel="1">
      <c r="A828" s="456"/>
      <c r="B828" s="246" t="s">
        <v>959</v>
      </c>
      <c r="C828" s="243" t="s">
        <v>145</v>
      </c>
      <c r="D828" s="247"/>
      <c r="E828" s="247"/>
      <c r="F828" s="247"/>
      <c r="G828" s="247"/>
      <c r="H828" s="247"/>
      <c r="I828" s="247"/>
      <c r="J828" s="247"/>
      <c r="K828" s="247"/>
      <c r="L828" s="247"/>
      <c r="M828" s="247"/>
      <c r="N828" s="247"/>
      <c r="O828" s="247"/>
      <c r="P828" s="247"/>
      <c r="Q828" s="247">
        <f>Q827</f>
        <v>3</v>
      </c>
      <c r="R828" s="247"/>
      <c r="S828" s="247"/>
      <c r="T828" s="247"/>
      <c r="U828" s="247"/>
      <c r="V828" s="247"/>
      <c r="W828" s="247"/>
      <c r="X828" s="247"/>
      <c r="Y828" s="247"/>
      <c r="Z828" s="247"/>
      <c r="AA828" s="247"/>
      <c r="AB828" s="247"/>
      <c r="AC828" s="247"/>
      <c r="AD828" s="247"/>
      <c r="AE828" s="354">
        <f>AE827</f>
        <v>0</v>
      </c>
      <c r="AF828" s="354">
        <f t="shared" ref="AF828" si="2439">AF827</f>
        <v>0</v>
      </c>
      <c r="AG828" s="354">
        <f t="shared" ref="AG828" si="2440">AG827</f>
        <v>0</v>
      </c>
      <c r="AH828" s="354">
        <f t="shared" ref="AH828" si="2441">AH827</f>
        <v>0</v>
      </c>
      <c r="AI828" s="354">
        <f t="shared" ref="AI828" si="2442">AI827</f>
        <v>0</v>
      </c>
      <c r="AJ828" s="354">
        <f t="shared" ref="AJ828" si="2443">AJ827</f>
        <v>0</v>
      </c>
      <c r="AK828" s="354">
        <f t="shared" ref="AK828" si="2444">AK827</f>
        <v>0</v>
      </c>
      <c r="AL828" s="354">
        <f t="shared" ref="AL828" si="2445">AL827</f>
        <v>0</v>
      </c>
      <c r="AM828" s="354">
        <f t="shared" ref="AM828" si="2446">AM827</f>
        <v>0</v>
      </c>
      <c r="AN828" s="354">
        <f t="shared" ref="AN828" si="2447">AN827</f>
        <v>0</v>
      </c>
      <c r="AO828" s="354">
        <f t="shared" ref="AO828" si="2448">AO827</f>
        <v>0</v>
      </c>
      <c r="AP828" s="354">
        <f t="shared" ref="AP828" si="2449">AP827</f>
        <v>0</v>
      </c>
      <c r="AQ828" s="354">
        <f t="shared" ref="AQ828" si="2450">AQ827</f>
        <v>0</v>
      </c>
      <c r="AR828" s="354">
        <f t="shared" ref="AR828" si="2451">AR827</f>
        <v>0</v>
      </c>
      <c r="AS828" s="262"/>
    </row>
    <row r="829" spans="1:45" hidden="1" outlineLevel="1">
      <c r="A829" s="456"/>
      <c r="B829" s="265"/>
      <c r="C829" s="263"/>
      <c r="D829" s="267"/>
      <c r="E829" s="267"/>
      <c r="F829" s="267"/>
      <c r="G829" s="267"/>
      <c r="H829" s="267"/>
      <c r="I829" s="267"/>
      <c r="J829" s="267"/>
      <c r="K829" s="267"/>
      <c r="L829" s="267"/>
      <c r="M829" s="267"/>
      <c r="N829" s="267"/>
      <c r="O829" s="267"/>
      <c r="P829" s="267"/>
      <c r="Q829" s="243"/>
      <c r="R829" s="267"/>
      <c r="S829" s="267"/>
      <c r="T829" s="267"/>
      <c r="U829" s="267"/>
      <c r="V829" s="267"/>
      <c r="W829" s="267"/>
      <c r="X829" s="267"/>
      <c r="Y829" s="267"/>
      <c r="Z829" s="267"/>
      <c r="AA829" s="267"/>
      <c r="AB829" s="267"/>
      <c r="AC829" s="267"/>
      <c r="AD829" s="267"/>
      <c r="AE829" s="359"/>
      <c r="AF829" s="360"/>
      <c r="AG829" s="359"/>
      <c r="AH829" s="359"/>
      <c r="AI829" s="359"/>
      <c r="AJ829" s="359"/>
      <c r="AK829" s="359"/>
      <c r="AL829" s="359"/>
      <c r="AM829" s="359"/>
      <c r="AN829" s="359"/>
      <c r="AO829" s="359"/>
      <c r="AP829" s="359"/>
      <c r="AQ829" s="359"/>
      <c r="AR829" s="359"/>
      <c r="AS829" s="264"/>
    </row>
    <row r="830" spans="1:45" ht="15.75" hidden="1" outlineLevel="1">
      <c r="A830" s="456"/>
      <c r="B830" s="240" t="s">
        <v>10</v>
      </c>
      <c r="C830" s="241"/>
      <c r="D830" s="241"/>
      <c r="E830" s="241"/>
      <c r="F830" s="241"/>
      <c r="G830" s="241"/>
      <c r="H830" s="241"/>
      <c r="I830" s="241"/>
      <c r="J830" s="241"/>
      <c r="K830" s="241"/>
      <c r="L830" s="241"/>
      <c r="M830" s="241"/>
      <c r="N830" s="241"/>
      <c r="O830" s="241"/>
      <c r="P830" s="241"/>
      <c r="Q830" s="242"/>
      <c r="R830" s="241"/>
      <c r="S830" s="241"/>
      <c r="T830" s="241"/>
      <c r="U830" s="241"/>
      <c r="V830" s="241"/>
      <c r="W830" s="241"/>
      <c r="X830" s="241"/>
      <c r="Y830" s="241"/>
      <c r="Z830" s="241"/>
      <c r="AA830" s="241"/>
      <c r="AB830" s="241"/>
      <c r="AC830" s="241"/>
      <c r="AD830" s="241"/>
      <c r="AE830" s="357"/>
      <c r="AF830" s="357"/>
      <c r="AG830" s="357"/>
      <c r="AH830" s="357"/>
      <c r="AI830" s="357"/>
      <c r="AJ830" s="357"/>
      <c r="AK830" s="357"/>
      <c r="AL830" s="357"/>
      <c r="AM830" s="357"/>
      <c r="AN830" s="357"/>
      <c r="AO830" s="357"/>
      <c r="AP830" s="357"/>
      <c r="AQ830" s="357"/>
      <c r="AR830" s="357"/>
      <c r="AS830" s="244"/>
    </row>
    <row r="831" spans="1:45" ht="30" hidden="1" outlineLevel="1">
      <c r="A831" s="456">
        <v>11</v>
      </c>
      <c r="B831" s="371" t="s">
        <v>100</v>
      </c>
      <c r="C831" s="243" t="s">
        <v>22</v>
      </c>
      <c r="D831" s="247"/>
      <c r="E831" s="247"/>
      <c r="F831" s="247"/>
      <c r="G831" s="247"/>
      <c r="H831" s="247"/>
      <c r="I831" s="247"/>
      <c r="J831" s="247"/>
      <c r="K831" s="247"/>
      <c r="L831" s="247"/>
      <c r="M831" s="247"/>
      <c r="N831" s="247"/>
      <c r="O831" s="247"/>
      <c r="P831" s="247"/>
      <c r="Q831" s="247">
        <v>12</v>
      </c>
      <c r="R831" s="247"/>
      <c r="S831" s="247"/>
      <c r="T831" s="247"/>
      <c r="U831" s="247"/>
      <c r="V831" s="247"/>
      <c r="W831" s="247"/>
      <c r="X831" s="247"/>
      <c r="Y831" s="247"/>
      <c r="Z831" s="247"/>
      <c r="AA831" s="247"/>
      <c r="AB831" s="247"/>
      <c r="AC831" s="247"/>
      <c r="AD831" s="247"/>
      <c r="AE831" s="369"/>
      <c r="AF831" s="358"/>
      <c r="AG831" s="358"/>
      <c r="AH831" s="358"/>
      <c r="AI831" s="358"/>
      <c r="AJ831" s="358"/>
      <c r="AK831" s="358"/>
      <c r="AL831" s="358"/>
      <c r="AM831" s="358"/>
      <c r="AN831" s="358"/>
      <c r="AO831" s="358"/>
      <c r="AP831" s="358"/>
      <c r="AQ831" s="358"/>
      <c r="AR831" s="358"/>
      <c r="AS831" s="248">
        <f>SUM(AE831:AR831)</f>
        <v>0</v>
      </c>
    </row>
    <row r="832" spans="1:45" hidden="1" outlineLevel="1">
      <c r="A832" s="456"/>
      <c r="B832" s="246" t="s">
        <v>959</v>
      </c>
      <c r="C832" s="243" t="s">
        <v>145</v>
      </c>
      <c r="D832" s="247"/>
      <c r="E832" s="247"/>
      <c r="F832" s="247"/>
      <c r="G832" s="247"/>
      <c r="H832" s="247"/>
      <c r="I832" s="247"/>
      <c r="J832" s="247"/>
      <c r="K832" s="247"/>
      <c r="L832" s="247"/>
      <c r="M832" s="247"/>
      <c r="N832" s="247"/>
      <c r="O832" s="247"/>
      <c r="P832" s="247"/>
      <c r="Q832" s="247">
        <f>Q831</f>
        <v>12</v>
      </c>
      <c r="R832" s="247"/>
      <c r="S832" s="247"/>
      <c r="T832" s="247"/>
      <c r="U832" s="247"/>
      <c r="V832" s="247"/>
      <c r="W832" s="247"/>
      <c r="X832" s="247"/>
      <c r="Y832" s="247"/>
      <c r="Z832" s="247"/>
      <c r="AA832" s="247"/>
      <c r="AB832" s="247"/>
      <c r="AC832" s="247"/>
      <c r="AD832" s="247"/>
      <c r="AE832" s="354">
        <f>AE831</f>
        <v>0</v>
      </c>
      <c r="AF832" s="354">
        <f t="shared" ref="AF832" si="2452">AF831</f>
        <v>0</v>
      </c>
      <c r="AG832" s="354">
        <f t="shared" ref="AG832" si="2453">AG831</f>
        <v>0</v>
      </c>
      <c r="AH832" s="354">
        <f t="shared" ref="AH832" si="2454">AH831</f>
        <v>0</v>
      </c>
      <c r="AI832" s="354">
        <f t="shared" ref="AI832" si="2455">AI831</f>
        <v>0</v>
      </c>
      <c r="AJ832" s="354">
        <f t="shared" ref="AJ832" si="2456">AJ831</f>
        <v>0</v>
      </c>
      <c r="AK832" s="354">
        <f t="shared" ref="AK832" si="2457">AK831</f>
        <v>0</v>
      </c>
      <c r="AL832" s="354">
        <f t="shared" ref="AL832" si="2458">AL831</f>
        <v>0</v>
      </c>
      <c r="AM832" s="354">
        <f t="shared" ref="AM832" si="2459">AM831</f>
        <v>0</v>
      </c>
      <c r="AN832" s="354">
        <f t="shared" ref="AN832" si="2460">AN831</f>
        <v>0</v>
      </c>
      <c r="AO832" s="354">
        <f t="shared" ref="AO832" si="2461">AO831</f>
        <v>0</v>
      </c>
      <c r="AP832" s="354">
        <f t="shared" ref="AP832" si="2462">AP831</f>
        <v>0</v>
      </c>
      <c r="AQ832" s="354">
        <f t="shared" ref="AQ832" si="2463">AQ831</f>
        <v>0</v>
      </c>
      <c r="AR832" s="354">
        <f t="shared" ref="AR832" si="2464">AR831</f>
        <v>0</v>
      </c>
      <c r="AS832" s="249"/>
    </row>
    <row r="833" spans="1:45" hidden="1" outlineLevel="1">
      <c r="A833" s="456"/>
      <c r="B833" s="266"/>
      <c r="C833" s="257"/>
      <c r="D833" s="243"/>
      <c r="E833" s="243"/>
      <c r="F833" s="243"/>
      <c r="G833" s="243"/>
      <c r="H833" s="243"/>
      <c r="I833" s="243"/>
      <c r="J833" s="243"/>
      <c r="K833" s="243"/>
      <c r="L833" s="243"/>
      <c r="M833" s="243"/>
      <c r="N833" s="243"/>
      <c r="O833" s="243"/>
      <c r="P833" s="243"/>
      <c r="Q833" s="243"/>
      <c r="R833" s="243"/>
      <c r="S833" s="243"/>
      <c r="T833" s="243"/>
      <c r="U833" s="243"/>
      <c r="V833" s="243"/>
      <c r="W833" s="243"/>
      <c r="X833" s="243"/>
      <c r="Y833" s="243"/>
      <c r="Z833" s="243"/>
      <c r="AA833" s="243"/>
      <c r="AB833" s="243"/>
      <c r="AC833" s="243"/>
      <c r="AD833" s="243"/>
      <c r="AE833" s="355"/>
      <c r="AF833" s="364"/>
      <c r="AG833" s="364"/>
      <c r="AH833" s="364"/>
      <c r="AI833" s="364"/>
      <c r="AJ833" s="364"/>
      <c r="AK833" s="364"/>
      <c r="AL833" s="364"/>
      <c r="AM833" s="364"/>
      <c r="AN833" s="364"/>
      <c r="AO833" s="364"/>
      <c r="AP833" s="364"/>
      <c r="AQ833" s="364"/>
      <c r="AR833" s="364"/>
      <c r="AS833" s="258"/>
    </row>
    <row r="834" spans="1:45" ht="30" hidden="1" outlineLevel="1">
      <c r="A834" s="456">
        <v>12</v>
      </c>
      <c r="B834" s="371" t="s">
        <v>101</v>
      </c>
      <c r="C834" s="243" t="s">
        <v>22</v>
      </c>
      <c r="D834" s="247"/>
      <c r="E834" s="247"/>
      <c r="F834" s="247"/>
      <c r="G834" s="247"/>
      <c r="H834" s="247"/>
      <c r="I834" s="247"/>
      <c r="J834" s="247"/>
      <c r="K834" s="247"/>
      <c r="L834" s="247"/>
      <c r="M834" s="247"/>
      <c r="N834" s="247"/>
      <c r="O834" s="247"/>
      <c r="P834" s="247"/>
      <c r="Q834" s="247">
        <v>12</v>
      </c>
      <c r="R834" s="247"/>
      <c r="S834" s="247"/>
      <c r="T834" s="247"/>
      <c r="U834" s="247"/>
      <c r="V834" s="247"/>
      <c r="W834" s="247"/>
      <c r="X834" s="247"/>
      <c r="Y834" s="247"/>
      <c r="Z834" s="247"/>
      <c r="AA834" s="247"/>
      <c r="AB834" s="247"/>
      <c r="AC834" s="247"/>
      <c r="AD834" s="247"/>
      <c r="AE834" s="353"/>
      <c r="AF834" s="358"/>
      <c r="AG834" s="358"/>
      <c r="AH834" s="358"/>
      <c r="AI834" s="358"/>
      <c r="AJ834" s="358"/>
      <c r="AK834" s="358"/>
      <c r="AL834" s="358"/>
      <c r="AM834" s="358"/>
      <c r="AN834" s="358"/>
      <c r="AO834" s="358"/>
      <c r="AP834" s="358"/>
      <c r="AQ834" s="358"/>
      <c r="AR834" s="358"/>
      <c r="AS834" s="248">
        <f>SUM(AE834:AR834)</f>
        <v>0</v>
      </c>
    </row>
    <row r="835" spans="1:45" hidden="1" outlineLevel="1">
      <c r="A835" s="456"/>
      <c r="B835" s="246" t="s">
        <v>959</v>
      </c>
      <c r="C835" s="243" t="s">
        <v>145</v>
      </c>
      <c r="D835" s="247"/>
      <c r="E835" s="247"/>
      <c r="F835" s="247"/>
      <c r="G835" s="247"/>
      <c r="H835" s="247"/>
      <c r="I835" s="247"/>
      <c r="J835" s="247"/>
      <c r="K835" s="247"/>
      <c r="L835" s="247"/>
      <c r="M835" s="247"/>
      <c r="N835" s="247"/>
      <c r="O835" s="247"/>
      <c r="P835" s="247"/>
      <c r="Q835" s="247">
        <f>Q834</f>
        <v>12</v>
      </c>
      <c r="R835" s="247"/>
      <c r="S835" s="247"/>
      <c r="T835" s="247"/>
      <c r="U835" s="247"/>
      <c r="V835" s="247"/>
      <c r="W835" s="247"/>
      <c r="X835" s="247"/>
      <c r="Y835" s="247"/>
      <c r="Z835" s="247"/>
      <c r="AA835" s="247"/>
      <c r="AB835" s="247"/>
      <c r="AC835" s="247"/>
      <c r="AD835" s="247"/>
      <c r="AE835" s="354">
        <f>AE834</f>
        <v>0</v>
      </c>
      <c r="AF835" s="354">
        <f t="shared" ref="AF835" si="2465">AF834</f>
        <v>0</v>
      </c>
      <c r="AG835" s="354">
        <f t="shared" ref="AG835" si="2466">AG834</f>
        <v>0</v>
      </c>
      <c r="AH835" s="354">
        <f t="shared" ref="AH835" si="2467">AH834</f>
        <v>0</v>
      </c>
      <c r="AI835" s="354">
        <f t="shared" ref="AI835" si="2468">AI834</f>
        <v>0</v>
      </c>
      <c r="AJ835" s="354">
        <f t="shared" ref="AJ835" si="2469">AJ834</f>
        <v>0</v>
      </c>
      <c r="AK835" s="354">
        <f t="shared" ref="AK835" si="2470">AK834</f>
        <v>0</v>
      </c>
      <c r="AL835" s="354">
        <f t="shared" ref="AL835" si="2471">AL834</f>
        <v>0</v>
      </c>
      <c r="AM835" s="354">
        <f t="shared" ref="AM835" si="2472">AM834</f>
        <v>0</v>
      </c>
      <c r="AN835" s="354">
        <f t="shared" ref="AN835" si="2473">AN834</f>
        <v>0</v>
      </c>
      <c r="AO835" s="354">
        <f t="shared" ref="AO835" si="2474">AO834</f>
        <v>0</v>
      </c>
      <c r="AP835" s="354">
        <f t="shared" ref="AP835" si="2475">AP834</f>
        <v>0</v>
      </c>
      <c r="AQ835" s="354">
        <f t="shared" ref="AQ835" si="2476">AQ834</f>
        <v>0</v>
      </c>
      <c r="AR835" s="354">
        <f t="shared" ref="AR835" si="2477">AR834</f>
        <v>0</v>
      </c>
      <c r="AS835" s="249"/>
    </row>
    <row r="836" spans="1:45" hidden="1" outlineLevel="1">
      <c r="A836" s="456"/>
      <c r="B836" s="266"/>
      <c r="C836" s="257"/>
      <c r="D836" s="243"/>
      <c r="E836" s="243"/>
      <c r="F836" s="243"/>
      <c r="G836" s="243"/>
      <c r="H836" s="243"/>
      <c r="I836" s="243"/>
      <c r="J836" s="243"/>
      <c r="K836" s="243"/>
      <c r="L836" s="243"/>
      <c r="M836" s="243"/>
      <c r="N836" s="243"/>
      <c r="O836" s="243"/>
      <c r="P836" s="243"/>
      <c r="Q836" s="243"/>
      <c r="R836" s="243"/>
      <c r="S836" s="243"/>
      <c r="T836" s="243"/>
      <c r="U836" s="243"/>
      <c r="V836" s="243"/>
      <c r="W836" s="243"/>
      <c r="X836" s="243"/>
      <c r="Y836" s="243"/>
      <c r="Z836" s="243"/>
      <c r="AA836" s="243"/>
      <c r="AB836" s="243"/>
      <c r="AC836" s="243"/>
      <c r="AD836" s="243"/>
      <c r="AE836" s="365"/>
      <c r="AF836" s="365"/>
      <c r="AG836" s="355"/>
      <c r="AH836" s="355"/>
      <c r="AI836" s="355"/>
      <c r="AJ836" s="355"/>
      <c r="AK836" s="355"/>
      <c r="AL836" s="355"/>
      <c r="AM836" s="355"/>
      <c r="AN836" s="355"/>
      <c r="AO836" s="355"/>
      <c r="AP836" s="355"/>
      <c r="AQ836" s="355"/>
      <c r="AR836" s="355"/>
      <c r="AS836" s="258"/>
    </row>
    <row r="837" spans="1:45" ht="30" hidden="1" outlineLevel="1">
      <c r="A837" s="456">
        <v>13</v>
      </c>
      <c r="B837" s="371" t="s">
        <v>982</v>
      </c>
      <c r="C837" s="243" t="s">
        <v>22</v>
      </c>
      <c r="D837" s="247"/>
      <c r="E837" s="247"/>
      <c r="F837" s="247"/>
      <c r="G837" s="247"/>
      <c r="H837" s="247"/>
      <c r="I837" s="247"/>
      <c r="J837" s="247"/>
      <c r="K837" s="247"/>
      <c r="L837" s="247"/>
      <c r="M837" s="247"/>
      <c r="N837" s="247"/>
      <c r="O837" s="247"/>
      <c r="P837" s="247"/>
      <c r="Q837" s="247">
        <v>12</v>
      </c>
      <c r="R837" s="247"/>
      <c r="S837" s="247"/>
      <c r="T837" s="247"/>
      <c r="U837" s="247"/>
      <c r="V837" s="247"/>
      <c r="W837" s="247"/>
      <c r="X837" s="247"/>
      <c r="Y837" s="247"/>
      <c r="Z837" s="247"/>
      <c r="AA837" s="247"/>
      <c r="AB837" s="247"/>
      <c r="AC837" s="247"/>
      <c r="AD837" s="247"/>
      <c r="AE837" s="353"/>
      <c r="AF837" s="358"/>
      <c r="AG837" s="358"/>
      <c r="AH837" s="358"/>
      <c r="AI837" s="358"/>
      <c r="AJ837" s="358"/>
      <c r="AK837" s="358"/>
      <c r="AL837" s="358"/>
      <c r="AM837" s="358"/>
      <c r="AN837" s="358"/>
      <c r="AO837" s="358"/>
      <c r="AP837" s="358"/>
      <c r="AQ837" s="358"/>
      <c r="AR837" s="358"/>
      <c r="AS837" s="248">
        <f>SUM(AE837:AR837)</f>
        <v>0</v>
      </c>
    </row>
    <row r="838" spans="1:45" hidden="1" outlineLevel="1">
      <c r="A838" s="456"/>
      <c r="B838" s="246" t="s">
        <v>959</v>
      </c>
      <c r="C838" s="243" t="s">
        <v>145</v>
      </c>
      <c r="D838" s="247"/>
      <c r="E838" s="247"/>
      <c r="F838" s="247"/>
      <c r="G838" s="247"/>
      <c r="H838" s="247"/>
      <c r="I838" s="247"/>
      <c r="J838" s="247"/>
      <c r="K838" s="247"/>
      <c r="L838" s="247"/>
      <c r="M838" s="247"/>
      <c r="N838" s="247"/>
      <c r="O838" s="247"/>
      <c r="P838" s="247"/>
      <c r="Q838" s="247">
        <f>Q837</f>
        <v>12</v>
      </c>
      <c r="R838" s="247"/>
      <c r="S838" s="247"/>
      <c r="T838" s="247"/>
      <c r="U838" s="247"/>
      <c r="V838" s="247"/>
      <c r="W838" s="247"/>
      <c r="X838" s="247"/>
      <c r="Y838" s="247"/>
      <c r="Z838" s="247"/>
      <c r="AA838" s="247"/>
      <c r="AB838" s="247"/>
      <c r="AC838" s="247"/>
      <c r="AD838" s="247"/>
      <c r="AE838" s="354">
        <f>AE837</f>
        <v>0</v>
      </c>
      <c r="AF838" s="354">
        <f t="shared" ref="AF838" si="2478">AF837</f>
        <v>0</v>
      </c>
      <c r="AG838" s="354">
        <f t="shared" ref="AG838" si="2479">AG837</f>
        <v>0</v>
      </c>
      <c r="AH838" s="354">
        <f t="shared" ref="AH838" si="2480">AH837</f>
        <v>0</v>
      </c>
      <c r="AI838" s="354">
        <f t="shared" ref="AI838" si="2481">AI837</f>
        <v>0</v>
      </c>
      <c r="AJ838" s="354">
        <f t="shared" ref="AJ838" si="2482">AJ837</f>
        <v>0</v>
      </c>
      <c r="AK838" s="354">
        <f t="shared" ref="AK838" si="2483">AK837</f>
        <v>0</v>
      </c>
      <c r="AL838" s="354">
        <f t="shared" ref="AL838" si="2484">AL837</f>
        <v>0</v>
      </c>
      <c r="AM838" s="354">
        <f t="shared" ref="AM838" si="2485">AM837</f>
        <v>0</v>
      </c>
      <c r="AN838" s="354">
        <f t="shared" ref="AN838" si="2486">AN837</f>
        <v>0</v>
      </c>
      <c r="AO838" s="354">
        <f t="shared" ref="AO838" si="2487">AO837</f>
        <v>0</v>
      </c>
      <c r="AP838" s="354">
        <f t="shared" ref="AP838" si="2488">AP837</f>
        <v>0</v>
      </c>
      <c r="AQ838" s="354">
        <f t="shared" ref="AQ838" si="2489">AQ837</f>
        <v>0</v>
      </c>
      <c r="AR838" s="354">
        <f t="shared" ref="AR838" si="2490">AR837</f>
        <v>0</v>
      </c>
      <c r="AS838" s="258"/>
    </row>
    <row r="839" spans="1:45" hidden="1" outlineLevel="1">
      <c r="A839" s="456"/>
      <c r="B839" s="266"/>
      <c r="C839" s="257"/>
      <c r="D839" s="243"/>
      <c r="E839" s="243"/>
      <c r="F839" s="243"/>
      <c r="G839" s="243"/>
      <c r="H839" s="243"/>
      <c r="I839" s="243"/>
      <c r="J839" s="243"/>
      <c r="K839" s="243"/>
      <c r="L839" s="243"/>
      <c r="M839" s="243"/>
      <c r="N839" s="243"/>
      <c r="O839" s="243"/>
      <c r="P839" s="243"/>
      <c r="Q839" s="243"/>
      <c r="R839" s="243"/>
      <c r="S839" s="243"/>
      <c r="T839" s="243"/>
      <c r="U839" s="243"/>
      <c r="V839" s="243"/>
      <c r="W839" s="243"/>
      <c r="X839" s="243"/>
      <c r="Y839" s="243"/>
      <c r="Z839" s="243"/>
      <c r="AA839" s="243"/>
      <c r="AB839" s="243"/>
      <c r="AC839" s="243"/>
      <c r="AD839" s="243"/>
      <c r="AE839" s="355"/>
      <c r="AF839" s="355"/>
      <c r="AG839" s="355"/>
      <c r="AH839" s="355"/>
      <c r="AI839" s="355"/>
      <c r="AJ839" s="355"/>
      <c r="AK839" s="355"/>
      <c r="AL839" s="355"/>
      <c r="AM839" s="355"/>
      <c r="AN839" s="355"/>
      <c r="AO839" s="355"/>
      <c r="AP839" s="355"/>
      <c r="AQ839" s="355"/>
      <c r="AR839" s="355"/>
      <c r="AS839" s="258"/>
    </row>
    <row r="840" spans="1:45" ht="15.75" hidden="1" outlineLevel="1">
      <c r="A840" s="456"/>
      <c r="B840" s="240" t="s">
        <v>102</v>
      </c>
      <c r="C840" s="241"/>
      <c r="D840" s="242"/>
      <c r="E840" s="242"/>
      <c r="F840" s="242"/>
      <c r="G840" s="242"/>
      <c r="H840" s="242"/>
      <c r="I840" s="242"/>
      <c r="J840" s="242"/>
      <c r="K840" s="242"/>
      <c r="L840" s="242"/>
      <c r="M840" s="242"/>
      <c r="N840" s="242"/>
      <c r="O840" s="242"/>
      <c r="P840" s="242"/>
      <c r="Q840" s="242"/>
      <c r="R840" s="242"/>
      <c r="S840" s="241"/>
      <c r="T840" s="241"/>
      <c r="U840" s="241"/>
      <c r="V840" s="241"/>
      <c r="W840" s="241"/>
      <c r="X840" s="241"/>
      <c r="Y840" s="241"/>
      <c r="Z840" s="241"/>
      <c r="AA840" s="241"/>
      <c r="AB840" s="241"/>
      <c r="AC840" s="241"/>
      <c r="AD840" s="241"/>
      <c r="AE840" s="357"/>
      <c r="AF840" s="357"/>
      <c r="AG840" s="357"/>
      <c r="AH840" s="357"/>
      <c r="AI840" s="357"/>
      <c r="AJ840" s="357"/>
      <c r="AK840" s="357"/>
      <c r="AL840" s="357"/>
      <c r="AM840" s="357"/>
      <c r="AN840" s="357"/>
      <c r="AO840" s="357"/>
      <c r="AP840" s="357"/>
      <c r="AQ840" s="357"/>
      <c r="AR840" s="357"/>
      <c r="AS840" s="244"/>
    </row>
    <row r="841" spans="1:45" hidden="1" outlineLevel="1">
      <c r="A841" s="456">
        <v>14</v>
      </c>
      <c r="B841" s="266" t="s">
        <v>103</v>
      </c>
      <c r="C841" s="243" t="s">
        <v>22</v>
      </c>
      <c r="D841" s="247"/>
      <c r="E841" s="247"/>
      <c r="F841" s="247"/>
      <c r="G841" s="247"/>
      <c r="H841" s="247"/>
      <c r="I841" s="247"/>
      <c r="J841" s="247"/>
      <c r="K841" s="247"/>
      <c r="L841" s="247"/>
      <c r="M841" s="247"/>
      <c r="N841" s="247"/>
      <c r="O841" s="247"/>
      <c r="P841" s="247"/>
      <c r="Q841" s="247">
        <v>12</v>
      </c>
      <c r="R841" s="247"/>
      <c r="S841" s="247"/>
      <c r="T841" s="247"/>
      <c r="U841" s="247"/>
      <c r="V841" s="247"/>
      <c r="W841" s="247"/>
      <c r="X841" s="247"/>
      <c r="Y841" s="247"/>
      <c r="Z841" s="247"/>
      <c r="AA841" s="247"/>
      <c r="AB841" s="247"/>
      <c r="AC841" s="247"/>
      <c r="AD841" s="247"/>
      <c r="AE841" s="358"/>
      <c r="AF841" s="358"/>
      <c r="AG841" s="358"/>
      <c r="AH841" s="358"/>
      <c r="AI841" s="358"/>
      <c r="AJ841" s="358"/>
      <c r="AK841" s="358"/>
      <c r="AL841" s="353"/>
      <c r="AM841" s="353"/>
      <c r="AN841" s="353"/>
      <c r="AO841" s="353"/>
      <c r="AP841" s="353"/>
      <c r="AQ841" s="353"/>
      <c r="AR841" s="353"/>
      <c r="AS841" s="248">
        <f>SUM(AE841:AR841)</f>
        <v>0</v>
      </c>
    </row>
    <row r="842" spans="1:45" hidden="1" outlineLevel="1">
      <c r="A842" s="456"/>
      <c r="B842" s="246" t="s">
        <v>959</v>
      </c>
      <c r="C842" s="243" t="s">
        <v>145</v>
      </c>
      <c r="D842" s="247"/>
      <c r="E842" s="247"/>
      <c r="F842" s="247"/>
      <c r="G842" s="247"/>
      <c r="H842" s="247"/>
      <c r="I842" s="247"/>
      <c r="J842" s="247"/>
      <c r="K842" s="247"/>
      <c r="L842" s="247"/>
      <c r="M842" s="247"/>
      <c r="N842" s="247"/>
      <c r="O842" s="247"/>
      <c r="P842" s="247"/>
      <c r="Q842" s="247">
        <f>Q841</f>
        <v>12</v>
      </c>
      <c r="R842" s="247"/>
      <c r="S842" s="247"/>
      <c r="T842" s="247"/>
      <c r="U842" s="247"/>
      <c r="V842" s="247"/>
      <c r="W842" s="247"/>
      <c r="X842" s="247"/>
      <c r="Y842" s="247"/>
      <c r="Z842" s="247"/>
      <c r="AA842" s="247"/>
      <c r="AB842" s="247"/>
      <c r="AC842" s="247"/>
      <c r="AD842" s="247"/>
      <c r="AE842" s="354">
        <f>AE841</f>
        <v>0</v>
      </c>
      <c r="AF842" s="354">
        <f t="shared" ref="AF842" si="2491">AF841</f>
        <v>0</v>
      </c>
      <c r="AG842" s="354">
        <f t="shared" ref="AG842" si="2492">AG841</f>
        <v>0</v>
      </c>
      <c r="AH842" s="354">
        <f t="shared" ref="AH842" si="2493">AH841</f>
        <v>0</v>
      </c>
      <c r="AI842" s="354">
        <f t="shared" ref="AI842" si="2494">AI841</f>
        <v>0</v>
      </c>
      <c r="AJ842" s="354">
        <f t="shared" ref="AJ842" si="2495">AJ841</f>
        <v>0</v>
      </c>
      <c r="AK842" s="354">
        <f t="shared" ref="AK842" si="2496">AK841</f>
        <v>0</v>
      </c>
      <c r="AL842" s="354">
        <f t="shared" ref="AL842" si="2497">AL841</f>
        <v>0</v>
      </c>
      <c r="AM842" s="354">
        <f t="shared" ref="AM842" si="2498">AM841</f>
        <v>0</v>
      </c>
      <c r="AN842" s="354">
        <f t="shared" ref="AN842" si="2499">AN841</f>
        <v>0</v>
      </c>
      <c r="AO842" s="354">
        <f t="shared" ref="AO842" si="2500">AO841</f>
        <v>0</v>
      </c>
      <c r="AP842" s="354">
        <f t="shared" ref="AP842" si="2501">AP841</f>
        <v>0</v>
      </c>
      <c r="AQ842" s="354">
        <f t="shared" ref="AQ842" si="2502">AQ841</f>
        <v>0</v>
      </c>
      <c r="AR842" s="354">
        <f t="shared" ref="AR842" si="2503">AR841</f>
        <v>0</v>
      </c>
      <c r="AS842" s="249"/>
    </row>
    <row r="843" spans="1:45" hidden="1" outlineLevel="1">
      <c r="A843" s="456"/>
      <c r="B843" s="266"/>
      <c r="C843" s="257"/>
      <c r="D843" s="243"/>
      <c r="E843" s="243"/>
      <c r="F843" s="243"/>
      <c r="G843" s="243"/>
      <c r="H843" s="243"/>
      <c r="I843" s="243"/>
      <c r="J843" s="243"/>
      <c r="K843" s="243"/>
      <c r="L843" s="243"/>
      <c r="M843" s="243"/>
      <c r="N843" s="243"/>
      <c r="O843" s="243"/>
      <c r="P843" s="243"/>
      <c r="Q843" s="406"/>
      <c r="R843" s="243"/>
      <c r="S843" s="243"/>
      <c r="T843" s="243"/>
      <c r="U843" s="243"/>
      <c r="V843" s="243"/>
      <c r="W843" s="243"/>
      <c r="X843" s="243"/>
      <c r="Y843" s="243"/>
      <c r="Z843" s="243"/>
      <c r="AA843" s="243"/>
      <c r="AB843" s="243"/>
      <c r="AC843" s="243"/>
      <c r="AD843" s="243"/>
      <c r="AE843" s="355"/>
      <c r="AF843" s="355"/>
      <c r="AG843" s="355"/>
      <c r="AH843" s="355"/>
      <c r="AI843" s="355"/>
      <c r="AJ843" s="355"/>
      <c r="AK843" s="355"/>
      <c r="AL843" s="355"/>
      <c r="AM843" s="355"/>
      <c r="AN843" s="355"/>
      <c r="AO843" s="355"/>
      <c r="AP843" s="355"/>
      <c r="AQ843" s="355"/>
      <c r="AR843" s="355"/>
      <c r="AS843" s="258"/>
    </row>
    <row r="844" spans="1:45" s="235" customFormat="1" ht="15.75" hidden="1" outlineLevel="1">
      <c r="A844" s="456"/>
      <c r="B844" s="240" t="s">
        <v>451</v>
      </c>
      <c r="C844" s="243"/>
      <c r="D844" s="243"/>
      <c r="E844" s="243"/>
      <c r="F844" s="243"/>
      <c r="G844" s="243"/>
      <c r="H844" s="243"/>
      <c r="I844" s="243"/>
      <c r="J844" s="243"/>
      <c r="K844" s="243"/>
      <c r="L844" s="243"/>
      <c r="M844" s="243"/>
      <c r="N844" s="243"/>
      <c r="O844" s="243"/>
      <c r="P844" s="243"/>
      <c r="Q844" s="243"/>
      <c r="R844" s="243"/>
      <c r="S844" s="243"/>
      <c r="T844" s="243"/>
      <c r="U844" s="243"/>
      <c r="V844" s="243"/>
      <c r="W844" s="243"/>
      <c r="X844" s="243"/>
      <c r="Y844" s="243"/>
      <c r="Z844" s="243"/>
      <c r="AA844" s="243"/>
      <c r="AB844" s="243"/>
      <c r="AC844" s="243"/>
      <c r="AD844" s="243"/>
      <c r="AE844" s="355"/>
      <c r="AF844" s="355"/>
      <c r="AG844" s="355"/>
      <c r="AH844" s="355"/>
      <c r="AI844" s="355"/>
      <c r="AJ844" s="355"/>
      <c r="AK844" s="359"/>
      <c r="AL844" s="359"/>
      <c r="AM844" s="359"/>
      <c r="AN844" s="359"/>
      <c r="AO844" s="359"/>
      <c r="AP844" s="359"/>
      <c r="AQ844" s="359"/>
      <c r="AR844" s="359"/>
      <c r="AS844" s="445"/>
    </row>
    <row r="845" spans="1:45" hidden="1" outlineLevel="1">
      <c r="A845" s="456">
        <v>15</v>
      </c>
      <c r="B845" s="246" t="s">
        <v>456</v>
      </c>
      <c r="C845" s="243" t="s">
        <v>22</v>
      </c>
      <c r="D845" s="247"/>
      <c r="E845" s="247"/>
      <c r="F845" s="247"/>
      <c r="G845" s="247"/>
      <c r="H845" s="247"/>
      <c r="I845" s="247"/>
      <c r="J845" s="247"/>
      <c r="K845" s="247"/>
      <c r="L845" s="247"/>
      <c r="M845" s="247"/>
      <c r="N845" s="247"/>
      <c r="O845" s="247"/>
      <c r="P845" s="247"/>
      <c r="Q845" s="247">
        <v>0</v>
      </c>
      <c r="R845" s="247"/>
      <c r="S845" s="247"/>
      <c r="T845" s="247"/>
      <c r="U845" s="247"/>
      <c r="V845" s="247"/>
      <c r="W845" s="247"/>
      <c r="X845" s="247"/>
      <c r="Y845" s="247"/>
      <c r="Z845" s="247"/>
      <c r="AA845" s="247"/>
      <c r="AB845" s="247"/>
      <c r="AC845" s="247"/>
      <c r="AD845" s="247"/>
      <c r="AE845" s="358"/>
      <c r="AF845" s="358"/>
      <c r="AG845" s="358"/>
      <c r="AH845" s="358"/>
      <c r="AI845" s="358"/>
      <c r="AJ845" s="358"/>
      <c r="AK845" s="358"/>
      <c r="AL845" s="353"/>
      <c r="AM845" s="353"/>
      <c r="AN845" s="353"/>
      <c r="AO845" s="353"/>
      <c r="AP845" s="353"/>
      <c r="AQ845" s="353"/>
      <c r="AR845" s="353"/>
      <c r="AS845" s="248">
        <f>SUM(AE845:AR845)</f>
        <v>0</v>
      </c>
    </row>
    <row r="846" spans="1:45" hidden="1" outlineLevel="1">
      <c r="A846" s="456"/>
      <c r="B846" s="246" t="s">
        <v>959</v>
      </c>
      <c r="C846" s="243" t="s">
        <v>145</v>
      </c>
      <c r="D846" s="247"/>
      <c r="E846" s="247"/>
      <c r="F846" s="247"/>
      <c r="G846" s="247"/>
      <c r="H846" s="247"/>
      <c r="I846" s="247"/>
      <c r="J846" s="247"/>
      <c r="K846" s="247"/>
      <c r="L846" s="247"/>
      <c r="M846" s="247"/>
      <c r="N846" s="247"/>
      <c r="O846" s="247"/>
      <c r="P846" s="247"/>
      <c r="Q846" s="247">
        <f>Q845</f>
        <v>0</v>
      </c>
      <c r="R846" s="247"/>
      <c r="S846" s="247"/>
      <c r="T846" s="247"/>
      <c r="U846" s="247"/>
      <c r="V846" s="247"/>
      <c r="W846" s="247"/>
      <c r="X846" s="247"/>
      <c r="Y846" s="247"/>
      <c r="Z846" s="247"/>
      <c r="AA846" s="247"/>
      <c r="AB846" s="247"/>
      <c r="AC846" s="247"/>
      <c r="AD846" s="247"/>
      <c r="AE846" s="354">
        <f>AE845</f>
        <v>0</v>
      </c>
      <c r="AF846" s="354">
        <f t="shared" ref="AF846:AR846" si="2504">AF845</f>
        <v>0</v>
      </c>
      <c r="AG846" s="354">
        <f t="shared" si="2504"/>
        <v>0</v>
      </c>
      <c r="AH846" s="354">
        <f t="shared" si="2504"/>
        <v>0</v>
      </c>
      <c r="AI846" s="354">
        <f t="shared" si="2504"/>
        <v>0</v>
      </c>
      <c r="AJ846" s="354">
        <f t="shared" si="2504"/>
        <v>0</v>
      </c>
      <c r="AK846" s="354">
        <f t="shared" si="2504"/>
        <v>0</v>
      </c>
      <c r="AL846" s="354">
        <f t="shared" si="2504"/>
        <v>0</v>
      </c>
      <c r="AM846" s="354">
        <f t="shared" si="2504"/>
        <v>0</v>
      </c>
      <c r="AN846" s="354">
        <f t="shared" si="2504"/>
        <v>0</v>
      </c>
      <c r="AO846" s="354">
        <f t="shared" si="2504"/>
        <v>0</v>
      </c>
      <c r="AP846" s="354">
        <f t="shared" si="2504"/>
        <v>0</v>
      </c>
      <c r="AQ846" s="354">
        <f t="shared" si="2504"/>
        <v>0</v>
      </c>
      <c r="AR846" s="354">
        <f t="shared" si="2504"/>
        <v>0</v>
      </c>
      <c r="AS846" s="249"/>
    </row>
    <row r="847" spans="1:45" hidden="1" outlineLevel="1">
      <c r="A847" s="456"/>
      <c r="B847" s="266"/>
      <c r="C847" s="257"/>
      <c r="D847" s="243"/>
      <c r="E847" s="243"/>
      <c r="F847" s="243"/>
      <c r="G847" s="243"/>
      <c r="H847" s="243"/>
      <c r="I847" s="243"/>
      <c r="J847" s="243"/>
      <c r="K847" s="243"/>
      <c r="L847" s="243"/>
      <c r="M847" s="243"/>
      <c r="N847" s="243"/>
      <c r="O847" s="243"/>
      <c r="P847" s="243"/>
      <c r="Q847" s="243"/>
      <c r="R847" s="243"/>
      <c r="S847" s="243"/>
      <c r="T847" s="243"/>
      <c r="U847" s="243"/>
      <c r="V847" s="243"/>
      <c r="W847" s="243"/>
      <c r="X847" s="243"/>
      <c r="Y847" s="243"/>
      <c r="Z847" s="243"/>
      <c r="AA847" s="243"/>
      <c r="AB847" s="243"/>
      <c r="AC847" s="243"/>
      <c r="AD847" s="243"/>
      <c r="AE847" s="355"/>
      <c r="AF847" s="355"/>
      <c r="AG847" s="355"/>
      <c r="AH847" s="355"/>
      <c r="AI847" s="355"/>
      <c r="AJ847" s="355"/>
      <c r="AK847" s="355"/>
      <c r="AL847" s="355"/>
      <c r="AM847" s="355"/>
      <c r="AN847" s="355"/>
      <c r="AO847" s="355"/>
      <c r="AP847" s="355"/>
      <c r="AQ847" s="355"/>
      <c r="AR847" s="355"/>
      <c r="AS847" s="258"/>
    </row>
    <row r="848" spans="1:45" s="235" customFormat="1" hidden="1" outlineLevel="1">
      <c r="A848" s="456">
        <v>16</v>
      </c>
      <c r="B848" s="275" t="s">
        <v>452</v>
      </c>
      <c r="C848" s="243" t="s">
        <v>22</v>
      </c>
      <c r="D848" s="247"/>
      <c r="E848" s="247"/>
      <c r="F848" s="247"/>
      <c r="G848" s="247"/>
      <c r="H848" s="247"/>
      <c r="I848" s="247"/>
      <c r="J848" s="247"/>
      <c r="K848" s="247"/>
      <c r="L848" s="247"/>
      <c r="M848" s="247"/>
      <c r="N848" s="247"/>
      <c r="O848" s="247"/>
      <c r="P848" s="247"/>
      <c r="Q848" s="247">
        <v>0</v>
      </c>
      <c r="R848" s="247"/>
      <c r="S848" s="247"/>
      <c r="T848" s="247"/>
      <c r="U848" s="247"/>
      <c r="V848" s="247"/>
      <c r="W848" s="247"/>
      <c r="X848" s="247"/>
      <c r="Y848" s="247"/>
      <c r="Z848" s="247"/>
      <c r="AA848" s="247"/>
      <c r="AB848" s="247"/>
      <c r="AC848" s="247"/>
      <c r="AD848" s="247"/>
      <c r="AE848" s="358"/>
      <c r="AF848" s="358"/>
      <c r="AG848" s="358"/>
      <c r="AH848" s="358"/>
      <c r="AI848" s="358"/>
      <c r="AJ848" s="358"/>
      <c r="AK848" s="358"/>
      <c r="AL848" s="353"/>
      <c r="AM848" s="353"/>
      <c r="AN848" s="353"/>
      <c r="AO848" s="353"/>
      <c r="AP848" s="353"/>
      <c r="AQ848" s="353"/>
      <c r="AR848" s="353"/>
      <c r="AS848" s="248">
        <f>SUM(AE848:AR848)</f>
        <v>0</v>
      </c>
    </row>
    <row r="849" spans="1:45" s="235" customFormat="1" hidden="1" outlineLevel="1">
      <c r="A849" s="456"/>
      <c r="B849" s="246" t="s">
        <v>959</v>
      </c>
      <c r="C849" s="243" t="s">
        <v>145</v>
      </c>
      <c r="D849" s="247"/>
      <c r="E849" s="247"/>
      <c r="F849" s="247"/>
      <c r="G849" s="247"/>
      <c r="H849" s="247"/>
      <c r="I849" s="247"/>
      <c r="J849" s="247"/>
      <c r="K849" s="247"/>
      <c r="L849" s="247"/>
      <c r="M849" s="247"/>
      <c r="N849" s="247"/>
      <c r="O849" s="247"/>
      <c r="P849" s="247"/>
      <c r="Q849" s="247">
        <f>Q848</f>
        <v>0</v>
      </c>
      <c r="R849" s="247"/>
      <c r="S849" s="247"/>
      <c r="T849" s="247"/>
      <c r="U849" s="247"/>
      <c r="V849" s="247"/>
      <c r="W849" s="247"/>
      <c r="X849" s="247"/>
      <c r="Y849" s="247"/>
      <c r="Z849" s="247"/>
      <c r="AA849" s="247"/>
      <c r="AB849" s="247"/>
      <c r="AC849" s="247"/>
      <c r="AD849" s="247"/>
      <c r="AE849" s="354">
        <f>AE848</f>
        <v>0</v>
      </c>
      <c r="AF849" s="354">
        <f t="shared" ref="AF849:AR849" si="2505">AF848</f>
        <v>0</v>
      </c>
      <c r="AG849" s="354">
        <f t="shared" si="2505"/>
        <v>0</v>
      </c>
      <c r="AH849" s="354">
        <f t="shared" si="2505"/>
        <v>0</v>
      </c>
      <c r="AI849" s="354">
        <f t="shared" si="2505"/>
        <v>0</v>
      </c>
      <c r="AJ849" s="354">
        <f t="shared" si="2505"/>
        <v>0</v>
      </c>
      <c r="AK849" s="354">
        <f t="shared" si="2505"/>
        <v>0</v>
      </c>
      <c r="AL849" s="354">
        <f t="shared" si="2505"/>
        <v>0</v>
      </c>
      <c r="AM849" s="354">
        <f t="shared" si="2505"/>
        <v>0</v>
      </c>
      <c r="AN849" s="354">
        <f t="shared" si="2505"/>
        <v>0</v>
      </c>
      <c r="AO849" s="354">
        <f t="shared" si="2505"/>
        <v>0</v>
      </c>
      <c r="AP849" s="354">
        <f t="shared" si="2505"/>
        <v>0</v>
      </c>
      <c r="AQ849" s="354">
        <f t="shared" si="2505"/>
        <v>0</v>
      </c>
      <c r="AR849" s="354">
        <f t="shared" si="2505"/>
        <v>0</v>
      </c>
      <c r="AS849" s="249"/>
    </row>
    <row r="850" spans="1:45" s="235" customFormat="1" hidden="1" outlineLevel="1">
      <c r="A850" s="456"/>
      <c r="B850" s="275"/>
      <c r="C850" s="243"/>
      <c r="D850" s="243"/>
      <c r="E850" s="243"/>
      <c r="F850" s="243"/>
      <c r="G850" s="243"/>
      <c r="H850" s="243"/>
      <c r="I850" s="243"/>
      <c r="J850" s="243"/>
      <c r="K850" s="243"/>
      <c r="L850" s="243"/>
      <c r="M850" s="243"/>
      <c r="N850" s="243"/>
      <c r="O850" s="243"/>
      <c r="P850" s="243"/>
      <c r="Q850" s="243"/>
      <c r="R850" s="243"/>
      <c r="S850" s="243"/>
      <c r="T850" s="243"/>
      <c r="U850" s="243"/>
      <c r="V850" s="243"/>
      <c r="W850" s="243"/>
      <c r="X850" s="243"/>
      <c r="Y850" s="243"/>
      <c r="Z850" s="243"/>
      <c r="AA850" s="243"/>
      <c r="AB850" s="243"/>
      <c r="AC850" s="243"/>
      <c r="AD850" s="243"/>
      <c r="AE850" s="355"/>
      <c r="AF850" s="355"/>
      <c r="AG850" s="355"/>
      <c r="AH850" s="355"/>
      <c r="AI850" s="355"/>
      <c r="AJ850" s="355"/>
      <c r="AK850" s="359"/>
      <c r="AL850" s="359"/>
      <c r="AM850" s="359"/>
      <c r="AN850" s="359"/>
      <c r="AO850" s="359"/>
      <c r="AP850" s="359"/>
      <c r="AQ850" s="359"/>
      <c r="AR850" s="359"/>
      <c r="AS850" s="264"/>
    </row>
    <row r="851" spans="1:45" ht="15.75" hidden="1" outlineLevel="1">
      <c r="A851" s="456"/>
      <c r="B851" s="447" t="s">
        <v>457</v>
      </c>
      <c r="C851" s="271"/>
      <c r="D851" s="242"/>
      <c r="E851" s="241"/>
      <c r="F851" s="241"/>
      <c r="G851" s="241"/>
      <c r="H851" s="241"/>
      <c r="I851" s="241"/>
      <c r="J851" s="241"/>
      <c r="K851" s="241"/>
      <c r="L851" s="241"/>
      <c r="M851" s="241"/>
      <c r="N851" s="241"/>
      <c r="O851" s="241"/>
      <c r="P851" s="241"/>
      <c r="Q851" s="242"/>
      <c r="R851" s="241"/>
      <c r="S851" s="241"/>
      <c r="T851" s="241"/>
      <c r="U851" s="241"/>
      <c r="V851" s="241"/>
      <c r="W851" s="241"/>
      <c r="X851" s="241"/>
      <c r="Y851" s="241"/>
      <c r="Z851" s="241"/>
      <c r="AA851" s="241"/>
      <c r="AB851" s="241"/>
      <c r="AC851" s="241"/>
      <c r="AD851" s="241"/>
      <c r="AE851" s="357"/>
      <c r="AF851" s="357"/>
      <c r="AG851" s="357"/>
      <c r="AH851" s="357"/>
      <c r="AI851" s="357"/>
      <c r="AJ851" s="357"/>
      <c r="AK851" s="357"/>
      <c r="AL851" s="357"/>
      <c r="AM851" s="357"/>
      <c r="AN851" s="357"/>
      <c r="AO851" s="357"/>
      <c r="AP851" s="357"/>
      <c r="AQ851" s="357"/>
      <c r="AR851" s="357"/>
      <c r="AS851" s="244"/>
    </row>
    <row r="852" spans="1:45" hidden="1" outlineLevel="1">
      <c r="A852" s="456">
        <v>17</v>
      </c>
      <c r="B852" s="371" t="s">
        <v>107</v>
      </c>
      <c r="C852" s="243" t="s">
        <v>22</v>
      </c>
      <c r="D852" s="247"/>
      <c r="E852" s="247"/>
      <c r="F852" s="247"/>
      <c r="G852" s="247"/>
      <c r="H852" s="247"/>
      <c r="I852" s="247"/>
      <c r="J852" s="247"/>
      <c r="K852" s="247"/>
      <c r="L852" s="247"/>
      <c r="M852" s="247"/>
      <c r="N852" s="247"/>
      <c r="O852" s="247"/>
      <c r="P852" s="247"/>
      <c r="Q852" s="247">
        <v>12</v>
      </c>
      <c r="R852" s="247"/>
      <c r="S852" s="247"/>
      <c r="T852" s="247"/>
      <c r="U852" s="247"/>
      <c r="V852" s="247"/>
      <c r="W852" s="247"/>
      <c r="X852" s="247"/>
      <c r="Y852" s="247"/>
      <c r="Z852" s="247"/>
      <c r="AA852" s="247"/>
      <c r="AB852" s="247"/>
      <c r="AC852" s="247"/>
      <c r="AD852" s="247"/>
      <c r="AE852" s="369"/>
      <c r="AF852" s="353"/>
      <c r="AG852" s="353"/>
      <c r="AH852" s="353"/>
      <c r="AI852" s="353"/>
      <c r="AJ852" s="353"/>
      <c r="AK852" s="353"/>
      <c r="AL852" s="358"/>
      <c r="AM852" s="358"/>
      <c r="AN852" s="358"/>
      <c r="AO852" s="358"/>
      <c r="AP852" s="358"/>
      <c r="AQ852" s="358"/>
      <c r="AR852" s="358"/>
      <c r="AS852" s="248">
        <f>SUM(AE852:AR852)</f>
        <v>0</v>
      </c>
    </row>
    <row r="853" spans="1:45" hidden="1" outlineLevel="1">
      <c r="A853" s="456"/>
      <c r="B853" s="246" t="s">
        <v>959</v>
      </c>
      <c r="C853" s="243" t="s">
        <v>145</v>
      </c>
      <c r="D853" s="247"/>
      <c r="E853" s="247"/>
      <c r="F853" s="247"/>
      <c r="G853" s="247"/>
      <c r="H853" s="247"/>
      <c r="I853" s="247"/>
      <c r="J853" s="247"/>
      <c r="K853" s="247"/>
      <c r="L853" s="247"/>
      <c r="M853" s="247"/>
      <c r="N853" s="247"/>
      <c r="O853" s="247"/>
      <c r="P853" s="247"/>
      <c r="Q853" s="247">
        <f>Q852</f>
        <v>12</v>
      </c>
      <c r="R853" s="247"/>
      <c r="S853" s="247"/>
      <c r="T853" s="247"/>
      <c r="U853" s="247"/>
      <c r="V853" s="247"/>
      <c r="W853" s="247"/>
      <c r="X853" s="247"/>
      <c r="Y853" s="247"/>
      <c r="Z853" s="247"/>
      <c r="AA853" s="247"/>
      <c r="AB853" s="247"/>
      <c r="AC853" s="247"/>
      <c r="AD853" s="247"/>
      <c r="AE853" s="354">
        <f>AE852</f>
        <v>0</v>
      </c>
      <c r="AF853" s="354">
        <f t="shared" ref="AF853:AR853" si="2506">AF852</f>
        <v>0</v>
      </c>
      <c r="AG853" s="354">
        <f t="shared" si="2506"/>
        <v>0</v>
      </c>
      <c r="AH853" s="354">
        <f t="shared" si="2506"/>
        <v>0</v>
      </c>
      <c r="AI853" s="354">
        <f t="shared" si="2506"/>
        <v>0</v>
      </c>
      <c r="AJ853" s="354">
        <f t="shared" si="2506"/>
        <v>0</v>
      </c>
      <c r="AK853" s="354">
        <f t="shared" si="2506"/>
        <v>0</v>
      </c>
      <c r="AL853" s="354">
        <f t="shared" si="2506"/>
        <v>0</v>
      </c>
      <c r="AM853" s="354">
        <f t="shared" si="2506"/>
        <v>0</v>
      </c>
      <c r="AN853" s="354">
        <f t="shared" si="2506"/>
        <v>0</v>
      </c>
      <c r="AO853" s="354">
        <f t="shared" si="2506"/>
        <v>0</v>
      </c>
      <c r="AP853" s="354">
        <f t="shared" si="2506"/>
        <v>0</v>
      </c>
      <c r="AQ853" s="354">
        <f t="shared" si="2506"/>
        <v>0</v>
      </c>
      <c r="AR853" s="354">
        <f t="shared" si="2506"/>
        <v>0</v>
      </c>
      <c r="AS853" s="258"/>
    </row>
    <row r="854" spans="1:45" hidden="1" outlineLevel="1">
      <c r="A854" s="456"/>
      <c r="B854" s="246"/>
      <c r="C854" s="243"/>
      <c r="D854" s="243"/>
      <c r="E854" s="243"/>
      <c r="F854" s="243"/>
      <c r="G854" s="243"/>
      <c r="H854" s="243"/>
      <c r="I854" s="243"/>
      <c r="J854" s="243"/>
      <c r="K854" s="243"/>
      <c r="L854" s="243"/>
      <c r="M854" s="243"/>
      <c r="N854" s="243"/>
      <c r="O854" s="243"/>
      <c r="P854" s="243"/>
      <c r="Q854" s="243"/>
      <c r="R854" s="243"/>
      <c r="S854" s="243"/>
      <c r="T854" s="243"/>
      <c r="U854" s="243"/>
      <c r="V854" s="243"/>
      <c r="W854" s="243"/>
      <c r="X854" s="243"/>
      <c r="Y854" s="243"/>
      <c r="Z854" s="243"/>
      <c r="AA854" s="243"/>
      <c r="AB854" s="243"/>
      <c r="AC854" s="243"/>
      <c r="AD854" s="243"/>
      <c r="AE854" s="365"/>
      <c r="AF854" s="368"/>
      <c r="AG854" s="368"/>
      <c r="AH854" s="368"/>
      <c r="AI854" s="368"/>
      <c r="AJ854" s="368"/>
      <c r="AK854" s="368"/>
      <c r="AL854" s="368"/>
      <c r="AM854" s="368"/>
      <c r="AN854" s="368"/>
      <c r="AO854" s="368"/>
      <c r="AP854" s="368"/>
      <c r="AQ854" s="368"/>
      <c r="AR854" s="368"/>
      <c r="AS854" s="258"/>
    </row>
    <row r="855" spans="1:45" hidden="1" outlineLevel="1">
      <c r="A855" s="456">
        <v>18</v>
      </c>
      <c r="B855" s="371" t="s">
        <v>104</v>
      </c>
      <c r="C855" s="243" t="s">
        <v>22</v>
      </c>
      <c r="D855" s="247"/>
      <c r="E855" s="247"/>
      <c r="F855" s="247"/>
      <c r="G855" s="247"/>
      <c r="H855" s="247"/>
      <c r="I855" s="247"/>
      <c r="J855" s="247"/>
      <c r="K855" s="247"/>
      <c r="L855" s="247"/>
      <c r="M855" s="247"/>
      <c r="N855" s="247"/>
      <c r="O855" s="247"/>
      <c r="P855" s="247"/>
      <c r="Q855" s="247">
        <v>12</v>
      </c>
      <c r="R855" s="247"/>
      <c r="S855" s="247"/>
      <c r="T855" s="247"/>
      <c r="U855" s="247"/>
      <c r="V855" s="247"/>
      <c r="W855" s="247"/>
      <c r="X855" s="247"/>
      <c r="Y855" s="247"/>
      <c r="Z855" s="247"/>
      <c r="AA855" s="247"/>
      <c r="AB855" s="247"/>
      <c r="AC855" s="247"/>
      <c r="AD855" s="247"/>
      <c r="AE855" s="369"/>
      <c r="AF855" s="353"/>
      <c r="AG855" s="353"/>
      <c r="AH855" s="353"/>
      <c r="AI855" s="353"/>
      <c r="AJ855" s="353"/>
      <c r="AK855" s="353"/>
      <c r="AL855" s="358"/>
      <c r="AM855" s="358"/>
      <c r="AN855" s="358"/>
      <c r="AO855" s="358"/>
      <c r="AP855" s="358"/>
      <c r="AQ855" s="358"/>
      <c r="AR855" s="358"/>
      <c r="AS855" s="248">
        <f>SUM(AE855:AR855)</f>
        <v>0</v>
      </c>
    </row>
    <row r="856" spans="1:45" hidden="1" outlineLevel="1">
      <c r="A856" s="456"/>
      <c r="B856" s="246" t="s">
        <v>959</v>
      </c>
      <c r="C856" s="243" t="s">
        <v>145</v>
      </c>
      <c r="D856" s="247"/>
      <c r="E856" s="247"/>
      <c r="F856" s="247"/>
      <c r="G856" s="247"/>
      <c r="H856" s="247"/>
      <c r="I856" s="247"/>
      <c r="J856" s="247"/>
      <c r="K856" s="247"/>
      <c r="L856" s="247"/>
      <c r="M856" s="247"/>
      <c r="N856" s="247"/>
      <c r="O856" s="247"/>
      <c r="P856" s="247"/>
      <c r="Q856" s="247">
        <f>Q855</f>
        <v>12</v>
      </c>
      <c r="R856" s="247"/>
      <c r="S856" s="247"/>
      <c r="T856" s="247"/>
      <c r="U856" s="247"/>
      <c r="V856" s="247"/>
      <c r="W856" s="247"/>
      <c r="X856" s="247"/>
      <c r="Y856" s="247"/>
      <c r="Z856" s="247"/>
      <c r="AA856" s="247"/>
      <c r="AB856" s="247"/>
      <c r="AC856" s="247"/>
      <c r="AD856" s="247"/>
      <c r="AE856" s="354">
        <f>AE855</f>
        <v>0</v>
      </c>
      <c r="AF856" s="354">
        <f t="shared" ref="AF856:AR856" si="2507">AF855</f>
        <v>0</v>
      </c>
      <c r="AG856" s="354">
        <f t="shared" si="2507"/>
        <v>0</v>
      </c>
      <c r="AH856" s="354">
        <f t="shared" si="2507"/>
        <v>0</v>
      </c>
      <c r="AI856" s="354">
        <f t="shared" si="2507"/>
        <v>0</v>
      </c>
      <c r="AJ856" s="354">
        <f t="shared" si="2507"/>
        <v>0</v>
      </c>
      <c r="AK856" s="354">
        <f t="shared" si="2507"/>
        <v>0</v>
      </c>
      <c r="AL856" s="354">
        <f t="shared" si="2507"/>
        <v>0</v>
      </c>
      <c r="AM856" s="354">
        <f t="shared" si="2507"/>
        <v>0</v>
      </c>
      <c r="AN856" s="354">
        <f t="shared" si="2507"/>
        <v>0</v>
      </c>
      <c r="AO856" s="354">
        <f t="shared" si="2507"/>
        <v>0</v>
      </c>
      <c r="AP856" s="354">
        <f t="shared" si="2507"/>
        <v>0</v>
      </c>
      <c r="AQ856" s="354">
        <f t="shared" si="2507"/>
        <v>0</v>
      </c>
      <c r="AR856" s="354">
        <f t="shared" si="2507"/>
        <v>0</v>
      </c>
      <c r="AS856" s="258"/>
    </row>
    <row r="857" spans="1:45" hidden="1" outlineLevel="1">
      <c r="A857" s="456"/>
      <c r="B857" s="273"/>
      <c r="C857" s="243"/>
      <c r="D857" s="243"/>
      <c r="E857" s="243"/>
      <c r="F857" s="243"/>
      <c r="G857" s="243"/>
      <c r="H857" s="243"/>
      <c r="I857" s="243"/>
      <c r="J857" s="243"/>
      <c r="K857" s="243"/>
      <c r="L857" s="243"/>
      <c r="M857" s="243"/>
      <c r="N857" s="243"/>
      <c r="O857" s="243"/>
      <c r="P857" s="243"/>
      <c r="Q857" s="243"/>
      <c r="R857" s="243"/>
      <c r="S857" s="243"/>
      <c r="T857" s="243"/>
      <c r="U857" s="243"/>
      <c r="V857" s="243"/>
      <c r="W857" s="243"/>
      <c r="X857" s="243"/>
      <c r="Y857" s="243"/>
      <c r="Z857" s="243"/>
      <c r="AA857" s="243"/>
      <c r="AB857" s="243"/>
      <c r="AC857" s="243"/>
      <c r="AD857" s="243"/>
      <c r="AE857" s="366"/>
      <c r="AF857" s="367"/>
      <c r="AG857" s="367"/>
      <c r="AH857" s="367"/>
      <c r="AI857" s="367"/>
      <c r="AJ857" s="367"/>
      <c r="AK857" s="367"/>
      <c r="AL857" s="367"/>
      <c r="AM857" s="367"/>
      <c r="AN857" s="367"/>
      <c r="AO857" s="367"/>
      <c r="AP857" s="367"/>
      <c r="AQ857" s="367"/>
      <c r="AR857" s="367"/>
      <c r="AS857" s="249"/>
    </row>
    <row r="858" spans="1:45" hidden="1" outlineLevel="1">
      <c r="A858" s="456">
        <v>19</v>
      </c>
      <c r="B858" s="371" t="s">
        <v>106</v>
      </c>
      <c r="C858" s="243" t="s">
        <v>22</v>
      </c>
      <c r="D858" s="247"/>
      <c r="E858" s="247"/>
      <c r="F858" s="247"/>
      <c r="G858" s="247"/>
      <c r="H858" s="247"/>
      <c r="I858" s="247"/>
      <c r="J858" s="247"/>
      <c r="K858" s="247"/>
      <c r="L858" s="247"/>
      <c r="M858" s="247"/>
      <c r="N858" s="247"/>
      <c r="O858" s="247"/>
      <c r="P858" s="247"/>
      <c r="Q858" s="247">
        <v>12</v>
      </c>
      <c r="R858" s="247"/>
      <c r="S858" s="247"/>
      <c r="T858" s="247"/>
      <c r="U858" s="247"/>
      <c r="V858" s="247"/>
      <c r="W858" s="247"/>
      <c r="X858" s="247"/>
      <c r="Y858" s="247"/>
      <c r="Z858" s="247"/>
      <c r="AA858" s="247"/>
      <c r="AB858" s="247"/>
      <c r="AC858" s="247"/>
      <c r="AD858" s="247"/>
      <c r="AE858" s="369"/>
      <c r="AF858" s="353"/>
      <c r="AG858" s="353"/>
      <c r="AH858" s="353"/>
      <c r="AI858" s="353"/>
      <c r="AJ858" s="353"/>
      <c r="AK858" s="353"/>
      <c r="AL858" s="358"/>
      <c r="AM858" s="358"/>
      <c r="AN858" s="358"/>
      <c r="AO858" s="358"/>
      <c r="AP858" s="358"/>
      <c r="AQ858" s="358"/>
      <c r="AR858" s="358"/>
      <c r="AS858" s="248">
        <f>SUM(AE858:AR858)</f>
        <v>0</v>
      </c>
    </row>
    <row r="859" spans="1:45" hidden="1" outlineLevel="1">
      <c r="A859" s="456"/>
      <c r="B859" s="246" t="s">
        <v>959</v>
      </c>
      <c r="C859" s="243" t="s">
        <v>145</v>
      </c>
      <c r="D859" s="247"/>
      <c r="E859" s="247"/>
      <c r="F859" s="247"/>
      <c r="G859" s="247"/>
      <c r="H859" s="247"/>
      <c r="I859" s="247"/>
      <c r="J859" s="247"/>
      <c r="K859" s="247"/>
      <c r="L859" s="247"/>
      <c r="M859" s="247"/>
      <c r="N859" s="247"/>
      <c r="O859" s="247"/>
      <c r="P859" s="247"/>
      <c r="Q859" s="247">
        <f>Q858</f>
        <v>12</v>
      </c>
      <c r="R859" s="247"/>
      <c r="S859" s="247"/>
      <c r="T859" s="247"/>
      <c r="U859" s="247"/>
      <c r="V859" s="247"/>
      <c r="W859" s="247"/>
      <c r="X859" s="247"/>
      <c r="Y859" s="247"/>
      <c r="Z859" s="247"/>
      <c r="AA859" s="247"/>
      <c r="AB859" s="247"/>
      <c r="AC859" s="247"/>
      <c r="AD859" s="247"/>
      <c r="AE859" s="354">
        <f>AE858</f>
        <v>0</v>
      </c>
      <c r="AF859" s="354">
        <f t="shared" ref="AF859:AR859" si="2508">AF858</f>
        <v>0</v>
      </c>
      <c r="AG859" s="354">
        <f t="shared" si="2508"/>
        <v>0</v>
      </c>
      <c r="AH859" s="354">
        <f t="shared" si="2508"/>
        <v>0</v>
      </c>
      <c r="AI859" s="354">
        <f t="shared" si="2508"/>
        <v>0</v>
      </c>
      <c r="AJ859" s="354">
        <f t="shared" si="2508"/>
        <v>0</v>
      </c>
      <c r="AK859" s="354">
        <f t="shared" si="2508"/>
        <v>0</v>
      </c>
      <c r="AL859" s="354">
        <f t="shared" si="2508"/>
        <v>0</v>
      </c>
      <c r="AM859" s="354">
        <f t="shared" si="2508"/>
        <v>0</v>
      </c>
      <c r="AN859" s="354">
        <f t="shared" si="2508"/>
        <v>0</v>
      </c>
      <c r="AO859" s="354">
        <f t="shared" si="2508"/>
        <v>0</v>
      </c>
      <c r="AP859" s="354">
        <f t="shared" si="2508"/>
        <v>0</v>
      </c>
      <c r="AQ859" s="354">
        <f t="shared" si="2508"/>
        <v>0</v>
      </c>
      <c r="AR859" s="354">
        <f t="shared" si="2508"/>
        <v>0</v>
      </c>
      <c r="AS859" s="249"/>
    </row>
    <row r="860" spans="1:45" hidden="1" outlineLevel="1">
      <c r="A860" s="456"/>
      <c r="B860" s="273"/>
      <c r="C860" s="243"/>
      <c r="D860" s="243"/>
      <c r="E860" s="243"/>
      <c r="F860" s="243"/>
      <c r="G860" s="243"/>
      <c r="H860" s="243"/>
      <c r="I860" s="243"/>
      <c r="J860" s="243"/>
      <c r="K860" s="243"/>
      <c r="L860" s="243"/>
      <c r="M860" s="243"/>
      <c r="N860" s="243"/>
      <c r="O860" s="243"/>
      <c r="P860" s="243"/>
      <c r="Q860" s="243"/>
      <c r="R860" s="243"/>
      <c r="S860" s="243"/>
      <c r="T860" s="243"/>
      <c r="U860" s="243"/>
      <c r="V860" s="243"/>
      <c r="W860" s="243"/>
      <c r="X860" s="243"/>
      <c r="Y860" s="243"/>
      <c r="Z860" s="243"/>
      <c r="AA860" s="243"/>
      <c r="AB860" s="243"/>
      <c r="AC860" s="243"/>
      <c r="AD860" s="243"/>
      <c r="AE860" s="355"/>
      <c r="AF860" s="355"/>
      <c r="AG860" s="355"/>
      <c r="AH860" s="355"/>
      <c r="AI860" s="355"/>
      <c r="AJ860" s="355"/>
      <c r="AK860" s="355"/>
      <c r="AL860" s="355"/>
      <c r="AM860" s="355"/>
      <c r="AN860" s="355"/>
      <c r="AO860" s="355"/>
      <c r="AP860" s="355"/>
      <c r="AQ860" s="355"/>
      <c r="AR860" s="355"/>
      <c r="AS860" s="258"/>
    </row>
    <row r="861" spans="1:45" hidden="1" outlineLevel="1">
      <c r="A861" s="456">
        <v>20</v>
      </c>
      <c r="B861" s="371" t="s">
        <v>105</v>
      </c>
      <c r="C861" s="243" t="s">
        <v>22</v>
      </c>
      <c r="D861" s="247"/>
      <c r="E861" s="247"/>
      <c r="F861" s="247"/>
      <c r="G861" s="247"/>
      <c r="H861" s="247"/>
      <c r="I861" s="247"/>
      <c r="J861" s="247"/>
      <c r="K861" s="247"/>
      <c r="L861" s="247"/>
      <c r="M861" s="247"/>
      <c r="N861" s="247"/>
      <c r="O861" s="247"/>
      <c r="P861" s="247"/>
      <c r="Q861" s="247">
        <v>12</v>
      </c>
      <c r="R861" s="247"/>
      <c r="S861" s="247"/>
      <c r="T861" s="247"/>
      <c r="U861" s="247"/>
      <c r="V861" s="247"/>
      <c r="W861" s="247"/>
      <c r="X861" s="247"/>
      <c r="Y861" s="247"/>
      <c r="Z861" s="247"/>
      <c r="AA861" s="247"/>
      <c r="AB861" s="247"/>
      <c r="AC861" s="247"/>
      <c r="AD861" s="247"/>
      <c r="AE861" s="369"/>
      <c r="AF861" s="353"/>
      <c r="AG861" s="353"/>
      <c r="AH861" s="353"/>
      <c r="AI861" s="353"/>
      <c r="AJ861" s="353"/>
      <c r="AK861" s="353"/>
      <c r="AL861" s="358"/>
      <c r="AM861" s="358"/>
      <c r="AN861" s="358"/>
      <c r="AO861" s="358"/>
      <c r="AP861" s="358"/>
      <c r="AQ861" s="358"/>
      <c r="AR861" s="358"/>
      <c r="AS861" s="248">
        <f>SUM(AE861:AR861)</f>
        <v>0</v>
      </c>
    </row>
    <row r="862" spans="1:45" hidden="1" outlineLevel="1">
      <c r="A862" s="456"/>
      <c r="B862" s="246" t="s">
        <v>959</v>
      </c>
      <c r="C862" s="243" t="s">
        <v>145</v>
      </c>
      <c r="D862" s="247"/>
      <c r="E862" s="247"/>
      <c r="F862" s="247"/>
      <c r="G862" s="247"/>
      <c r="H862" s="247"/>
      <c r="I862" s="247"/>
      <c r="J862" s="247"/>
      <c r="K862" s="247"/>
      <c r="L862" s="247"/>
      <c r="M862" s="247"/>
      <c r="N862" s="247"/>
      <c r="O862" s="247"/>
      <c r="P862" s="247"/>
      <c r="Q862" s="247">
        <f>Q861</f>
        <v>12</v>
      </c>
      <c r="R862" s="247"/>
      <c r="S862" s="247"/>
      <c r="T862" s="247"/>
      <c r="U862" s="247"/>
      <c r="V862" s="247"/>
      <c r="W862" s="247"/>
      <c r="X862" s="247"/>
      <c r="Y862" s="247"/>
      <c r="Z862" s="247"/>
      <c r="AA862" s="247"/>
      <c r="AB862" s="247"/>
      <c r="AC862" s="247"/>
      <c r="AD862" s="247"/>
      <c r="AE862" s="354">
        <f>AE861</f>
        <v>0</v>
      </c>
      <c r="AF862" s="354">
        <f t="shared" ref="AF862:AR862" si="2509">AF861</f>
        <v>0</v>
      </c>
      <c r="AG862" s="354">
        <f t="shared" si="2509"/>
        <v>0</v>
      </c>
      <c r="AH862" s="354">
        <f t="shared" si="2509"/>
        <v>0</v>
      </c>
      <c r="AI862" s="354">
        <f t="shared" si="2509"/>
        <v>0</v>
      </c>
      <c r="AJ862" s="354">
        <f t="shared" si="2509"/>
        <v>0</v>
      </c>
      <c r="AK862" s="354">
        <f t="shared" si="2509"/>
        <v>0</v>
      </c>
      <c r="AL862" s="354">
        <f t="shared" si="2509"/>
        <v>0</v>
      </c>
      <c r="AM862" s="354">
        <f t="shared" si="2509"/>
        <v>0</v>
      </c>
      <c r="AN862" s="354">
        <f t="shared" si="2509"/>
        <v>0</v>
      </c>
      <c r="AO862" s="354">
        <f t="shared" si="2509"/>
        <v>0</v>
      </c>
      <c r="AP862" s="354">
        <f t="shared" si="2509"/>
        <v>0</v>
      </c>
      <c r="AQ862" s="354">
        <f t="shared" si="2509"/>
        <v>0</v>
      </c>
      <c r="AR862" s="354">
        <f t="shared" si="2509"/>
        <v>0</v>
      </c>
      <c r="AS862" s="258"/>
    </row>
    <row r="863" spans="1:45" ht="15.75" hidden="1" outlineLevel="1">
      <c r="A863" s="456"/>
      <c r="B863" s="274"/>
      <c r="C863" s="252"/>
      <c r="D863" s="243"/>
      <c r="E863" s="243"/>
      <c r="F863" s="243"/>
      <c r="G863" s="243"/>
      <c r="H863" s="243"/>
      <c r="I863" s="243"/>
      <c r="J863" s="243"/>
      <c r="K863" s="243"/>
      <c r="L863" s="243"/>
      <c r="M863" s="243"/>
      <c r="N863" s="243"/>
      <c r="O863" s="243"/>
      <c r="P863" s="243"/>
      <c r="Q863" s="252"/>
      <c r="R863" s="243"/>
      <c r="S863" s="243"/>
      <c r="T863" s="243"/>
      <c r="U863" s="243"/>
      <c r="V863" s="243"/>
      <c r="W863" s="243"/>
      <c r="X863" s="243"/>
      <c r="Y863" s="243"/>
      <c r="Z863" s="243"/>
      <c r="AA863" s="243"/>
      <c r="AB863" s="243"/>
      <c r="AC863" s="243"/>
      <c r="AD863" s="243"/>
      <c r="AE863" s="355"/>
      <c r="AF863" s="355"/>
      <c r="AG863" s="355"/>
      <c r="AH863" s="355"/>
      <c r="AI863" s="355"/>
      <c r="AJ863" s="355"/>
      <c r="AK863" s="355"/>
      <c r="AL863" s="355"/>
      <c r="AM863" s="355"/>
      <c r="AN863" s="355"/>
      <c r="AO863" s="355"/>
      <c r="AP863" s="355"/>
      <c r="AQ863" s="355"/>
      <c r="AR863" s="355"/>
      <c r="AS863" s="258"/>
    </row>
    <row r="864" spans="1:45" ht="15.75" outlineLevel="1">
      <c r="A864" s="456"/>
      <c r="B864" s="446" t="s">
        <v>464</v>
      </c>
      <c r="C864" s="243"/>
      <c r="D864" s="243"/>
      <c r="E864" s="243"/>
      <c r="F864" s="243"/>
      <c r="G864" s="243"/>
      <c r="H864" s="243"/>
      <c r="I864" s="243"/>
      <c r="J864" s="243"/>
      <c r="K864" s="243"/>
      <c r="L864" s="243"/>
      <c r="M864" s="243"/>
      <c r="N864" s="243"/>
      <c r="O864" s="243"/>
      <c r="P864" s="243"/>
      <c r="Q864" s="243"/>
      <c r="R864" s="243"/>
      <c r="S864" s="243"/>
      <c r="T864" s="243"/>
      <c r="U864" s="243"/>
      <c r="V864" s="243"/>
      <c r="W864" s="243"/>
      <c r="X864" s="243"/>
      <c r="Y864" s="243"/>
      <c r="Z864" s="243"/>
      <c r="AA864" s="243"/>
      <c r="AB864" s="243"/>
      <c r="AC864" s="243"/>
      <c r="AD864" s="243"/>
      <c r="AE864" s="365"/>
      <c r="AF864" s="368"/>
      <c r="AG864" s="368"/>
      <c r="AH864" s="368"/>
      <c r="AI864" s="368"/>
      <c r="AJ864" s="368"/>
      <c r="AK864" s="368"/>
      <c r="AL864" s="368"/>
      <c r="AM864" s="368"/>
      <c r="AN864" s="368"/>
      <c r="AO864" s="368"/>
      <c r="AP864" s="368"/>
      <c r="AQ864" s="368"/>
      <c r="AR864" s="368"/>
      <c r="AS864" s="258"/>
    </row>
    <row r="865" spans="1:45" ht="15.75" outlineLevel="1">
      <c r="A865" s="456"/>
      <c r="B865" s="435" t="s">
        <v>460</v>
      </c>
      <c r="C865" s="243"/>
      <c r="D865" s="243"/>
      <c r="E865" s="243"/>
      <c r="F865" s="243"/>
      <c r="G865" s="243"/>
      <c r="H865" s="243"/>
      <c r="I865" s="243"/>
      <c r="J865" s="243"/>
      <c r="K865" s="243"/>
      <c r="L865" s="243"/>
      <c r="M865" s="243"/>
      <c r="N865" s="243"/>
      <c r="O865" s="243"/>
      <c r="P865" s="243"/>
      <c r="Q865" s="243"/>
      <c r="R865" s="243"/>
      <c r="S865" s="243"/>
      <c r="T865" s="243"/>
      <c r="U865" s="243"/>
      <c r="V865" s="243"/>
      <c r="W865" s="243"/>
      <c r="X865" s="243"/>
      <c r="Y865" s="243"/>
      <c r="Z865" s="243"/>
      <c r="AA865" s="243"/>
      <c r="AB865" s="243"/>
      <c r="AC865" s="243"/>
      <c r="AD865" s="243"/>
      <c r="AE865" s="365"/>
      <c r="AF865" s="368"/>
      <c r="AG865" s="368"/>
      <c r="AH865" s="368"/>
      <c r="AI865" s="368"/>
      <c r="AJ865" s="368"/>
      <c r="AK865" s="368"/>
      <c r="AL865" s="368"/>
      <c r="AM865" s="368"/>
      <c r="AN865" s="368"/>
      <c r="AO865" s="368"/>
      <c r="AP865" s="368"/>
      <c r="AQ865" s="368"/>
      <c r="AR865" s="368"/>
      <c r="AS865" s="258"/>
    </row>
    <row r="866" spans="1:45" hidden="1" outlineLevel="1">
      <c r="A866" s="456">
        <v>21</v>
      </c>
      <c r="B866" s="371" t="s">
        <v>996</v>
      </c>
      <c r="C866" s="243" t="s">
        <v>22</v>
      </c>
      <c r="D866" s="247"/>
      <c r="E866" s="247"/>
      <c r="F866" s="247"/>
      <c r="G866" s="247"/>
      <c r="H866" s="247"/>
      <c r="I866" s="247"/>
      <c r="J866" s="247"/>
      <c r="K866" s="247"/>
      <c r="L866" s="247"/>
      <c r="M866" s="247"/>
      <c r="N866" s="247"/>
      <c r="O866" s="247"/>
      <c r="P866" s="247"/>
      <c r="Q866" s="243"/>
      <c r="R866" s="247"/>
      <c r="S866" s="247"/>
      <c r="T866" s="247"/>
      <c r="U866" s="247"/>
      <c r="V866" s="247"/>
      <c r="W866" s="247"/>
      <c r="X866" s="247"/>
      <c r="Y866" s="247"/>
      <c r="Z866" s="247"/>
      <c r="AA866" s="247"/>
      <c r="AB866" s="247"/>
      <c r="AC866" s="247"/>
      <c r="AD866" s="247"/>
      <c r="AE866" s="358"/>
      <c r="AF866" s="358"/>
      <c r="AG866" s="358"/>
      <c r="AH866" s="358"/>
      <c r="AI866" s="358"/>
      <c r="AJ866" s="358"/>
      <c r="AK866" s="358"/>
      <c r="AL866" s="353"/>
      <c r="AM866" s="353"/>
      <c r="AN866" s="353"/>
      <c r="AO866" s="353"/>
      <c r="AP866" s="353"/>
      <c r="AQ866" s="353"/>
      <c r="AR866" s="353"/>
      <c r="AS866" s="248">
        <f>SUM(AE866:AR866)</f>
        <v>0</v>
      </c>
    </row>
    <row r="867" spans="1:45" hidden="1" outlineLevel="1">
      <c r="A867" s="456"/>
      <c r="B867" s="246" t="s">
        <v>959</v>
      </c>
      <c r="C867" s="243" t="s">
        <v>145</v>
      </c>
      <c r="D867" s="247"/>
      <c r="E867" s="247"/>
      <c r="F867" s="247"/>
      <c r="G867" s="247"/>
      <c r="H867" s="247"/>
      <c r="I867" s="247"/>
      <c r="J867" s="247"/>
      <c r="K867" s="247"/>
      <c r="L867" s="247"/>
      <c r="M867" s="247"/>
      <c r="N867" s="247"/>
      <c r="O867" s="247"/>
      <c r="P867" s="247"/>
      <c r="Q867" s="243"/>
      <c r="R867" s="247"/>
      <c r="S867" s="247"/>
      <c r="T867" s="247"/>
      <c r="U867" s="247"/>
      <c r="V867" s="247"/>
      <c r="W867" s="247"/>
      <c r="X867" s="247"/>
      <c r="Y867" s="247"/>
      <c r="Z867" s="247"/>
      <c r="AA867" s="247"/>
      <c r="AB867" s="247"/>
      <c r="AC867" s="247"/>
      <c r="AD867" s="247"/>
      <c r="AE867" s="354">
        <f>AE866</f>
        <v>0</v>
      </c>
      <c r="AF867" s="354">
        <f t="shared" ref="AF867" si="2510">AF866</f>
        <v>0</v>
      </c>
      <c r="AG867" s="354">
        <f t="shared" ref="AG867" si="2511">AG866</f>
        <v>0</v>
      </c>
      <c r="AH867" s="354">
        <f t="shared" ref="AH867" si="2512">AH866</f>
        <v>0</v>
      </c>
      <c r="AI867" s="354">
        <f t="shared" ref="AI867" si="2513">AI866</f>
        <v>0</v>
      </c>
      <c r="AJ867" s="354">
        <f t="shared" ref="AJ867" si="2514">AJ866</f>
        <v>0</v>
      </c>
      <c r="AK867" s="354">
        <f t="shared" ref="AK867" si="2515">AK866</f>
        <v>0</v>
      </c>
      <c r="AL867" s="354">
        <f t="shared" ref="AL867" si="2516">AL866</f>
        <v>0</v>
      </c>
      <c r="AM867" s="354">
        <f t="shared" ref="AM867" si="2517">AM866</f>
        <v>0</v>
      </c>
      <c r="AN867" s="354">
        <f t="shared" ref="AN867" si="2518">AN866</f>
        <v>0</v>
      </c>
      <c r="AO867" s="354">
        <f t="shared" ref="AO867" si="2519">AO866</f>
        <v>0</v>
      </c>
      <c r="AP867" s="354">
        <f t="shared" ref="AP867" si="2520">AP866</f>
        <v>0</v>
      </c>
      <c r="AQ867" s="354">
        <f t="shared" ref="AQ867" si="2521">AQ866</f>
        <v>0</v>
      </c>
      <c r="AR867" s="354">
        <f t="shared" ref="AR867" si="2522">AR866</f>
        <v>0</v>
      </c>
      <c r="AS867" s="258"/>
    </row>
    <row r="868" spans="1:45" hidden="1" outlineLevel="1">
      <c r="A868" s="456"/>
      <c r="B868" s="246"/>
      <c r="C868" s="243"/>
      <c r="D868" s="243"/>
      <c r="E868" s="243"/>
      <c r="F868" s="243"/>
      <c r="G868" s="243"/>
      <c r="H868" s="243"/>
      <c r="I868" s="243"/>
      <c r="J868" s="243"/>
      <c r="K868" s="243"/>
      <c r="L868" s="243"/>
      <c r="M868" s="243"/>
      <c r="N868" s="243"/>
      <c r="O868" s="243"/>
      <c r="P868" s="243"/>
      <c r="Q868" s="243"/>
      <c r="R868" s="243"/>
      <c r="S868" s="243"/>
      <c r="T868" s="243"/>
      <c r="U868" s="243"/>
      <c r="V868" s="243"/>
      <c r="W868" s="243"/>
      <c r="X868" s="243"/>
      <c r="Y868" s="243"/>
      <c r="Z868" s="243"/>
      <c r="AA868" s="243"/>
      <c r="AB868" s="243"/>
      <c r="AC868" s="243"/>
      <c r="AD868" s="243"/>
      <c r="AE868" s="365"/>
      <c r="AF868" s="368"/>
      <c r="AG868" s="368"/>
      <c r="AH868" s="368"/>
      <c r="AI868" s="368"/>
      <c r="AJ868" s="368"/>
      <c r="AK868" s="368"/>
      <c r="AL868" s="368"/>
      <c r="AM868" s="368"/>
      <c r="AN868" s="368"/>
      <c r="AO868" s="368"/>
      <c r="AP868" s="368"/>
      <c r="AQ868" s="368"/>
      <c r="AR868" s="368"/>
      <c r="AS868" s="258"/>
    </row>
    <row r="869" spans="1:45" outlineLevel="1">
      <c r="A869" s="456">
        <v>22</v>
      </c>
      <c r="B869" s="371" t="s">
        <v>997</v>
      </c>
      <c r="C869" s="243" t="s">
        <v>918</v>
      </c>
      <c r="D869" s="247">
        <v>5040</v>
      </c>
      <c r="E869" s="247">
        <v>5040</v>
      </c>
      <c r="F869" s="247">
        <f>E869*F488/E488</f>
        <v>5040</v>
      </c>
      <c r="G869" s="247">
        <f t="shared" ref="G869" si="2523">F869*G488/F488</f>
        <v>5040</v>
      </c>
      <c r="H869" s="247"/>
      <c r="I869" s="247"/>
      <c r="J869" s="247"/>
      <c r="K869" s="247"/>
      <c r="L869" s="247"/>
      <c r="M869" s="247"/>
      <c r="N869" s="247"/>
      <c r="O869" s="247"/>
      <c r="P869" s="247"/>
      <c r="Q869" s="243"/>
      <c r="R869" s="247">
        <f t="shared" ref="R869:U869" si="2524">D869/D488*R488</f>
        <v>1.2577783805777838</v>
      </c>
      <c r="S869" s="247">
        <f t="shared" si="2524"/>
        <v>1.2577783805777838</v>
      </c>
      <c r="T869" s="247">
        <f t="shared" si="2524"/>
        <v>1.2577783805777838</v>
      </c>
      <c r="U869" s="247">
        <f t="shared" si="2524"/>
        <v>1.2577783805777838</v>
      </c>
      <c r="V869" s="247"/>
      <c r="W869" s="247"/>
      <c r="X869" s="247"/>
      <c r="Y869" s="247"/>
      <c r="Z869" s="247"/>
      <c r="AA869" s="247"/>
      <c r="AB869" s="247"/>
      <c r="AC869" s="247"/>
      <c r="AD869" s="247"/>
      <c r="AE869" s="358">
        <v>1</v>
      </c>
      <c r="AF869" s="358"/>
      <c r="AG869" s="358"/>
      <c r="AH869" s="358"/>
      <c r="AI869" s="358"/>
      <c r="AJ869" s="358"/>
      <c r="AK869" s="358"/>
      <c r="AL869" s="353"/>
      <c r="AM869" s="353"/>
      <c r="AN869" s="353"/>
      <c r="AO869" s="353"/>
      <c r="AP869" s="353"/>
      <c r="AQ869" s="353"/>
      <c r="AR869" s="353"/>
      <c r="AS869" s="248">
        <f>SUM(AE869:AR869)</f>
        <v>1</v>
      </c>
    </row>
    <row r="870" spans="1:45" outlineLevel="1">
      <c r="A870" s="456"/>
      <c r="B870" s="246" t="s">
        <v>959</v>
      </c>
      <c r="C870" s="243" t="s">
        <v>145</v>
      </c>
      <c r="D870" s="247"/>
      <c r="E870" s="247"/>
      <c r="F870" s="247"/>
      <c r="G870" s="247"/>
      <c r="H870" s="247"/>
      <c r="I870" s="247"/>
      <c r="J870" s="247"/>
      <c r="K870" s="247"/>
      <c r="L870" s="247"/>
      <c r="M870" s="247"/>
      <c r="N870" s="247"/>
      <c r="O870" s="247"/>
      <c r="P870" s="247"/>
      <c r="Q870" s="243"/>
      <c r="R870" s="247"/>
      <c r="S870" s="247"/>
      <c r="T870" s="247"/>
      <c r="U870" s="247"/>
      <c r="V870" s="247"/>
      <c r="W870" s="247"/>
      <c r="X870" s="247"/>
      <c r="Y870" s="247"/>
      <c r="Z870" s="247"/>
      <c r="AA870" s="247"/>
      <c r="AB870" s="247"/>
      <c r="AC870" s="247"/>
      <c r="AD870" s="247"/>
      <c r="AE870" s="354">
        <f>AE869</f>
        <v>1</v>
      </c>
      <c r="AF870" s="354">
        <f t="shared" ref="AF870" si="2525">AF869</f>
        <v>0</v>
      </c>
      <c r="AG870" s="354">
        <f t="shared" ref="AG870" si="2526">AG869</f>
        <v>0</v>
      </c>
      <c r="AH870" s="354">
        <f t="shared" ref="AH870" si="2527">AH869</f>
        <v>0</v>
      </c>
      <c r="AI870" s="354">
        <f t="shared" ref="AI870" si="2528">AI869</f>
        <v>0</v>
      </c>
      <c r="AJ870" s="354">
        <f t="shared" ref="AJ870" si="2529">AJ869</f>
        <v>0</v>
      </c>
      <c r="AK870" s="354">
        <f t="shared" ref="AK870" si="2530">AK869</f>
        <v>0</v>
      </c>
      <c r="AL870" s="354">
        <f t="shared" ref="AL870" si="2531">AL869</f>
        <v>0</v>
      </c>
      <c r="AM870" s="354">
        <f t="shared" ref="AM870" si="2532">AM869</f>
        <v>0</v>
      </c>
      <c r="AN870" s="354">
        <f t="shared" ref="AN870" si="2533">AN869</f>
        <v>0</v>
      </c>
      <c r="AO870" s="354">
        <f t="shared" ref="AO870" si="2534">AO869</f>
        <v>0</v>
      </c>
      <c r="AP870" s="354">
        <f t="shared" ref="AP870" si="2535">AP869</f>
        <v>0</v>
      </c>
      <c r="AQ870" s="354">
        <f t="shared" ref="AQ870" si="2536">AQ869</f>
        <v>0</v>
      </c>
      <c r="AR870" s="354">
        <f t="shared" ref="AR870" si="2537">AR869</f>
        <v>0</v>
      </c>
      <c r="AS870" s="258"/>
    </row>
    <row r="871" spans="1:45" outlineLevel="1">
      <c r="A871" s="456"/>
      <c r="B871" s="246"/>
      <c r="C871" s="243"/>
      <c r="D871" s="243"/>
      <c r="E871" s="243"/>
      <c r="F871" s="243"/>
      <c r="G871" s="243"/>
      <c r="H871" s="243"/>
      <c r="I871" s="243"/>
      <c r="J871" s="243"/>
      <c r="K871" s="243"/>
      <c r="L871" s="243"/>
      <c r="M871" s="243"/>
      <c r="N871" s="243"/>
      <c r="O871" s="243"/>
      <c r="P871" s="243"/>
      <c r="Q871" s="243"/>
      <c r="R871" s="243"/>
      <c r="S871" s="243"/>
      <c r="T871" s="243"/>
      <c r="U871" s="243"/>
      <c r="V871" s="243"/>
      <c r="W871" s="243"/>
      <c r="X871" s="243"/>
      <c r="Y871" s="243"/>
      <c r="Z871" s="243"/>
      <c r="AA871" s="243"/>
      <c r="AB871" s="243"/>
      <c r="AC871" s="243"/>
      <c r="AD871" s="243"/>
      <c r="AE871" s="365"/>
      <c r="AF871" s="368"/>
      <c r="AG871" s="368"/>
      <c r="AH871" s="368"/>
      <c r="AI871" s="368"/>
      <c r="AJ871" s="368"/>
      <c r="AK871" s="368"/>
      <c r="AL871" s="368"/>
      <c r="AM871" s="368"/>
      <c r="AN871" s="368"/>
      <c r="AO871" s="368"/>
      <c r="AP871" s="368"/>
      <c r="AQ871" s="368"/>
      <c r="AR871" s="368"/>
      <c r="AS871" s="258"/>
    </row>
    <row r="872" spans="1:45" hidden="1" outlineLevel="1">
      <c r="A872" s="456">
        <v>23</v>
      </c>
      <c r="B872" s="371" t="s">
        <v>998</v>
      </c>
      <c r="C872" s="243" t="s">
        <v>22</v>
      </c>
      <c r="D872" s="247"/>
      <c r="E872" s="247"/>
      <c r="F872" s="247"/>
      <c r="G872" s="247"/>
      <c r="H872" s="247"/>
      <c r="I872" s="247"/>
      <c r="J872" s="247"/>
      <c r="K872" s="247"/>
      <c r="L872" s="247"/>
      <c r="M872" s="247"/>
      <c r="N872" s="247"/>
      <c r="O872" s="247"/>
      <c r="P872" s="247"/>
      <c r="Q872" s="243"/>
      <c r="R872" s="247"/>
      <c r="S872" s="247"/>
      <c r="T872" s="247"/>
      <c r="U872" s="247"/>
      <c r="V872" s="247"/>
      <c r="W872" s="247"/>
      <c r="X872" s="247"/>
      <c r="Y872" s="247"/>
      <c r="Z872" s="247"/>
      <c r="AA872" s="247"/>
      <c r="AB872" s="247"/>
      <c r="AC872" s="247"/>
      <c r="AD872" s="247"/>
      <c r="AE872" s="358"/>
      <c r="AF872" s="358"/>
      <c r="AG872" s="358"/>
      <c r="AH872" s="358"/>
      <c r="AI872" s="358"/>
      <c r="AJ872" s="358"/>
      <c r="AK872" s="358"/>
      <c r="AL872" s="353"/>
      <c r="AM872" s="353"/>
      <c r="AN872" s="353"/>
      <c r="AO872" s="353"/>
      <c r="AP872" s="353"/>
      <c r="AQ872" s="353"/>
      <c r="AR872" s="353"/>
      <c r="AS872" s="248">
        <f>SUM(AE872:AR872)</f>
        <v>0</v>
      </c>
    </row>
    <row r="873" spans="1:45" hidden="1" outlineLevel="1">
      <c r="A873" s="456"/>
      <c r="B873" s="246" t="s">
        <v>959</v>
      </c>
      <c r="C873" s="243" t="s">
        <v>145</v>
      </c>
      <c r="D873" s="247"/>
      <c r="E873" s="247"/>
      <c r="F873" s="247"/>
      <c r="G873" s="247"/>
      <c r="H873" s="247"/>
      <c r="I873" s="247"/>
      <c r="J873" s="247"/>
      <c r="K873" s="247"/>
      <c r="L873" s="247"/>
      <c r="M873" s="247"/>
      <c r="N873" s="247"/>
      <c r="O873" s="247"/>
      <c r="P873" s="247"/>
      <c r="Q873" s="243"/>
      <c r="R873" s="247"/>
      <c r="S873" s="247"/>
      <c r="T873" s="247"/>
      <c r="U873" s="247"/>
      <c r="V873" s="247"/>
      <c r="W873" s="247"/>
      <c r="X873" s="247"/>
      <c r="Y873" s="247"/>
      <c r="Z873" s="247"/>
      <c r="AA873" s="247"/>
      <c r="AB873" s="247"/>
      <c r="AC873" s="247"/>
      <c r="AD873" s="247"/>
      <c r="AE873" s="354">
        <f>AE872</f>
        <v>0</v>
      </c>
      <c r="AF873" s="354">
        <f t="shared" ref="AF873" si="2538">AF872</f>
        <v>0</v>
      </c>
      <c r="AG873" s="354">
        <f t="shared" ref="AG873" si="2539">AG872</f>
        <v>0</v>
      </c>
      <c r="AH873" s="354">
        <f t="shared" ref="AH873" si="2540">AH872</f>
        <v>0</v>
      </c>
      <c r="AI873" s="354">
        <f t="shared" ref="AI873" si="2541">AI872</f>
        <v>0</v>
      </c>
      <c r="AJ873" s="354">
        <f t="shared" ref="AJ873" si="2542">AJ872</f>
        <v>0</v>
      </c>
      <c r="AK873" s="354">
        <f t="shared" ref="AK873" si="2543">AK872</f>
        <v>0</v>
      </c>
      <c r="AL873" s="354">
        <f t="shared" ref="AL873" si="2544">AL872</f>
        <v>0</v>
      </c>
      <c r="AM873" s="354">
        <f t="shared" ref="AM873" si="2545">AM872</f>
        <v>0</v>
      </c>
      <c r="AN873" s="354">
        <f t="shared" ref="AN873" si="2546">AN872</f>
        <v>0</v>
      </c>
      <c r="AO873" s="354">
        <f t="shared" ref="AO873" si="2547">AO872</f>
        <v>0</v>
      </c>
      <c r="AP873" s="354">
        <f t="shared" ref="AP873" si="2548">AP872</f>
        <v>0</v>
      </c>
      <c r="AQ873" s="354">
        <f t="shared" ref="AQ873" si="2549">AQ872</f>
        <v>0</v>
      </c>
      <c r="AR873" s="354">
        <f t="shared" ref="AR873" si="2550">AR872</f>
        <v>0</v>
      </c>
      <c r="AS873" s="258"/>
    </row>
    <row r="874" spans="1:45" hidden="1" outlineLevel="1">
      <c r="A874" s="456"/>
      <c r="B874" s="373"/>
      <c r="C874" s="243"/>
      <c r="D874" s="243"/>
      <c r="E874" s="243"/>
      <c r="F874" s="243"/>
      <c r="G874" s="243"/>
      <c r="H874" s="243"/>
      <c r="I874" s="243"/>
      <c r="J874" s="243"/>
      <c r="K874" s="243"/>
      <c r="L874" s="243"/>
      <c r="M874" s="243"/>
      <c r="N874" s="243"/>
      <c r="O874" s="243"/>
      <c r="P874" s="243"/>
      <c r="Q874" s="243"/>
      <c r="R874" s="243"/>
      <c r="S874" s="243"/>
      <c r="T874" s="243"/>
      <c r="U874" s="243"/>
      <c r="V874" s="243"/>
      <c r="W874" s="243"/>
      <c r="X874" s="243"/>
      <c r="Y874" s="243"/>
      <c r="Z874" s="243"/>
      <c r="AA874" s="243"/>
      <c r="AB874" s="243"/>
      <c r="AC874" s="243"/>
      <c r="AD874" s="243"/>
      <c r="AE874" s="365"/>
      <c r="AF874" s="368"/>
      <c r="AG874" s="368"/>
      <c r="AH874" s="368"/>
      <c r="AI874" s="368"/>
      <c r="AJ874" s="368"/>
      <c r="AK874" s="368"/>
      <c r="AL874" s="368"/>
      <c r="AM874" s="368"/>
      <c r="AN874" s="368"/>
      <c r="AO874" s="368"/>
      <c r="AP874" s="368"/>
      <c r="AQ874" s="368"/>
      <c r="AR874" s="368"/>
      <c r="AS874" s="258"/>
    </row>
    <row r="875" spans="1:45" hidden="1" outlineLevel="1">
      <c r="A875" s="456">
        <v>24</v>
      </c>
      <c r="B875" s="371" t="s">
        <v>999</v>
      </c>
      <c r="C875" s="243" t="s">
        <v>22</v>
      </c>
      <c r="D875" s="247"/>
      <c r="E875" s="247"/>
      <c r="F875" s="247"/>
      <c r="G875" s="247"/>
      <c r="H875" s="247"/>
      <c r="I875" s="247"/>
      <c r="J875" s="247"/>
      <c r="K875" s="247"/>
      <c r="L875" s="247"/>
      <c r="M875" s="247"/>
      <c r="N875" s="247"/>
      <c r="O875" s="247"/>
      <c r="P875" s="247"/>
      <c r="Q875" s="243"/>
      <c r="R875" s="247"/>
      <c r="S875" s="247"/>
      <c r="T875" s="247"/>
      <c r="U875" s="247"/>
      <c r="V875" s="247"/>
      <c r="W875" s="247"/>
      <c r="X875" s="247"/>
      <c r="Y875" s="247"/>
      <c r="Z875" s="247"/>
      <c r="AA875" s="247"/>
      <c r="AB875" s="247"/>
      <c r="AC875" s="247"/>
      <c r="AD875" s="247"/>
      <c r="AE875" s="358"/>
      <c r="AF875" s="358"/>
      <c r="AG875" s="358"/>
      <c r="AH875" s="358"/>
      <c r="AI875" s="358"/>
      <c r="AJ875" s="358"/>
      <c r="AK875" s="358"/>
      <c r="AL875" s="353"/>
      <c r="AM875" s="353"/>
      <c r="AN875" s="353"/>
      <c r="AO875" s="353"/>
      <c r="AP875" s="353"/>
      <c r="AQ875" s="353"/>
      <c r="AR875" s="353"/>
      <c r="AS875" s="248">
        <f>SUM(AE875:AR875)</f>
        <v>0</v>
      </c>
    </row>
    <row r="876" spans="1:45" hidden="1" outlineLevel="1">
      <c r="A876" s="456"/>
      <c r="B876" s="246" t="s">
        <v>959</v>
      </c>
      <c r="C876" s="243" t="s">
        <v>145</v>
      </c>
      <c r="D876" s="247"/>
      <c r="E876" s="247"/>
      <c r="F876" s="247"/>
      <c r="G876" s="247"/>
      <c r="H876" s="247"/>
      <c r="I876" s="247"/>
      <c r="J876" s="247"/>
      <c r="K876" s="247"/>
      <c r="L876" s="247"/>
      <c r="M876" s="247"/>
      <c r="N876" s="247"/>
      <c r="O876" s="247"/>
      <c r="P876" s="247"/>
      <c r="Q876" s="243"/>
      <c r="R876" s="247"/>
      <c r="S876" s="247"/>
      <c r="T876" s="247"/>
      <c r="U876" s="247"/>
      <c r="V876" s="247"/>
      <c r="W876" s="247"/>
      <c r="X876" s="247"/>
      <c r="Y876" s="247"/>
      <c r="Z876" s="247"/>
      <c r="AA876" s="247"/>
      <c r="AB876" s="247"/>
      <c r="AC876" s="247"/>
      <c r="AD876" s="247"/>
      <c r="AE876" s="354">
        <f>AE875</f>
        <v>0</v>
      </c>
      <c r="AF876" s="354">
        <f t="shared" ref="AF876" si="2551">AF875</f>
        <v>0</v>
      </c>
      <c r="AG876" s="354">
        <f t="shared" ref="AG876" si="2552">AG875</f>
        <v>0</v>
      </c>
      <c r="AH876" s="354">
        <f t="shared" ref="AH876" si="2553">AH875</f>
        <v>0</v>
      </c>
      <c r="AI876" s="354">
        <f t="shared" ref="AI876" si="2554">AI875</f>
        <v>0</v>
      </c>
      <c r="AJ876" s="354">
        <f t="shared" ref="AJ876" si="2555">AJ875</f>
        <v>0</v>
      </c>
      <c r="AK876" s="354">
        <f t="shared" ref="AK876" si="2556">AK875</f>
        <v>0</v>
      </c>
      <c r="AL876" s="354">
        <f t="shared" ref="AL876" si="2557">AL875</f>
        <v>0</v>
      </c>
      <c r="AM876" s="354">
        <f t="shared" ref="AM876" si="2558">AM875</f>
        <v>0</v>
      </c>
      <c r="AN876" s="354">
        <f t="shared" ref="AN876" si="2559">AN875</f>
        <v>0</v>
      </c>
      <c r="AO876" s="354">
        <f t="shared" ref="AO876" si="2560">AO875</f>
        <v>0</v>
      </c>
      <c r="AP876" s="354">
        <f t="shared" ref="AP876" si="2561">AP875</f>
        <v>0</v>
      </c>
      <c r="AQ876" s="354">
        <f t="shared" ref="AQ876" si="2562">AQ875</f>
        <v>0</v>
      </c>
      <c r="AR876" s="354">
        <f t="shared" ref="AR876" si="2563">AR875</f>
        <v>0</v>
      </c>
      <c r="AS876" s="258"/>
    </row>
    <row r="877" spans="1:45" hidden="1" outlineLevel="1">
      <c r="A877" s="456"/>
      <c r="B877" s="246"/>
      <c r="C877" s="243"/>
      <c r="D877" s="243"/>
      <c r="E877" s="243"/>
      <c r="F877" s="243"/>
      <c r="G877" s="243"/>
      <c r="H877" s="243"/>
      <c r="I877" s="243"/>
      <c r="J877" s="243"/>
      <c r="K877" s="243"/>
      <c r="L877" s="243"/>
      <c r="M877" s="243"/>
      <c r="N877" s="243"/>
      <c r="O877" s="243"/>
      <c r="P877" s="243"/>
      <c r="Q877" s="243"/>
      <c r="R877" s="243"/>
      <c r="S877" s="243"/>
      <c r="T877" s="243"/>
      <c r="U877" s="243"/>
      <c r="V877" s="243"/>
      <c r="W877" s="243"/>
      <c r="X877" s="243"/>
      <c r="Y877" s="243"/>
      <c r="Z877" s="243"/>
      <c r="AA877" s="243"/>
      <c r="AB877" s="243"/>
      <c r="AC877" s="243"/>
      <c r="AD877" s="243"/>
      <c r="AE877" s="355"/>
      <c r="AF877" s="368"/>
      <c r="AG877" s="368"/>
      <c r="AH877" s="368"/>
      <c r="AI877" s="368"/>
      <c r="AJ877" s="368"/>
      <c r="AK877" s="368"/>
      <c r="AL877" s="368"/>
      <c r="AM877" s="368"/>
      <c r="AN877" s="368"/>
      <c r="AO877" s="368"/>
      <c r="AP877" s="368"/>
      <c r="AQ877" s="368"/>
      <c r="AR877" s="368"/>
      <c r="AS877" s="258"/>
    </row>
    <row r="878" spans="1:45" ht="15.75" hidden="1" outlineLevel="1">
      <c r="A878" s="456"/>
      <c r="B878" s="240" t="s">
        <v>461</v>
      </c>
      <c r="C878" s="243"/>
      <c r="D878" s="243"/>
      <c r="E878" s="243"/>
      <c r="F878" s="243"/>
      <c r="G878" s="243"/>
      <c r="H878" s="243"/>
      <c r="I878" s="243"/>
      <c r="J878" s="243"/>
      <c r="K878" s="243"/>
      <c r="L878" s="243"/>
      <c r="M878" s="243"/>
      <c r="N878" s="243"/>
      <c r="O878" s="243"/>
      <c r="P878" s="243"/>
      <c r="Q878" s="243"/>
      <c r="R878" s="243"/>
      <c r="S878" s="243"/>
      <c r="T878" s="243"/>
      <c r="U878" s="243"/>
      <c r="V878" s="243"/>
      <c r="W878" s="243"/>
      <c r="X878" s="243"/>
      <c r="Y878" s="243"/>
      <c r="Z878" s="243"/>
      <c r="AA878" s="243"/>
      <c r="AB878" s="243"/>
      <c r="AC878" s="243"/>
      <c r="AD878" s="243"/>
      <c r="AE878" s="355"/>
      <c r="AF878" s="368"/>
      <c r="AG878" s="368"/>
      <c r="AH878" s="368"/>
      <c r="AI878" s="368"/>
      <c r="AJ878" s="368"/>
      <c r="AK878" s="368"/>
      <c r="AL878" s="368"/>
      <c r="AM878" s="368"/>
      <c r="AN878" s="368"/>
      <c r="AO878" s="368"/>
      <c r="AP878" s="368"/>
      <c r="AQ878" s="368"/>
      <c r="AR878" s="368"/>
      <c r="AS878" s="258"/>
    </row>
    <row r="879" spans="1:45" hidden="1" outlineLevel="1">
      <c r="A879" s="456">
        <v>25</v>
      </c>
      <c r="B879" s="371" t="s">
        <v>1000</v>
      </c>
      <c r="C879" s="243" t="s">
        <v>22</v>
      </c>
      <c r="D879" s="247"/>
      <c r="E879" s="247"/>
      <c r="F879" s="247"/>
      <c r="G879" s="247"/>
      <c r="H879" s="247"/>
      <c r="I879" s="247"/>
      <c r="J879" s="247"/>
      <c r="K879" s="247"/>
      <c r="L879" s="247"/>
      <c r="M879" s="247"/>
      <c r="N879" s="247"/>
      <c r="O879" s="247"/>
      <c r="P879" s="247"/>
      <c r="Q879" s="247">
        <v>12</v>
      </c>
      <c r="R879" s="247"/>
      <c r="S879" s="247"/>
      <c r="T879" s="247"/>
      <c r="U879" s="247"/>
      <c r="V879" s="247"/>
      <c r="W879" s="247"/>
      <c r="X879" s="247"/>
      <c r="Y879" s="247"/>
      <c r="Z879" s="247"/>
      <c r="AA879" s="247"/>
      <c r="AB879" s="247"/>
      <c r="AC879" s="247"/>
      <c r="AD879" s="247"/>
      <c r="AE879" s="369"/>
      <c r="AF879" s="358"/>
      <c r="AG879" s="358"/>
      <c r="AH879" s="358"/>
      <c r="AI879" s="358"/>
      <c r="AJ879" s="358"/>
      <c r="AK879" s="358"/>
      <c r="AL879" s="358"/>
      <c r="AM879" s="358"/>
      <c r="AN879" s="358"/>
      <c r="AO879" s="358"/>
      <c r="AP879" s="358"/>
      <c r="AQ879" s="358"/>
      <c r="AR879" s="358"/>
      <c r="AS879" s="248">
        <f>SUM(AE879:AR879)</f>
        <v>0</v>
      </c>
    </row>
    <row r="880" spans="1:45" hidden="1" outlineLevel="1">
      <c r="A880" s="456"/>
      <c r="B880" s="246" t="s">
        <v>959</v>
      </c>
      <c r="C880" s="243" t="s">
        <v>145</v>
      </c>
      <c r="D880" s="247"/>
      <c r="E880" s="247"/>
      <c r="F880" s="247"/>
      <c r="G880" s="247"/>
      <c r="H880" s="247"/>
      <c r="I880" s="247"/>
      <c r="J880" s="247"/>
      <c r="K880" s="247"/>
      <c r="L880" s="247"/>
      <c r="M880" s="247"/>
      <c r="N880" s="247"/>
      <c r="O880" s="247"/>
      <c r="P880" s="247"/>
      <c r="Q880" s="247">
        <f>Q879</f>
        <v>12</v>
      </c>
      <c r="R880" s="247"/>
      <c r="S880" s="247"/>
      <c r="T880" s="247"/>
      <c r="U880" s="247"/>
      <c r="V880" s="247"/>
      <c r="W880" s="247"/>
      <c r="X880" s="247"/>
      <c r="Y880" s="247"/>
      <c r="Z880" s="247"/>
      <c r="AA880" s="247"/>
      <c r="AB880" s="247"/>
      <c r="AC880" s="247"/>
      <c r="AD880" s="247"/>
      <c r="AE880" s="354">
        <f>AE879</f>
        <v>0</v>
      </c>
      <c r="AF880" s="354">
        <f t="shared" ref="AF880" si="2564">AF879</f>
        <v>0</v>
      </c>
      <c r="AG880" s="354">
        <f t="shared" ref="AG880" si="2565">AG879</f>
        <v>0</v>
      </c>
      <c r="AH880" s="354">
        <f t="shared" ref="AH880" si="2566">AH879</f>
        <v>0</v>
      </c>
      <c r="AI880" s="354">
        <f t="shared" ref="AI880" si="2567">AI879</f>
        <v>0</v>
      </c>
      <c r="AJ880" s="354">
        <f t="shared" ref="AJ880" si="2568">AJ879</f>
        <v>0</v>
      </c>
      <c r="AK880" s="354">
        <f t="shared" ref="AK880" si="2569">AK879</f>
        <v>0</v>
      </c>
      <c r="AL880" s="354">
        <f t="shared" ref="AL880" si="2570">AL879</f>
        <v>0</v>
      </c>
      <c r="AM880" s="354">
        <f t="shared" ref="AM880" si="2571">AM879</f>
        <v>0</v>
      </c>
      <c r="AN880" s="354">
        <f t="shared" ref="AN880" si="2572">AN879</f>
        <v>0</v>
      </c>
      <c r="AO880" s="354">
        <f t="shared" ref="AO880" si="2573">AO879</f>
        <v>0</v>
      </c>
      <c r="AP880" s="354">
        <f t="shared" ref="AP880" si="2574">AP879</f>
        <v>0</v>
      </c>
      <c r="AQ880" s="354">
        <f t="shared" ref="AQ880" si="2575">AQ879</f>
        <v>0</v>
      </c>
      <c r="AR880" s="354">
        <f t="shared" ref="AR880" si="2576">AR879</f>
        <v>0</v>
      </c>
      <c r="AS880" s="258"/>
    </row>
    <row r="881" spans="1:45" hidden="1" outlineLevel="1">
      <c r="A881" s="456"/>
      <c r="B881" s="246"/>
      <c r="C881" s="243"/>
      <c r="D881" s="243"/>
      <c r="E881" s="243"/>
      <c r="F881" s="243"/>
      <c r="G881" s="243"/>
      <c r="H881" s="243"/>
      <c r="I881" s="243"/>
      <c r="J881" s="243"/>
      <c r="K881" s="243"/>
      <c r="L881" s="243"/>
      <c r="M881" s="243"/>
      <c r="N881" s="243"/>
      <c r="O881" s="243"/>
      <c r="P881" s="243"/>
      <c r="Q881" s="243"/>
      <c r="R881" s="243"/>
      <c r="S881" s="243"/>
      <c r="T881" s="243"/>
      <c r="U881" s="243"/>
      <c r="V881" s="243"/>
      <c r="W881" s="243"/>
      <c r="X881" s="243"/>
      <c r="Y881" s="243"/>
      <c r="Z881" s="243"/>
      <c r="AA881" s="243"/>
      <c r="AB881" s="243"/>
      <c r="AC881" s="243"/>
      <c r="AD881" s="243"/>
      <c r="AE881" s="355"/>
      <c r="AF881" s="368"/>
      <c r="AG881" s="368"/>
      <c r="AH881" s="368"/>
      <c r="AI881" s="368"/>
      <c r="AJ881" s="368"/>
      <c r="AK881" s="368"/>
      <c r="AL881" s="368"/>
      <c r="AM881" s="368"/>
      <c r="AN881" s="368"/>
      <c r="AO881" s="368"/>
      <c r="AP881" s="368"/>
      <c r="AQ881" s="368"/>
      <c r="AR881" s="368"/>
      <c r="AS881" s="258"/>
    </row>
    <row r="882" spans="1:45" outlineLevel="1">
      <c r="A882" s="456">
        <v>26</v>
      </c>
      <c r="B882" s="371" t="s">
        <v>1001</v>
      </c>
      <c r="C882" s="243" t="s">
        <v>22</v>
      </c>
      <c r="D882" s="247">
        <v>4515.5755739105134</v>
      </c>
      <c r="E882" s="247">
        <v>4515.5755739105134</v>
      </c>
      <c r="F882" s="247">
        <f>E882*E$501/D$501</f>
        <v>4796.4342229492404</v>
      </c>
      <c r="G882" s="247">
        <f t="shared" ref="G882" si="2577">F882*F501/E501</f>
        <v>4796.4342229492404</v>
      </c>
      <c r="H882" s="247"/>
      <c r="I882" s="247"/>
      <c r="J882" s="247"/>
      <c r="K882" s="247"/>
      <c r="L882" s="247"/>
      <c r="M882" s="247"/>
      <c r="N882" s="247"/>
      <c r="O882" s="247"/>
      <c r="P882" s="247"/>
      <c r="Q882" s="247">
        <v>12</v>
      </c>
      <c r="R882" s="247">
        <f>'3-a. Rate Class Allocation'!S12</f>
        <v>0.66948261460089287</v>
      </c>
      <c r="S882" s="247">
        <f>S501/R501*R882</f>
        <v>0.76095846734666062</v>
      </c>
      <c r="T882" s="247">
        <f t="shared" ref="T882:U882" si="2578">T501/S501*S882</f>
        <v>0.76095846734666062</v>
      </c>
      <c r="U882" s="247">
        <f t="shared" si="2578"/>
        <v>0.76095846734666062</v>
      </c>
      <c r="V882" s="247"/>
      <c r="W882" s="247"/>
      <c r="X882" s="247"/>
      <c r="Y882" s="247"/>
      <c r="Z882" s="247"/>
      <c r="AA882" s="247"/>
      <c r="AB882" s="247"/>
      <c r="AC882" s="247"/>
      <c r="AD882" s="247"/>
      <c r="AE882" s="369"/>
      <c r="AF882" s="358">
        <f>'3-a. Rate Class Allocation'!O12</f>
        <v>8.2166733384711699E-2</v>
      </c>
      <c r="AG882" s="358">
        <f>'3-a. Rate Class Allocation'!P12</f>
        <v>0.89305153095108436</v>
      </c>
      <c r="AH882" s="358"/>
      <c r="AI882" s="358"/>
      <c r="AJ882" s="358"/>
      <c r="AK882" s="358"/>
      <c r="AL882" s="358"/>
      <c r="AM882" s="358"/>
      <c r="AN882" s="358"/>
      <c r="AO882" s="358"/>
      <c r="AP882" s="358"/>
      <c r="AQ882" s="358"/>
      <c r="AR882" s="358"/>
      <c r="AS882" s="248">
        <f>SUM(AE882:AR882)</f>
        <v>0.97521826433579606</v>
      </c>
    </row>
    <row r="883" spans="1:45" outlineLevel="1">
      <c r="A883" s="456"/>
      <c r="B883" s="246" t="s">
        <v>959</v>
      </c>
      <c r="C883" s="243" t="s">
        <v>145</v>
      </c>
      <c r="D883" s="247">
        <f>'3-a. Rate Class Allocation'!R13</f>
        <v>776357.45538495341</v>
      </c>
      <c r="E883" s="247">
        <f>D883*E$501/D$501</f>
        <v>824645.14374750969</v>
      </c>
      <c r="F883" s="247">
        <f t="shared" ref="F883:G883" si="2579">E883*F$501/E$501</f>
        <v>824645.14374750969</v>
      </c>
      <c r="G883" s="247">
        <f t="shared" si="2579"/>
        <v>824645.14374750969</v>
      </c>
      <c r="H883" s="247"/>
      <c r="I883" s="247"/>
      <c r="J883" s="247"/>
      <c r="K883" s="247"/>
      <c r="L883" s="247"/>
      <c r="M883" s="247"/>
      <c r="N883" s="247"/>
      <c r="O883" s="247"/>
      <c r="P883" s="247"/>
      <c r="Q883" s="247">
        <f>Q882</f>
        <v>12</v>
      </c>
      <c r="R883" s="247">
        <f>'3-a. Rate Class Allocation'!S13</f>
        <v>115.10333745691283</v>
      </c>
      <c r="S883" s="247">
        <f t="shared" ref="S883:U883" si="2580">S502/R502*R883</f>
        <v>130.8306703526772</v>
      </c>
      <c r="T883" s="247">
        <f t="shared" si="2580"/>
        <v>130.8306703526772</v>
      </c>
      <c r="U883" s="247">
        <f t="shared" si="2580"/>
        <v>130.8306703526772</v>
      </c>
      <c r="V883" s="247"/>
      <c r="W883" s="247"/>
      <c r="X883" s="247"/>
      <c r="Y883" s="247"/>
      <c r="Z883" s="247"/>
      <c r="AA883" s="247"/>
      <c r="AB883" s="247"/>
      <c r="AC883" s="247"/>
      <c r="AD883" s="247"/>
      <c r="AE883" s="354">
        <f>AE882</f>
        <v>0</v>
      </c>
      <c r="AF883" s="354">
        <f t="shared" ref="AF883" si="2581">AF882</f>
        <v>8.2166733384711699E-2</v>
      </c>
      <c r="AG883" s="354">
        <f t="shared" ref="AG883" si="2582">AG882</f>
        <v>0.89305153095108436</v>
      </c>
      <c r="AH883" s="354">
        <f t="shared" ref="AH883" si="2583">AH882</f>
        <v>0</v>
      </c>
      <c r="AI883" s="354">
        <f t="shared" ref="AI883" si="2584">AI882</f>
        <v>0</v>
      </c>
      <c r="AJ883" s="354">
        <f t="shared" ref="AJ883" si="2585">AJ882</f>
        <v>0</v>
      </c>
      <c r="AK883" s="354">
        <f t="shared" ref="AK883" si="2586">AK882</f>
        <v>0</v>
      </c>
      <c r="AL883" s="354">
        <f t="shared" ref="AL883" si="2587">AL882</f>
        <v>0</v>
      </c>
      <c r="AM883" s="354">
        <f t="shared" ref="AM883" si="2588">AM882</f>
        <v>0</v>
      </c>
      <c r="AN883" s="354">
        <f t="shared" ref="AN883" si="2589">AN882</f>
        <v>0</v>
      </c>
      <c r="AO883" s="354">
        <f t="shared" ref="AO883" si="2590">AO882</f>
        <v>0</v>
      </c>
      <c r="AP883" s="354">
        <f t="shared" ref="AP883" si="2591">AP882</f>
        <v>0</v>
      </c>
      <c r="AQ883" s="354">
        <f t="shared" ref="AQ883" si="2592">AQ882</f>
        <v>0</v>
      </c>
      <c r="AR883" s="354">
        <f t="shared" ref="AR883" si="2593">AR882</f>
        <v>0</v>
      </c>
      <c r="AS883" s="258"/>
    </row>
    <row r="884" spans="1:45" outlineLevel="1">
      <c r="A884" s="456"/>
      <c r="B884" s="246"/>
      <c r="C884" s="243"/>
      <c r="D884" s="243"/>
      <c r="E884" s="243"/>
      <c r="F884" s="243"/>
      <c r="G884" s="243"/>
      <c r="H884" s="243"/>
      <c r="I884" s="243"/>
      <c r="J884" s="243"/>
      <c r="K884" s="243"/>
      <c r="L884" s="243"/>
      <c r="M884" s="243"/>
      <c r="N884" s="243"/>
      <c r="O884" s="243"/>
      <c r="P884" s="243"/>
      <c r="Q884" s="243"/>
      <c r="R884" s="243"/>
      <c r="S884" s="243"/>
      <c r="T884" s="243"/>
      <c r="U884" s="243"/>
      <c r="V884" s="243"/>
      <c r="W884" s="243"/>
      <c r="X884" s="243"/>
      <c r="Y884" s="243"/>
      <c r="Z884" s="243"/>
      <c r="AA884" s="243"/>
      <c r="AB884" s="243"/>
      <c r="AC884" s="243"/>
      <c r="AD884" s="243"/>
      <c r="AE884" s="355"/>
      <c r="AF884" s="368"/>
      <c r="AG884" s="368"/>
      <c r="AH884" s="368"/>
      <c r="AI884" s="368"/>
      <c r="AJ884" s="368"/>
      <c r="AK884" s="368"/>
      <c r="AL884" s="368"/>
      <c r="AM884" s="368"/>
      <c r="AN884" s="368"/>
      <c r="AO884" s="368"/>
      <c r="AP884" s="368"/>
      <c r="AQ884" s="368"/>
      <c r="AR884" s="368"/>
      <c r="AS884" s="258"/>
    </row>
    <row r="885" spans="1:45" hidden="1" outlineLevel="1">
      <c r="A885" s="456">
        <v>27</v>
      </c>
      <c r="B885" s="371" t="s">
        <v>1002</v>
      </c>
      <c r="C885" s="243" t="s">
        <v>22</v>
      </c>
      <c r="D885" s="247"/>
      <c r="E885" s="247"/>
      <c r="F885" s="247"/>
      <c r="G885" s="247"/>
      <c r="H885" s="247"/>
      <c r="I885" s="247"/>
      <c r="J885" s="247"/>
      <c r="K885" s="247"/>
      <c r="L885" s="247"/>
      <c r="M885" s="247"/>
      <c r="N885" s="247"/>
      <c r="O885" s="247"/>
      <c r="P885" s="247"/>
      <c r="Q885" s="247">
        <v>12</v>
      </c>
      <c r="R885" s="247"/>
      <c r="S885" s="247"/>
      <c r="T885" s="247"/>
      <c r="U885" s="247"/>
      <c r="V885" s="247"/>
      <c r="W885" s="247"/>
      <c r="X885" s="247"/>
      <c r="Y885" s="247"/>
      <c r="Z885" s="247"/>
      <c r="AA885" s="247"/>
      <c r="AB885" s="247"/>
      <c r="AC885" s="247"/>
      <c r="AD885" s="247"/>
      <c r="AE885" s="369"/>
      <c r="AF885" s="358"/>
      <c r="AG885" s="358"/>
      <c r="AH885" s="358"/>
      <c r="AI885" s="358"/>
      <c r="AJ885" s="358"/>
      <c r="AK885" s="358"/>
      <c r="AL885" s="358"/>
      <c r="AM885" s="358"/>
      <c r="AN885" s="358"/>
      <c r="AO885" s="358"/>
      <c r="AP885" s="358"/>
      <c r="AQ885" s="358"/>
      <c r="AR885" s="358"/>
      <c r="AS885" s="248">
        <f>SUM(AE885:AR885)</f>
        <v>0</v>
      </c>
    </row>
    <row r="886" spans="1:45" hidden="1" outlineLevel="1">
      <c r="A886" s="456"/>
      <c r="B886" s="246" t="s">
        <v>959</v>
      </c>
      <c r="C886" s="243" t="s">
        <v>145</v>
      </c>
      <c r="D886" s="247"/>
      <c r="E886" s="247"/>
      <c r="F886" s="247"/>
      <c r="G886" s="247"/>
      <c r="H886" s="247"/>
      <c r="I886" s="247"/>
      <c r="J886" s="247"/>
      <c r="K886" s="247"/>
      <c r="L886" s="247"/>
      <c r="M886" s="247"/>
      <c r="N886" s="247"/>
      <c r="O886" s="247"/>
      <c r="P886" s="247"/>
      <c r="Q886" s="247">
        <f>Q885</f>
        <v>12</v>
      </c>
      <c r="R886" s="247"/>
      <c r="S886" s="247"/>
      <c r="T886" s="247"/>
      <c r="U886" s="247"/>
      <c r="V886" s="247"/>
      <c r="W886" s="247"/>
      <c r="X886" s="247"/>
      <c r="Y886" s="247"/>
      <c r="Z886" s="247"/>
      <c r="AA886" s="247"/>
      <c r="AB886" s="247"/>
      <c r="AC886" s="247"/>
      <c r="AD886" s="247"/>
      <c r="AE886" s="354">
        <f>AE885</f>
        <v>0</v>
      </c>
      <c r="AF886" s="354">
        <f t="shared" ref="AF886" si="2594">AF885</f>
        <v>0</v>
      </c>
      <c r="AG886" s="354">
        <f t="shared" ref="AG886" si="2595">AG885</f>
        <v>0</v>
      </c>
      <c r="AH886" s="354">
        <f t="shared" ref="AH886" si="2596">AH885</f>
        <v>0</v>
      </c>
      <c r="AI886" s="354">
        <f t="shared" ref="AI886" si="2597">AI885</f>
        <v>0</v>
      </c>
      <c r="AJ886" s="354">
        <f t="shared" ref="AJ886" si="2598">AJ885</f>
        <v>0</v>
      </c>
      <c r="AK886" s="354">
        <f t="shared" ref="AK886" si="2599">AK885</f>
        <v>0</v>
      </c>
      <c r="AL886" s="354">
        <f t="shared" ref="AL886" si="2600">AL885</f>
        <v>0</v>
      </c>
      <c r="AM886" s="354">
        <f t="shared" ref="AM886" si="2601">AM885</f>
        <v>0</v>
      </c>
      <c r="AN886" s="354">
        <f t="shared" ref="AN886" si="2602">AN885</f>
        <v>0</v>
      </c>
      <c r="AO886" s="354">
        <f t="shared" ref="AO886" si="2603">AO885</f>
        <v>0</v>
      </c>
      <c r="AP886" s="354">
        <f t="shared" ref="AP886" si="2604">AP885</f>
        <v>0</v>
      </c>
      <c r="AQ886" s="354">
        <f t="shared" ref="AQ886" si="2605">AQ885</f>
        <v>0</v>
      </c>
      <c r="AR886" s="354">
        <f t="shared" ref="AR886" si="2606">AR885</f>
        <v>0</v>
      </c>
      <c r="AS886" s="258"/>
    </row>
    <row r="887" spans="1:45" hidden="1" outlineLevel="1">
      <c r="A887" s="456"/>
      <c r="B887" s="246"/>
      <c r="C887" s="243"/>
      <c r="D887" s="243"/>
      <c r="E887" s="243"/>
      <c r="F887" s="243"/>
      <c r="G887" s="243"/>
      <c r="H887" s="243"/>
      <c r="I887" s="243"/>
      <c r="J887" s="243"/>
      <c r="K887" s="243"/>
      <c r="L887" s="243"/>
      <c r="M887" s="243"/>
      <c r="N887" s="243"/>
      <c r="O887" s="243"/>
      <c r="P887" s="243"/>
      <c r="Q887" s="243"/>
      <c r="R887" s="243"/>
      <c r="S887" s="243"/>
      <c r="T887" s="243"/>
      <c r="U887" s="243"/>
      <c r="V887" s="243"/>
      <c r="W887" s="243"/>
      <c r="X887" s="243"/>
      <c r="Y887" s="243"/>
      <c r="Z887" s="243"/>
      <c r="AA887" s="243"/>
      <c r="AB887" s="243"/>
      <c r="AC887" s="243"/>
      <c r="AD887" s="243"/>
      <c r="AE887" s="355"/>
      <c r="AF887" s="368"/>
      <c r="AG887" s="368"/>
      <c r="AH887" s="368"/>
      <c r="AI887" s="368"/>
      <c r="AJ887" s="368"/>
      <c r="AK887" s="368"/>
      <c r="AL887" s="368"/>
      <c r="AM887" s="368"/>
      <c r="AN887" s="368"/>
      <c r="AO887" s="368"/>
      <c r="AP887" s="368"/>
      <c r="AQ887" s="368"/>
      <c r="AR887" s="368"/>
      <c r="AS887" s="258"/>
    </row>
    <row r="888" spans="1:45" ht="30" hidden="1" outlineLevel="1">
      <c r="A888" s="456">
        <v>28</v>
      </c>
      <c r="B888" s="371" t="s">
        <v>1003</v>
      </c>
      <c r="C888" s="243" t="s">
        <v>22</v>
      </c>
      <c r="D888" s="247"/>
      <c r="E888" s="247"/>
      <c r="F888" s="247"/>
      <c r="G888" s="247"/>
      <c r="H888" s="247"/>
      <c r="I888" s="247"/>
      <c r="J888" s="247"/>
      <c r="K888" s="247"/>
      <c r="L888" s="247"/>
      <c r="M888" s="247"/>
      <c r="N888" s="247"/>
      <c r="O888" s="247"/>
      <c r="P888" s="247"/>
      <c r="Q888" s="247">
        <v>12</v>
      </c>
      <c r="R888" s="247"/>
      <c r="S888" s="247"/>
      <c r="T888" s="247"/>
      <c r="U888" s="247"/>
      <c r="V888" s="247"/>
      <c r="W888" s="247"/>
      <c r="X888" s="247"/>
      <c r="Y888" s="247"/>
      <c r="Z888" s="247"/>
      <c r="AA888" s="247"/>
      <c r="AB888" s="247"/>
      <c r="AC888" s="247"/>
      <c r="AD888" s="247"/>
      <c r="AE888" s="369"/>
      <c r="AF888" s="358"/>
      <c r="AG888" s="358"/>
      <c r="AH888" s="358"/>
      <c r="AI888" s="358"/>
      <c r="AJ888" s="358"/>
      <c r="AK888" s="358"/>
      <c r="AL888" s="358"/>
      <c r="AM888" s="358"/>
      <c r="AN888" s="358"/>
      <c r="AO888" s="358"/>
      <c r="AP888" s="358"/>
      <c r="AQ888" s="358"/>
      <c r="AR888" s="358"/>
      <c r="AS888" s="248">
        <f>SUM(AE888:AR888)</f>
        <v>0</v>
      </c>
    </row>
    <row r="889" spans="1:45" hidden="1" outlineLevel="1">
      <c r="A889" s="456"/>
      <c r="B889" s="246" t="s">
        <v>959</v>
      </c>
      <c r="C889" s="243" t="s">
        <v>145</v>
      </c>
      <c r="D889" s="247"/>
      <c r="E889" s="247"/>
      <c r="F889" s="247"/>
      <c r="G889" s="247"/>
      <c r="H889" s="247"/>
      <c r="I889" s="247"/>
      <c r="J889" s="247"/>
      <c r="K889" s="247"/>
      <c r="L889" s="247"/>
      <c r="M889" s="247"/>
      <c r="N889" s="247"/>
      <c r="O889" s="247"/>
      <c r="P889" s="247"/>
      <c r="Q889" s="247">
        <f>Q888</f>
        <v>12</v>
      </c>
      <c r="R889" s="247"/>
      <c r="S889" s="247"/>
      <c r="T889" s="247"/>
      <c r="U889" s="247"/>
      <c r="V889" s="247"/>
      <c r="W889" s="247"/>
      <c r="X889" s="247"/>
      <c r="Y889" s="247"/>
      <c r="Z889" s="247"/>
      <c r="AA889" s="247"/>
      <c r="AB889" s="247"/>
      <c r="AC889" s="247"/>
      <c r="AD889" s="247"/>
      <c r="AE889" s="354">
        <f>AE888</f>
        <v>0</v>
      </c>
      <c r="AF889" s="354">
        <f t="shared" ref="AF889" si="2607">AF888</f>
        <v>0</v>
      </c>
      <c r="AG889" s="354">
        <f t="shared" ref="AG889" si="2608">AG888</f>
        <v>0</v>
      </c>
      <c r="AH889" s="354">
        <f t="shared" ref="AH889" si="2609">AH888</f>
        <v>0</v>
      </c>
      <c r="AI889" s="354">
        <f t="shared" ref="AI889" si="2610">AI888</f>
        <v>0</v>
      </c>
      <c r="AJ889" s="354">
        <f t="shared" ref="AJ889" si="2611">AJ888</f>
        <v>0</v>
      </c>
      <c r="AK889" s="354">
        <f t="shared" ref="AK889" si="2612">AK888</f>
        <v>0</v>
      </c>
      <c r="AL889" s="354">
        <f t="shared" ref="AL889" si="2613">AL888</f>
        <v>0</v>
      </c>
      <c r="AM889" s="354">
        <f t="shared" ref="AM889" si="2614">AM888</f>
        <v>0</v>
      </c>
      <c r="AN889" s="354">
        <f t="shared" ref="AN889" si="2615">AN888</f>
        <v>0</v>
      </c>
      <c r="AO889" s="354">
        <f t="shared" ref="AO889" si="2616">AO888</f>
        <v>0</v>
      </c>
      <c r="AP889" s="354">
        <f t="shared" ref="AP889" si="2617">AP888</f>
        <v>0</v>
      </c>
      <c r="AQ889" s="354">
        <f t="shared" ref="AQ889" si="2618">AQ888</f>
        <v>0</v>
      </c>
      <c r="AR889" s="354">
        <f t="shared" ref="AR889" si="2619">AR888</f>
        <v>0</v>
      </c>
      <c r="AS889" s="258"/>
    </row>
    <row r="890" spans="1:45" hidden="1" outlineLevel="1">
      <c r="A890" s="456"/>
      <c r="B890" s="246"/>
      <c r="C890" s="243"/>
      <c r="D890" s="243"/>
      <c r="E890" s="243"/>
      <c r="F890" s="243"/>
      <c r="G890" s="243"/>
      <c r="H890" s="243"/>
      <c r="I890" s="243"/>
      <c r="J890" s="243"/>
      <c r="K890" s="243"/>
      <c r="L890" s="243"/>
      <c r="M890" s="243"/>
      <c r="N890" s="243"/>
      <c r="O890" s="243"/>
      <c r="P890" s="243"/>
      <c r="Q890" s="243"/>
      <c r="R890" s="243"/>
      <c r="S890" s="243"/>
      <c r="T890" s="243"/>
      <c r="U890" s="243"/>
      <c r="V890" s="243"/>
      <c r="W890" s="243"/>
      <c r="X890" s="243"/>
      <c r="Y890" s="243"/>
      <c r="Z890" s="243"/>
      <c r="AA890" s="243"/>
      <c r="AB890" s="243"/>
      <c r="AC890" s="243"/>
      <c r="AD890" s="243"/>
      <c r="AE890" s="355"/>
      <c r="AF890" s="368"/>
      <c r="AG890" s="368"/>
      <c r="AH890" s="368"/>
      <c r="AI890" s="368"/>
      <c r="AJ890" s="368"/>
      <c r="AK890" s="368"/>
      <c r="AL890" s="368"/>
      <c r="AM890" s="368"/>
      <c r="AN890" s="368"/>
      <c r="AO890" s="368"/>
      <c r="AP890" s="368"/>
      <c r="AQ890" s="368"/>
      <c r="AR890" s="368"/>
      <c r="AS890" s="258"/>
    </row>
    <row r="891" spans="1:45" ht="30" hidden="1" outlineLevel="1">
      <c r="A891" s="456">
        <v>29</v>
      </c>
      <c r="B891" s="371" t="s">
        <v>1004</v>
      </c>
      <c r="C891" s="243" t="s">
        <v>22</v>
      </c>
      <c r="D891" s="247"/>
      <c r="E891" s="247"/>
      <c r="F891" s="247"/>
      <c r="G891" s="247"/>
      <c r="H891" s="247"/>
      <c r="I891" s="247"/>
      <c r="J891" s="247"/>
      <c r="K891" s="247"/>
      <c r="L891" s="247"/>
      <c r="M891" s="247"/>
      <c r="N891" s="247"/>
      <c r="O891" s="247"/>
      <c r="P891" s="247"/>
      <c r="Q891" s="247">
        <v>3</v>
      </c>
      <c r="R891" s="247"/>
      <c r="S891" s="247"/>
      <c r="T891" s="247"/>
      <c r="U891" s="247"/>
      <c r="V891" s="247"/>
      <c r="W891" s="247"/>
      <c r="X891" s="247"/>
      <c r="Y891" s="247"/>
      <c r="Z891" s="247"/>
      <c r="AA891" s="247"/>
      <c r="AB891" s="247"/>
      <c r="AC891" s="247"/>
      <c r="AD891" s="247"/>
      <c r="AE891" s="369"/>
      <c r="AF891" s="358"/>
      <c r="AG891" s="358"/>
      <c r="AH891" s="358"/>
      <c r="AI891" s="358"/>
      <c r="AJ891" s="358"/>
      <c r="AK891" s="358"/>
      <c r="AL891" s="358"/>
      <c r="AM891" s="358"/>
      <c r="AN891" s="358"/>
      <c r="AO891" s="358"/>
      <c r="AP891" s="358"/>
      <c r="AQ891" s="358"/>
      <c r="AR891" s="358"/>
      <c r="AS891" s="248">
        <f>SUM(AE891:AR891)</f>
        <v>0</v>
      </c>
    </row>
    <row r="892" spans="1:45" hidden="1" outlineLevel="1">
      <c r="A892" s="456"/>
      <c r="B892" s="246" t="s">
        <v>959</v>
      </c>
      <c r="C892" s="243" t="s">
        <v>145</v>
      </c>
      <c r="D892" s="247"/>
      <c r="E892" s="247"/>
      <c r="F892" s="247"/>
      <c r="G892" s="247"/>
      <c r="H892" s="247"/>
      <c r="I892" s="247"/>
      <c r="J892" s="247"/>
      <c r="K892" s="247"/>
      <c r="L892" s="247"/>
      <c r="M892" s="247"/>
      <c r="N892" s="247"/>
      <c r="O892" s="247"/>
      <c r="P892" s="247"/>
      <c r="Q892" s="247">
        <f>Q891</f>
        <v>3</v>
      </c>
      <c r="R892" s="247"/>
      <c r="S892" s="247"/>
      <c r="T892" s="247"/>
      <c r="U892" s="247"/>
      <c r="V892" s="247"/>
      <c r="W892" s="247"/>
      <c r="X892" s="247"/>
      <c r="Y892" s="247"/>
      <c r="Z892" s="247"/>
      <c r="AA892" s="247"/>
      <c r="AB892" s="247"/>
      <c r="AC892" s="247"/>
      <c r="AD892" s="247"/>
      <c r="AE892" s="354">
        <f>AE891</f>
        <v>0</v>
      </c>
      <c r="AF892" s="354">
        <f t="shared" ref="AF892" si="2620">AF891</f>
        <v>0</v>
      </c>
      <c r="AG892" s="354">
        <f t="shared" ref="AG892" si="2621">AG891</f>
        <v>0</v>
      </c>
      <c r="AH892" s="354">
        <f t="shared" ref="AH892" si="2622">AH891</f>
        <v>0</v>
      </c>
      <c r="AI892" s="354">
        <f t="shared" ref="AI892" si="2623">AI891</f>
        <v>0</v>
      </c>
      <c r="AJ892" s="354">
        <f t="shared" ref="AJ892" si="2624">AJ891</f>
        <v>0</v>
      </c>
      <c r="AK892" s="354">
        <f t="shared" ref="AK892" si="2625">AK891</f>
        <v>0</v>
      </c>
      <c r="AL892" s="354">
        <f t="shared" ref="AL892" si="2626">AL891</f>
        <v>0</v>
      </c>
      <c r="AM892" s="354">
        <f t="shared" ref="AM892" si="2627">AM891</f>
        <v>0</v>
      </c>
      <c r="AN892" s="354">
        <f t="shared" ref="AN892" si="2628">AN891</f>
        <v>0</v>
      </c>
      <c r="AO892" s="354">
        <f t="shared" ref="AO892" si="2629">AO891</f>
        <v>0</v>
      </c>
      <c r="AP892" s="354">
        <f t="shared" ref="AP892" si="2630">AP891</f>
        <v>0</v>
      </c>
      <c r="AQ892" s="354">
        <f t="shared" ref="AQ892" si="2631">AQ891</f>
        <v>0</v>
      </c>
      <c r="AR892" s="354">
        <f t="shared" ref="AR892" si="2632">AR891</f>
        <v>0</v>
      </c>
      <c r="AS892" s="258"/>
    </row>
    <row r="893" spans="1:45" hidden="1" outlineLevel="1">
      <c r="A893" s="456"/>
      <c r="B893" s="246"/>
      <c r="C893" s="243"/>
      <c r="D893" s="243"/>
      <c r="E893" s="243"/>
      <c r="F893" s="243"/>
      <c r="G893" s="243"/>
      <c r="H893" s="243"/>
      <c r="I893" s="243"/>
      <c r="J893" s="243"/>
      <c r="K893" s="243"/>
      <c r="L893" s="243"/>
      <c r="M893" s="243"/>
      <c r="N893" s="243"/>
      <c r="O893" s="243"/>
      <c r="P893" s="243"/>
      <c r="Q893" s="243"/>
      <c r="R893" s="243"/>
      <c r="S893" s="243"/>
      <c r="T893" s="243"/>
      <c r="U893" s="243"/>
      <c r="V893" s="243"/>
      <c r="W893" s="243"/>
      <c r="X893" s="243"/>
      <c r="Y893" s="243"/>
      <c r="Z893" s="243"/>
      <c r="AA893" s="243"/>
      <c r="AB893" s="243"/>
      <c r="AC893" s="243"/>
      <c r="AD893" s="243"/>
      <c r="AE893" s="355"/>
      <c r="AF893" s="368"/>
      <c r="AG893" s="368"/>
      <c r="AH893" s="368"/>
      <c r="AI893" s="368"/>
      <c r="AJ893" s="368"/>
      <c r="AK893" s="368"/>
      <c r="AL893" s="368"/>
      <c r="AM893" s="368"/>
      <c r="AN893" s="368"/>
      <c r="AO893" s="368"/>
      <c r="AP893" s="368"/>
      <c r="AQ893" s="368"/>
      <c r="AR893" s="368"/>
      <c r="AS893" s="258"/>
    </row>
    <row r="894" spans="1:45" ht="30" hidden="1" outlineLevel="1">
      <c r="A894" s="456">
        <v>30</v>
      </c>
      <c r="B894" s="371" t="s">
        <v>1005</v>
      </c>
      <c r="C894" s="243" t="s">
        <v>22</v>
      </c>
      <c r="D894" s="247"/>
      <c r="E894" s="247"/>
      <c r="F894" s="247"/>
      <c r="G894" s="247"/>
      <c r="H894" s="247"/>
      <c r="I894" s="247"/>
      <c r="J894" s="247"/>
      <c r="K894" s="247"/>
      <c r="L894" s="247"/>
      <c r="M894" s="247"/>
      <c r="N894" s="247"/>
      <c r="O894" s="247"/>
      <c r="P894" s="247"/>
      <c r="Q894" s="247">
        <v>12</v>
      </c>
      <c r="R894" s="247"/>
      <c r="S894" s="247"/>
      <c r="T894" s="247"/>
      <c r="U894" s="247"/>
      <c r="V894" s="247"/>
      <c r="W894" s="247"/>
      <c r="X894" s="247"/>
      <c r="Y894" s="247"/>
      <c r="Z894" s="247"/>
      <c r="AA894" s="247"/>
      <c r="AB894" s="247"/>
      <c r="AC894" s="247"/>
      <c r="AD894" s="247"/>
      <c r="AE894" s="369"/>
      <c r="AF894" s="358"/>
      <c r="AG894" s="358"/>
      <c r="AH894" s="358"/>
      <c r="AI894" s="358"/>
      <c r="AJ894" s="358"/>
      <c r="AK894" s="358"/>
      <c r="AL894" s="358"/>
      <c r="AM894" s="358"/>
      <c r="AN894" s="358"/>
      <c r="AO894" s="358"/>
      <c r="AP894" s="358"/>
      <c r="AQ894" s="358"/>
      <c r="AR894" s="358"/>
      <c r="AS894" s="248">
        <f>SUM(AE894:AR894)</f>
        <v>0</v>
      </c>
    </row>
    <row r="895" spans="1:45" hidden="1" outlineLevel="1">
      <c r="A895" s="456"/>
      <c r="B895" s="246" t="s">
        <v>959</v>
      </c>
      <c r="C895" s="243" t="s">
        <v>145</v>
      </c>
      <c r="D895" s="247"/>
      <c r="E895" s="247"/>
      <c r="F895" s="247"/>
      <c r="G895" s="247"/>
      <c r="H895" s="247"/>
      <c r="I895" s="247"/>
      <c r="J895" s="247"/>
      <c r="K895" s="247"/>
      <c r="L895" s="247"/>
      <c r="M895" s="247"/>
      <c r="N895" s="247"/>
      <c r="O895" s="247"/>
      <c r="P895" s="247"/>
      <c r="Q895" s="247">
        <f>Q894</f>
        <v>12</v>
      </c>
      <c r="R895" s="247"/>
      <c r="S895" s="247"/>
      <c r="T895" s="247"/>
      <c r="U895" s="247"/>
      <c r="V895" s="247"/>
      <c r="W895" s="247"/>
      <c r="X895" s="247"/>
      <c r="Y895" s="247"/>
      <c r="Z895" s="247"/>
      <c r="AA895" s="247"/>
      <c r="AB895" s="247"/>
      <c r="AC895" s="247"/>
      <c r="AD895" s="247"/>
      <c r="AE895" s="354">
        <f>AE894</f>
        <v>0</v>
      </c>
      <c r="AF895" s="354">
        <f t="shared" ref="AF895" si="2633">AF894</f>
        <v>0</v>
      </c>
      <c r="AG895" s="354">
        <f t="shared" ref="AG895" si="2634">AG894</f>
        <v>0</v>
      </c>
      <c r="AH895" s="354">
        <f t="shared" ref="AH895" si="2635">AH894</f>
        <v>0</v>
      </c>
      <c r="AI895" s="354">
        <f t="shared" ref="AI895" si="2636">AI894</f>
        <v>0</v>
      </c>
      <c r="AJ895" s="354">
        <f t="shared" ref="AJ895" si="2637">AJ894</f>
        <v>0</v>
      </c>
      <c r="AK895" s="354">
        <f t="shared" ref="AK895" si="2638">AK894</f>
        <v>0</v>
      </c>
      <c r="AL895" s="354">
        <f t="shared" ref="AL895" si="2639">AL894</f>
        <v>0</v>
      </c>
      <c r="AM895" s="354">
        <f t="shared" ref="AM895" si="2640">AM894</f>
        <v>0</v>
      </c>
      <c r="AN895" s="354">
        <f t="shared" ref="AN895" si="2641">AN894</f>
        <v>0</v>
      </c>
      <c r="AO895" s="354">
        <f t="shared" ref="AO895" si="2642">AO894</f>
        <v>0</v>
      </c>
      <c r="AP895" s="354">
        <f t="shared" ref="AP895" si="2643">AP894</f>
        <v>0</v>
      </c>
      <c r="AQ895" s="354">
        <f t="shared" ref="AQ895" si="2644">AQ894</f>
        <v>0</v>
      </c>
      <c r="AR895" s="354">
        <f t="shared" ref="AR895" si="2645">AR894</f>
        <v>0</v>
      </c>
      <c r="AS895" s="258"/>
    </row>
    <row r="896" spans="1:45" hidden="1" outlineLevel="1">
      <c r="A896" s="456"/>
      <c r="B896" s="246"/>
      <c r="C896" s="243"/>
      <c r="D896" s="243"/>
      <c r="E896" s="243"/>
      <c r="F896" s="243"/>
      <c r="G896" s="243"/>
      <c r="H896" s="243"/>
      <c r="I896" s="243"/>
      <c r="J896" s="243"/>
      <c r="K896" s="243"/>
      <c r="L896" s="243"/>
      <c r="M896" s="243"/>
      <c r="N896" s="243"/>
      <c r="O896" s="243"/>
      <c r="P896" s="243"/>
      <c r="Q896" s="243"/>
      <c r="R896" s="243"/>
      <c r="S896" s="243"/>
      <c r="T896" s="243"/>
      <c r="U896" s="243"/>
      <c r="V896" s="243"/>
      <c r="W896" s="243"/>
      <c r="X896" s="243"/>
      <c r="Y896" s="243"/>
      <c r="Z896" s="243"/>
      <c r="AA896" s="243"/>
      <c r="AB896" s="243"/>
      <c r="AC896" s="243"/>
      <c r="AD896" s="243"/>
      <c r="AE896" s="355"/>
      <c r="AF896" s="368"/>
      <c r="AG896" s="368"/>
      <c r="AH896" s="368"/>
      <c r="AI896" s="368"/>
      <c r="AJ896" s="368"/>
      <c r="AK896" s="368"/>
      <c r="AL896" s="368"/>
      <c r="AM896" s="368"/>
      <c r="AN896" s="368"/>
      <c r="AO896" s="368"/>
      <c r="AP896" s="368"/>
      <c r="AQ896" s="368"/>
      <c r="AR896" s="368"/>
      <c r="AS896" s="258"/>
    </row>
    <row r="897" spans="1:45" hidden="1" outlineLevel="1">
      <c r="A897" s="456">
        <v>31</v>
      </c>
      <c r="B897" s="371" t="s">
        <v>1006</v>
      </c>
      <c r="C897" s="243" t="s">
        <v>22</v>
      </c>
      <c r="D897" s="247"/>
      <c r="E897" s="247"/>
      <c r="F897" s="247"/>
      <c r="G897" s="247"/>
      <c r="H897" s="247"/>
      <c r="I897" s="247"/>
      <c r="J897" s="247"/>
      <c r="K897" s="247"/>
      <c r="L897" s="247"/>
      <c r="M897" s="247"/>
      <c r="N897" s="247"/>
      <c r="O897" s="247"/>
      <c r="P897" s="247"/>
      <c r="Q897" s="247">
        <v>12</v>
      </c>
      <c r="R897" s="247"/>
      <c r="S897" s="247"/>
      <c r="T897" s="247"/>
      <c r="U897" s="247"/>
      <c r="V897" s="247"/>
      <c r="W897" s="247"/>
      <c r="X897" s="247"/>
      <c r="Y897" s="247"/>
      <c r="Z897" s="247"/>
      <c r="AA897" s="247"/>
      <c r="AB897" s="247"/>
      <c r="AC897" s="247"/>
      <c r="AD897" s="247"/>
      <c r="AE897" s="369"/>
      <c r="AF897" s="358"/>
      <c r="AG897" s="358"/>
      <c r="AH897" s="358"/>
      <c r="AI897" s="358"/>
      <c r="AJ897" s="358"/>
      <c r="AK897" s="358"/>
      <c r="AL897" s="358"/>
      <c r="AM897" s="358"/>
      <c r="AN897" s="358"/>
      <c r="AO897" s="358"/>
      <c r="AP897" s="358"/>
      <c r="AQ897" s="358"/>
      <c r="AR897" s="358"/>
      <c r="AS897" s="248">
        <f>SUM(AE897:AR897)</f>
        <v>0</v>
      </c>
    </row>
    <row r="898" spans="1:45" hidden="1" outlineLevel="1">
      <c r="A898" s="456"/>
      <c r="B898" s="246" t="s">
        <v>959</v>
      </c>
      <c r="C898" s="243" t="s">
        <v>145</v>
      </c>
      <c r="D898" s="247"/>
      <c r="E898" s="247"/>
      <c r="F898" s="247"/>
      <c r="G898" s="247"/>
      <c r="H898" s="247"/>
      <c r="I898" s="247"/>
      <c r="J898" s="247"/>
      <c r="K898" s="247"/>
      <c r="L898" s="247"/>
      <c r="M898" s="247"/>
      <c r="N898" s="247"/>
      <c r="O898" s="247"/>
      <c r="P898" s="247"/>
      <c r="Q898" s="247">
        <f>Q897</f>
        <v>12</v>
      </c>
      <c r="R898" s="247"/>
      <c r="S898" s="247"/>
      <c r="T898" s="247"/>
      <c r="U898" s="247"/>
      <c r="V898" s="247"/>
      <c r="W898" s="247"/>
      <c r="X898" s="247"/>
      <c r="Y898" s="247"/>
      <c r="Z898" s="247"/>
      <c r="AA898" s="247"/>
      <c r="AB898" s="247"/>
      <c r="AC898" s="247"/>
      <c r="AD898" s="247"/>
      <c r="AE898" s="354">
        <f>AE897</f>
        <v>0</v>
      </c>
      <c r="AF898" s="354">
        <f t="shared" ref="AF898" si="2646">AF897</f>
        <v>0</v>
      </c>
      <c r="AG898" s="354">
        <f t="shared" ref="AG898" si="2647">AG897</f>
        <v>0</v>
      </c>
      <c r="AH898" s="354">
        <f t="shared" ref="AH898" si="2648">AH897</f>
        <v>0</v>
      </c>
      <c r="AI898" s="354">
        <f t="shared" ref="AI898" si="2649">AI897</f>
        <v>0</v>
      </c>
      <c r="AJ898" s="354">
        <f t="shared" ref="AJ898" si="2650">AJ897</f>
        <v>0</v>
      </c>
      <c r="AK898" s="354">
        <f t="shared" ref="AK898" si="2651">AK897</f>
        <v>0</v>
      </c>
      <c r="AL898" s="354">
        <f t="shared" ref="AL898" si="2652">AL897</f>
        <v>0</v>
      </c>
      <c r="AM898" s="354">
        <f t="shared" ref="AM898" si="2653">AM897</f>
        <v>0</v>
      </c>
      <c r="AN898" s="354">
        <f t="shared" ref="AN898" si="2654">AN897</f>
        <v>0</v>
      </c>
      <c r="AO898" s="354">
        <f t="shared" ref="AO898" si="2655">AO897</f>
        <v>0</v>
      </c>
      <c r="AP898" s="354">
        <f t="shared" ref="AP898" si="2656">AP897</f>
        <v>0</v>
      </c>
      <c r="AQ898" s="354">
        <f t="shared" ref="AQ898" si="2657">AQ897</f>
        <v>0</v>
      </c>
      <c r="AR898" s="354">
        <f t="shared" ref="AR898" si="2658">AR897</f>
        <v>0</v>
      </c>
      <c r="AS898" s="258"/>
    </row>
    <row r="899" spans="1:45" hidden="1" outlineLevel="1">
      <c r="A899" s="456"/>
      <c r="B899" s="371"/>
      <c r="C899" s="243"/>
      <c r="D899" s="243"/>
      <c r="E899" s="243"/>
      <c r="F899" s="243"/>
      <c r="G899" s="243"/>
      <c r="H899" s="243"/>
      <c r="I899" s="243"/>
      <c r="J899" s="243"/>
      <c r="K899" s="243"/>
      <c r="L899" s="243"/>
      <c r="M899" s="243"/>
      <c r="N899" s="243"/>
      <c r="O899" s="243"/>
      <c r="P899" s="243"/>
      <c r="Q899" s="243"/>
      <c r="R899" s="243"/>
      <c r="S899" s="243"/>
      <c r="T899" s="243"/>
      <c r="U899" s="243"/>
      <c r="V899" s="243"/>
      <c r="W899" s="243"/>
      <c r="X899" s="243"/>
      <c r="Y899" s="243"/>
      <c r="Z899" s="243"/>
      <c r="AA899" s="243"/>
      <c r="AB899" s="243"/>
      <c r="AC899" s="243"/>
      <c r="AD899" s="243"/>
      <c r="AE899" s="355"/>
      <c r="AF899" s="368"/>
      <c r="AG899" s="368"/>
      <c r="AH899" s="368"/>
      <c r="AI899" s="368"/>
      <c r="AJ899" s="368"/>
      <c r="AK899" s="368"/>
      <c r="AL899" s="368"/>
      <c r="AM899" s="368"/>
      <c r="AN899" s="368"/>
      <c r="AO899" s="368"/>
      <c r="AP899" s="368"/>
      <c r="AQ899" s="368"/>
      <c r="AR899" s="368"/>
      <c r="AS899" s="258"/>
    </row>
    <row r="900" spans="1:45" hidden="1" outlineLevel="1">
      <c r="A900" s="456">
        <v>32</v>
      </c>
      <c r="B900" s="371" t="s">
        <v>1007</v>
      </c>
      <c r="C900" s="243" t="s">
        <v>22</v>
      </c>
      <c r="D900" s="247"/>
      <c r="E900" s="247"/>
      <c r="F900" s="247"/>
      <c r="G900" s="247"/>
      <c r="H900" s="247"/>
      <c r="I900" s="247"/>
      <c r="J900" s="247"/>
      <c r="K900" s="247"/>
      <c r="L900" s="247"/>
      <c r="M900" s="247"/>
      <c r="N900" s="247"/>
      <c r="O900" s="247"/>
      <c r="P900" s="247"/>
      <c r="Q900" s="247">
        <v>12</v>
      </c>
      <c r="R900" s="247"/>
      <c r="S900" s="247"/>
      <c r="T900" s="247"/>
      <c r="U900" s="247"/>
      <c r="V900" s="247"/>
      <c r="W900" s="247"/>
      <c r="X900" s="247"/>
      <c r="Y900" s="247"/>
      <c r="Z900" s="247"/>
      <c r="AA900" s="247"/>
      <c r="AB900" s="247"/>
      <c r="AC900" s="247"/>
      <c r="AD900" s="247"/>
      <c r="AE900" s="369"/>
      <c r="AF900" s="358"/>
      <c r="AG900" s="358"/>
      <c r="AH900" s="358"/>
      <c r="AI900" s="358"/>
      <c r="AJ900" s="358"/>
      <c r="AK900" s="358"/>
      <c r="AL900" s="358"/>
      <c r="AM900" s="358"/>
      <c r="AN900" s="358"/>
      <c r="AO900" s="358"/>
      <c r="AP900" s="358"/>
      <c r="AQ900" s="358"/>
      <c r="AR900" s="358"/>
      <c r="AS900" s="248">
        <f>SUM(AE900:AR900)</f>
        <v>0</v>
      </c>
    </row>
    <row r="901" spans="1:45" hidden="1" outlineLevel="1">
      <c r="A901" s="456"/>
      <c r="B901" s="246" t="s">
        <v>959</v>
      </c>
      <c r="C901" s="243" t="s">
        <v>145</v>
      </c>
      <c r="D901" s="247"/>
      <c r="E901" s="247"/>
      <c r="F901" s="247"/>
      <c r="G901" s="247"/>
      <c r="H901" s="247"/>
      <c r="I901" s="247"/>
      <c r="J901" s="247"/>
      <c r="K901" s="247"/>
      <c r="L901" s="247"/>
      <c r="M901" s="247"/>
      <c r="N901" s="247"/>
      <c r="O901" s="247"/>
      <c r="P901" s="247"/>
      <c r="Q901" s="247">
        <f>Q900</f>
        <v>12</v>
      </c>
      <c r="R901" s="247"/>
      <c r="S901" s="247"/>
      <c r="T901" s="247"/>
      <c r="U901" s="247"/>
      <c r="V901" s="247"/>
      <c r="W901" s="247"/>
      <c r="X901" s="247"/>
      <c r="Y901" s="247"/>
      <c r="Z901" s="247"/>
      <c r="AA901" s="247"/>
      <c r="AB901" s="247"/>
      <c r="AC901" s="247"/>
      <c r="AD901" s="247"/>
      <c r="AE901" s="354">
        <f>AE900</f>
        <v>0</v>
      </c>
      <c r="AF901" s="354">
        <f t="shared" ref="AF901" si="2659">AF900</f>
        <v>0</v>
      </c>
      <c r="AG901" s="354">
        <f t="shared" ref="AG901" si="2660">AG900</f>
        <v>0</v>
      </c>
      <c r="AH901" s="354">
        <f t="shared" ref="AH901" si="2661">AH900</f>
        <v>0</v>
      </c>
      <c r="AI901" s="354">
        <f t="shared" ref="AI901" si="2662">AI900</f>
        <v>0</v>
      </c>
      <c r="AJ901" s="354">
        <f t="shared" ref="AJ901" si="2663">AJ900</f>
        <v>0</v>
      </c>
      <c r="AK901" s="354">
        <f t="shared" ref="AK901" si="2664">AK900</f>
        <v>0</v>
      </c>
      <c r="AL901" s="354">
        <f t="shared" ref="AL901" si="2665">AL900</f>
        <v>0</v>
      </c>
      <c r="AM901" s="354">
        <f t="shared" ref="AM901" si="2666">AM900</f>
        <v>0</v>
      </c>
      <c r="AN901" s="354">
        <f t="shared" ref="AN901" si="2667">AN900</f>
        <v>0</v>
      </c>
      <c r="AO901" s="354">
        <f t="shared" ref="AO901" si="2668">AO900</f>
        <v>0</v>
      </c>
      <c r="AP901" s="354">
        <f t="shared" ref="AP901" si="2669">AP900</f>
        <v>0</v>
      </c>
      <c r="AQ901" s="354">
        <f t="shared" ref="AQ901" si="2670">AQ900</f>
        <v>0</v>
      </c>
      <c r="AR901" s="354">
        <f>AR900</f>
        <v>0</v>
      </c>
      <c r="AS901" s="258"/>
    </row>
    <row r="902" spans="1:45" hidden="1" outlineLevel="1">
      <c r="A902" s="456"/>
      <c r="B902" s="371"/>
      <c r="C902" s="243"/>
      <c r="D902" s="243"/>
      <c r="E902" s="243"/>
      <c r="F902" s="243"/>
      <c r="G902" s="243"/>
      <c r="H902" s="243"/>
      <c r="I902" s="243"/>
      <c r="J902" s="243"/>
      <c r="K902" s="243"/>
      <c r="L902" s="243"/>
      <c r="M902" s="243"/>
      <c r="N902" s="243"/>
      <c r="O902" s="243"/>
      <c r="P902" s="243"/>
      <c r="Q902" s="243"/>
      <c r="R902" s="243"/>
      <c r="S902" s="243"/>
      <c r="T902" s="243"/>
      <c r="U902" s="243"/>
      <c r="V902" s="243"/>
      <c r="W902" s="243"/>
      <c r="X902" s="243"/>
      <c r="Y902" s="243"/>
      <c r="Z902" s="243"/>
      <c r="AA902" s="243"/>
      <c r="AB902" s="243"/>
      <c r="AC902" s="243"/>
      <c r="AD902" s="243"/>
      <c r="AE902" s="355"/>
      <c r="AF902" s="368"/>
      <c r="AG902" s="368"/>
      <c r="AH902" s="368"/>
      <c r="AI902" s="368"/>
      <c r="AJ902" s="368"/>
      <c r="AK902" s="368"/>
      <c r="AL902" s="368"/>
      <c r="AM902" s="368"/>
      <c r="AN902" s="368"/>
      <c r="AO902" s="368"/>
      <c r="AP902" s="368"/>
      <c r="AQ902" s="368"/>
      <c r="AR902" s="368"/>
      <c r="AS902" s="258"/>
    </row>
    <row r="903" spans="1:45" ht="15.75" hidden="1" outlineLevel="1">
      <c r="A903" s="456"/>
      <c r="B903" s="240" t="s">
        <v>462</v>
      </c>
      <c r="C903" s="243"/>
      <c r="D903" s="243"/>
      <c r="E903" s="243"/>
      <c r="F903" s="243"/>
      <c r="G903" s="243"/>
      <c r="H903" s="243"/>
      <c r="I903" s="243"/>
      <c r="J903" s="243"/>
      <c r="K903" s="243"/>
      <c r="L903" s="243"/>
      <c r="M903" s="243"/>
      <c r="N903" s="243"/>
      <c r="O903" s="243"/>
      <c r="P903" s="243"/>
      <c r="Q903" s="243"/>
      <c r="R903" s="243"/>
      <c r="S903" s="243"/>
      <c r="T903" s="243"/>
      <c r="U903" s="243"/>
      <c r="V903" s="243"/>
      <c r="W903" s="243"/>
      <c r="X903" s="243"/>
      <c r="Y903" s="243"/>
      <c r="Z903" s="243"/>
      <c r="AA903" s="243"/>
      <c r="AB903" s="243"/>
      <c r="AC903" s="243"/>
      <c r="AD903" s="243"/>
      <c r="AE903" s="355"/>
      <c r="AF903" s="368"/>
      <c r="AG903" s="368"/>
      <c r="AH903" s="368"/>
      <c r="AI903" s="368"/>
      <c r="AJ903" s="368"/>
      <c r="AK903" s="368"/>
      <c r="AL903" s="368"/>
      <c r="AM903" s="368"/>
      <c r="AN903" s="368"/>
      <c r="AO903" s="368"/>
      <c r="AP903" s="368"/>
      <c r="AQ903" s="368"/>
      <c r="AR903" s="368"/>
      <c r="AS903" s="258"/>
    </row>
    <row r="904" spans="1:45" hidden="1" outlineLevel="1">
      <c r="A904" s="456">
        <v>33</v>
      </c>
      <c r="B904" s="371" t="s">
        <v>108</v>
      </c>
      <c r="C904" s="243" t="s">
        <v>22</v>
      </c>
      <c r="D904" s="247"/>
      <c r="E904" s="247"/>
      <c r="F904" s="247"/>
      <c r="G904" s="247"/>
      <c r="H904" s="247"/>
      <c r="I904" s="247"/>
      <c r="J904" s="247"/>
      <c r="K904" s="247"/>
      <c r="L904" s="247"/>
      <c r="M904" s="247"/>
      <c r="N904" s="247"/>
      <c r="O904" s="247"/>
      <c r="P904" s="247"/>
      <c r="Q904" s="247">
        <v>0</v>
      </c>
      <c r="R904" s="247"/>
      <c r="S904" s="247"/>
      <c r="T904" s="247"/>
      <c r="U904" s="247"/>
      <c r="V904" s="247"/>
      <c r="W904" s="247"/>
      <c r="X904" s="247"/>
      <c r="Y904" s="247"/>
      <c r="Z904" s="247"/>
      <c r="AA904" s="247"/>
      <c r="AB904" s="247"/>
      <c r="AC904" s="247"/>
      <c r="AD904" s="247"/>
      <c r="AE904" s="369"/>
      <c r="AF904" s="358"/>
      <c r="AG904" s="358"/>
      <c r="AH904" s="358"/>
      <c r="AI904" s="358"/>
      <c r="AJ904" s="358"/>
      <c r="AK904" s="358"/>
      <c r="AL904" s="358"/>
      <c r="AM904" s="358"/>
      <c r="AN904" s="358"/>
      <c r="AO904" s="358"/>
      <c r="AP904" s="358"/>
      <c r="AQ904" s="358"/>
      <c r="AR904" s="358"/>
      <c r="AS904" s="248">
        <f>SUM(AE904:AR904)</f>
        <v>0</v>
      </c>
    </row>
    <row r="905" spans="1:45" hidden="1" outlineLevel="1">
      <c r="A905" s="456"/>
      <c r="B905" s="246" t="s">
        <v>959</v>
      </c>
      <c r="C905" s="243" t="s">
        <v>145</v>
      </c>
      <c r="D905" s="247"/>
      <c r="E905" s="247"/>
      <c r="F905" s="247"/>
      <c r="G905" s="247"/>
      <c r="H905" s="247"/>
      <c r="I905" s="247"/>
      <c r="J905" s="247"/>
      <c r="K905" s="247"/>
      <c r="L905" s="247"/>
      <c r="M905" s="247"/>
      <c r="N905" s="247"/>
      <c r="O905" s="247"/>
      <c r="P905" s="247"/>
      <c r="Q905" s="247">
        <f>Q904</f>
        <v>0</v>
      </c>
      <c r="R905" s="247"/>
      <c r="S905" s="247"/>
      <c r="T905" s="247"/>
      <c r="U905" s="247"/>
      <c r="V905" s="247"/>
      <c r="W905" s="247"/>
      <c r="X905" s="247"/>
      <c r="Y905" s="247"/>
      <c r="Z905" s="247"/>
      <c r="AA905" s="247"/>
      <c r="AB905" s="247"/>
      <c r="AC905" s="247"/>
      <c r="AD905" s="247"/>
      <c r="AE905" s="354">
        <f>AE904</f>
        <v>0</v>
      </c>
      <c r="AF905" s="354">
        <f t="shared" ref="AF905" si="2671">AF904</f>
        <v>0</v>
      </c>
      <c r="AG905" s="354">
        <f t="shared" ref="AG905" si="2672">AG904</f>
        <v>0</v>
      </c>
      <c r="AH905" s="354">
        <f t="shared" ref="AH905" si="2673">AH904</f>
        <v>0</v>
      </c>
      <c r="AI905" s="354">
        <f t="shared" ref="AI905" si="2674">AI904</f>
        <v>0</v>
      </c>
      <c r="AJ905" s="354">
        <f t="shared" ref="AJ905" si="2675">AJ904</f>
        <v>0</v>
      </c>
      <c r="AK905" s="354">
        <f t="shared" ref="AK905" si="2676">AK904</f>
        <v>0</v>
      </c>
      <c r="AL905" s="354">
        <f t="shared" ref="AL905" si="2677">AL904</f>
        <v>0</v>
      </c>
      <c r="AM905" s="354">
        <f t="shared" ref="AM905" si="2678">AM904</f>
        <v>0</v>
      </c>
      <c r="AN905" s="354">
        <f t="shared" ref="AN905" si="2679">AN904</f>
        <v>0</v>
      </c>
      <c r="AO905" s="354">
        <f t="shared" ref="AO905" si="2680">AO904</f>
        <v>0</v>
      </c>
      <c r="AP905" s="354">
        <f t="shared" ref="AP905" si="2681">AP904</f>
        <v>0</v>
      </c>
      <c r="AQ905" s="354">
        <f t="shared" ref="AQ905" si="2682">AQ904</f>
        <v>0</v>
      </c>
      <c r="AR905" s="354">
        <f t="shared" ref="AR905" si="2683">AR904</f>
        <v>0</v>
      </c>
      <c r="AS905" s="258"/>
    </row>
    <row r="906" spans="1:45" hidden="1" outlineLevel="1">
      <c r="A906" s="456"/>
      <c r="B906" s="371"/>
      <c r="C906" s="243"/>
      <c r="D906" s="243"/>
      <c r="E906" s="243"/>
      <c r="F906" s="243"/>
      <c r="G906" s="243"/>
      <c r="H906" s="243"/>
      <c r="I906" s="243"/>
      <c r="J906" s="243"/>
      <c r="K906" s="243"/>
      <c r="L906" s="243"/>
      <c r="M906" s="243"/>
      <c r="N906" s="243"/>
      <c r="O906" s="243"/>
      <c r="P906" s="243"/>
      <c r="Q906" s="243"/>
      <c r="R906" s="243"/>
      <c r="S906" s="243"/>
      <c r="T906" s="243"/>
      <c r="U906" s="243"/>
      <c r="V906" s="243"/>
      <c r="W906" s="243"/>
      <c r="X906" s="243"/>
      <c r="Y906" s="243"/>
      <c r="Z906" s="243"/>
      <c r="AA906" s="243"/>
      <c r="AB906" s="243"/>
      <c r="AC906" s="243"/>
      <c r="AD906" s="243"/>
      <c r="AE906" s="355"/>
      <c r="AF906" s="368"/>
      <c r="AG906" s="368"/>
      <c r="AH906" s="368"/>
      <c r="AI906" s="368"/>
      <c r="AJ906" s="368"/>
      <c r="AK906" s="368"/>
      <c r="AL906" s="368"/>
      <c r="AM906" s="368"/>
      <c r="AN906" s="368"/>
      <c r="AO906" s="368"/>
      <c r="AP906" s="368"/>
      <c r="AQ906" s="368"/>
      <c r="AR906" s="368"/>
      <c r="AS906" s="258"/>
    </row>
    <row r="907" spans="1:45" hidden="1" outlineLevel="1">
      <c r="A907" s="456">
        <v>34</v>
      </c>
      <c r="B907" s="371" t="s">
        <v>109</v>
      </c>
      <c r="C907" s="243" t="s">
        <v>22</v>
      </c>
      <c r="D907" s="247"/>
      <c r="E907" s="247"/>
      <c r="F907" s="247"/>
      <c r="G907" s="247"/>
      <c r="H907" s="247"/>
      <c r="I907" s="247"/>
      <c r="J907" s="247"/>
      <c r="K907" s="247"/>
      <c r="L907" s="247"/>
      <c r="M907" s="247"/>
      <c r="N907" s="247"/>
      <c r="O907" s="247"/>
      <c r="P907" s="247"/>
      <c r="Q907" s="247">
        <v>0</v>
      </c>
      <c r="R907" s="247"/>
      <c r="S907" s="247"/>
      <c r="T907" s="247"/>
      <c r="U907" s="247"/>
      <c r="V907" s="247"/>
      <c r="W907" s="247"/>
      <c r="X907" s="247"/>
      <c r="Y907" s="247"/>
      <c r="Z907" s="247"/>
      <c r="AA907" s="247"/>
      <c r="AB907" s="247"/>
      <c r="AC907" s="247"/>
      <c r="AD907" s="247"/>
      <c r="AE907" s="369"/>
      <c r="AF907" s="358"/>
      <c r="AG907" s="358"/>
      <c r="AH907" s="358"/>
      <c r="AI907" s="358"/>
      <c r="AJ907" s="358"/>
      <c r="AK907" s="358"/>
      <c r="AL907" s="358"/>
      <c r="AM907" s="358"/>
      <c r="AN907" s="358"/>
      <c r="AO907" s="358"/>
      <c r="AP907" s="358"/>
      <c r="AQ907" s="358"/>
      <c r="AR907" s="358"/>
      <c r="AS907" s="248">
        <f>SUM(AE907:AR907)</f>
        <v>0</v>
      </c>
    </row>
    <row r="908" spans="1:45" hidden="1" outlineLevel="1">
      <c r="A908" s="456"/>
      <c r="B908" s="246" t="s">
        <v>959</v>
      </c>
      <c r="C908" s="243" t="s">
        <v>145</v>
      </c>
      <c r="D908" s="247"/>
      <c r="E908" s="247"/>
      <c r="F908" s="247"/>
      <c r="G908" s="247"/>
      <c r="H908" s="247"/>
      <c r="I908" s="247"/>
      <c r="J908" s="247"/>
      <c r="K908" s="247"/>
      <c r="L908" s="247"/>
      <c r="M908" s="247"/>
      <c r="N908" s="247"/>
      <c r="O908" s="247"/>
      <c r="P908" s="247"/>
      <c r="Q908" s="247">
        <f>Q907</f>
        <v>0</v>
      </c>
      <c r="R908" s="247"/>
      <c r="S908" s="247"/>
      <c r="T908" s="247"/>
      <c r="U908" s="247"/>
      <c r="V908" s="247"/>
      <c r="W908" s="247"/>
      <c r="X908" s="247"/>
      <c r="Y908" s="247"/>
      <c r="Z908" s="247"/>
      <c r="AA908" s="247"/>
      <c r="AB908" s="247"/>
      <c r="AC908" s="247"/>
      <c r="AD908" s="247"/>
      <c r="AE908" s="354">
        <f>AE907</f>
        <v>0</v>
      </c>
      <c r="AF908" s="354">
        <f t="shared" ref="AF908" si="2684">AF907</f>
        <v>0</v>
      </c>
      <c r="AG908" s="354">
        <f t="shared" ref="AG908" si="2685">AG907</f>
        <v>0</v>
      </c>
      <c r="AH908" s="354">
        <f t="shared" ref="AH908" si="2686">AH907</f>
        <v>0</v>
      </c>
      <c r="AI908" s="354">
        <f t="shared" ref="AI908" si="2687">AI907</f>
        <v>0</v>
      </c>
      <c r="AJ908" s="354">
        <f t="shared" ref="AJ908" si="2688">AJ907</f>
        <v>0</v>
      </c>
      <c r="AK908" s="354">
        <f t="shared" ref="AK908" si="2689">AK907</f>
        <v>0</v>
      </c>
      <c r="AL908" s="354">
        <f t="shared" ref="AL908" si="2690">AL907</f>
        <v>0</v>
      </c>
      <c r="AM908" s="354">
        <f t="shared" ref="AM908" si="2691">AM907</f>
        <v>0</v>
      </c>
      <c r="AN908" s="354">
        <f t="shared" ref="AN908" si="2692">AN907</f>
        <v>0</v>
      </c>
      <c r="AO908" s="354">
        <f t="shared" ref="AO908" si="2693">AO907</f>
        <v>0</v>
      </c>
      <c r="AP908" s="354">
        <f t="shared" ref="AP908" si="2694">AP907</f>
        <v>0</v>
      </c>
      <c r="AQ908" s="354">
        <f t="shared" ref="AQ908" si="2695">AQ907</f>
        <v>0</v>
      </c>
      <c r="AR908" s="354">
        <f t="shared" ref="AR908" si="2696">AR907</f>
        <v>0</v>
      </c>
      <c r="AS908" s="258"/>
    </row>
    <row r="909" spans="1:45" hidden="1" outlineLevel="1">
      <c r="A909" s="456"/>
      <c r="B909" s="371"/>
      <c r="C909" s="243"/>
      <c r="D909" s="243"/>
      <c r="E909" s="243"/>
      <c r="F909" s="243"/>
      <c r="G909" s="243"/>
      <c r="H909" s="243"/>
      <c r="I909" s="243"/>
      <c r="J909" s="243"/>
      <c r="K909" s="243"/>
      <c r="L909" s="243"/>
      <c r="M909" s="243"/>
      <c r="N909" s="243"/>
      <c r="O909" s="243"/>
      <c r="P909" s="243"/>
      <c r="Q909" s="243"/>
      <c r="R909" s="243"/>
      <c r="S909" s="243"/>
      <c r="T909" s="243"/>
      <c r="U909" s="243"/>
      <c r="V909" s="243"/>
      <c r="W909" s="243"/>
      <c r="X909" s="243"/>
      <c r="Y909" s="243"/>
      <c r="Z909" s="243"/>
      <c r="AA909" s="243"/>
      <c r="AB909" s="243"/>
      <c r="AC909" s="243"/>
      <c r="AD909" s="243"/>
      <c r="AE909" s="355"/>
      <c r="AF909" s="368"/>
      <c r="AG909" s="368"/>
      <c r="AH909" s="368"/>
      <c r="AI909" s="368"/>
      <c r="AJ909" s="368"/>
      <c r="AK909" s="368"/>
      <c r="AL909" s="368"/>
      <c r="AM909" s="368"/>
      <c r="AN909" s="368"/>
      <c r="AO909" s="368"/>
      <c r="AP909" s="368"/>
      <c r="AQ909" s="368"/>
      <c r="AR909" s="368"/>
      <c r="AS909" s="258"/>
    </row>
    <row r="910" spans="1:45" hidden="1" outlineLevel="1">
      <c r="A910" s="456">
        <v>35</v>
      </c>
      <c r="B910" s="371" t="s">
        <v>110</v>
      </c>
      <c r="C910" s="243" t="s">
        <v>22</v>
      </c>
      <c r="D910" s="247"/>
      <c r="E910" s="247"/>
      <c r="F910" s="247"/>
      <c r="G910" s="247"/>
      <c r="H910" s="247"/>
      <c r="I910" s="247"/>
      <c r="J910" s="247"/>
      <c r="K910" s="247"/>
      <c r="L910" s="247"/>
      <c r="M910" s="247"/>
      <c r="N910" s="247"/>
      <c r="O910" s="247"/>
      <c r="P910" s="247"/>
      <c r="Q910" s="247">
        <v>0</v>
      </c>
      <c r="R910" s="247"/>
      <c r="S910" s="247"/>
      <c r="T910" s="247"/>
      <c r="U910" s="247"/>
      <c r="V910" s="247"/>
      <c r="W910" s="247"/>
      <c r="X910" s="247"/>
      <c r="Y910" s="247"/>
      <c r="Z910" s="247"/>
      <c r="AA910" s="247"/>
      <c r="AB910" s="247"/>
      <c r="AC910" s="247"/>
      <c r="AD910" s="247"/>
      <c r="AE910" s="369"/>
      <c r="AF910" s="358"/>
      <c r="AG910" s="358"/>
      <c r="AH910" s="358"/>
      <c r="AI910" s="358"/>
      <c r="AJ910" s="358"/>
      <c r="AK910" s="358"/>
      <c r="AL910" s="358"/>
      <c r="AM910" s="358"/>
      <c r="AN910" s="358"/>
      <c r="AO910" s="358"/>
      <c r="AP910" s="358"/>
      <c r="AQ910" s="358"/>
      <c r="AR910" s="358"/>
      <c r="AS910" s="248">
        <f>SUM(AE910:AR910)</f>
        <v>0</v>
      </c>
    </row>
    <row r="911" spans="1:45" hidden="1" outlineLevel="1">
      <c r="A911" s="456"/>
      <c r="B911" s="246" t="s">
        <v>959</v>
      </c>
      <c r="C911" s="243" t="s">
        <v>145</v>
      </c>
      <c r="D911" s="247"/>
      <c r="E911" s="247"/>
      <c r="F911" s="247"/>
      <c r="G911" s="247"/>
      <c r="H911" s="247"/>
      <c r="I911" s="247"/>
      <c r="J911" s="247"/>
      <c r="K911" s="247"/>
      <c r="L911" s="247"/>
      <c r="M911" s="247"/>
      <c r="N911" s="247"/>
      <c r="O911" s="247"/>
      <c r="P911" s="247"/>
      <c r="Q911" s="247">
        <f>Q910</f>
        <v>0</v>
      </c>
      <c r="R911" s="247"/>
      <c r="S911" s="247"/>
      <c r="T911" s="247"/>
      <c r="U911" s="247"/>
      <c r="V911" s="247"/>
      <c r="W911" s="247"/>
      <c r="X911" s="247"/>
      <c r="Y911" s="247"/>
      <c r="Z911" s="247"/>
      <c r="AA911" s="247"/>
      <c r="AB911" s="247"/>
      <c r="AC911" s="247"/>
      <c r="AD911" s="247"/>
      <c r="AE911" s="354">
        <f>AE910</f>
        <v>0</v>
      </c>
      <c r="AF911" s="354">
        <f t="shared" ref="AF911" si="2697">AF910</f>
        <v>0</v>
      </c>
      <c r="AG911" s="354">
        <f t="shared" ref="AG911" si="2698">AG910</f>
        <v>0</v>
      </c>
      <c r="AH911" s="354">
        <f t="shared" ref="AH911" si="2699">AH910</f>
        <v>0</v>
      </c>
      <c r="AI911" s="354">
        <f t="shared" ref="AI911" si="2700">AI910</f>
        <v>0</v>
      </c>
      <c r="AJ911" s="354">
        <f t="shared" ref="AJ911" si="2701">AJ910</f>
        <v>0</v>
      </c>
      <c r="AK911" s="354">
        <f t="shared" ref="AK911" si="2702">AK910</f>
        <v>0</v>
      </c>
      <c r="AL911" s="354">
        <f t="shared" ref="AL911" si="2703">AL910</f>
        <v>0</v>
      </c>
      <c r="AM911" s="354">
        <f t="shared" ref="AM911" si="2704">AM910</f>
        <v>0</v>
      </c>
      <c r="AN911" s="354">
        <f t="shared" ref="AN911" si="2705">AN910</f>
        <v>0</v>
      </c>
      <c r="AO911" s="354">
        <f t="shared" ref="AO911" si="2706">AO910</f>
        <v>0</v>
      </c>
      <c r="AP911" s="354">
        <f t="shared" ref="AP911" si="2707">AP910</f>
        <v>0</v>
      </c>
      <c r="AQ911" s="354">
        <f t="shared" ref="AQ911" si="2708">AQ910</f>
        <v>0</v>
      </c>
      <c r="AR911" s="354">
        <f t="shared" ref="AR911" si="2709">AR910</f>
        <v>0</v>
      </c>
      <c r="AS911" s="258"/>
    </row>
    <row r="912" spans="1:45" hidden="1" outlineLevel="1">
      <c r="A912" s="456"/>
      <c r="B912" s="374"/>
      <c r="C912" s="243"/>
      <c r="D912" s="243"/>
      <c r="E912" s="243"/>
      <c r="F912" s="243"/>
      <c r="G912" s="243"/>
      <c r="H912" s="243"/>
      <c r="I912" s="243"/>
      <c r="J912" s="243"/>
      <c r="K912" s="243"/>
      <c r="L912" s="243"/>
      <c r="M912" s="243"/>
      <c r="N912" s="243"/>
      <c r="O912" s="243"/>
      <c r="P912" s="243"/>
      <c r="Q912" s="243"/>
      <c r="R912" s="243"/>
      <c r="S912" s="243"/>
      <c r="T912" s="243"/>
      <c r="U912" s="243"/>
      <c r="V912" s="243"/>
      <c r="W912" s="243"/>
      <c r="X912" s="243"/>
      <c r="Y912" s="243"/>
      <c r="Z912" s="243"/>
      <c r="AA912" s="243"/>
      <c r="AB912" s="243"/>
      <c r="AC912" s="243"/>
      <c r="AD912" s="243"/>
      <c r="AE912" s="355"/>
      <c r="AF912" s="368"/>
      <c r="AG912" s="368"/>
      <c r="AH912" s="368"/>
      <c r="AI912" s="368"/>
      <c r="AJ912" s="368"/>
      <c r="AK912" s="368"/>
      <c r="AL912" s="368"/>
      <c r="AM912" s="368"/>
      <c r="AN912" s="368"/>
      <c r="AO912" s="368"/>
      <c r="AP912" s="368"/>
      <c r="AQ912" s="368"/>
      <c r="AR912" s="368"/>
      <c r="AS912" s="258"/>
    </row>
    <row r="913" spans="1:45" ht="15.75" hidden="1" outlineLevel="1">
      <c r="A913" s="456"/>
      <c r="B913" s="240" t="s">
        <v>463</v>
      </c>
      <c r="C913" s="243"/>
      <c r="D913" s="243"/>
      <c r="E913" s="243"/>
      <c r="F913" s="243"/>
      <c r="G913" s="243"/>
      <c r="H913" s="243"/>
      <c r="I913" s="243"/>
      <c r="J913" s="243"/>
      <c r="K913" s="243"/>
      <c r="L913" s="243"/>
      <c r="M913" s="243"/>
      <c r="N913" s="243"/>
      <c r="O913" s="243"/>
      <c r="P913" s="243"/>
      <c r="Q913" s="243"/>
      <c r="R913" s="243"/>
      <c r="S913" s="243"/>
      <c r="T913" s="243"/>
      <c r="U913" s="243"/>
      <c r="V913" s="243"/>
      <c r="W913" s="243"/>
      <c r="X913" s="243"/>
      <c r="Y913" s="243"/>
      <c r="Z913" s="243"/>
      <c r="AA913" s="243"/>
      <c r="AB913" s="243"/>
      <c r="AC913" s="243"/>
      <c r="AD913" s="243"/>
      <c r="AE913" s="355"/>
      <c r="AF913" s="368"/>
      <c r="AG913" s="368"/>
      <c r="AH913" s="368"/>
      <c r="AI913" s="368"/>
      <c r="AJ913" s="368"/>
      <c r="AK913" s="368"/>
      <c r="AL913" s="368"/>
      <c r="AM913" s="368"/>
      <c r="AN913" s="368"/>
      <c r="AO913" s="368"/>
      <c r="AP913" s="368"/>
      <c r="AQ913" s="368"/>
      <c r="AR913" s="368"/>
      <c r="AS913" s="258"/>
    </row>
    <row r="914" spans="1:45" ht="45" hidden="1" outlineLevel="1">
      <c r="A914" s="456">
        <v>36</v>
      </c>
      <c r="B914" s="371" t="s">
        <v>111</v>
      </c>
      <c r="C914" s="243" t="s">
        <v>22</v>
      </c>
      <c r="D914" s="247"/>
      <c r="E914" s="247"/>
      <c r="F914" s="247"/>
      <c r="G914" s="247"/>
      <c r="H914" s="247"/>
      <c r="I914" s="247"/>
      <c r="J914" s="247"/>
      <c r="K914" s="247"/>
      <c r="L914" s="247"/>
      <c r="M914" s="247"/>
      <c r="N914" s="247"/>
      <c r="O914" s="247"/>
      <c r="P914" s="247"/>
      <c r="Q914" s="247">
        <v>12</v>
      </c>
      <c r="R914" s="247"/>
      <c r="S914" s="247"/>
      <c r="T914" s="247"/>
      <c r="U914" s="247"/>
      <c r="V914" s="247"/>
      <c r="W914" s="247"/>
      <c r="X914" s="247"/>
      <c r="Y914" s="247"/>
      <c r="Z914" s="247"/>
      <c r="AA914" s="247"/>
      <c r="AB914" s="247"/>
      <c r="AC914" s="247"/>
      <c r="AD914" s="247"/>
      <c r="AE914" s="369"/>
      <c r="AF914" s="358"/>
      <c r="AG914" s="358"/>
      <c r="AH914" s="358"/>
      <c r="AI914" s="358"/>
      <c r="AJ914" s="358"/>
      <c r="AK914" s="358"/>
      <c r="AL914" s="358"/>
      <c r="AM914" s="358"/>
      <c r="AN914" s="358"/>
      <c r="AO914" s="358"/>
      <c r="AP914" s="358"/>
      <c r="AQ914" s="358"/>
      <c r="AR914" s="358"/>
      <c r="AS914" s="248">
        <f>SUM(AE914:AR914)</f>
        <v>0</v>
      </c>
    </row>
    <row r="915" spans="1:45" hidden="1" outlineLevel="1">
      <c r="A915" s="456"/>
      <c r="B915" s="246" t="s">
        <v>959</v>
      </c>
      <c r="C915" s="243" t="s">
        <v>145</v>
      </c>
      <c r="D915" s="247"/>
      <c r="E915" s="247"/>
      <c r="F915" s="247"/>
      <c r="G915" s="247"/>
      <c r="H915" s="247"/>
      <c r="I915" s="247"/>
      <c r="J915" s="247"/>
      <c r="K915" s="247"/>
      <c r="L915" s="247"/>
      <c r="M915" s="247"/>
      <c r="N915" s="247"/>
      <c r="O915" s="247"/>
      <c r="P915" s="247"/>
      <c r="Q915" s="247">
        <f>Q914</f>
        <v>12</v>
      </c>
      <c r="R915" s="247"/>
      <c r="S915" s="247"/>
      <c r="T915" s="247"/>
      <c r="U915" s="247"/>
      <c r="V915" s="247"/>
      <c r="W915" s="247"/>
      <c r="X915" s="247"/>
      <c r="Y915" s="247"/>
      <c r="Z915" s="247"/>
      <c r="AA915" s="247"/>
      <c r="AB915" s="247"/>
      <c r="AC915" s="247"/>
      <c r="AD915" s="247"/>
      <c r="AE915" s="354">
        <f>AE914</f>
        <v>0</v>
      </c>
      <c r="AF915" s="354">
        <f t="shared" ref="AF915" si="2710">AF914</f>
        <v>0</v>
      </c>
      <c r="AG915" s="354">
        <f t="shared" ref="AG915" si="2711">AG914</f>
        <v>0</v>
      </c>
      <c r="AH915" s="354">
        <f t="shared" ref="AH915" si="2712">AH914</f>
        <v>0</v>
      </c>
      <c r="AI915" s="354">
        <f t="shared" ref="AI915" si="2713">AI914</f>
        <v>0</v>
      </c>
      <c r="AJ915" s="354">
        <f t="shared" ref="AJ915" si="2714">AJ914</f>
        <v>0</v>
      </c>
      <c r="AK915" s="354">
        <f t="shared" ref="AK915" si="2715">AK914</f>
        <v>0</v>
      </c>
      <c r="AL915" s="354">
        <f t="shared" ref="AL915" si="2716">AL914</f>
        <v>0</v>
      </c>
      <c r="AM915" s="354">
        <f t="shared" ref="AM915" si="2717">AM914</f>
        <v>0</v>
      </c>
      <c r="AN915" s="354">
        <f t="shared" ref="AN915" si="2718">AN914</f>
        <v>0</v>
      </c>
      <c r="AO915" s="354">
        <f t="shared" ref="AO915" si="2719">AO914</f>
        <v>0</v>
      </c>
      <c r="AP915" s="354">
        <f t="shared" ref="AP915" si="2720">AP914</f>
        <v>0</v>
      </c>
      <c r="AQ915" s="354">
        <f t="shared" ref="AQ915" si="2721">AQ914</f>
        <v>0</v>
      </c>
      <c r="AR915" s="354">
        <f t="shared" ref="AR915" si="2722">AR914</f>
        <v>0</v>
      </c>
      <c r="AS915" s="258"/>
    </row>
    <row r="916" spans="1:45" hidden="1" outlineLevel="1">
      <c r="A916" s="456"/>
      <c r="B916" s="371"/>
      <c r="C916" s="243"/>
      <c r="D916" s="243"/>
      <c r="E916" s="243"/>
      <c r="F916" s="243"/>
      <c r="G916" s="243"/>
      <c r="H916" s="243"/>
      <c r="I916" s="243"/>
      <c r="J916" s="243"/>
      <c r="K916" s="243"/>
      <c r="L916" s="243"/>
      <c r="M916" s="243"/>
      <c r="N916" s="243"/>
      <c r="O916" s="243"/>
      <c r="P916" s="243"/>
      <c r="Q916" s="243"/>
      <c r="R916" s="243"/>
      <c r="S916" s="243"/>
      <c r="T916" s="243"/>
      <c r="U916" s="243"/>
      <c r="V916" s="243"/>
      <c r="W916" s="243"/>
      <c r="X916" s="243"/>
      <c r="Y916" s="243"/>
      <c r="Z916" s="243"/>
      <c r="AA916" s="243"/>
      <c r="AB916" s="243"/>
      <c r="AC916" s="243"/>
      <c r="AD916" s="243"/>
      <c r="AE916" s="355"/>
      <c r="AF916" s="368"/>
      <c r="AG916" s="368"/>
      <c r="AH916" s="368"/>
      <c r="AI916" s="368"/>
      <c r="AJ916" s="368"/>
      <c r="AK916" s="368"/>
      <c r="AL916" s="368"/>
      <c r="AM916" s="368"/>
      <c r="AN916" s="368"/>
      <c r="AO916" s="368"/>
      <c r="AP916" s="368"/>
      <c r="AQ916" s="368"/>
      <c r="AR916" s="368"/>
      <c r="AS916" s="258"/>
    </row>
    <row r="917" spans="1:45" hidden="1" outlineLevel="1">
      <c r="A917" s="456">
        <v>37</v>
      </c>
      <c r="B917" s="371" t="s">
        <v>112</v>
      </c>
      <c r="C917" s="243" t="s">
        <v>22</v>
      </c>
      <c r="D917" s="247"/>
      <c r="E917" s="247"/>
      <c r="F917" s="247"/>
      <c r="G917" s="247"/>
      <c r="H917" s="247"/>
      <c r="I917" s="247"/>
      <c r="J917" s="247"/>
      <c r="K917" s="247"/>
      <c r="L917" s="247"/>
      <c r="M917" s="247"/>
      <c r="N917" s="247"/>
      <c r="O917" s="247"/>
      <c r="P917" s="247"/>
      <c r="Q917" s="247">
        <v>12</v>
      </c>
      <c r="R917" s="247"/>
      <c r="S917" s="247"/>
      <c r="T917" s="247"/>
      <c r="U917" s="247"/>
      <c r="V917" s="247"/>
      <c r="W917" s="247"/>
      <c r="X917" s="247"/>
      <c r="Y917" s="247"/>
      <c r="Z917" s="247"/>
      <c r="AA917" s="247"/>
      <c r="AB917" s="247"/>
      <c r="AC917" s="247"/>
      <c r="AD917" s="247"/>
      <c r="AE917" s="369"/>
      <c r="AF917" s="358"/>
      <c r="AG917" s="358"/>
      <c r="AH917" s="358"/>
      <c r="AI917" s="358"/>
      <c r="AJ917" s="358"/>
      <c r="AK917" s="358"/>
      <c r="AL917" s="358"/>
      <c r="AM917" s="358"/>
      <c r="AN917" s="358"/>
      <c r="AO917" s="358"/>
      <c r="AP917" s="358"/>
      <c r="AQ917" s="358"/>
      <c r="AR917" s="358"/>
      <c r="AS917" s="248">
        <f>SUM(AE917:AR917)</f>
        <v>0</v>
      </c>
    </row>
    <row r="918" spans="1:45" hidden="1" outlineLevel="1">
      <c r="A918" s="456"/>
      <c r="B918" s="246" t="s">
        <v>959</v>
      </c>
      <c r="C918" s="243" t="s">
        <v>145</v>
      </c>
      <c r="D918" s="247"/>
      <c r="E918" s="247"/>
      <c r="F918" s="247"/>
      <c r="G918" s="247"/>
      <c r="H918" s="247"/>
      <c r="I918" s="247"/>
      <c r="J918" s="247"/>
      <c r="K918" s="247"/>
      <c r="L918" s="247"/>
      <c r="M918" s="247"/>
      <c r="N918" s="247"/>
      <c r="O918" s="247"/>
      <c r="P918" s="247"/>
      <c r="Q918" s="247">
        <f>Q917</f>
        <v>12</v>
      </c>
      <c r="R918" s="247"/>
      <c r="S918" s="247"/>
      <c r="T918" s="247"/>
      <c r="U918" s="247"/>
      <c r="V918" s="247"/>
      <c r="W918" s="247"/>
      <c r="X918" s="247"/>
      <c r="Y918" s="247"/>
      <c r="Z918" s="247"/>
      <c r="AA918" s="247"/>
      <c r="AB918" s="247"/>
      <c r="AC918" s="247"/>
      <c r="AD918" s="247"/>
      <c r="AE918" s="354">
        <f>AE917</f>
        <v>0</v>
      </c>
      <c r="AF918" s="354">
        <f t="shared" ref="AF918" si="2723">AF917</f>
        <v>0</v>
      </c>
      <c r="AG918" s="354">
        <f t="shared" ref="AG918" si="2724">AG917</f>
        <v>0</v>
      </c>
      <c r="AH918" s="354">
        <f t="shared" ref="AH918" si="2725">AH917</f>
        <v>0</v>
      </c>
      <c r="AI918" s="354">
        <f t="shared" ref="AI918" si="2726">AI917</f>
        <v>0</v>
      </c>
      <c r="AJ918" s="354">
        <f t="shared" ref="AJ918" si="2727">AJ917</f>
        <v>0</v>
      </c>
      <c r="AK918" s="354">
        <f t="shared" ref="AK918" si="2728">AK917</f>
        <v>0</v>
      </c>
      <c r="AL918" s="354">
        <f t="shared" ref="AL918" si="2729">AL917</f>
        <v>0</v>
      </c>
      <c r="AM918" s="354">
        <f t="shared" ref="AM918" si="2730">AM917</f>
        <v>0</v>
      </c>
      <c r="AN918" s="354">
        <f t="shared" ref="AN918" si="2731">AN917</f>
        <v>0</v>
      </c>
      <c r="AO918" s="354">
        <f t="shared" ref="AO918" si="2732">AO917</f>
        <v>0</v>
      </c>
      <c r="AP918" s="354">
        <f t="shared" ref="AP918" si="2733">AP917</f>
        <v>0</v>
      </c>
      <c r="AQ918" s="354">
        <f t="shared" ref="AQ918" si="2734">AQ917</f>
        <v>0</v>
      </c>
      <c r="AR918" s="354">
        <f t="shared" ref="AR918" si="2735">AR917</f>
        <v>0</v>
      </c>
      <c r="AS918" s="258"/>
    </row>
    <row r="919" spans="1:45" hidden="1" outlineLevel="1">
      <c r="A919" s="456"/>
      <c r="B919" s="371"/>
      <c r="C919" s="243"/>
      <c r="D919" s="243"/>
      <c r="E919" s="243"/>
      <c r="F919" s="243"/>
      <c r="G919" s="243"/>
      <c r="H919" s="243"/>
      <c r="I919" s="243"/>
      <c r="J919" s="243"/>
      <c r="K919" s="243"/>
      <c r="L919" s="243"/>
      <c r="M919" s="243"/>
      <c r="N919" s="243"/>
      <c r="O919" s="243"/>
      <c r="P919" s="243"/>
      <c r="Q919" s="243"/>
      <c r="R919" s="243"/>
      <c r="S919" s="243"/>
      <c r="T919" s="243"/>
      <c r="U919" s="243"/>
      <c r="V919" s="243"/>
      <c r="W919" s="243"/>
      <c r="X919" s="243"/>
      <c r="Y919" s="243"/>
      <c r="Z919" s="243"/>
      <c r="AA919" s="243"/>
      <c r="AB919" s="243"/>
      <c r="AC919" s="243"/>
      <c r="AD919" s="243"/>
      <c r="AE919" s="355"/>
      <c r="AF919" s="368"/>
      <c r="AG919" s="368"/>
      <c r="AH919" s="368"/>
      <c r="AI919" s="368"/>
      <c r="AJ919" s="368"/>
      <c r="AK919" s="368"/>
      <c r="AL919" s="368"/>
      <c r="AM919" s="368"/>
      <c r="AN919" s="368"/>
      <c r="AO919" s="368"/>
      <c r="AP919" s="368"/>
      <c r="AQ919" s="368"/>
      <c r="AR919" s="368"/>
      <c r="AS919" s="258"/>
    </row>
    <row r="920" spans="1:45" hidden="1" outlineLevel="1">
      <c r="A920" s="456">
        <v>38</v>
      </c>
      <c r="B920" s="371" t="s">
        <v>113</v>
      </c>
      <c r="C920" s="243" t="s">
        <v>22</v>
      </c>
      <c r="D920" s="247"/>
      <c r="E920" s="247"/>
      <c r="F920" s="247"/>
      <c r="G920" s="247"/>
      <c r="H920" s="247"/>
      <c r="I920" s="247"/>
      <c r="J920" s="247"/>
      <c r="K920" s="247"/>
      <c r="L920" s="247"/>
      <c r="M920" s="247"/>
      <c r="N920" s="247"/>
      <c r="O920" s="247"/>
      <c r="P920" s="247"/>
      <c r="Q920" s="247">
        <v>12</v>
      </c>
      <c r="R920" s="247"/>
      <c r="S920" s="247"/>
      <c r="T920" s="247"/>
      <c r="U920" s="247"/>
      <c r="V920" s="247"/>
      <c r="W920" s="247"/>
      <c r="X920" s="247"/>
      <c r="Y920" s="247"/>
      <c r="Z920" s="247"/>
      <c r="AA920" s="247"/>
      <c r="AB920" s="247"/>
      <c r="AC920" s="247"/>
      <c r="AD920" s="247"/>
      <c r="AE920" s="369"/>
      <c r="AF920" s="358"/>
      <c r="AG920" s="358"/>
      <c r="AH920" s="358"/>
      <c r="AI920" s="358"/>
      <c r="AJ920" s="358"/>
      <c r="AK920" s="358"/>
      <c r="AL920" s="358"/>
      <c r="AM920" s="358"/>
      <c r="AN920" s="358"/>
      <c r="AO920" s="358"/>
      <c r="AP920" s="358"/>
      <c r="AQ920" s="358"/>
      <c r="AR920" s="358"/>
      <c r="AS920" s="248">
        <f>SUM(AE920:AR920)</f>
        <v>0</v>
      </c>
    </row>
    <row r="921" spans="1:45" hidden="1" outlineLevel="1">
      <c r="A921" s="456"/>
      <c r="B921" s="246" t="s">
        <v>959</v>
      </c>
      <c r="C921" s="243" t="s">
        <v>145</v>
      </c>
      <c r="D921" s="247"/>
      <c r="E921" s="247"/>
      <c r="F921" s="247"/>
      <c r="G921" s="247"/>
      <c r="H921" s="247"/>
      <c r="I921" s="247"/>
      <c r="J921" s="247"/>
      <c r="K921" s="247"/>
      <c r="L921" s="247"/>
      <c r="M921" s="247"/>
      <c r="N921" s="247"/>
      <c r="O921" s="247"/>
      <c r="P921" s="247"/>
      <c r="Q921" s="247">
        <f>Q920</f>
        <v>12</v>
      </c>
      <c r="R921" s="247"/>
      <c r="S921" s="247"/>
      <c r="T921" s="247"/>
      <c r="U921" s="247"/>
      <c r="V921" s="247"/>
      <c r="W921" s="247"/>
      <c r="X921" s="247"/>
      <c r="Y921" s="247"/>
      <c r="Z921" s="247"/>
      <c r="AA921" s="247"/>
      <c r="AB921" s="247"/>
      <c r="AC921" s="247"/>
      <c r="AD921" s="247"/>
      <c r="AE921" s="354">
        <f>AE920</f>
        <v>0</v>
      </c>
      <c r="AF921" s="354">
        <f t="shared" ref="AF921" si="2736">AF920</f>
        <v>0</v>
      </c>
      <c r="AG921" s="354">
        <f t="shared" ref="AG921" si="2737">AG920</f>
        <v>0</v>
      </c>
      <c r="AH921" s="354">
        <f t="shared" ref="AH921" si="2738">AH920</f>
        <v>0</v>
      </c>
      <c r="AI921" s="354">
        <f t="shared" ref="AI921" si="2739">AI920</f>
        <v>0</v>
      </c>
      <c r="AJ921" s="354">
        <f t="shared" ref="AJ921" si="2740">AJ920</f>
        <v>0</v>
      </c>
      <c r="AK921" s="354">
        <f t="shared" ref="AK921" si="2741">AK920</f>
        <v>0</v>
      </c>
      <c r="AL921" s="354">
        <f t="shared" ref="AL921" si="2742">AL920</f>
        <v>0</v>
      </c>
      <c r="AM921" s="354">
        <f t="shared" ref="AM921" si="2743">AM920</f>
        <v>0</v>
      </c>
      <c r="AN921" s="354">
        <f t="shared" ref="AN921" si="2744">AN920</f>
        <v>0</v>
      </c>
      <c r="AO921" s="354">
        <f t="shared" ref="AO921" si="2745">AO920</f>
        <v>0</v>
      </c>
      <c r="AP921" s="354">
        <f t="shared" ref="AP921" si="2746">AP920</f>
        <v>0</v>
      </c>
      <c r="AQ921" s="354">
        <f t="shared" ref="AQ921" si="2747">AQ920</f>
        <v>0</v>
      </c>
      <c r="AR921" s="354">
        <f t="shared" ref="AR921" si="2748">AR920</f>
        <v>0</v>
      </c>
      <c r="AS921" s="258"/>
    </row>
    <row r="922" spans="1:45" hidden="1" outlineLevel="1">
      <c r="A922" s="456"/>
      <c r="B922" s="371"/>
      <c r="C922" s="243"/>
      <c r="D922" s="243"/>
      <c r="E922" s="243"/>
      <c r="F922" s="243"/>
      <c r="G922" s="243"/>
      <c r="H922" s="243"/>
      <c r="I922" s="243"/>
      <c r="J922" s="243"/>
      <c r="K922" s="243"/>
      <c r="L922" s="243"/>
      <c r="M922" s="243"/>
      <c r="N922" s="243"/>
      <c r="O922" s="243"/>
      <c r="P922" s="243"/>
      <c r="Q922" s="243"/>
      <c r="R922" s="243"/>
      <c r="S922" s="243"/>
      <c r="T922" s="243"/>
      <c r="U922" s="243"/>
      <c r="V922" s="243"/>
      <c r="W922" s="243"/>
      <c r="X922" s="243"/>
      <c r="Y922" s="243"/>
      <c r="Z922" s="243"/>
      <c r="AA922" s="243"/>
      <c r="AB922" s="243"/>
      <c r="AC922" s="243"/>
      <c r="AD922" s="243"/>
      <c r="AE922" s="355"/>
      <c r="AF922" s="368"/>
      <c r="AG922" s="368"/>
      <c r="AH922" s="368"/>
      <c r="AI922" s="368"/>
      <c r="AJ922" s="368"/>
      <c r="AK922" s="368"/>
      <c r="AL922" s="368"/>
      <c r="AM922" s="368"/>
      <c r="AN922" s="368"/>
      <c r="AO922" s="368"/>
      <c r="AP922" s="368"/>
      <c r="AQ922" s="368"/>
      <c r="AR922" s="368"/>
      <c r="AS922" s="258"/>
    </row>
    <row r="923" spans="1:45" ht="30" hidden="1" outlineLevel="1">
      <c r="A923" s="456">
        <v>39</v>
      </c>
      <c r="B923" s="371" t="s">
        <v>114</v>
      </c>
      <c r="C923" s="243" t="s">
        <v>22</v>
      </c>
      <c r="D923" s="247"/>
      <c r="E923" s="247"/>
      <c r="F923" s="247"/>
      <c r="G923" s="247"/>
      <c r="H923" s="247"/>
      <c r="I923" s="247"/>
      <c r="J923" s="247"/>
      <c r="K923" s="247"/>
      <c r="L923" s="247"/>
      <c r="M923" s="247"/>
      <c r="N923" s="247"/>
      <c r="O923" s="247"/>
      <c r="P923" s="247"/>
      <c r="Q923" s="247">
        <v>12</v>
      </c>
      <c r="R923" s="247"/>
      <c r="S923" s="247"/>
      <c r="T923" s="247"/>
      <c r="U923" s="247"/>
      <c r="V923" s="247"/>
      <c r="W923" s="247"/>
      <c r="X923" s="247"/>
      <c r="Y923" s="247"/>
      <c r="Z923" s="247"/>
      <c r="AA923" s="247"/>
      <c r="AB923" s="247"/>
      <c r="AC923" s="247"/>
      <c r="AD923" s="247"/>
      <c r="AE923" s="369"/>
      <c r="AF923" s="358"/>
      <c r="AG923" s="358"/>
      <c r="AH923" s="358"/>
      <c r="AI923" s="358"/>
      <c r="AJ923" s="358"/>
      <c r="AK923" s="358"/>
      <c r="AL923" s="358"/>
      <c r="AM923" s="358"/>
      <c r="AN923" s="358"/>
      <c r="AO923" s="358"/>
      <c r="AP923" s="358"/>
      <c r="AQ923" s="358"/>
      <c r="AR923" s="358"/>
      <c r="AS923" s="248">
        <f>SUM(AE923:AR923)</f>
        <v>0</v>
      </c>
    </row>
    <row r="924" spans="1:45" hidden="1" outlineLevel="1">
      <c r="A924" s="456"/>
      <c r="B924" s="246" t="s">
        <v>959</v>
      </c>
      <c r="C924" s="243" t="s">
        <v>145</v>
      </c>
      <c r="D924" s="247"/>
      <c r="E924" s="247"/>
      <c r="F924" s="247"/>
      <c r="G924" s="247"/>
      <c r="H924" s="247"/>
      <c r="I924" s="247"/>
      <c r="J924" s="247"/>
      <c r="K924" s="247"/>
      <c r="L924" s="247"/>
      <c r="M924" s="247"/>
      <c r="N924" s="247"/>
      <c r="O924" s="247"/>
      <c r="P924" s="247"/>
      <c r="Q924" s="247">
        <f>Q923</f>
        <v>12</v>
      </c>
      <c r="R924" s="247"/>
      <c r="S924" s="247"/>
      <c r="T924" s="247"/>
      <c r="U924" s="247"/>
      <c r="V924" s="247"/>
      <c r="W924" s="247"/>
      <c r="X924" s="247"/>
      <c r="Y924" s="247"/>
      <c r="Z924" s="247"/>
      <c r="AA924" s="247"/>
      <c r="AB924" s="247"/>
      <c r="AC924" s="247"/>
      <c r="AD924" s="247"/>
      <c r="AE924" s="354">
        <f>AE923</f>
        <v>0</v>
      </c>
      <c r="AF924" s="354">
        <f t="shared" ref="AF924" si="2749">AF923</f>
        <v>0</v>
      </c>
      <c r="AG924" s="354">
        <f t="shared" ref="AG924" si="2750">AG923</f>
        <v>0</v>
      </c>
      <c r="AH924" s="354">
        <f t="shared" ref="AH924" si="2751">AH923</f>
        <v>0</v>
      </c>
      <c r="AI924" s="354">
        <f t="shared" ref="AI924" si="2752">AI923</f>
        <v>0</v>
      </c>
      <c r="AJ924" s="354">
        <f t="shared" ref="AJ924" si="2753">AJ923</f>
        <v>0</v>
      </c>
      <c r="AK924" s="354">
        <f t="shared" ref="AK924" si="2754">AK923</f>
        <v>0</v>
      </c>
      <c r="AL924" s="354">
        <f t="shared" ref="AL924" si="2755">AL923</f>
        <v>0</v>
      </c>
      <c r="AM924" s="354">
        <f t="shared" ref="AM924" si="2756">AM923</f>
        <v>0</v>
      </c>
      <c r="AN924" s="354">
        <f t="shared" ref="AN924" si="2757">AN923</f>
        <v>0</v>
      </c>
      <c r="AO924" s="354">
        <f t="shared" ref="AO924" si="2758">AO923</f>
        <v>0</v>
      </c>
      <c r="AP924" s="354">
        <f t="shared" ref="AP924" si="2759">AP923</f>
        <v>0</v>
      </c>
      <c r="AQ924" s="354">
        <f t="shared" ref="AQ924" si="2760">AQ923</f>
        <v>0</v>
      </c>
      <c r="AR924" s="354">
        <f t="shared" ref="AR924" si="2761">AR923</f>
        <v>0</v>
      </c>
      <c r="AS924" s="258"/>
    </row>
    <row r="925" spans="1:45" hidden="1" outlineLevel="1">
      <c r="A925" s="456"/>
      <c r="B925" s="371"/>
      <c r="C925" s="243"/>
      <c r="D925" s="243"/>
      <c r="E925" s="243"/>
      <c r="F925" s="243"/>
      <c r="G925" s="243"/>
      <c r="H925" s="243"/>
      <c r="I925" s="243"/>
      <c r="J925" s="243"/>
      <c r="K925" s="243"/>
      <c r="L925" s="243"/>
      <c r="M925" s="243"/>
      <c r="N925" s="243"/>
      <c r="O925" s="243"/>
      <c r="P925" s="243"/>
      <c r="Q925" s="243"/>
      <c r="R925" s="243"/>
      <c r="S925" s="243"/>
      <c r="T925" s="243"/>
      <c r="U925" s="243"/>
      <c r="V925" s="243"/>
      <c r="W925" s="243"/>
      <c r="X925" s="243"/>
      <c r="Y925" s="243"/>
      <c r="Z925" s="243"/>
      <c r="AA925" s="243"/>
      <c r="AB925" s="243"/>
      <c r="AC925" s="243"/>
      <c r="AD925" s="243"/>
      <c r="AE925" s="355"/>
      <c r="AF925" s="368"/>
      <c r="AG925" s="368"/>
      <c r="AH925" s="368"/>
      <c r="AI925" s="368"/>
      <c r="AJ925" s="368"/>
      <c r="AK925" s="368"/>
      <c r="AL925" s="368"/>
      <c r="AM925" s="368"/>
      <c r="AN925" s="368"/>
      <c r="AO925" s="368"/>
      <c r="AP925" s="368"/>
      <c r="AQ925" s="368"/>
      <c r="AR925" s="368"/>
      <c r="AS925" s="258"/>
    </row>
    <row r="926" spans="1:45" ht="30" hidden="1" outlineLevel="1">
      <c r="A926" s="456">
        <v>40</v>
      </c>
      <c r="B926" s="371" t="s">
        <v>115</v>
      </c>
      <c r="C926" s="243" t="s">
        <v>22</v>
      </c>
      <c r="D926" s="247"/>
      <c r="E926" s="247"/>
      <c r="F926" s="247"/>
      <c r="G926" s="247"/>
      <c r="H926" s="247"/>
      <c r="I926" s="247"/>
      <c r="J926" s="247"/>
      <c r="K926" s="247"/>
      <c r="L926" s="247"/>
      <c r="M926" s="247"/>
      <c r="N926" s="247"/>
      <c r="O926" s="247"/>
      <c r="P926" s="247"/>
      <c r="Q926" s="247">
        <v>12</v>
      </c>
      <c r="R926" s="247"/>
      <c r="S926" s="247"/>
      <c r="T926" s="247"/>
      <c r="U926" s="247"/>
      <c r="V926" s="247"/>
      <c r="W926" s="247"/>
      <c r="X926" s="247"/>
      <c r="Y926" s="247"/>
      <c r="Z926" s="247"/>
      <c r="AA926" s="247"/>
      <c r="AB926" s="247"/>
      <c r="AC926" s="247"/>
      <c r="AD926" s="247"/>
      <c r="AE926" s="369"/>
      <c r="AF926" s="358"/>
      <c r="AG926" s="358"/>
      <c r="AH926" s="358"/>
      <c r="AI926" s="358"/>
      <c r="AJ926" s="358"/>
      <c r="AK926" s="358"/>
      <c r="AL926" s="358"/>
      <c r="AM926" s="358"/>
      <c r="AN926" s="358"/>
      <c r="AO926" s="358"/>
      <c r="AP926" s="358"/>
      <c r="AQ926" s="358"/>
      <c r="AR926" s="358"/>
      <c r="AS926" s="248">
        <f>SUM(AE926:AR926)</f>
        <v>0</v>
      </c>
    </row>
    <row r="927" spans="1:45" hidden="1" outlineLevel="1">
      <c r="A927" s="456"/>
      <c r="B927" s="246" t="s">
        <v>959</v>
      </c>
      <c r="C927" s="243" t="s">
        <v>145</v>
      </c>
      <c r="D927" s="247"/>
      <c r="E927" s="247"/>
      <c r="F927" s="247"/>
      <c r="G927" s="247"/>
      <c r="H927" s="247"/>
      <c r="I927" s="247"/>
      <c r="J927" s="247"/>
      <c r="K927" s="247"/>
      <c r="L927" s="247"/>
      <c r="M927" s="247"/>
      <c r="N927" s="247"/>
      <c r="O927" s="247"/>
      <c r="P927" s="247"/>
      <c r="Q927" s="247">
        <f>Q926</f>
        <v>12</v>
      </c>
      <c r="R927" s="247"/>
      <c r="S927" s="247"/>
      <c r="T927" s="247"/>
      <c r="U927" s="247"/>
      <c r="V927" s="247"/>
      <c r="W927" s="247"/>
      <c r="X927" s="247"/>
      <c r="Y927" s="247"/>
      <c r="Z927" s="247"/>
      <c r="AA927" s="247"/>
      <c r="AB927" s="247"/>
      <c r="AC927" s="247"/>
      <c r="AD927" s="247"/>
      <c r="AE927" s="354">
        <f>AE926</f>
        <v>0</v>
      </c>
      <c r="AF927" s="354">
        <f t="shared" ref="AF927" si="2762">AF926</f>
        <v>0</v>
      </c>
      <c r="AG927" s="354">
        <f t="shared" ref="AG927" si="2763">AG926</f>
        <v>0</v>
      </c>
      <c r="AH927" s="354">
        <f t="shared" ref="AH927" si="2764">AH926</f>
        <v>0</v>
      </c>
      <c r="AI927" s="354">
        <f t="shared" ref="AI927" si="2765">AI926</f>
        <v>0</v>
      </c>
      <c r="AJ927" s="354">
        <f t="shared" ref="AJ927" si="2766">AJ926</f>
        <v>0</v>
      </c>
      <c r="AK927" s="354">
        <f t="shared" ref="AK927" si="2767">AK926</f>
        <v>0</v>
      </c>
      <c r="AL927" s="354">
        <f t="shared" ref="AL927" si="2768">AL926</f>
        <v>0</v>
      </c>
      <c r="AM927" s="354">
        <f t="shared" ref="AM927" si="2769">AM926</f>
        <v>0</v>
      </c>
      <c r="AN927" s="354">
        <f t="shared" ref="AN927" si="2770">AN926</f>
        <v>0</v>
      </c>
      <c r="AO927" s="354">
        <f t="shared" ref="AO927" si="2771">AO926</f>
        <v>0</v>
      </c>
      <c r="AP927" s="354">
        <f t="shared" ref="AP927" si="2772">AP926</f>
        <v>0</v>
      </c>
      <c r="AQ927" s="354">
        <f t="shared" ref="AQ927" si="2773">AQ926</f>
        <v>0</v>
      </c>
      <c r="AR927" s="354">
        <f t="shared" ref="AR927" si="2774">AR926</f>
        <v>0</v>
      </c>
      <c r="AS927" s="258"/>
    </row>
    <row r="928" spans="1:45" hidden="1" outlineLevel="1">
      <c r="A928" s="456"/>
      <c r="B928" s="371"/>
      <c r="C928" s="243"/>
      <c r="D928" s="243"/>
      <c r="E928" s="243"/>
      <c r="F928" s="243"/>
      <c r="G928" s="243"/>
      <c r="H928" s="243"/>
      <c r="I928" s="243"/>
      <c r="J928" s="243"/>
      <c r="K928" s="243"/>
      <c r="L928" s="243"/>
      <c r="M928" s="243"/>
      <c r="N928" s="243"/>
      <c r="O928" s="243"/>
      <c r="P928" s="243"/>
      <c r="Q928" s="243"/>
      <c r="R928" s="243"/>
      <c r="S928" s="243"/>
      <c r="T928" s="243"/>
      <c r="U928" s="243"/>
      <c r="V928" s="243"/>
      <c r="W928" s="243"/>
      <c r="X928" s="243"/>
      <c r="Y928" s="243"/>
      <c r="Z928" s="243"/>
      <c r="AA928" s="243"/>
      <c r="AB928" s="243"/>
      <c r="AC928" s="243"/>
      <c r="AD928" s="243"/>
      <c r="AE928" s="355"/>
      <c r="AF928" s="368"/>
      <c r="AG928" s="368"/>
      <c r="AH928" s="368"/>
      <c r="AI928" s="368"/>
      <c r="AJ928" s="368"/>
      <c r="AK928" s="368"/>
      <c r="AL928" s="368"/>
      <c r="AM928" s="368"/>
      <c r="AN928" s="368"/>
      <c r="AO928" s="368"/>
      <c r="AP928" s="368"/>
      <c r="AQ928" s="368"/>
      <c r="AR928" s="368"/>
      <c r="AS928" s="258"/>
    </row>
    <row r="929" spans="1:45" ht="30" hidden="1" outlineLevel="1">
      <c r="A929" s="456">
        <v>41</v>
      </c>
      <c r="B929" s="371" t="s">
        <v>116</v>
      </c>
      <c r="C929" s="243" t="s">
        <v>22</v>
      </c>
      <c r="D929" s="247"/>
      <c r="E929" s="247"/>
      <c r="F929" s="247"/>
      <c r="G929" s="247"/>
      <c r="H929" s="247"/>
      <c r="I929" s="247"/>
      <c r="J929" s="247"/>
      <c r="K929" s="247"/>
      <c r="L929" s="247"/>
      <c r="M929" s="247"/>
      <c r="N929" s="247"/>
      <c r="O929" s="247"/>
      <c r="P929" s="247"/>
      <c r="Q929" s="247">
        <v>12</v>
      </c>
      <c r="R929" s="247"/>
      <c r="S929" s="247"/>
      <c r="T929" s="247"/>
      <c r="U929" s="247"/>
      <c r="V929" s="247"/>
      <c r="W929" s="247"/>
      <c r="X929" s="247"/>
      <c r="Y929" s="247"/>
      <c r="Z929" s="247"/>
      <c r="AA929" s="247"/>
      <c r="AB929" s="247"/>
      <c r="AC929" s="247"/>
      <c r="AD929" s="247"/>
      <c r="AE929" s="369"/>
      <c r="AF929" s="358"/>
      <c r="AG929" s="358"/>
      <c r="AH929" s="358"/>
      <c r="AI929" s="358"/>
      <c r="AJ929" s="358"/>
      <c r="AK929" s="358"/>
      <c r="AL929" s="358"/>
      <c r="AM929" s="358"/>
      <c r="AN929" s="358"/>
      <c r="AO929" s="358"/>
      <c r="AP929" s="358"/>
      <c r="AQ929" s="358"/>
      <c r="AR929" s="358"/>
      <c r="AS929" s="248">
        <f>SUM(AE929:AR929)</f>
        <v>0</v>
      </c>
    </row>
    <row r="930" spans="1:45" hidden="1" outlineLevel="1">
      <c r="A930" s="456"/>
      <c r="B930" s="246" t="s">
        <v>959</v>
      </c>
      <c r="C930" s="243" t="s">
        <v>145</v>
      </c>
      <c r="D930" s="247"/>
      <c r="E930" s="247"/>
      <c r="F930" s="247"/>
      <c r="G930" s="247"/>
      <c r="H930" s="247"/>
      <c r="I930" s="247"/>
      <c r="J930" s="247"/>
      <c r="K930" s="247"/>
      <c r="L930" s="247"/>
      <c r="M930" s="247"/>
      <c r="N930" s="247"/>
      <c r="O930" s="247"/>
      <c r="P930" s="247"/>
      <c r="Q930" s="247">
        <f>Q929</f>
        <v>12</v>
      </c>
      <c r="R930" s="247"/>
      <c r="S930" s="247"/>
      <c r="T930" s="247"/>
      <c r="U930" s="247"/>
      <c r="V930" s="247"/>
      <c r="W930" s="247"/>
      <c r="X930" s="247"/>
      <c r="Y930" s="247"/>
      <c r="Z930" s="247"/>
      <c r="AA930" s="247"/>
      <c r="AB930" s="247"/>
      <c r="AC930" s="247"/>
      <c r="AD930" s="247"/>
      <c r="AE930" s="354">
        <f>AE929</f>
        <v>0</v>
      </c>
      <c r="AF930" s="354">
        <f t="shared" ref="AF930" si="2775">AF929</f>
        <v>0</v>
      </c>
      <c r="AG930" s="354">
        <f t="shared" ref="AG930" si="2776">AG929</f>
        <v>0</v>
      </c>
      <c r="AH930" s="354">
        <f t="shared" ref="AH930" si="2777">AH929</f>
        <v>0</v>
      </c>
      <c r="AI930" s="354">
        <f t="shared" ref="AI930" si="2778">AI929</f>
        <v>0</v>
      </c>
      <c r="AJ930" s="354">
        <f t="shared" ref="AJ930" si="2779">AJ929</f>
        <v>0</v>
      </c>
      <c r="AK930" s="354">
        <f t="shared" ref="AK930" si="2780">AK929</f>
        <v>0</v>
      </c>
      <c r="AL930" s="354">
        <f t="shared" ref="AL930" si="2781">AL929</f>
        <v>0</v>
      </c>
      <c r="AM930" s="354">
        <f t="shared" ref="AM930" si="2782">AM929</f>
        <v>0</v>
      </c>
      <c r="AN930" s="354">
        <f t="shared" ref="AN930" si="2783">AN929</f>
        <v>0</v>
      </c>
      <c r="AO930" s="354">
        <f t="shared" ref="AO930" si="2784">AO929</f>
        <v>0</v>
      </c>
      <c r="AP930" s="354">
        <f t="shared" ref="AP930" si="2785">AP929</f>
        <v>0</v>
      </c>
      <c r="AQ930" s="354">
        <f t="shared" ref="AQ930" si="2786">AQ929</f>
        <v>0</v>
      </c>
      <c r="AR930" s="354">
        <f t="shared" ref="AR930" si="2787">AR929</f>
        <v>0</v>
      </c>
      <c r="AS930" s="258"/>
    </row>
    <row r="931" spans="1:45" hidden="1" outlineLevel="1">
      <c r="A931" s="456"/>
      <c r="B931" s="371"/>
      <c r="C931" s="243"/>
      <c r="D931" s="243"/>
      <c r="E931" s="243"/>
      <c r="F931" s="243"/>
      <c r="G931" s="243"/>
      <c r="H931" s="243"/>
      <c r="I931" s="243"/>
      <c r="J931" s="243"/>
      <c r="K931" s="243"/>
      <c r="L931" s="243"/>
      <c r="M931" s="243"/>
      <c r="N931" s="243"/>
      <c r="O931" s="243"/>
      <c r="P931" s="243"/>
      <c r="Q931" s="243"/>
      <c r="R931" s="243"/>
      <c r="S931" s="243"/>
      <c r="T931" s="243"/>
      <c r="U931" s="243"/>
      <c r="V931" s="243"/>
      <c r="W931" s="243"/>
      <c r="X931" s="243"/>
      <c r="Y931" s="243"/>
      <c r="Z931" s="243"/>
      <c r="AA931" s="243"/>
      <c r="AB931" s="243"/>
      <c r="AC931" s="243"/>
      <c r="AD931" s="243"/>
      <c r="AE931" s="355"/>
      <c r="AF931" s="368"/>
      <c r="AG931" s="368"/>
      <c r="AH931" s="368"/>
      <c r="AI931" s="368"/>
      <c r="AJ931" s="368"/>
      <c r="AK931" s="368"/>
      <c r="AL931" s="368"/>
      <c r="AM931" s="368"/>
      <c r="AN931" s="368"/>
      <c r="AO931" s="368"/>
      <c r="AP931" s="368"/>
      <c r="AQ931" s="368"/>
      <c r="AR931" s="368"/>
      <c r="AS931" s="258"/>
    </row>
    <row r="932" spans="1:45" ht="30" hidden="1" outlineLevel="1">
      <c r="A932" s="456">
        <v>42</v>
      </c>
      <c r="B932" s="371" t="s">
        <v>117</v>
      </c>
      <c r="C932" s="243" t="s">
        <v>22</v>
      </c>
      <c r="D932" s="247"/>
      <c r="E932" s="247"/>
      <c r="F932" s="247"/>
      <c r="G932" s="247"/>
      <c r="H932" s="247"/>
      <c r="I932" s="247"/>
      <c r="J932" s="247"/>
      <c r="K932" s="247"/>
      <c r="L932" s="247"/>
      <c r="M932" s="247"/>
      <c r="N932" s="247"/>
      <c r="O932" s="247"/>
      <c r="P932" s="247"/>
      <c r="Q932" s="243"/>
      <c r="R932" s="247"/>
      <c r="S932" s="247"/>
      <c r="T932" s="247"/>
      <c r="U932" s="247"/>
      <c r="V932" s="247"/>
      <c r="W932" s="247"/>
      <c r="X932" s="247"/>
      <c r="Y932" s="247"/>
      <c r="Z932" s="247"/>
      <c r="AA932" s="247"/>
      <c r="AB932" s="247"/>
      <c r="AC932" s="247"/>
      <c r="AD932" s="247"/>
      <c r="AE932" s="369"/>
      <c r="AF932" s="358"/>
      <c r="AG932" s="358"/>
      <c r="AH932" s="358"/>
      <c r="AI932" s="358"/>
      <c r="AJ932" s="358"/>
      <c r="AK932" s="358"/>
      <c r="AL932" s="358"/>
      <c r="AM932" s="358"/>
      <c r="AN932" s="358"/>
      <c r="AO932" s="358"/>
      <c r="AP932" s="358"/>
      <c r="AQ932" s="358"/>
      <c r="AR932" s="358"/>
      <c r="AS932" s="248">
        <f>SUM(AE932:AR932)</f>
        <v>0</v>
      </c>
    </row>
    <row r="933" spans="1:45" hidden="1" outlineLevel="1">
      <c r="A933" s="456"/>
      <c r="B933" s="246" t="s">
        <v>959</v>
      </c>
      <c r="C933" s="243" t="s">
        <v>145</v>
      </c>
      <c r="D933" s="247"/>
      <c r="E933" s="247"/>
      <c r="F933" s="247"/>
      <c r="G933" s="247"/>
      <c r="H933" s="247"/>
      <c r="I933" s="247"/>
      <c r="J933" s="247"/>
      <c r="K933" s="247"/>
      <c r="L933" s="247"/>
      <c r="M933" s="247"/>
      <c r="N933" s="247"/>
      <c r="O933" s="247"/>
      <c r="P933" s="247"/>
      <c r="Q933" s="406"/>
      <c r="R933" s="247"/>
      <c r="S933" s="247"/>
      <c r="T933" s="247"/>
      <c r="U933" s="247"/>
      <c r="V933" s="247"/>
      <c r="W933" s="247"/>
      <c r="X933" s="247"/>
      <c r="Y933" s="247"/>
      <c r="Z933" s="247"/>
      <c r="AA933" s="247"/>
      <c r="AB933" s="247"/>
      <c r="AC933" s="247"/>
      <c r="AD933" s="247"/>
      <c r="AE933" s="354">
        <f>AE932</f>
        <v>0</v>
      </c>
      <c r="AF933" s="354">
        <f t="shared" ref="AF933" si="2788">AF932</f>
        <v>0</v>
      </c>
      <c r="AG933" s="354">
        <f t="shared" ref="AG933" si="2789">AG932</f>
        <v>0</v>
      </c>
      <c r="AH933" s="354">
        <f t="shared" ref="AH933" si="2790">AH932</f>
        <v>0</v>
      </c>
      <c r="AI933" s="354">
        <f t="shared" ref="AI933" si="2791">AI932</f>
        <v>0</v>
      </c>
      <c r="AJ933" s="354">
        <f t="shared" ref="AJ933" si="2792">AJ932</f>
        <v>0</v>
      </c>
      <c r="AK933" s="354">
        <f t="shared" ref="AK933" si="2793">AK932</f>
        <v>0</v>
      </c>
      <c r="AL933" s="354">
        <f t="shared" ref="AL933" si="2794">AL932</f>
        <v>0</v>
      </c>
      <c r="AM933" s="354">
        <f t="shared" ref="AM933" si="2795">AM932</f>
        <v>0</v>
      </c>
      <c r="AN933" s="354">
        <f t="shared" ref="AN933" si="2796">AN932</f>
        <v>0</v>
      </c>
      <c r="AO933" s="354">
        <f t="shared" ref="AO933" si="2797">AO932</f>
        <v>0</v>
      </c>
      <c r="AP933" s="354">
        <f t="shared" ref="AP933" si="2798">AP932</f>
        <v>0</v>
      </c>
      <c r="AQ933" s="354">
        <f t="shared" ref="AQ933" si="2799">AQ932</f>
        <v>0</v>
      </c>
      <c r="AR933" s="354">
        <f t="shared" ref="AR933" si="2800">AR932</f>
        <v>0</v>
      </c>
      <c r="AS933" s="258"/>
    </row>
    <row r="934" spans="1:45" hidden="1" outlineLevel="1">
      <c r="A934" s="456"/>
      <c r="B934" s="371"/>
      <c r="C934" s="243"/>
      <c r="D934" s="243"/>
      <c r="E934" s="243"/>
      <c r="F934" s="243"/>
      <c r="G934" s="243"/>
      <c r="H934" s="243"/>
      <c r="I934" s="243"/>
      <c r="J934" s="243"/>
      <c r="K934" s="243"/>
      <c r="L934" s="243"/>
      <c r="M934" s="243"/>
      <c r="N934" s="243"/>
      <c r="O934" s="243"/>
      <c r="P934" s="243"/>
      <c r="Q934" s="243"/>
      <c r="R934" s="243"/>
      <c r="S934" s="243"/>
      <c r="T934" s="243"/>
      <c r="U934" s="243"/>
      <c r="V934" s="243"/>
      <c r="W934" s="243"/>
      <c r="X934" s="243"/>
      <c r="Y934" s="243"/>
      <c r="Z934" s="243"/>
      <c r="AA934" s="243"/>
      <c r="AB934" s="243"/>
      <c r="AC934" s="243"/>
      <c r="AD934" s="243"/>
      <c r="AE934" s="355"/>
      <c r="AF934" s="368"/>
      <c r="AG934" s="368"/>
      <c r="AH934" s="368"/>
      <c r="AI934" s="368"/>
      <c r="AJ934" s="368"/>
      <c r="AK934" s="368"/>
      <c r="AL934" s="368"/>
      <c r="AM934" s="368"/>
      <c r="AN934" s="368"/>
      <c r="AO934" s="368"/>
      <c r="AP934" s="368"/>
      <c r="AQ934" s="368"/>
      <c r="AR934" s="368"/>
      <c r="AS934" s="258"/>
    </row>
    <row r="935" spans="1:45" hidden="1" outlineLevel="1">
      <c r="A935" s="456">
        <v>43</v>
      </c>
      <c r="B935" s="371" t="s">
        <v>118</v>
      </c>
      <c r="C935" s="243" t="s">
        <v>22</v>
      </c>
      <c r="D935" s="247"/>
      <c r="E935" s="247"/>
      <c r="F935" s="247"/>
      <c r="G935" s="247"/>
      <c r="H935" s="247"/>
      <c r="I935" s="247"/>
      <c r="J935" s="247"/>
      <c r="K935" s="247"/>
      <c r="L935" s="247"/>
      <c r="M935" s="247"/>
      <c r="N935" s="247"/>
      <c r="O935" s="247"/>
      <c r="P935" s="247"/>
      <c r="Q935" s="247">
        <v>12</v>
      </c>
      <c r="R935" s="247"/>
      <c r="S935" s="247"/>
      <c r="T935" s="247"/>
      <c r="U935" s="247"/>
      <c r="V935" s="247"/>
      <c r="W935" s="247"/>
      <c r="X935" s="247"/>
      <c r="Y935" s="247"/>
      <c r="Z935" s="247"/>
      <c r="AA935" s="247"/>
      <c r="AB935" s="247"/>
      <c r="AC935" s="247"/>
      <c r="AD935" s="247"/>
      <c r="AE935" s="369"/>
      <c r="AF935" s="358"/>
      <c r="AG935" s="358"/>
      <c r="AH935" s="358"/>
      <c r="AI935" s="358"/>
      <c r="AJ935" s="358"/>
      <c r="AK935" s="358"/>
      <c r="AL935" s="358"/>
      <c r="AM935" s="358"/>
      <c r="AN935" s="358"/>
      <c r="AO935" s="358"/>
      <c r="AP935" s="358"/>
      <c r="AQ935" s="358"/>
      <c r="AR935" s="358"/>
      <c r="AS935" s="248">
        <f>SUM(AE935:AR935)</f>
        <v>0</v>
      </c>
    </row>
    <row r="936" spans="1:45" hidden="1" outlineLevel="1">
      <c r="A936" s="456"/>
      <c r="B936" s="246" t="s">
        <v>959</v>
      </c>
      <c r="C936" s="243" t="s">
        <v>145</v>
      </c>
      <c r="D936" s="247"/>
      <c r="E936" s="247"/>
      <c r="F936" s="247"/>
      <c r="G936" s="247"/>
      <c r="H936" s="247"/>
      <c r="I936" s="247"/>
      <c r="J936" s="247"/>
      <c r="K936" s="247"/>
      <c r="L936" s="247"/>
      <c r="M936" s="247"/>
      <c r="N936" s="247"/>
      <c r="O936" s="247"/>
      <c r="P936" s="247"/>
      <c r="Q936" s="247">
        <f>Q935</f>
        <v>12</v>
      </c>
      <c r="R936" s="247"/>
      <c r="S936" s="247"/>
      <c r="T936" s="247"/>
      <c r="U936" s="247"/>
      <c r="V936" s="247"/>
      <c r="W936" s="247"/>
      <c r="X936" s="247"/>
      <c r="Y936" s="247"/>
      <c r="Z936" s="247"/>
      <c r="AA936" s="247"/>
      <c r="AB936" s="247"/>
      <c r="AC936" s="247"/>
      <c r="AD936" s="247"/>
      <c r="AE936" s="354">
        <f>AE935</f>
        <v>0</v>
      </c>
      <c r="AF936" s="354">
        <f t="shared" ref="AF936" si="2801">AF935</f>
        <v>0</v>
      </c>
      <c r="AG936" s="354">
        <f t="shared" ref="AG936" si="2802">AG935</f>
        <v>0</v>
      </c>
      <c r="AH936" s="354">
        <f t="shared" ref="AH936" si="2803">AH935</f>
        <v>0</v>
      </c>
      <c r="AI936" s="354">
        <f t="shared" ref="AI936" si="2804">AI935</f>
        <v>0</v>
      </c>
      <c r="AJ936" s="354">
        <f t="shared" ref="AJ936" si="2805">AJ935</f>
        <v>0</v>
      </c>
      <c r="AK936" s="354">
        <f t="shared" ref="AK936" si="2806">AK935</f>
        <v>0</v>
      </c>
      <c r="AL936" s="354">
        <f t="shared" ref="AL936" si="2807">AL935</f>
        <v>0</v>
      </c>
      <c r="AM936" s="354">
        <f t="shared" ref="AM936" si="2808">AM935</f>
        <v>0</v>
      </c>
      <c r="AN936" s="354">
        <f t="shared" ref="AN936" si="2809">AN935</f>
        <v>0</v>
      </c>
      <c r="AO936" s="354">
        <f t="shared" ref="AO936" si="2810">AO935</f>
        <v>0</v>
      </c>
      <c r="AP936" s="354">
        <f t="shared" ref="AP936" si="2811">AP935</f>
        <v>0</v>
      </c>
      <c r="AQ936" s="354">
        <f t="shared" ref="AQ936" si="2812">AQ935</f>
        <v>0</v>
      </c>
      <c r="AR936" s="354">
        <f t="shared" ref="AR936" si="2813">AR935</f>
        <v>0</v>
      </c>
      <c r="AS936" s="258"/>
    </row>
    <row r="937" spans="1:45" hidden="1" outlineLevel="1">
      <c r="A937" s="456"/>
      <c r="B937" s="371"/>
      <c r="C937" s="243"/>
      <c r="D937" s="243"/>
      <c r="E937" s="243"/>
      <c r="F937" s="243"/>
      <c r="G937" s="243"/>
      <c r="H937" s="243"/>
      <c r="I937" s="243"/>
      <c r="J937" s="243"/>
      <c r="K937" s="243"/>
      <c r="L937" s="243"/>
      <c r="M937" s="243"/>
      <c r="N937" s="243"/>
      <c r="O937" s="243"/>
      <c r="P937" s="243"/>
      <c r="Q937" s="243"/>
      <c r="R937" s="243"/>
      <c r="S937" s="243"/>
      <c r="T937" s="243"/>
      <c r="U937" s="243"/>
      <c r="V937" s="243"/>
      <c r="W937" s="243"/>
      <c r="X937" s="243"/>
      <c r="Y937" s="243"/>
      <c r="Z937" s="243"/>
      <c r="AA937" s="243"/>
      <c r="AB937" s="243"/>
      <c r="AC937" s="243"/>
      <c r="AD937" s="243"/>
      <c r="AE937" s="355"/>
      <c r="AF937" s="368"/>
      <c r="AG937" s="368"/>
      <c r="AH937" s="368"/>
      <c r="AI937" s="368"/>
      <c r="AJ937" s="368"/>
      <c r="AK937" s="368"/>
      <c r="AL937" s="368"/>
      <c r="AM937" s="368"/>
      <c r="AN937" s="368"/>
      <c r="AO937" s="368"/>
      <c r="AP937" s="368"/>
      <c r="AQ937" s="368"/>
      <c r="AR937" s="368"/>
      <c r="AS937" s="258"/>
    </row>
    <row r="938" spans="1:45" ht="30" hidden="1" outlineLevel="1">
      <c r="A938" s="456">
        <v>44</v>
      </c>
      <c r="B938" s="371" t="s">
        <v>983</v>
      </c>
      <c r="C938" s="243" t="s">
        <v>22</v>
      </c>
      <c r="D938" s="247"/>
      <c r="E938" s="247"/>
      <c r="F938" s="247"/>
      <c r="G938" s="247"/>
      <c r="H938" s="247"/>
      <c r="I938" s="247"/>
      <c r="J938" s="247"/>
      <c r="K938" s="247"/>
      <c r="L938" s="247"/>
      <c r="M938" s="247"/>
      <c r="N938" s="247"/>
      <c r="O938" s="247"/>
      <c r="P938" s="247"/>
      <c r="Q938" s="247">
        <v>12</v>
      </c>
      <c r="R938" s="247"/>
      <c r="S938" s="247"/>
      <c r="T938" s="247"/>
      <c r="U938" s="247"/>
      <c r="V938" s="247"/>
      <c r="W938" s="247"/>
      <c r="X938" s="247"/>
      <c r="Y938" s="247"/>
      <c r="Z938" s="247"/>
      <c r="AA938" s="247"/>
      <c r="AB938" s="247"/>
      <c r="AC938" s="247"/>
      <c r="AD938" s="247"/>
      <c r="AE938" s="369"/>
      <c r="AF938" s="358"/>
      <c r="AG938" s="358"/>
      <c r="AH938" s="358"/>
      <c r="AI938" s="358"/>
      <c r="AJ938" s="358"/>
      <c r="AK938" s="358"/>
      <c r="AL938" s="358"/>
      <c r="AM938" s="358"/>
      <c r="AN938" s="358"/>
      <c r="AO938" s="358"/>
      <c r="AP938" s="358"/>
      <c r="AQ938" s="358"/>
      <c r="AR938" s="358"/>
      <c r="AS938" s="248">
        <f>SUM(AE938:AR938)</f>
        <v>0</v>
      </c>
    </row>
    <row r="939" spans="1:45" hidden="1" outlineLevel="1">
      <c r="A939" s="456"/>
      <c r="B939" s="246" t="s">
        <v>959</v>
      </c>
      <c r="C939" s="243" t="s">
        <v>145</v>
      </c>
      <c r="D939" s="247"/>
      <c r="E939" s="247"/>
      <c r="F939" s="247"/>
      <c r="G939" s="247"/>
      <c r="H939" s="247"/>
      <c r="I939" s="247"/>
      <c r="J939" s="247"/>
      <c r="K939" s="247"/>
      <c r="L939" s="247"/>
      <c r="M939" s="247"/>
      <c r="N939" s="247"/>
      <c r="O939" s="247"/>
      <c r="P939" s="247"/>
      <c r="Q939" s="247">
        <f>Q938</f>
        <v>12</v>
      </c>
      <c r="R939" s="247"/>
      <c r="S939" s="247"/>
      <c r="T939" s="247"/>
      <c r="U939" s="247"/>
      <c r="V939" s="247"/>
      <c r="W939" s="247"/>
      <c r="X939" s="247"/>
      <c r="Y939" s="247"/>
      <c r="Z939" s="247"/>
      <c r="AA939" s="247"/>
      <c r="AB939" s="247"/>
      <c r="AC939" s="247"/>
      <c r="AD939" s="247"/>
      <c r="AE939" s="354">
        <f>AE938</f>
        <v>0</v>
      </c>
      <c r="AF939" s="354">
        <f t="shared" ref="AF939" si="2814">AF938</f>
        <v>0</v>
      </c>
      <c r="AG939" s="354">
        <f t="shared" ref="AG939" si="2815">AG938</f>
        <v>0</v>
      </c>
      <c r="AH939" s="354">
        <f t="shared" ref="AH939" si="2816">AH938</f>
        <v>0</v>
      </c>
      <c r="AI939" s="354">
        <f t="shared" ref="AI939" si="2817">AI938</f>
        <v>0</v>
      </c>
      <c r="AJ939" s="354">
        <f t="shared" ref="AJ939" si="2818">AJ938</f>
        <v>0</v>
      </c>
      <c r="AK939" s="354">
        <f t="shared" ref="AK939" si="2819">AK938</f>
        <v>0</v>
      </c>
      <c r="AL939" s="354">
        <f t="shared" ref="AL939" si="2820">AL938</f>
        <v>0</v>
      </c>
      <c r="AM939" s="354">
        <f t="shared" ref="AM939" si="2821">AM938</f>
        <v>0</v>
      </c>
      <c r="AN939" s="354">
        <f t="shared" ref="AN939" si="2822">AN938</f>
        <v>0</v>
      </c>
      <c r="AO939" s="354">
        <f t="shared" ref="AO939" si="2823">AO938</f>
        <v>0</v>
      </c>
      <c r="AP939" s="354">
        <f t="shared" ref="AP939" si="2824">AP938</f>
        <v>0</v>
      </c>
      <c r="AQ939" s="354">
        <f t="shared" ref="AQ939" si="2825">AQ938</f>
        <v>0</v>
      </c>
      <c r="AR939" s="354">
        <f t="shared" ref="AR939" si="2826">AR938</f>
        <v>0</v>
      </c>
      <c r="AS939" s="258"/>
    </row>
    <row r="940" spans="1:45" hidden="1" outlineLevel="1">
      <c r="A940" s="456"/>
      <c r="B940" s="371"/>
      <c r="C940" s="243"/>
      <c r="D940" s="243"/>
      <c r="E940" s="243"/>
      <c r="F940" s="243"/>
      <c r="G940" s="243"/>
      <c r="H940" s="243"/>
      <c r="I940" s="243"/>
      <c r="J940" s="243"/>
      <c r="K940" s="243"/>
      <c r="L940" s="243"/>
      <c r="M940" s="243"/>
      <c r="N940" s="243"/>
      <c r="O940" s="243"/>
      <c r="P940" s="243"/>
      <c r="Q940" s="243"/>
      <c r="R940" s="243"/>
      <c r="S940" s="243"/>
      <c r="T940" s="243"/>
      <c r="U940" s="243"/>
      <c r="V940" s="243"/>
      <c r="W940" s="243"/>
      <c r="X940" s="243"/>
      <c r="Y940" s="243"/>
      <c r="Z940" s="243"/>
      <c r="AA940" s="243"/>
      <c r="AB940" s="243"/>
      <c r="AC940" s="243"/>
      <c r="AD940" s="243"/>
      <c r="AE940" s="355"/>
      <c r="AF940" s="368"/>
      <c r="AG940" s="368"/>
      <c r="AH940" s="368"/>
      <c r="AI940" s="368"/>
      <c r="AJ940" s="368"/>
      <c r="AK940" s="368"/>
      <c r="AL940" s="368"/>
      <c r="AM940" s="368"/>
      <c r="AN940" s="368"/>
      <c r="AO940" s="368"/>
      <c r="AP940" s="368"/>
      <c r="AQ940" s="368"/>
      <c r="AR940" s="368"/>
      <c r="AS940" s="258"/>
    </row>
    <row r="941" spans="1:45" ht="30" hidden="1" outlineLevel="1">
      <c r="A941" s="456">
        <v>45</v>
      </c>
      <c r="B941" s="371" t="s">
        <v>119</v>
      </c>
      <c r="C941" s="243" t="s">
        <v>22</v>
      </c>
      <c r="D941" s="247"/>
      <c r="E941" s="247"/>
      <c r="F941" s="247"/>
      <c r="G941" s="247"/>
      <c r="H941" s="247"/>
      <c r="I941" s="247"/>
      <c r="J941" s="247"/>
      <c r="K941" s="247"/>
      <c r="L941" s="247"/>
      <c r="M941" s="247"/>
      <c r="N941" s="247"/>
      <c r="O941" s="247"/>
      <c r="P941" s="247"/>
      <c r="Q941" s="247">
        <v>12</v>
      </c>
      <c r="R941" s="247"/>
      <c r="S941" s="247"/>
      <c r="T941" s="247"/>
      <c r="U941" s="247"/>
      <c r="V941" s="247"/>
      <c r="W941" s="247"/>
      <c r="X941" s="247"/>
      <c r="Y941" s="247"/>
      <c r="Z941" s="247"/>
      <c r="AA941" s="247"/>
      <c r="AB941" s="247"/>
      <c r="AC941" s="247"/>
      <c r="AD941" s="247"/>
      <c r="AE941" s="369"/>
      <c r="AF941" s="358"/>
      <c r="AG941" s="358"/>
      <c r="AH941" s="358"/>
      <c r="AI941" s="358"/>
      <c r="AJ941" s="358"/>
      <c r="AK941" s="358"/>
      <c r="AL941" s="358"/>
      <c r="AM941" s="358"/>
      <c r="AN941" s="358"/>
      <c r="AO941" s="358"/>
      <c r="AP941" s="358"/>
      <c r="AQ941" s="358"/>
      <c r="AR941" s="358"/>
      <c r="AS941" s="248">
        <f>SUM(AE941:AR941)</f>
        <v>0</v>
      </c>
    </row>
    <row r="942" spans="1:45" hidden="1" outlineLevel="1">
      <c r="A942" s="456"/>
      <c r="B942" s="246" t="s">
        <v>959</v>
      </c>
      <c r="C942" s="243" t="s">
        <v>145</v>
      </c>
      <c r="D942" s="247"/>
      <c r="E942" s="247"/>
      <c r="F942" s="247"/>
      <c r="G942" s="247"/>
      <c r="H942" s="247"/>
      <c r="I942" s="247"/>
      <c r="J942" s="247"/>
      <c r="K942" s="247"/>
      <c r="L942" s="247"/>
      <c r="M942" s="247"/>
      <c r="N942" s="247"/>
      <c r="O942" s="247"/>
      <c r="P942" s="247"/>
      <c r="Q942" s="247">
        <f>Q941</f>
        <v>12</v>
      </c>
      <c r="R942" s="247"/>
      <c r="S942" s="247"/>
      <c r="T942" s="247"/>
      <c r="U942" s="247"/>
      <c r="V942" s="247"/>
      <c r="W942" s="247"/>
      <c r="X942" s="247"/>
      <c r="Y942" s="247"/>
      <c r="Z942" s="247"/>
      <c r="AA942" s="247"/>
      <c r="AB942" s="247"/>
      <c r="AC942" s="247"/>
      <c r="AD942" s="247"/>
      <c r="AE942" s="354">
        <f>AE941</f>
        <v>0</v>
      </c>
      <c r="AF942" s="354">
        <f t="shared" ref="AF942" si="2827">AF941</f>
        <v>0</v>
      </c>
      <c r="AG942" s="354">
        <f t="shared" ref="AG942" si="2828">AG941</f>
        <v>0</v>
      </c>
      <c r="AH942" s="354">
        <f t="shared" ref="AH942" si="2829">AH941</f>
        <v>0</v>
      </c>
      <c r="AI942" s="354">
        <f t="shared" ref="AI942" si="2830">AI941</f>
        <v>0</v>
      </c>
      <c r="AJ942" s="354">
        <f t="shared" ref="AJ942" si="2831">AJ941</f>
        <v>0</v>
      </c>
      <c r="AK942" s="354">
        <f t="shared" ref="AK942" si="2832">AK941</f>
        <v>0</v>
      </c>
      <c r="AL942" s="354">
        <f t="shared" ref="AL942" si="2833">AL941</f>
        <v>0</v>
      </c>
      <c r="AM942" s="354">
        <f t="shared" ref="AM942" si="2834">AM941</f>
        <v>0</v>
      </c>
      <c r="AN942" s="354">
        <f t="shared" ref="AN942" si="2835">AN941</f>
        <v>0</v>
      </c>
      <c r="AO942" s="354">
        <f t="shared" ref="AO942" si="2836">AO941</f>
        <v>0</v>
      </c>
      <c r="AP942" s="354">
        <f t="shared" ref="AP942" si="2837">AP941</f>
        <v>0</v>
      </c>
      <c r="AQ942" s="354">
        <f t="shared" ref="AQ942" si="2838">AQ941</f>
        <v>0</v>
      </c>
      <c r="AR942" s="354">
        <f t="shared" ref="AR942" si="2839">AR941</f>
        <v>0</v>
      </c>
      <c r="AS942" s="258"/>
    </row>
    <row r="943" spans="1:45" hidden="1" outlineLevel="1">
      <c r="A943" s="456"/>
      <c r="B943" s="371"/>
      <c r="C943" s="243"/>
      <c r="D943" s="243"/>
      <c r="E943" s="243"/>
      <c r="F943" s="243"/>
      <c r="G943" s="243"/>
      <c r="H943" s="243"/>
      <c r="I943" s="243"/>
      <c r="J943" s="243"/>
      <c r="K943" s="243"/>
      <c r="L943" s="243"/>
      <c r="M943" s="243"/>
      <c r="N943" s="243"/>
      <c r="O943" s="243"/>
      <c r="P943" s="243"/>
      <c r="Q943" s="243"/>
      <c r="R943" s="243"/>
      <c r="S943" s="243"/>
      <c r="T943" s="243"/>
      <c r="U943" s="243"/>
      <c r="V943" s="243"/>
      <c r="W943" s="243"/>
      <c r="X943" s="243"/>
      <c r="Y943" s="243"/>
      <c r="Z943" s="243"/>
      <c r="AA943" s="243"/>
      <c r="AB943" s="243"/>
      <c r="AC943" s="243"/>
      <c r="AD943" s="243"/>
      <c r="AE943" s="355"/>
      <c r="AF943" s="368"/>
      <c r="AG943" s="368"/>
      <c r="AH943" s="368"/>
      <c r="AI943" s="368"/>
      <c r="AJ943" s="368"/>
      <c r="AK943" s="368"/>
      <c r="AL943" s="368"/>
      <c r="AM943" s="368"/>
      <c r="AN943" s="368"/>
      <c r="AO943" s="368"/>
      <c r="AP943" s="368"/>
      <c r="AQ943" s="368"/>
      <c r="AR943" s="368"/>
      <c r="AS943" s="258"/>
    </row>
    <row r="944" spans="1:45" ht="30" hidden="1" outlineLevel="1">
      <c r="A944" s="456">
        <v>46</v>
      </c>
      <c r="B944" s="371" t="s">
        <v>120</v>
      </c>
      <c r="C944" s="243" t="s">
        <v>22</v>
      </c>
      <c r="D944" s="247"/>
      <c r="E944" s="247"/>
      <c r="F944" s="247"/>
      <c r="G944" s="247"/>
      <c r="H944" s="247"/>
      <c r="I944" s="247"/>
      <c r="J944" s="247"/>
      <c r="K944" s="247"/>
      <c r="L944" s="247"/>
      <c r="M944" s="247"/>
      <c r="N944" s="247"/>
      <c r="O944" s="247"/>
      <c r="P944" s="247"/>
      <c r="Q944" s="247">
        <v>12</v>
      </c>
      <c r="R944" s="247"/>
      <c r="S944" s="247"/>
      <c r="T944" s="247"/>
      <c r="U944" s="247"/>
      <c r="V944" s="247"/>
      <c r="W944" s="247"/>
      <c r="X944" s="247"/>
      <c r="Y944" s="247"/>
      <c r="Z944" s="247"/>
      <c r="AA944" s="247"/>
      <c r="AB944" s="247"/>
      <c r="AC944" s="247"/>
      <c r="AD944" s="247"/>
      <c r="AE944" s="369"/>
      <c r="AF944" s="358"/>
      <c r="AG944" s="358"/>
      <c r="AH944" s="358"/>
      <c r="AI944" s="358"/>
      <c r="AJ944" s="358"/>
      <c r="AK944" s="358"/>
      <c r="AL944" s="358"/>
      <c r="AM944" s="358"/>
      <c r="AN944" s="358"/>
      <c r="AO944" s="358"/>
      <c r="AP944" s="358"/>
      <c r="AQ944" s="358"/>
      <c r="AR944" s="358"/>
      <c r="AS944" s="248">
        <f>SUM(AE944:AR944)</f>
        <v>0</v>
      </c>
    </row>
    <row r="945" spans="1:45" hidden="1" outlineLevel="1">
      <c r="A945" s="456"/>
      <c r="B945" s="246" t="s">
        <v>959</v>
      </c>
      <c r="C945" s="243" t="s">
        <v>145</v>
      </c>
      <c r="D945" s="247"/>
      <c r="E945" s="247"/>
      <c r="F945" s="247"/>
      <c r="G945" s="247"/>
      <c r="H945" s="247"/>
      <c r="I945" s="247"/>
      <c r="J945" s="247"/>
      <c r="K945" s="247"/>
      <c r="L945" s="247"/>
      <c r="M945" s="247"/>
      <c r="N945" s="247"/>
      <c r="O945" s="247"/>
      <c r="P945" s="247"/>
      <c r="Q945" s="247">
        <f>Q944</f>
        <v>12</v>
      </c>
      <c r="R945" s="247"/>
      <c r="S945" s="247"/>
      <c r="T945" s="247"/>
      <c r="U945" s="247"/>
      <c r="V945" s="247"/>
      <c r="W945" s="247"/>
      <c r="X945" s="247"/>
      <c r="Y945" s="247"/>
      <c r="Z945" s="247"/>
      <c r="AA945" s="247"/>
      <c r="AB945" s="247"/>
      <c r="AC945" s="247"/>
      <c r="AD945" s="247"/>
      <c r="AE945" s="354">
        <f>AE944</f>
        <v>0</v>
      </c>
      <c r="AF945" s="354">
        <f t="shared" ref="AF945" si="2840">AF944</f>
        <v>0</v>
      </c>
      <c r="AG945" s="354">
        <f t="shared" ref="AG945" si="2841">AG944</f>
        <v>0</v>
      </c>
      <c r="AH945" s="354">
        <f t="shared" ref="AH945" si="2842">AH944</f>
        <v>0</v>
      </c>
      <c r="AI945" s="354">
        <f t="shared" ref="AI945" si="2843">AI944</f>
        <v>0</v>
      </c>
      <c r="AJ945" s="354">
        <f t="shared" ref="AJ945" si="2844">AJ944</f>
        <v>0</v>
      </c>
      <c r="AK945" s="354">
        <f t="shared" ref="AK945" si="2845">AK944</f>
        <v>0</v>
      </c>
      <c r="AL945" s="354">
        <f t="shared" ref="AL945" si="2846">AL944</f>
        <v>0</v>
      </c>
      <c r="AM945" s="354">
        <f t="shared" ref="AM945" si="2847">AM944</f>
        <v>0</v>
      </c>
      <c r="AN945" s="354">
        <f t="shared" ref="AN945" si="2848">AN944</f>
        <v>0</v>
      </c>
      <c r="AO945" s="354">
        <f t="shared" ref="AO945" si="2849">AO944</f>
        <v>0</v>
      </c>
      <c r="AP945" s="354">
        <f t="shared" ref="AP945" si="2850">AP944</f>
        <v>0</v>
      </c>
      <c r="AQ945" s="354">
        <f t="shared" ref="AQ945" si="2851">AQ944</f>
        <v>0</v>
      </c>
      <c r="AR945" s="354">
        <f t="shared" ref="AR945" si="2852">AR944</f>
        <v>0</v>
      </c>
      <c r="AS945" s="258"/>
    </row>
    <row r="946" spans="1:45" hidden="1" outlineLevel="1">
      <c r="A946" s="456"/>
      <c r="B946" s="371"/>
      <c r="C946" s="243"/>
      <c r="D946" s="243"/>
      <c r="E946" s="243"/>
      <c r="F946" s="243"/>
      <c r="G946" s="243"/>
      <c r="H946" s="243"/>
      <c r="I946" s="243"/>
      <c r="J946" s="243"/>
      <c r="K946" s="243"/>
      <c r="L946" s="243"/>
      <c r="M946" s="243"/>
      <c r="N946" s="243"/>
      <c r="O946" s="243"/>
      <c r="P946" s="243"/>
      <c r="Q946" s="243"/>
      <c r="R946" s="243"/>
      <c r="S946" s="243"/>
      <c r="T946" s="243"/>
      <c r="U946" s="243"/>
      <c r="V946" s="243"/>
      <c r="W946" s="243"/>
      <c r="X946" s="243"/>
      <c r="Y946" s="243"/>
      <c r="Z946" s="243"/>
      <c r="AA946" s="243"/>
      <c r="AB946" s="243"/>
      <c r="AC946" s="243"/>
      <c r="AD946" s="243"/>
      <c r="AE946" s="355"/>
      <c r="AF946" s="368"/>
      <c r="AG946" s="368"/>
      <c r="AH946" s="368"/>
      <c r="AI946" s="368"/>
      <c r="AJ946" s="368"/>
      <c r="AK946" s="368"/>
      <c r="AL946" s="368"/>
      <c r="AM946" s="368"/>
      <c r="AN946" s="368"/>
      <c r="AO946" s="368"/>
      <c r="AP946" s="368"/>
      <c r="AQ946" s="368"/>
      <c r="AR946" s="368"/>
      <c r="AS946" s="258"/>
    </row>
    <row r="947" spans="1:45" ht="30" hidden="1" outlineLevel="1">
      <c r="A947" s="456">
        <v>47</v>
      </c>
      <c r="B947" s="371" t="s">
        <v>121</v>
      </c>
      <c r="C947" s="243" t="s">
        <v>22</v>
      </c>
      <c r="D947" s="247"/>
      <c r="E947" s="247"/>
      <c r="F947" s="247"/>
      <c r="G947" s="247"/>
      <c r="H947" s="247"/>
      <c r="I947" s="247"/>
      <c r="J947" s="247"/>
      <c r="K947" s="247"/>
      <c r="L947" s="247"/>
      <c r="M947" s="247"/>
      <c r="N947" s="247"/>
      <c r="O947" s="247"/>
      <c r="P947" s="247"/>
      <c r="Q947" s="247">
        <v>12</v>
      </c>
      <c r="R947" s="247"/>
      <c r="S947" s="247"/>
      <c r="T947" s="247"/>
      <c r="U947" s="247"/>
      <c r="V947" s="247"/>
      <c r="W947" s="247"/>
      <c r="X947" s="247"/>
      <c r="Y947" s="247"/>
      <c r="Z947" s="247"/>
      <c r="AA947" s="247"/>
      <c r="AB947" s="247"/>
      <c r="AC947" s="247"/>
      <c r="AD947" s="247"/>
      <c r="AE947" s="369"/>
      <c r="AF947" s="358"/>
      <c r="AG947" s="358"/>
      <c r="AH947" s="358"/>
      <c r="AI947" s="358"/>
      <c r="AJ947" s="358"/>
      <c r="AK947" s="358"/>
      <c r="AL947" s="358"/>
      <c r="AM947" s="358"/>
      <c r="AN947" s="358"/>
      <c r="AO947" s="358"/>
      <c r="AP947" s="358"/>
      <c r="AQ947" s="358"/>
      <c r="AR947" s="358"/>
      <c r="AS947" s="248">
        <f>SUM(AE947:AR947)</f>
        <v>0</v>
      </c>
    </row>
    <row r="948" spans="1:45" hidden="1" outlineLevel="1">
      <c r="A948" s="456"/>
      <c r="B948" s="246" t="s">
        <v>959</v>
      </c>
      <c r="C948" s="243" t="s">
        <v>145</v>
      </c>
      <c r="D948" s="247"/>
      <c r="E948" s="247"/>
      <c r="F948" s="247"/>
      <c r="G948" s="247"/>
      <c r="H948" s="247"/>
      <c r="I948" s="247"/>
      <c r="J948" s="247"/>
      <c r="K948" s="247"/>
      <c r="L948" s="247"/>
      <c r="M948" s="247"/>
      <c r="N948" s="247"/>
      <c r="O948" s="247"/>
      <c r="P948" s="247"/>
      <c r="Q948" s="247">
        <f>Q947</f>
        <v>12</v>
      </c>
      <c r="R948" s="247"/>
      <c r="S948" s="247"/>
      <c r="T948" s="247"/>
      <c r="U948" s="247"/>
      <c r="V948" s="247"/>
      <c r="W948" s="247"/>
      <c r="X948" s="247"/>
      <c r="Y948" s="247"/>
      <c r="Z948" s="247"/>
      <c r="AA948" s="247"/>
      <c r="AB948" s="247"/>
      <c r="AC948" s="247"/>
      <c r="AD948" s="247"/>
      <c r="AE948" s="354">
        <f>AE947</f>
        <v>0</v>
      </c>
      <c r="AF948" s="354">
        <f t="shared" ref="AF948" si="2853">AF947</f>
        <v>0</v>
      </c>
      <c r="AG948" s="354">
        <f t="shared" ref="AG948" si="2854">AG947</f>
        <v>0</v>
      </c>
      <c r="AH948" s="354">
        <f t="shared" ref="AH948" si="2855">AH947</f>
        <v>0</v>
      </c>
      <c r="AI948" s="354">
        <f t="shared" ref="AI948" si="2856">AI947</f>
        <v>0</v>
      </c>
      <c r="AJ948" s="354">
        <f t="shared" ref="AJ948" si="2857">AJ947</f>
        <v>0</v>
      </c>
      <c r="AK948" s="354">
        <f t="shared" ref="AK948" si="2858">AK947</f>
        <v>0</v>
      </c>
      <c r="AL948" s="354">
        <f t="shared" ref="AL948" si="2859">AL947</f>
        <v>0</v>
      </c>
      <c r="AM948" s="354">
        <f t="shared" ref="AM948" si="2860">AM947</f>
        <v>0</v>
      </c>
      <c r="AN948" s="354">
        <f t="shared" ref="AN948" si="2861">AN947</f>
        <v>0</v>
      </c>
      <c r="AO948" s="354">
        <f t="shared" ref="AO948" si="2862">AO947</f>
        <v>0</v>
      </c>
      <c r="AP948" s="354">
        <f t="shared" ref="AP948" si="2863">AP947</f>
        <v>0</v>
      </c>
      <c r="AQ948" s="354">
        <f t="shared" ref="AQ948" si="2864">AQ947</f>
        <v>0</v>
      </c>
      <c r="AR948" s="354">
        <f t="shared" ref="AR948" si="2865">AR947</f>
        <v>0</v>
      </c>
      <c r="AS948" s="258"/>
    </row>
    <row r="949" spans="1:45" hidden="1" outlineLevel="1">
      <c r="A949" s="456"/>
      <c r="B949" s="371"/>
      <c r="C949" s="243"/>
      <c r="D949" s="243"/>
      <c r="E949" s="243"/>
      <c r="F949" s="243"/>
      <c r="G949" s="243"/>
      <c r="H949" s="243"/>
      <c r="I949" s="243"/>
      <c r="J949" s="243"/>
      <c r="K949" s="243"/>
      <c r="L949" s="243"/>
      <c r="M949" s="243"/>
      <c r="N949" s="243"/>
      <c r="O949" s="243"/>
      <c r="P949" s="243"/>
      <c r="Q949" s="243"/>
      <c r="R949" s="243"/>
      <c r="S949" s="243"/>
      <c r="T949" s="243"/>
      <c r="U949" s="243"/>
      <c r="V949" s="243"/>
      <c r="W949" s="243"/>
      <c r="X949" s="243"/>
      <c r="Y949" s="243"/>
      <c r="Z949" s="243"/>
      <c r="AA949" s="243"/>
      <c r="AB949" s="243"/>
      <c r="AC949" s="243"/>
      <c r="AD949" s="243"/>
      <c r="AE949" s="355"/>
      <c r="AF949" s="368"/>
      <c r="AG949" s="368"/>
      <c r="AH949" s="368"/>
      <c r="AI949" s="368"/>
      <c r="AJ949" s="368"/>
      <c r="AK949" s="368"/>
      <c r="AL949" s="368"/>
      <c r="AM949" s="368"/>
      <c r="AN949" s="368"/>
      <c r="AO949" s="368"/>
      <c r="AP949" s="368"/>
      <c r="AQ949" s="368"/>
      <c r="AR949" s="368"/>
      <c r="AS949" s="258"/>
    </row>
    <row r="950" spans="1:45" ht="30" hidden="1" outlineLevel="1">
      <c r="A950" s="456">
        <v>48</v>
      </c>
      <c r="B950" s="371" t="s">
        <v>122</v>
      </c>
      <c r="C950" s="243" t="s">
        <v>22</v>
      </c>
      <c r="D950" s="247"/>
      <c r="E950" s="247"/>
      <c r="F950" s="247"/>
      <c r="G950" s="247"/>
      <c r="H950" s="247"/>
      <c r="I950" s="247"/>
      <c r="J950" s="247"/>
      <c r="K950" s="247"/>
      <c r="L950" s="247"/>
      <c r="M950" s="247"/>
      <c r="N950" s="247"/>
      <c r="O950" s="247"/>
      <c r="P950" s="247"/>
      <c r="Q950" s="247">
        <v>12</v>
      </c>
      <c r="R950" s="247"/>
      <c r="S950" s="247"/>
      <c r="T950" s="247"/>
      <c r="U950" s="247"/>
      <c r="V950" s="247"/>
      <c r="W950" s="247"/>
      <c r="X950" s="247"/>
      <c r="Y950" s="247"/>
      <c r="Z950" s="247"/>
      <c r="AA950" s="247"/>
      <c r="AB950" s="247"/>
      <c r="AC950" s="247"/>
      <c r="AD950" s="247"/>
      <c r="AE950" s="369"/>
      <c r="AF950" s="358"/>
      <c r="AG950" s="358"/>
      <c r="AH950" s="358"/>
      <c r="AI950" s="358"/>
      <c r="AJ950" s="358"/>
      <c r="AK950" s="358"/>
      <c r="AL950" s="358"/>
      <c r="AM950" s="358"/>
      <c r="AN950" s="358"/>
      <c r="AO950" s="358"/>
      <c r="AP950" s="358"/>
      <c r="AQ950" s="358"/>
      <c r="AR950" s="358"/>
      <c r="AS950" s="248">
        <f>SUM(AE950:AR950)</f>
        <v>0</v>
      </c>
    </row>
    <row r="951" spans="1:45" hidden="1" outlineLevel="1">
      <c r="A951" s="456"/>
      <c r="B951" s="246" t="s">
        <v>959</v>
      </c>
      <c r="C951" s="243" t="s">
        <v>145</v>
      </c>
      <c r="D951" s="247"/>
      <c r="E951" s="247"/>
      <c r="F951" s="247"/>
      <c r="G951" s="247"/>
      <c r="H951" s="247"/>
      <c r="I951" s="247"/>
      <c r="J951" s="247"/>
      <c r="K951" s="247"/>
      <c r="L951" s="247"/>
      <c r="M951" s="247"/>
      <c r="N951" s="247"/>
      <c r="O951" s="247"/>
      <c r="P951" s="247"/>
      <c r="Q951" s="247">
        <f>Q950</f>
        <v>12</v>
      </c>
      <c r="R951" s="247"/>
      <c r="S951" s="247"/>
      <c r="T951" s="247"/>
      <c r="U951" s="247"/>
      <c r="V951" s="247"/>
      <c r="W951" s="247"/>
      <c r="X951" s="247"/>
      <c r="Y951" s="247"/>
      <c r="Z951" s="247"/>
      <c r="AA951" s="247"/>
      <c r="AB951" s="247"/>
      <c r="AC951" s="247"/>
      <c r="AD951" s="247"/>
      <c r="AE951" s="354">
        <f>AE950</f>
        <v>0</v>
      </c>
      <c r="AF951" s="354">
        <f t="shared" ref="AF951" si="2866">AF950</f>
        <v>0</v>
      </c>
      <c r="AG951" s="354">
        <f t="shared" ref="AG951" si="2867">AG950</f>
        <v>0</v>
      </c>
      <c r="AH951" s="354">
        <f t="shared" ref="AH951" si="2868">AH950</f>
        <v>0</v>
      </c>
      <c r="AI951" s="354">
        <f t="shared" ref="AI951" si="2869">AI950</f>
        <v>0</v>
      </c>
      <c r="AJ951" s="354">
        <f t="shared" ref="AJ951" si="2870">AJ950</f>
        <v>0</v>
      </c>
      <c r="AK951" s="354">
        <f t="shared" ref="AK951" si="2871">AK950</f>
        <v>0</v>
      </c>
      <c r="AL951" s="354">
        <f t="shared" ref="AL951" si="2872">AL950</f>
        <v>0</v>
      </c>
      <c r="AM951" s="354">
        <f t="shared" ref="AM951" si="2873">AM950</f>
        <v>0</v>
      </c>
      <c r="AN951" s="354">
        <f t="shared" ref="AN951" si="2874">AN950</f>
        <v>0</v>
      </c>
      <c r="AO951" s="354">
        <f t="shared" ref="AO951" si="2875">AO950</f>
        <v>0</v>
      </c>
      <c r="AP951" s="354">
        <f t="shared" ref="AP951" si="2876">AP950</f>
        <v>0</v>
      </c>
      <c r="AQ951" s="354">
        <f t="shared" ref="AQ951" si="2877">AQ950</f>
        <v>0</v>
      </c>
      <c r="AR951" s="354">
        <f t="shared" ref="AR951" si="2878">AR950</f>
        <v>0</v>
      </c>
      <c r="AS951" s="258"/>
    </row>
    <row r="952" spans="1:45" hidden="1" outlineLevel="1">
      <c r="A952" s="456"/>
      <c r="B952" s="371"/>
      <c r="C952" s="243"/>
      <c r="D952" s="243"/>
      <c r="E952" s="243"/>
      <c r="F952" s="243"/>
      <c r="G952" s="243"/>
      <c r="H952" s="243"/>
      <c r="I952" s="243"/>
      <c r="J952" s="243"/>
      <c r="K952" s="243"/>
      <c r="L952" s="243"/>
      <c r="M952" s="243"/>
      <c r="N952" s="243"/>
      <c r="O952" s="243"/>
      <c r="P952" s="243"/>
      <c r="Q952" s="243"/>
      <c r="R952" s="243"/>
      <c r="S952" s="243"/>
      <c r="T952" s="243"/>
      <c r="U952" s="243"/>
      <c r="V952" s="243"/>
      <c r="W952" s="243"/>
      <c r="X952" s="243"/>
      <c r="Y952" s="243"/>
      <c r="Z952" s="243"/>
      <c r="AA952" s="243"/>
      <c r="AB952" s="243"/>
      <c r="AC952" s="243"/>
      <c r="AD952" s="243"/>
      <c r="AE952" s="355"/>
      <c r="AF952" s="368"/>
      <c r="AG952" s="368"/>
      <c r="AH952" s="368"/>
      <c r="AI952" s="368"/>
      <c r="AJ952" s="368"/>
      <c r="AK952" s="368"/>
      <c r="AL952" s="368"/>
      <c r="AM952" s="368"/>
      <c r="AN952" s="368"/>
      <c r="AO952" s="368"/>
      <c r="AP952" s="368"/>
      <c r="AQ952" s="368"/>
      <c r="AR952" s="368"/>
      <c r="AS952" s="258"/>
    </row>
    <row r="953" spans="1:45" ht="30" hidden="1" outlineLevel="1">
      <c r="A953" s="456">
        <v>49</v>
      </c>
      <c r="B953" s="371" t="s">
        <v>123</v>
      </c>
      <c r="C953" s="243" t="s">
        <v>22</v>
      </c>
      <c r="D953" s="247"/>
      <c r="E953" s="247"/>
      <c r="F953" s="247"/>
      <c r="G953" s="247"/>
      <c r="H953" s="247"/>
      <c r="I953" s="247"/>
      <c r="J953" s="247"/>
      <c r="K953" s="247"/>
      <c r="L953" s="247"/>
      <c r="M953" s="247"/>
      <c r="N953" s="247"/>
      <c r="O953" s="247"/>
      <c r="P953" s="247"/>
      <c r="Q953" s="247">
        <v>12</v>
      </c>
      <c r="R953" s="247"/>
      <c r="S953" s="247"/>
      <c r="T953" s="247"/>
      <c r="U953" s="247"/>
      <c r="V953" s="247"/>
      <c r="W953" s="247"/>
      <c r="X953" s="247"/>
      <c r="Y953" s="247"/>
      <c r="Z953" s="247"/>
      <c r="AA953" s="247"/>
      <c r="AB953" s="247"/>
      <c r="AC953" s="247"/>
      <c r="AD953" s="247"/>
      <c r="AE953" s="369"/>
      <c r="AF953" s="358"/>
      <c r="AG953" s="358"/>
      <c r="AH953" s="358"/>
      <c r="AI953" s="358"/>
      <c r="AJ953" s="358"/>
      <c r="AK953" s="358"/>
      <c r="AL953" s="358"/>
      <c r="AM953" s="358"/>
      <c r="AN953" s="358"/>
      <c r="AO953" s="358"/>
      <c r="AP953" s="358"/>
      <c r="AQ953" s="358"/>
      <c r="AR953" s="358"/>
      <c r="AS953" s="248">
        <f>SUM(AE953:AR953)</f>
        <v>0</v>
      </c>
    </row>
    <row r="954" spans="1:45" hidden="1" outlineLevel="1">
      <c r="A954" s="456"/>
      <c r="B954" s="246" t="s">
        <v>959</v>
      </c>
      <c r="C954" s="243" t="s">
        <v>145</v>
      </c>
      <c r="D954" s="247"/>
      <c r="E954" s="247"/>
      <c r="F954" s="247"/>
      <c r="G954" s="247"/>
      <c r="H954" s="247"/>
      <c r="I954" s="247"/>
      <c r="J954" s="247"/>
      <c r="K954" s="247"/>
      <c r="L954" s="247"/>
      <c r="M954" s="247"/>
      <c r="N954" s="247"/>
      <c r="O954" s="247"/>
      <c r="P954" s="247"/>
      <c r="Q954" s="247">
        <f>Q953</f>
        <v>12</v>
      </c>
      <c r="R954" s="247"/>
      <c r="S954" s="247"/>
      <c r="T954" s="247"/>
      <c r="U954" s="247"/>
      <c r="V954" s="247"/>
      <c r="W954" s="247"/>
      <c r="X954" s="247"/>
      <c r="Y954" s="247"/>
      <c r="Z954" s="247"/>
      <c r="AA954" s="247"/>
      <c r="AB954" s="247"/>
      <c r="AC954" s="247"/>
      <c r="AD954" s="247"/>
      <c r="AE954" s="354">
        <f>AE953</f>
        <v>0</v>
      </c>
      <c r="AF954" s="354">
        <f t="shared" ref="AF954" si="2879">AF953</f>
        <v>0</v>
      </c>
      <c r="AG954" s="354">
        <f t="shared" ref="AG954" si="2880">AG953</f>
        <v>0</v>
      </c>
      <c r="AH954" s="354">
        <f t="shared" ref="AH954" si="2881">AH953</f>
        <v>0</v>
      </c>
      <c r="AI954" s="354">
        <f t="shared" ref="AI954" si="2882">AI953</f>
        <v>0</v>
      </c>
      <c r="AJ954" s="354">
        <f t="shared" ref="AJ954" si="2883">AJ953</f>
        <v>0</v>
      </c>
      <c r="AK954" s="354">
        <f t="shared" ref="AK954" si="2884">AK953</f>
        <v>0</v>
      </c>
      <c r="AL954" s="354">
        <f t="shared" ref="AL954" si="2885">AL953</f>
        <v>0</v>
      </c>
      <c r="AM954" s="354">
        <f t="shared" ref="AM954" si="2886">AM953</f>
        <v>0</v>
      </c>
      <c r="AN954" s="354">
        <f t="shared" ref="AN954" si="2887">AN953</f>
        <v>0</v>
      </c>
      <c r="AO954" s="354">
        <f t="shared" ref="AO954" si="2888">AO953</f>
        <v>0</v>
      </c>
      <c r="AP954" s="354">
        <f t="shared" ref="AP954" si="2889">AP953</f>
        <v>0</v>
      </c>
      <c r="AQ954" s="354">
        <f t="shared" ref="AQ954" si="2890">AQ953</f>
        <v>0</v>
      </c>
      <c r="AR954" s="354">
        <f t="shared" ref="AR954" si="2891">AR953</f>
        <v>0</v>
      </c>
      <c r="AS954" s="258"/>
    </row>
    <row r="955" spans="1:45" ht="15.75" hidden="1" outlineLevel="1">
      <c r="A955" s="456"/>
      <c r="B955" s="274"/>
      <c r="C955" s="252"/>
      <c r="D955" s="243"/>
      <c r="E955" s="243"/>
      <c r="F955" s="243"/>
      <c r="G955" s="243"/>
      <c r="H955" s="243"/>
      <c r="I955" s="243"/>
      <c r="J955" s="243"/>
      <c r="K955" s="243"/>
      <c r="L955" s="243"/>
      <c r="M955" s="243"/>
      <c r="N955" s="243"/>
      <c r="O955" s="243"/>
      <c r="P955" s="243"/>
      <c r="Q955" s="252"/>
      <c r="R955" s="243"/>
      <c r="S955" s="243"/>
      <c r="T955" s="243"/>
      <c r="U955" s="243"/>
      <c r="V955" s="243"/>
      <c r="W955" s="243"/>
      <c r="X955" s="243"/>
      <c r="Y955" s="243"/>
      <c r="Z955" s="243"/>
      <c r="AA955" s="243"/>
      <c r="AB955" s="243"/>
      <c r="AC955" s="243"/>
      <c r="AD955" s="243"/>
      <c r="AE955" s="355"/>
      <c r="AF955" s="355"/>
      <c r="AG955" s="355"/>
      <c r="AH955" s="355"/>
      <c r="AI955" s="355"/>
      <c r="AJ955" s="355"/>
      <c r="AK955" s="355"/>
      <c r="AL955" s="355"/>
      <c r="AM955" s="355"/>
      <c r="AN955" s="355"/>
      <c r="AO955" s="355"/>
      <c r="AP955" s="355"/>
      <c r="AQ955" s="355"/>
      <c r="AR955" s="355"/>
      <c r="AS955" s="258"/>
    </row>
    <row r="956" spans="1:45" ht="15.75" hidden="1" outlineLevel="1">
      <c r="A956" s="456"/>
      <c r="B956" s="665" t="s">
        <v>849</v>
      </c>
      <c r="AS956" s="661"/>
    </row>
    <row r="957" spans="1:45" hidden="1" outlineLevel="1">
      <c r="A957" s="456">
        <v>50</v>
      </c>
      <c r="B957" s="246"/>
      <c r="AS957" s="661"/>
    </row>
    <row r="958" spans="1:45" ht="15.75" hidden="1" outlineLevel="1">
      <c r="A958" s="456"/>
      <c r="B958" s="371" t="s">
        <v>848</v>
      </c>
      <c r="C958" s="243" t="s">
        <v>22</v>
      </c>
      <c r="D958" s="247"/>
      <c r="E958" s="247"/>
      <c r="F958" s="247"/>
      <c r="G958" s="247"/>
      <c r="H958" s="247"/>
      <c r="I958" s="247"/>
      <c r="J958" s="247"/>
      <c r="K958" s="247"/>
      <c r="L958" s="247"/>
      <c r="M958" s="247"/>
      <c r="N958" s="247"/>
      <c r="O958" s="247"/>
      <c r="P958" s="247"/>
      <c r="Q958" s="247">
        <v>12</v>
      </c>
      <c r="R958" s="247"/>
      <c r="S958" s="247"/>
      <c r="T958" s="247"/>
      <c r="U958" s="247"/>
      <c r="V958" s="247"/>
      <c r="W958" s="247"/>
      <c r="X958" s="247"/>
      <c r="Y958" s="247"/>
      <c r="Z958" s="247"/>
      <c r="AA958" s="247"/>
      <c r="AB958" s="247"/>
      <c r="AC958" s="247"/>
      <c r="AD958" s="247"/>
      <c r="AE958" s="369"/>
      <c r="AF958" s="358"/>
      <c r="AG958" s="358"/>
      <c r="AH958" s="358"/>
      <c r="AI958" s="358"/>
      <c r="AJ958" s="358"/>
      <c r="AK958" s="358"/>
      <c r="AL958" s="358"/>
      <c r="AM958" s="358"/>
      <c r="AN958" s="358"/>
      <c r="AO958" s="358"/>
      <c r="AP958" s="358"/>
      <c r="AQ958" s="358"/>
      <c r="AR958" s="358"/>
      <c r="AS958" s="248">
        <f>SUM(AE958:AR958)</f>
        <v>0</v>
      </c>
    </row>
    <row r="959" spans="1:45" hidden="1" outlineLevel="1">
      <c r="A959" s="456"/>
      <c r="B959" s="246" t="s">
        <v>959</v>
      </c>
      <c r="C959" s="243" t="s">
        <v>145</v>
      </c>
      <c r="D959" s="247"/>
      <c r="E959" s="247"/>
      <c r="F959" s="247"/>
      <c r="G959" s="247"/>
      <c r="H959" s="247"/>
      <c r="I959" s="247"/>
      <c r="J959" s="247"/>
      <c r="K959" s="247"/>
      <c r="L959" s="247"/>
      <c r="M959" s="247"/>
      <c r="N959" s="247"/>
      <c r="O959" s="247"/>
      <c r="P959" s="247"/>
      <c r="Q959" s="247">
        <f>Q958</f>
        <v>12</v>
      </c>
      <c r="R959" s="247"/>
      <c r="S959" s="247"/>
      <c r="T959" s="247"/>
      <c r="U959" s="247"/>
      <c r="V959" s="247"/>
      <c r="W959" s="247"/>
      <c r="X959" s="247"/>
      <c r="Y959" s="247"/>
      <c r="Z959" s="247"/>
      <c r="AA959" s="247"/>
      <c r="AB959" s="247"/>
      <c r="AC959" s="247"/>
      <c r="AD959" s="247"/>
      <c r="AE959" s="354">
        <f>AE958</f>
        <v>0</v>
      </c>
      <c r="AF959" s="354">
        <f t="shared" ref="AF959:AR959" si="2892">AF958</f>
        <v>0</v>
      </c>
      <c r="AG959" s="354">
        <f t="shared" si="2892"/>
        <v>0</v>
      </c>
      <c r="AH959" s="354">
        <f t="shared" si="2892"/>
        <v>0</v>
      </c>
      <c r="AI959" s="354">
        <f t="shared" si="2892"/>
        <v>0</v>
      </c>
      <c r="AJ959" s="354">
        <f t="shared" si="2892"/>
        <v>0</v>
      </c>
      <c r="AK959" s="354">
        <f t="shared" si="2892"/>
        <v>0</v>
      </c>
      <c r="AL959" s="354">
        <f t="shared" si="2892"/>
        <v>0</v>
      </c>
      <c r="AM959" s="354">
        <f t="shared" si="2892"/>
        <v>0</v>
      </c>
      <c r="AN959" s="354">
        <f t="shared" si="2892"/>
        <v>0</v>
      </c>
      <c r="AO959" s="354">
        <f t="shared" si="2892"/>
        <v>0</v>
      </c>
      <c r="AP959" s="354">
        <f t="shared" si="2892"/>
        <v>0</v>
      </c>
      <c r="AQ959" s="354">
        <f t="shared" si="2892"/>
        <v>0</v>
      </c>
      <c r="AR959" s="354">
        <f t="shared" si="2892"/>
        <v>0</v>
      </c>
      <c r="AS959" s="258"/>
    </row>
    <row r="960" spans="1:45" hidden="1" outlineLevel="1">
      <c r="A960" s="456"/>
      <c r="B960" s="246"/>
      <c r="C960" s="257"/>
      <c r="D960" s="243"/>
      <c r="E960" s="243"/>
      <c r="F960" s="243"/>
      <c r="G960" s="243"/>
      <c r="H960" s="243"/>
      <c r="I960" s="243"/>
      <c r="J960" s="243"/>
      <c r="K960" s="243"/>
      <c r="L960" s="243"/>
      <c r="M960" s="243"/>
      <c r="N960" s="243"/>
      <c r="O960" s="243"/>
      <c r="P960" s="243"/>
      <c r="Q960" s="243"/>
      <c r="R960" s="243"/>
      <c r="S960" s="243"/>
      <c r="T960" s="243"/>
      <c r="U960" s="243"/>
      <c r="V960" s="243"/>
      <c r="W960" s="243"/>
      <c r="X960" s="243"/>
      <c r="Y960" s="243"/>
      <c r="Z960" s="243"/>
      <c r="AA960" s="243"/>
      <c r="AB960" s="243"/>
      <c r="AC960" s="243"/>
      <c r="AD960" s="243"/>
      <c r="AE960" s="253"/>
      <c r="AF960" s="253"/>
      <c r="AG960" s="253"/>
      <c r="AH960" s="253"/>
      <c r="AI960" s="253"/>
      <c r="AJ960" s="253"/>
      <c r="AK960" s="253"/>
      <c r="AL960" s="253"/>
      <c r="AM960" s="253"/>
      <c r="AN960" s="253"/>
      <c r="AO960" s="253"/>
      <c r="AP960" s="253"/>
      <c r="AQ960" s="253"/>
      <c r="AR960" s="253"/>
      <c r="AS960" s="258"/>
    </row>
    <row r="961" spans="2:45" ht="15.75">
      <c r="B961" s="278" t="s">
        <v>299</v>
      </c>
      <c r="C961" s="280"/>
      <c r="D961" s="280">
        <f>SUM(D799:D954)</f>
        <v>785913.03095886391</v>
      </c>
      <c r="E961" s="280"/>
      <c r="F961" s="280"/>
      <c r="G961" s="280"/>
      <c r="H961" s="280"/>
      <c r="I961" s="280"/>
      <c r="J961" s="280"/>
      <c r="K961" s="280"/>
      <c r="L961" s="280"/>
      <c r="M961" s="280"/>
      <c r="N961" s="280"/>
      <c r="O961" s="280"/>
      <c r="P961" s="280"/>
      <c r="Q961" s="280"/>
      <c r="R961" s="280">
        <f>SUM(R799:R954)</f>
        <v>117.0305984520915</v>
      </c>
      <c r="S961" s="280"/>
      <c r="T961" s="280"/>
      <c r="U961" s="280"/>
      <c r="V961" s="280"/>
      <c r="W961" s="280"/>
      <c r="X961" s="280"/>
      <c r="Y961" s="280"/>
      <c r="Z961" s="280"/>
      <c r="AA961" s="280"/>
      <c r="AB961" s="280"/>
      <c r="AC961" s="280"/>
      <c r="AD961" s="280"/>
      <c r="AE961" s="280">
        <f>IF(AE797="kWh",SUMPRODUCT(D799:D959,AE799:AE959))</f>
        <v>5040</v>
      </c>
      <c r="AF961" s="280">
        <f t="shared" ref="AF961" si="2893">IF(AF797="kWh",SUMPRODUCT(E799:E959,AF799:AF959))</f>
        <v>68129.427757558893</v>
      </c>
      <c r="AG961" s="280">
        <f>IF(AG797="kw",SUMPRODUCT($Q$799:$Q$959,$R$799:$R$959,AG799:AG959),SUMPRODUCT($D$799:$D$959,AG799:AG959))</f>
        <v>1240.6931304886771</v>
      </c>
      <c r="AH961" s="280">
        <f t="shared" ref="AH961:AR961" si="2894">IF(AH797="kw",SUMPRODUCT($Q$799:$Q$959,$R$799:$R$959,AH799:AH959),SUMPRODUCT($D$799:$D$959,AH799:AH959))</f>
        <v>0</v>
      </c>
      <c r="AI961" s="280">
        <f>IF(AI797="kw",SUMPRODUCT($Q$799:$Q$959,$R$799:$R$959,AI799:AI959),SUMPRODUCT($D$799:$D$959,AI799:AI959))</f>
        <v>0</v>
      </c>
      <c r="AJ961" s="280">
        <f t="shared" si="2894"/>
        <v>0</v>
      </c>
      <c r="AK961" s="280">
        <f t="shared" si="2894"/>
        <v>0</v>
      </c>
      <c r="AL961" s="280">
        <f t="shared" si="2894"/>
        <v>0</v>
      </c>
      <c r="AM961" s="280">
        <f t="shared" si="2894"/>
        <v>0</v>
      </c>
      <c r="AN961" s="280">
        <f t="shared" si="2894"/>
        <v>0</v>
      </c>
      <c r="AO961" s="280">
        <f t="shared" si="2894"/>
        <v>0</v>
      </c>
      <c r="AP961" s="280">
        <f t="shared" si="2894"/>
        <v>0</v>
      </c>
      <c r="AQ961" s="280">
        <f t="shared" si="2894"/>
        <v>0</v>
      </c>
      <c r="AR961" s="280">
        <f t="shared" si="2894"/>
        <v>0</v>
      </c>
      <c r="AS961" s="281"/>
    </row>
    <row r="962" spans="2:45" ht="15.75">
      <c r="B962" s="335" t="s">
        <v>300</v>
      </c>
      <c r="C962" s="336"/>
      <c r="D962" s="336"/>
      <c r="E962" s="336"/>
      <c r="F962" s="336"/>
      <c r="G962" s="336"/>
      <c r="H962" s="336"/>
      <c r="I962" s="336"/>
      <c r="J962" s="336"/>
      <c r="K962" s="336"/>
      <c r="L962" s="336"/>
      <c r="M962" s="336"/>
      <c r="N962" s="336"/>
      <c r="O962" s="336"/>
      <c r="P962" s="336"/>
      <c r="Q962" s="336"/>
      <c r="R962" s="336"/>
      <c r="S962" s="336"/>
      <c r="T962" s="336"/>
      <c r="U962" s="336"/>
      <c r="V962" s="336"/>
      <c r="W962" s="336"/>
      <c r="X962" s="336"/>
      <c r="Y962" s="336"/>
      <c r="Z962" s="336"/>
      <c r="AA962" s="336"/>
      <c r="AB962" s="336"/>
      <c r="AC962" s="336"/>
      <c r="AD962" s="336"/>
      <c r="AE962" s="336">
        <f>HLOOKUP(AE796,'2. LRAMVA Threshold'!$B$42:$Q$60,11,FALSE)</f>
        <v>3951456</v>
      </c>
      <c r="AF962" s="336">
        <f>HLOOKUP(AF796,'2. LRAMVA Threshold'!$B$42:$Q$53,11,FALSE)</f>
        <v>2665994</v>
      </c>
      <c r="AG962" s="336">
        <f>HLOOKUP(AG606,'2. LRAMVA Threshold'!$B$42:$Q$53,11,FALSE)</f>
        <v>1337</v>
      </c>
      <c r="AH962" s="336">
        <f>HLOOKUP(AH606,'2. LRAMVA Threshold'!$B$42:$Q$53,11,FALSE)</f>
        <v>0</v>
      </c>
      <c r="AI962" s="336">
        <f>HLOOKUP(AI606,'2. LRAMVA Threshold'!$B$42:$Q$53,11,FALSE)</f>
        <v>0</v>
      </c>
      <c r="AJ962" s="336">
        <f>HLOOKUP(AJ606,'2. LRAMVA Threshold'!$B$42:$Q$53,11,FALSE)</f>
        <v>0</v>
      </c>
      <c r="AK962" s="336">
        <f>HLOOKUP(AK606,'2. LRAMVA Threshold'!$B$42:$Q$53,11,FALSE)</f>
        <v>0</v>
      </c>
      <c r="AL962" s="336">
        <f>HLOOKUP(AL606,'2. LRAMVA Threshold'!$B$42:$Q$53,11,FALSE)</f>
        <v>0</v>
      </c>
      <c r="AM962" s="336">
        <f>HLOOKUP(AM606,'2. LRAMVA Threshold'!$B$42:$Q$53,11,FALSE)</f>
        <v>0</v>
      </c>
      <c r="AN962" s="336">
        <f>HLOOKUP(AN606,'2. LRAMVA Threshold'!$B$42:$Q$53,11,FALSE)</f>
        <v>0</v>
      </c>
      <c r="AO962" s="336">
        <f>HLOOKUP(AO606,'2. LRAMVA Threshold'!$B$42:$Q$53,11,FALSE)</f>
        <v>0</v>
      </c>
      <c r="AP962" s="336">
        <f>HLOOKUP(AP606,'2. LRAMVA Threshold'!$B$42:$Q$53,11,FALSE)</f>
        <v>0</v>
      </c>
      <c r="AQ962" s="336">
        <f>HLOOKUP(AQ606,'2. LRAMVA Threshold'!$B$42:$Q$53,11,FALSE)</f>
        <v>0</v>
      </c>
      <c r="AR962" s="336">
        <f>HLOOKUP(AR606,'2. LRAMVA Threshold'!$B$42:$Q$53,11,FALSE)</f>
        <v>0</v>
      </c>
      <c r="AS962" s="385"/>
    </row>
    <row r="963" spans="2:45">
      <c r="B963" s="338"/>
      <c r="C963" s="375"/>
      <c r="D963" s="376"/>
      <c r="E963" s="376"/>
      <c r="F963" s="376"/>
      <c r="G963" s="376"/>
      <c r="H963" s="376"/>
      <c r="I963" s="376"/>
      <c r="J963" s="376"/>
      <c r="K963" s="376"/>
      <c r="L963" s="376"/>
      <c r="M963" s="376"/>
      <c r="N963" s="340"/>
      <c r="O963" s="340"/>
      <c r="P963" s="340"/>
      <c r="Q963" s="376"/>
      <c r="R963" s="377"/>
      <c r="S963" s="376"/>
      <c r="T963" s="376"/>
      <c r="U963" s="376"/>
      <c r="V963" s="378"/>
      <c r="W963" s="378"/>
      <c r="X963" s="378"/>
      <c r="Y963" s="378"/>
      <c r="Z963" s="376"/>
      <c r="AA963" s="376"/>
      <c r="AB963" s="340"/>
      <c r="AC963" s="340"/>
      <c r="AD963" s="340"/>
      <c r="AE963" s="379"/>
      <c r="AF963" s="379"/>
      <c r="AG963" s="379"/>
      <c r="AH963" s="379"/>
      <c r="AI963" s="379"/>
      <c r="AJ963" s="379"/>
      <c r="AK963" s="379"/>
      <c r="AL963" s="343"/>
      <c r="AM963" s="343"/>
      <c r="AN963" s="343"/>
      <c r="AO963" s="343"/>
      <c r="AP963" s="343"/>
      <c r="AQ963" s="343"/>
      <c r="AR963" s="343"/>
      <c r="AS963" s="344"/>
    </row>
    <row r="964" spans="2:45">
      <c r="B964" s="275" t="s">
        <v>301</v>
      </c>
      <c r="C964" s="288"/>
      <c r="D964" s="288"/>
      <c r="E964" s="321"/>
      <c r="F964" s="321"/>
      <c r="G964" s="321"/>
      <c r="H964" s="321"/>
      <c r="I964" s="321"/>
      <c r="J964" s="321"/>
      <c r="K964" s="321"/>
      <c r="L964" s="321"/>
      <c r="M964" s="321"/>
      <c r="N964" s="321"/>
      <c r="O964" s="321"/>
      <c r="P964" s="321"/>
      <c r="Q964" s="321"/>
      <c r="R964" s="243"/>
      <c r="S964" s="290"/>
      <c r="T964" s="290"/>
      <c r="U964" s="290"/>
      <c r="V964" s="289"/>
      <c r="W964" s="289"/>
      <c r="X964" s="289"/>
      <c r="Y964" s="289"/>
      <c r="Z964" s="290"/>
      <c r="AA964" s="290"/>
      <c r="AB964" s="290"/>
      <c r="AC964" s="290"/>
      <c r="AD964" s="290"/>
      <c r="AE964" s="722">
        <f>HLOOKUP(AE$35,'3.  Distribution Rates'!$C$122:$P$135,11,FALSE)</f>
        <v>4.3E-3</v>
      </c>
      <c r="AF964" s="722">
        <f>HLOOKUP(AF$35,'3.  Distribution Rates'!$C$122:$P$135,11,FALSE)</f>
        <v>2.4500000000000001E-2</v>
      </c>
      <c r="AG964" s="291">
        <f>HLOOKUP(AG$35,'3.  Distribution Rates'!$C$122:$P$135,11,FALSE)</f>
        <v>6.7648999999999999</v>
      </c>
      <c r="AH964" s="291">
        <f>HLOOKUP(AH$35,'3.  Distribution Rates'!$C$122:$P$135,11,FALSE)</f>
        <v>3.85E-2</v>
      </c>
      <c r="AI964" s="291">
        <f>HLOOKUP(AI$35,'3.  Distribution Rates'!$C$122:$P$135,11,FALSE)</f>
        <v>33.324300000000001</v>
      </c>
      <c r="AJ964" s="291">
        <f>HLOOKUP(AJ$35,'3.  Distribution Rates'!$C$122:$P$135,11,FALSE)</f>
        <v>8.9753000000000007</v>
      </c>
      <c r="AK964" s="291">
        <f>HLOOKUP(AK$35,'3.  Distribution Rates'!$C$122:$P$135,11,FALSE)</f>
        <v>0</v>
      </c>
      <c r="AL964" s="291">
        <f>HLOOKUP(AL$35,'3.  Distribution Rates'!$C$122:$P$135,11,FALSE)</f>
        <v>0</v>
      </c>
      <c r="AM964" s="291">
        <f>HLOOKUP(AM$35,'3.  Distribution Rates'!$C$122:$P$135,11,FALSE)</f>
        <v>0</v>
      </c>
      <c r="AN964" s="291">
        <f>HLOOKUP(AN$35,'3.  Distribution Rates'!$C$122:$P$135,11,FALSE)</f>
        <v>0</v>
      </c>
      <c r="AO964" s="291">
        <f>HLOOKUP(AO$35,'3.  Distribution Rates'!$C$122:$P$135,11,FALSE)</f>
        <v>0</v>
      </c>
      <c r="AP964" s="291">
        <f>HLOOKUP(AP$35,'3.  Distribution Rates'!$C$122:$P$135,11,FALSE)</f>
        <v>0</v>
      </c>
      <c r="AQ964" s="291">
        <f>HLOOKUP(AQ$35,'3.  Distribution Rates'!$C$122:$P$135,11,FALSE)</f>
        <v>0</v>
      </c>
      <c r="AR964" s="291">
        <f>HLOOKUP(AR$35,'3.  Distribution Rates'!$C$122:$P$135,11,FALSE)</f>
        <v>0</v>
      </c>
      <c r="AS964" s="322"/>
    </row>
    <row r="965" spans="2:45">
      <c r="B965" s="275" t="s">
        <v>302</v>
      </c>
      <c r="C965" s="293"/>
      <c r="D965" s="235"/>
      <c r="E965" s="232"/>
      <c r="F965" s="232"/>
      <c r="G965" s="232"/>
      <c r="H965" s="232"/>
      <c r="I965" s="232"/>
      <c r="J965" s="232"/>
      <c r="K965" s="232"/>
      <c r="L965" s="232"/>
      <c r="M965" s="232"/>
      <c r="N965" s="232"/>
      <c r="O965" s="232"/>
      <c r="P965" s="232"/>
      <c r="Q965" s="232"/>
      <c r="R965" s="243"/>
      <c r="S965" s="232"/>
      <c r="T965" s="232"/>
      <c r="U965" s="232"/>
      <c r="V965" s="235"/>
      <c r="W965" s="235"/>
      <c r="X965" s="235"/>
      <c r="Y965" s="235"/>
      <c r="Z965" s="232"/>
      <c r="AA965" s="232"/>
      <c r="AB965" s="232"/>
      <c r="AC965" s="232"/>
      <c r="AD965" s="232"/>
      <c r="AE965" s="323">
        <f>'4.  2011-2014 LRAM'!AM142*AE964</f>
        <v>0</v>
      </c>
      <c r="AF965" s="323">
        <f>'4.  2011-2014 LRAM'!AN142*AF964</f>
        <v>0</v>
      </c>
      <c r="AG965" s="323">
        <f>'4.  2011-2014 LRAM'!AO142*AG964</f>
        <v>0</v>
      </c>
      <c r="AH965" s="323">
        <f>'4.  2011-2014 LRAM'!AP142*AH964</f>
        <v>0</v>
      </c>
      <c r="AI965" s="323">
        <f>'4.  2011-2014 LRAM'!AQ142*AI964</f>
        <v>0</v>
      </c>
      <c r="AJ965" s="323">
        <f>'4.  2011-2014 LRAM'!AR142*AJ964</f>
        <v>0</v>
      </c>
      <c r="AK965" s="323">
        <f>'4.  2011-2014 LRAM'!AS142*AK964</f>
        <v>0</v>
      </c>
      <c r="AL965" s="323">
        <f>'4.  2011-2014 LRAM'!AT142*AL964</f>
        <v>0</v>
      </c>
      <c r="AM965" s="323">
        <f>'4.  2011-2014 LRAM'!AU142*AM964</f>
        <v>0</v>
      </c>
      <c r="AN965" s="323">
        <f>'4.  2011-2014 LRAM'!AV142*AN964</f>
        <v>0</v>
      </c>
      <c r="AO965" s="323">
        <f>'4.  2011-2014 LRAM'!AW142*AO964</f>
        <v>0</v>
      </c>
      <c r="AP965" s="323">
        <f>'4.  2011-2014 LRAM'!AX142*AP964</f>
        <v>0</v>
      </c>
      <c r="AQ965" s="323">
        <f>'4.  2011-2014 LRAM'!AY142*AQ964</f>
        <v>0</v>
      </c>
      <c r="AR965" s="323">
        <f>'4.  2011-2014 LRAM'!AZ142*AR964</f>
        <v>0</v>
      </c>
      <c r="AS965" s="534">
        <f t="shared" ref="AS965:AS972" si="2895">SUM(AE965:AR965)</f>
        <v>0</v>
      </c>
    </row>
    <row r="966" spans="2:45">
      <c r="B966" s="275" t="s">
        <v>303</v>
      </c>
      <c r="C966" s="293"/>
      <c r="D966" s="235"/>
      <c r="E966" s="232"/>
      <c r="F966" s="232"/>
      <c r="G966" s="232"/>
      <c r="H966" s="232"/>
      <c r="I966" s="232"/>
      <c r="J966" s="232"/>
      <c r="K966" s="232"/>
      <c r="L966" s="232"/>
      <c r="M966" s="232"/>
      <c r="N966" s="232"/>
      <c r="O966" s="232"/>
      <c r="P966" s="232"/>
      <c r="Q966" s="232"/>
      <c r="R966" s="243"/>
      <c r="S966" s="232"/>
      <c r="T966" s="232"/>
      <c r="U966" s="232"/>
      <c r="V966" s="235"/>
      <c r="W966" s="235"/>
      <c r="X966" s="235"/>
      <c r="Y966" s="235"/>
      <c r="Z966" s="232"/>
      <c r="AA966" s="232"/>
      <c r="AB966" s="232"/>
      <c r="AC966" s="232"/>
      <c r="AD966" s="232"/>
      <c r="AE966" s="323">
        <f>'4.  2011-2014 LRAM'!AM281*AE964</f>
        <v>0</v>
      </c>
      <c r="AF966" s="323">
        <f>'4.  2011-2014 LRAM'!AN281*AF964</f>
        <v>0</v>
      </c>
      <c r="AG966" s="323">
        <f>'4.  2011-2014 LRAM'!AO281*AG964</f>
        <v>0</v>
      </c>
      <c r="AH966" s="323">
        <f>'4.  2011-2014 LRAM'!AP281*AH964</f>
        <v>0</v>
      </c>
      <c r="AI966" s="323">
        <f>'4.  2011-2014 LRAM'!AQ281*AI964</f>
        <v>0</v>
      </c>
      <c r="AJ966" s="323">
        <f>'4.  2011-2014 LRAM'!AR281*AJ964</f>
        <v>0</v>
      </c>
      <c r="AK966" s="323">
        <f>'4.  2011-2014 LRAM'!AS281*AK964</f>
        <v>0</v>
      </c>
      <c r="AL966" s="323">
        <f>'4.  2011-2014 LRAM'!AT281*AL964</f>
        <v>0</v>
      </c>
      <c r="AM966" s="323">
        <f>'4.  2011-2014 LRAM'!AU281*AM964</f>
        <v>0</v>
      </c>
      <c r="AN966" s="323">
        <f>'4.  2011-2014 LRAM'!AV281*AN964</f>
        <v>0</v>
      </c>
      <c r="AO966" s="323">
        <f>'4.  2011-2014 LRAM'!AW281*AO964</f>
        <v>0</v>
      </c>
      <c r="AP966" s="323">
        <f>'4.  2011-2014 LRAM'!AX281*AP964</f>
        <v>0</v>
      </c>
      <c r="AQ966" s="323">
        <f>'4.  2011-2014 LRAM'!AY281*AQ964</f>
        <v>0</v>
      </c>
      <c r="AR966" s="323">
        <f>'4.  2011-2014 LRAM'!AZ281*AR964</f>
        <v>0</v>
      </c>
      <c r="AS966" s="534">
        <f t="shared" si="2895"/>
        <v>0</v>
      </c>
    </row>
    <row r="967" spans="2:45">
      <c r="B967" s="275" t="s">
        <v>304</v>
      </c>
      <c r="C967" s="293"/>
      <c r="D967" s="235"/>
      <c r="E967" s="232"/>
      <c r="F967" s="232"/>
      <c r="G967" s="232"/>
      <c r="H967" s="232"/>
      <c r="I967" s="232"/>
      <c r="J967" s="232"/>
      <c r="K967" s="232"/>
      <c r="L967" s="232"/>
      <c r="M967" s="232"/>
      <c r="N967" s="232"/>
      <c r="O967" s="232"/>
      <c r="P967" s="232"/>
      <c r="Q967" s="232"/>
      <c r="R967" s="243"/>
      <c r="S967" s="232"/>
      <c r="T967" s="232"/>
      <c r="U967" s="232"/>
      <c r="V967" s="235"/>
      <c r="W967" s="235"/>
      <c r="X967" s="235"/>
      <c r="Y967" s="235"/>
      <c r="Z967" s="232"/>
      <c r="AA967" s="232"/>
      <c r="AB967" s="232"/>
      <c r="AC967" s="232"/>
      <c r="AD967" s="232"/>
      <c r="AE967" s="323">
        <f>'4.  2011-2014 LRAM'!AM417*AE964</f>
        <v>0</v>
      </c>
      <c r="AF967" s="323">
        <f>'4.  2011-2014 LRAM'!AN417*AF964</f>
        <v>0</v>
      </c>
      <c r="AG967" s="323">
        <f>'4.  2011-2014 LRAM'!AO417*AG964</f>
        <v>0</v>
      </c>
      <c r="AH967" s="323">
        <f>'4.  2011-2014 LRAM'!AP417*AH964</f>
        <v>0</v>
      </c>
      <c r="AI967" s="323">
        <f>'4.  2011-2014 LRAM'!AQ417*AI964</f>
        <v>0</v>
      </c>
      <c r="AJ967" s="323">
        <f>'4.  2011-2014 LRAM'!AR417*AJ964</f>
        <v>0</v>
      </c>
      <c r="AK967" s="323">
        <f>'4.  2011-2014 LRAM'!AS417*AK964</f>
        <v>0</v>
      </c>
      <c r="AL967" s="323">
        <f>'4.  2011-2014 LRAM'!AT417*AL964</f>
        <v>0</v>
      </c>
      <c r="AM967" s="323">
        <f>'4.  2011-2014 LRAM'!AU417*AM964</f>
        <v>0</v>
      </c>
      <c r="AN967" s="323">
        <f>'4.  2011-2014 LRAM'!AV417*AN964</f>
        <v>0</v>
      </c>
      <c r="AO967" s="323">
        <f>'4.  2011-2014 LRAM'!AW417*AO964</f>
        <v>0</v>
      </c>
      <c r="AP967" s="323">
        <f>'4.  2011-2014 LRAM'!AX417*AP964</f>
        <v>0</v>
      </c>
      <c r="AQ967" s="323">
        <f>'4.  2011-2014 LRAM'!AY417*AQ964</f>
        <v>0</v>
      </c>
      <c r="AR967" s="323">
        <f>'4.  2011-2014 LRAM'!AZ417*AR964</f>
        <v>0</v>
      </c>
      <c r="AS967" s="534">
        <f t="shared" si="2895"/>
        <v>0</v>
      </c>
    </row>
    <row r="968" spans="2:45">
      <c r="B968" s="275" t="s">
        <v>305</v>
      </c>
      <c r="C968" s="293"/>
      <c r="D968" s="235"/>
      <c r="E968" s="232"/>
      <c r="F968" s="232"/>
      <c r="G968" s="232"/>
      <c r="H968" s="232"/>
      <c r="I968" s="232"/>
      <c r="J968" s="232"/>
      <c r="K968" s="232"/>
      <c r="L968" s="232"/>
      <c r="M968" s="232"/>
      <c r="N968" s="232"/>
      <c r="O968" s="232"/>
      <c r="P968" s="232"/>
      <c r="Q968" s="232"/>
      <c r="R968" s="243"/>
      <c r="S968" s="232"/>
      <c r="T968" s="232"/>
      <c r="U968" s="232"/>
      <c r="V968" s="235"/>
      <c r="W968" s="235"/>
      <c r="X968" s="235"/>
      <c r="Y968" s="235"/>
      <c r="Z968" s="232"/>
      <c r="AA968" s="232"/>
      <c r="AB968" s="232"/>
      <c r="AC968" s="232"/>
      <c r="AD968" s="232"/>
      <c r="AE968" s="323">
        <f>'4.  2011-2014 LRAM'!AM554*AE964</f>
        <v>0</v>
      </c>
      <c r="AF968" s="323">
        <f>'4.  2011-2014 LRAM'!AN554*AF964</f>
        <v>0</v>
      </c>
      <c r="AG968" s="323">
        <f>'4.  2011-2014 LRAM'!AO554*AG964</f>
        <v>0</v>
      </c>
      <c r="AH968" s="323">
        <f>'4.  2011-2014 LRAM'!AP554*AH964</f>
        <v>0</v>
      </c>
      <c r="AI968" s="323">
        <f>'4.  2011-2014 LRAM'!AQ554*AI964</f>
        <v>0</v>
      </c>
      <c r="AJ968" s="323">
        <f>'4.  2011-2014 LRAM'!AR554*AJ964</f>
        <v>0</v>
      </c>
      <c r="AK968" s="323">
        <f>'4.  2011-2014 LRAM'!AS554*AK964</f>
        <v>0</v>
      </c>
      <c r="AL968" s="323">
        <f>'4.  2011-2014 LRAM'!AT554*AL964</f>
        <v>0</v>
      </c>
      <c r="AM968" s="323">
        <f>'4.  2011-2014 LRAM'!AU554*AM964</f>
        <v>0</v>
      </c>
      <c r="AN968" s="323">
        <f>'4.  2011-2014 LRAM'!AV554*AN964</f>
        <v>0</v>
      </c>
      <c r="AO968" s="323">
        <f>'4.  2011-2014 LRAM'!AW554*AO964</f>
        <v>0</v>
      </c>
      <c r="AP968" s="323">
        <f>'4.  2011-2014 LRAM'!AX554*AP964</f>
        <v>0</v>
      </c>
      <c r="AQ968" s="323">
        <f>'4.  2011-2014 LRAM'!AY554*AQ964</f>
        <v>0</v>
      </c>
      <c r="AR968" s="323">
        <f>'4.  2011-2014 LRAM'!AZ554*AR964</f>
        <v>0</v>
      </c>
      <c r="AS968" s="534">
        <f t="shared" si="2895"/>
        <v>0</v>
      </c>
    </row>
    <row r="969" spans="2:45">
      <c r="B969" s="275" t="s">
        <v>306</v>
      </c>
      <c r="C969" s="293"/>
      <c r="D969" s="235"/>
      <c r="E969" s="232"/>
      <c r="F969" s="232"/>
      <c r="G969" s="232"/>
      <c r="H969" s="232"/>
      <c r="I969" s="232"/>
      <c r="J969" s="232"/>
      <c r="K969" s="232"/>
      <c r="L969" s="232"/>
      <c r="M969" s="232"/>
      <c r="N969" s="232"/>
      <c r="O969" s="232"/>
      <c r="P969" s="232"/>
      <c r="Q969" s="232"/>
      <c r="R969" s="243"/>
      <c r="S969" s="232"/>
      <c r="T969" s="232"/>
      <c r="U969" s="232"/>
      <c r="V969" s="235"/>
      <c r="W969" s="235"/>
      <c r="X969" s="235"/>
      <c r="Y969" s="235"/>
      <c r="Z969" s="232"/>
      <c r="AA969" s="232"/>
      <c r="AB969" s="232"/>
      <c r="AC969" s="232"/>
      <c r="AD969" s="232"/>
      <c r="AE969" s="323">
        <f t="shared" ref="AE969:AR969" si="2896">AE211*AE964</f>
        <v>0</v>
      </c>
      <c r="AF969" s="323">
        <f t="shared" si="2896"/>
        <v>0</v>
      </c>
      <c r="AG969" s="323">
        <f t="shared" si="2896"/>
        <v>0</v>
      </c>
      <c r="AH969" s="323">
        <f t="shared" si="2896"/>
        <v>0</v>
      </c>
      <c r="AI969" s="323">
        <f t="shared" si="2896"/>
        <v>0</v>
      </c>
      <c r="AJ969" s="323">
        <f t="shared" si="2896"/>
        <v>0</v>
      </c>
      <c r="AK969" s="323">
        <f t="shared" si="2896"/>
        <v>0</v>
      </c>
      <c r="AL969" s="323">
        <f t="shared" si="2896"/>
        <v>0</v>
      </c>
      <c r="AM969" s="323">
        <f t="shared" si="2896"/>
        <v>0</v>
      </c>
      <c r="AN969" s="323">
        <f t="shared" si="2896"/>
        <v>0</v>
      </c>
      <c r="AO969" s="323">
        <f t="shared" si="2896"/>
        <v>0</v>
      </c>
      <c r="AP969" s="323">
        <f t="shared" si="2896"/>
        <v>0</v>
      </c>
      <c r="AQ969" s="323">
        <f t="shared" si="2896"/>
        <v>0</v>
      </c>
      <c r="AR969" s="323">
        <f t="shared" si="2896"/>
        <v>0</v>
      </c>
      <c r="AS969" s="534">
        <f t="shared" si="2895"/>
        <v>0</v>
      </c>
    </row>
    <row r="970" spans="2:45">
      <c r="B970" s="275" t="s">
        <v>307</v>
      </c>
      <c r="C970" s="293"/>
      <c r="D970" s="235"/>
      <c r="E970" s="232"/>
      <c r="F970" s="232"/>
      <c r="G970" s="232"/>
      <c r="H970" s="232"/>
      <c r="I970" s="232"/>
      <c r="J970" s="232"/>
      <c r="K970" s="232"/>
      <c r="L970" s="232"/>
      <c r="M970" s="232"/>
      <c r="N970" s="232"/>
      <c r="O970" s="232"/>
      <c r="P970" s="232"/>
      <c r="Q970" s="232"/>
      <c r="R970" s="243"/>
      <c r="S970" s="232"/>
      <c r="T970" s="232"/>
      <c r="U970" s="232"/>
      <c r="V970" s="235"/>
      <c r="W970" s="235"/>
      <c r="X970" s="235"/>
      <c r="Y970" s="235"/>
      <c r="Z970" s="232"/>
      <c r="AA970" s="232"/>
      <c r="AB970" s="232"/>
      <c r="AC970" s="232"/>
      <c r="AD970" s="232"/>
      <c r="AE970" s="323">
        <f t="shared" ref="AE970:AR970" si="2897">AE401*AE964</f>
        <v>0</v>
      </c>
      <c r="AF970" s="323">
        <f t="shared" si="2897"/>
        <v>0</v>
      </c>
      <c r="AG970" s="323">
        <f t="shared" si="2897"/>
        <v>0</v>
      </c>
      <c r="AH970" s="323">
        <f t="shared" si="2897"/>
        <v>0</v>
      </c>
      <c r="AI970" s="323">
        <f t="shared" si="2897"/>
        <v>0</v>
      </c>
      <c r="AJ970" s="323">
        <f t="shared" si="2897"/>
        <v>0</v>
      </c>
      <c r="AK970" s="323">
        <f t="shared" si="2897"/>
        <v>0</v>
      </c>
      <c r="AL970" s="323">
        <f t="shared" si="2897"/>
        <v>0</v>
      </c>
      <c r="AM970" s="323">
        <f t="shared" si="2897"/>
        <v>0</v>
      </c>
      <c r="AN970" s="323">
        <f t="shared" si="2897"/>
        <v>0</v>
      </c>
      <c r="AO970" s="323">
        <f t="shared" si="2897"/>
        <v>0</v>
      </c>
      <c r="AP970" s="323">
        <f t="shared" si="2897"/>
        <v>0</v>
      </c>
      <c r="AQ970" s="323">
        <f t="shared" si="2897"/>
        <v>0</v>
      </c>
      <c r="AR970" s="323">
        <f t="shared" si="2897"/>
        <v>0</v>
      </c>
      <c r="AS970" s="534">
        <f t="shared" si="2895"/>
        <v>0</v>
      </c>
    </row>
    <row r="971" spans="2:45">
      <c r="B971" s="275" t="s">
        <v>308</v>
      </c>
      <c r="C971" s="293"/>
      <c r="D971" s="235"/>
      <c r="E971" s="232"/>
      <c r="F971" s="232"/>
      <c r="G971" s="232"/>
      <c r="H971" s="232"/>
      <c r="I971" s="232"/>
      <c r="J971" s="232"/>
      <c r="K971" s="232"/>
      <c r="L971" s="232"/>
      <c r="M971" s="232"/>
      <c r="N971" s="232"/>
      <c r="O971" s="232"/>
      <c r="P971" s="232"/>
      <c r="Q971" s="232"/>
      <c r="R971" s="243"/>
      <c r="S971" s="232"/>
      <c r="T971" s="232"/>
      <c r="U971" s="232"/>
      <c r="V971" s="235"/>
      <c r="W971" s="235"/>
      <c r="X971" s="235"/>
      <c r="Y971" s="235"/>
      <c r="Z971" s="232"/>
      <c r="AA971" s="232"/>
      <c r="AB971" s="232"/>
      <c r="AC971" s="232"/>
      <c r="AD971" s="232"/>
      <c r="AE971" s="323">
        <f>AE592*AE964</f>
        <v>22914.920471387864</v>
      </c>
      <c r="AF971" s="323">
        <f t="shared" ref="AF971:AR971" si="2898">AF592*AF964</f>
        <v>38541.631426896252</v>
      </c>
      <c r="AG971" s="323">
        <f t="shared" si="2898"/>
        <v>44341.025330909411</v>
      </c>
      <c r="AH971" s="323">
        <f t="shared" si="2898"/>
        <v>0</v>
      </c>
      <c r="AI971" s="323">
        <f t="shared" si="2898"/>
        <v>0</v>
      </c>
      <c r="AJ971" s="323">
        <f t="shared" si="2898"/>
        <v>0</v>
      </c>
      <c r="AK971" s="323">
        <f t="shared" si="2898"/>
        <v>0</v>
      </c>
      <c r="AL971" s="323">
        <f t="shared" si="2898"/>
        <v>0</v>
      </c>
      <c r="AM971" s="323">
        <f t="shared" si="2898"/>
        <v>0</v>
      </c>
      <c r="AN971" s="323">
        <f t="shared" si="2898"/>
        <v>0</v>
      </c>
      <c r="AO971" s="323">
        <f t="shared" si="2898"/>
        <v>0</v>
      </c>
      <c r="AP971" s="323">
        <f t="shared" si="2898"/>
        <v>0</v>
      </c>
      <c r="AQ971" s="323">
        <f t="shared" si="2898"/>
        <v>0</v>
      </c>
      <c r="AR971" s="323">
        <f t="shared" si="2898"/>
        <v>0</v>
      </c>
      <c r="AS971" s="534">
        <f t="shared" si="2895"/>
        <v>105797.57722919353</v>
      </c>
    </row>
    <row r="972" spans="2:45">
      <c r="B972" s="275" t="s">
        <v>309</v>
      </c>
      <c r="C972" s="293"/>
      <c r="D972" s="235"/>
      <c r="E972" s="232"/>
      <c r="F972" s="232"/>
      <c r="G972" s="232"/>
      <c r="H972" s="232"/>
      <c r="I972" s="232"/>
      <c r="J972" s="232"/>
      <c r="K972" s="232"/>
      <c r="L972" s="232"/>
      <c r="M972" s="232"/>
      <c r="N972" s="232"/>
      <c r="O972" s="232"/>
      <c r="P972" s="232"/>
      <c r="Q972" s="232"/>
      <c r="R972" s="243"/>
      <c r="S972" s="232"/>
      <c r="T972" s="232"/>
      <c r="U972" s="232"/>
      <c r="V972" s="235"/>
      <c r="W972" s="235"/>
      <c r="X972" s="235"/>
      <c r="Y972" s="235"/>
      <c r="Z972" s="232"/>
      <c r="AA972" s="232"/>
      <c r="AB972" s="232"/>
      <c r="AC972" s="232"/>
      <c r="AD972" s="232"/>
      <c r="AE972" s="323">
        <f>AE782*AE964</f>
        <v>6685.1732821386395</v>
      </c>
      <c r="AF972" s="323">
        <f t="shared" ref="AF972:AR972" si="2899">AF782*AF964</f>
        <v>5349.5047527373272</v>
      </c>
      <c r="AG972" s="323">
        <f t="shared" si="2899"/>
        <v>9355.7726185015508</v>
      </c>
      <c r="AH972" s="323">
        <f t="shared" si="2899"/>
        <v>0</v>
      </c>
      <c r="AI972" s="323">
        <f t="shared" si="2899"/>
        <v>0</v>
      </c>
      <c r="AJ972" s="323">
        <f t="shared" si="2899"/>
        <v>0</v>
      </c>
      <c r="AK972" s="323">
        <f t="shared" si="2899"/>
        <v>0</v>
      </c>
      <c r="AL972" s="323">
        <f t="shared" si="2899"/>
        <v>0</v>
      </c>
      <c r="AM972" s="323">
        <f t="shared" si="2899"/>
        <v>0</v>
      </c>
      <c r="AN972" s="323">
        <f t="shared" si="2899"/>
        <v>0</v>
      </c>
      <c r="AO972" s="323">
        <f t="shared" si="2899"/>
        <v>0</v>
      </c>
      <c r="AP972" s="323">
        <f t="shared" si="2899"/>
        <v>0</v>
      </c>
      <c r="AQ972" s="323">
        <f t="shared" si="2899"/>
        <v>0</v>
      </c>
      <c r="AR972" s="323">
        <f t="shared" si="2899"/>
        <v>0</v>
      </c>
      <c r="AS972" s="534">
        <f t="shared" si="2895"/>
        <v>21390.45065337752</v>
      </c>
    </row>
    <row r="973" spans="2:45">
      <c r="B973" s="275" t="s">
        <v>310</v>
      </c>
      <c r="C973" s="293"/>
      <c r="D973" s="235"/>
      <c r="E973" s="232"/>
      <c r="F973" s="232"/>
      <c r="G973" s="232"/>
      <c r="H973" s="232"/>
      <c r="I973" s="232"/>
      <c r="J973" s="232"/>
      <c r="K973" s="232"/>
      <c r="L973" s="232"/>
      <c r="M973" s="232"/>
      <c r="N973" s="232"/>
      <c r="O973" s="232"/>
      <c r="P973" s="232"/>
      <c r="Q973" s="232"/>
      <c r="R973" s="243"/>
      <c r="S973" s="232"/>
      <c r="T973" s="232"/>
      <c r="U973" s="232"/>
      <c r="V973" s="235"/>
      <c r="W973" s="235"/>
      <c r="X973" s="235"/>
      <c r="Y973" s="235"/>
      <c r="Z973" s="232"/>
      <c r="AA973" s="232"/>
      <c r="AB973" s="232"/>
      <c r="AC973" s="232"/>
      <c r="AD973" s="232"/>
      <c r="AE973" s="323">
        <f>AE961*AE964</f>
        <v>21.672000000000001</v>
      </c>
      <c r="AF973" s="323">
        <f t="shared" ref="AF973:AR973" si="2900">AF961*AF964</f>
        <v>1669.170980060193</v>
      </c>
      <c r="AG973" s="323">
        <f t="shared" si="2900"/>
        <v>8393.1649584428505</v>
      </c>
      <c r="AH973" s="323">
        <f t="shared" si="2900"/>
        <v>0</v>
      </c>
      <c r="AI973" s="323">
        <f t="shared" si="2900"/>
        <v>0</v>
      </c>
      <c r="AJ973" s="323">
        <f t="shared" si="2900"/>
        <v>0</v>
      </c>
      <c r="AK973" s="323">
        <f t="shared" si="2900"/>
        <v>0</v>
      </c>
      <c r="AL973" s="323">
        <f t="shared" si="2900"/>
        <v>0</v>
      </c>
      <c r="AM973" s="323">
        <f t="shared" si="2900"/>
        <v>0</v>
      </c>
      <c r="AN973" s="323">
        <f t="shared" si="2900"/>
        <v>0</v>
      </c>
      <c r="AO973" s="323">
        <f t="shared" si="2900"/>
        <v>0</v>
      </c>
      <c r="AP973" s="323">
        <f t="shared" si="2900"/>
        <v>0</v>
      </c>
      <c r="AQ973" s="323">
        <f t="shared" si="2900"/>
        <v>0</v>
      </c>
      <c r="AR973" s="323">
        <f t="shared" si="2900"/>
        <v>0</v>
      </c>
      <c r="AS973" s="534">
        <f>SUM(AE973:AR973)</f>
        <v>10084.007938503044</v>
      </c>
    </row>
    <row r="974" spans="2:45" ht="15.75">
      <c r="B974" s="297" t="s">
        <v>313</v>
      </c>
      <c r="C974" s="293"/>
      <c r="D974" s="255"/>
      <c r="E974" s="285"/>
      <c r="F974" s="285"/>
      <c r="G974" s="285"/>
      <c r="H974" s="285"/>
      <c r="I974" s="285"/>
      <c r="J974" s="285"/>
      <c r="K974" s="285"/>
      <c r="L974" s="285"/>
      <c r="M974" s="285"/>
      <c r="N974" s="285"/>
      <c r="O974" s="285"/>
      <c r="P974" s="285"/>
      <c r="Q974" s="285"/>
      <c r="R974" s="252"/>
      <c r="S974" s="285"/>
      <c r="T974" s="285"/>
      <c r="U974" s="285"/>
      <c r="V974" s="255"/>
      <c r="W974" s="255"/>
      <c r="X974" s="255"/>
      <c r="Y974" s="255"/>
      <c r="Z974" s="285"/>
      <c r="AA974" s="285"/>
      <c r="AB974" s="285"/>
      <c r="AC974" s="285"/>
      <c r="AD974" s="285"/>
      <c r="AE974" s="294">
        <f>SUM(AE965:AE973)</f>
        <v>29621.765753526503</v>
      </c>
      <c r="AF974" s="294">
        <f t="shared" ref="AF974:AK974" si="2901">SUM(AF965:AF973)</f>
        <v>45560.307159693766</v>
      </c>
      <c r="AG974" s="294">
        <f t="shared" si="2901"/>
        <v>62089.962907853813</v>
      </c>
      <c r="AH974" s="294">
        <f t="shared" si="2901"/>
        <v>0</v>
      </c>
      <c r="AI974" s="294">
        <f t="shared" si="2901"/>
        <v>0</v>
      </c>
      <c r="AJ974" s="294">
        <f t="shared" si="2901"/>
        <v>0</v>
      </c>
      <c r="AK974" s="294">
        <f t="shared" si="2901"/>
        <v>0</v>
      </c>
      <c r="AL974" s="294">
        <f>SUM(AL965:AL973)</f>
        <v>0</v>
      </c>
      <c r="AM974" s="294">
        <f t="shared" ref="AM974:AR974" si="2902">SUM(AM965:AM973)</f>
        <v>0</v>
      </c>
      <c r="AN974" s="294">
        <f t="shared" si="2902"/>
        <v>0</v>
      </c>
      <c r="AO974" s="294">
        <f t="shared" si="2902"/>
        <v>0</v>
      </c>
      <c r="AP974" s="294">
        <f t="shared" si="2902"/>
        <v>0</v>
      </c>
      <c r="AQ974" s="294">
        <f t="shared" si="2902"/>
        <v>0</v>
      </c>
      <c r="AR974" s="294">
        <f t="shared" si="2902"/>
        <v>0</v>
      </c>
      <c r="AS974" s="351">
        <f>SUM(AS965:AS973)</f>
        <v>137272.0358210741</v>
      </c>
    </row>
    <row r="975" spans="2:45" ht="15.75">
      <c r="B975" s="297" t="s">
        <v>314</v>
      </c>
      <c r="C975" s="293"/>
      <c r="D975" s="298"/>
      <c r="E975" s="285"/>
      <c r="F975" s="285"/>
      <c r="G975" s="285"/>
      <c r="H975" s="285"/>
      <c r="I975" s="285"/>
      <c r="J975" s="285"/>
      <c r="K975" s="285"/>
      <c r="L975" s="285"/>
      <c r="M975" s="285"/>
      <c r="N975" s="285"/>
      <c r="O975" s="285"/>
      <c r="P975" s="285"/>
      <c r="Q975" s="285"/>
      <c r="R975" s="252"/>
      <c r="S975" s="285"/>
      <c r="T975" s="285"/>
      <c r="U975" s="285"/>
      <c r="V975" s="255"/>
      <c r="W975" s="255"/>
      <c r="X975" s="255"/>
      <c r="Y975" s="255"/>
      <c r="Z975" s="285"/>
      <c r="AA975" s="285"/>
      <c r="AB975" s="285"/>
      <c r="AC975" s="285"/>
      <c r="AD975" s="285"/>
      <c r="AE975" s="295">
        <f>AE962*AE964</f>
        <v>16991.2608</v>
      </c>
      <c r="AF975" s="295">
        <f t="shared" ref="AF975:AK975" si="2903">AF962*AF964</f>
        <v>65316.853000000003</v>
      </c>
      <c r="AG975" s="295">
        <f t="shared" si="2903"/>
        <v>9044.6713</v>
      </c>
      <c r="AH975" s="295">
        <f t="shared" si="2903"/>
        <v>0</v>
      </c>
      <c r="AI975" s="295">
        <f t="shared" si="2903"/>
        <v>0</v>
      </c>
      <c r="AJ975" s="295">
        <f t="shared" si="2903"/>
        <v>0</v>
      </c>
      <c r="AK975" s="295">
        <f t="shared" si="2903"/>
        <v>0</v>
      </c>
      <c r="AL975" s="295">
        <f>AL962*AL964</f>
        <v>0</v>
      </c>
      <c r="AM975" s="295">
        <f t="shared" ref="AM975:AR975" si="2904">AM962*AM964</f>
        <v>0</v>
      </c>
      <c r="AN975" s="295">
        <f t="shared" si="2904"/>
        <v>0</v>
      </c>
      <c r="AO975" s="295">
        <f t="shared" si="2904"/>
        <v>0</v>
      </c>
      <c r="AP975" s="295">
        <f t="shared" si="2904"/>
        <v>0</v>
      </c>
      <c r="AQ975" s="295">
        <f t="shared" si="2904"/>
        <v>0</v>
      </c>
      <c r="AR975" s="295">
        <f t="shared" si="2904"/>
        <v>0</v>
      </c>
      <c r="AS975" s="351">
        <f>SUM(AE975:AR975)</f>
        <v>91352.785100000008</v>
      </c>
    </row>
    <row r="976" spans="2:45" ht="15.75">
      <c r="B976" s="297" t="s">
        <v>315</v>
      </c>
      <c r="C976" s="293"/>
      <c r="D976" s="298"/>
      <c r="E976" s="285"/>
      <c r="F976" s="285"/>
      <c r="G976" s="285"/>
      <c r="H976" s="285"/>
      <c r="I976" s="285"/>
      <c r="J976" s="285"/>
      <c r="K976" s="285"/>
      <c r="L976" s="285"/>
      <c r="M976" s="285"/>
      <c r="N976" s="285"/>
      <c r="O976" s="285"/>
      <c r="P976" s="285"/>
      <c r="Q976" s="285"/>
      <c r="R976" s="252"/>
      <c r="S976" s="285"/>
      <c r="T976" s="285"/>
      <c r="U976" s="285"/>
      <c r="V976" s="298"/>
      <c r="W976" s="298"/>
      <c r="X976" s="298"/>
      <c r="Y976" s="298"/>
      <c r="Z976" s="285"/>
      <c r="AA976" s="285"/>
      <c r="AB976" s="285"/>
      <c r="AC976" s="285"/>
      <c r="AD976" s="285"/>
      <c r="AE976" s="299"/>
      <c r="AF976" s="299"/>
      <c r="AG976" s="299"/>
      <c r="AH976" s="299"/>
      <c r="AI976" s="299"/>
      <c r="AJ976" s="299"/>
      <c r="AK976" s="299"/>
      <c r="AL976" s="299"/>
      <c r="AM976" s="299"/>
      <c r="AN976" s="299"/>
      <c r="AO976" s="299"/>
      <c r="AP976" s="299"/>
      <c r="AQ976" s="299"/>
      <c r="AR976" s="299"/>
      <c r="AS976" s="351">
        <f>AS974-AS975</f>
        <v>45919.250721074088</v>
      </c>
    </row>
    <row r="977" spans="1:47">
      <c r="B977" s="275"/>
      <c r="C977" s="298"/>
      <c r="D977" s="298"/>
      <c r="E977" s="285"/>
      <c r="F977" s="285"/>
      <c r="G977" s="285"/>
      <c r="H977" s="285"/>
      <c r="I977" s="285"/>
      <c r="J977" s="285"/>
      <c r="K977" s="285"/>
      <c r="L977" s="285"/>
      <c r="M977" s="285"/>
      <c r="N977" s="285"/>
      <c r="O977" s="285"/>
      <c r="P977" s="285"/>
      <c r="Q977" s="285"/>
      <c r="R977" s="252"/>
      <c r="S977" s="285"/>
      <c r="T977" s="285"/>
      <c r="U977" s="285"/>
      <c r="V977" s="298"/>
      <c r="W977" s="293"/>
      <c r="X977" s="298"/>
      <c r="Y977" s="298"/>
      <c r="Z977" s="285"/>
      <c r="AA977" s="285"/>
      <c r="AB977" s="285"/>
      <c r="AC977" s="285"/>
      <c r="AD977" s="285"/>
      <c r="AE977" s="300"/>
      <c r="AF977" s="300"/>
      <c r="AG977" s="300"/>
      <c r="AH977" s="300"/>
      <c r="AI977" s="300"/>
      <c r="AJ977" s="300"/>
      <c r="AK977" s="300"/>
      <c r="AL977" s="300"/>
      <c r="AM977" s="300"/>
      <c r="AN977" s="300"/>
      <c r="AO977" s="300"/>
      <c r="AP977" s="300"/>
      <c r="AQ977" s="300"/>
      <c r="AR977" s="300"/>
      <c r="AS977" s="287"/>
    </row>
    <row r="978" spans="1:47">
      <c r="B978" s="275" t="s">
        <v>311</v>
      </c>
      <c r="C978" s="298"/>
      <c r="D978" s="298"/>
      <c r="E978" s="285"/>
      <c r="F978" s="285"/>
      <c r="G978" s="285"/>
      <c r="H978" s="285"/>
      <c r="I978" s="285"/>
      <c r="J978" s="285"/>
      <c r="K978" s="285"/>
      <c r="L978" s="285"/>
      <c r="M978" s="285"/>
      <c r="N978" s="285"/>
      <c r="O978" s="285"/>
      <c r="P978" s="285"/>
      <c r="Q978" s="285"/>
      <c r="R978" s="252"/>
      <c r="S978" s="285"/>
      <c r="T978" s="285"/>
      <c r="U978" s="285"/>
      <c r="V978" s="298"/>
      <c r="W978" s="293"/>
      <c r="X978" s="298"/>
      <c r="Y978" s="298"/>
      <c r="Z978" s="285"/>
      <c r="AA978" s="285"/>
      <c r="AB978" s="285"/>
      <c r="AC978" s="285"/>
      <c r="AD978" s="285"/>
      <c r="AE978" s="669">
        <f>SUMPRODUCT($E$799:$E$959,AE799:AE959)</f>
        <v>5040</v>
      </c>
      <c r="AF978" s="669">
        <f>SUMPRODUCT($E$799:$E$959,AF799:AF959)</f>
        <v>68129.427757558893</v>
      </c>
      <c r="AG978" s="243">
        <f t="shared" ref="AG978:AR978" si="2905">IF($AG$797="kw",SUMPRODUCT($Q$799:$Q$959,$S$799:$S$959,AG799:AG959),SUMPRODUCT($E$799:$E$959,AG799:AG959))</f>
        <v>1410.2172669368297</v>
      </c>
      <c r="AH978" s="243">
        <f t="shared" si="2905"/>
        <v>0</v>
      </c>
      <c r="AI978" s="290">
        <f t="shared" si="2905"/>
        <v>0</v>
      </c>
      <c r="AJ978" s="290">
        <f t="shared" si="2905"/>
        <v>0</v>
      </c>
      <c r="AK978" s="290">
        <f t="shared" si="2905"/>
        <v>0</v>
      </c>
      <c r="AL978" s="290">
        <f t="shared" si="2905"/>
        <v>0</v>
      </c>
      <c r="AM978" s="290">
        <f t="shared" si="2905"/>
        <v>0</v>
      </c>
      <c r="AN978" s="290">
        <f t="shared" si="2905"/>
        <v>0</v>
      </c>
      <c r="AO978" s="290">
        <f t="shared" si="2905"/>
        <v>0</v>
      </c>
      <c r="AP978" s="290">
        <f t="shared" si="2905"/>
        <v>0</v>
      </c>
      <c r="AQ978" s="290">
        <f t="shared" si="2905"/>
        <v>0</v>
      </c>
      <c r="AR978" s="290">
        <f t="shared" si="2905"/>
        <v>0</v>
      </c>
      <c r="AS978" s="287"/>
      <c r="AU978" s="749" t="s">
        <v>882</v>
      </c>
    </row>
    <row r="979" spans="1:47">
      <c r="B979" s="275" t="s">
        <v>763</v>
      </c>
      <c r="C979" s="298"/>
      <c r="D979" s="298"/>
      <c r="E979" s="285"/>
      <c r="F979" s="285"/>
      <c r="G979" s="285"/>
      <c r="H979" s="285"/>
      <c r="I979" s="285"/>
      <c r="J979" s="285"/>
      <c r="K979" s="285"/>
      <c r="L979" s="285"/>
      <c r="M979" s="285"/>
      <c r="N979" s="285"/>
      <c r="O979" s="285"/>
      <c r="P979" s="285"/>
      <c r="Q979" s="285"/>
      <c r="R979" s="252"/>
      <c r="S979" s="285"/>
      <c r="T979" s="285"/>
      <c r="U979" s="285"/>
      <c r="V979" s="298"/>
      <c r="W979" s="293"/>
      <c r="X979" s="298"/>
      <c r="Y979" s="298"/>
      <c r="Z979" s="285"/>
      <c r="AA979" s="285"/>
      <c r="AB979" s="285"/>
      <c r="AC979" s="285"/>
      <c r="AD979" s="285"/>
      <c r="AE979" s="669">
        <f>SUMPRODUCT($F$799:$F$959,AE799:AE959)</f>
        <v>5040</v>
      </c>
      <c r="AF979" s="669">
        <f>SUMPRODUCT($F$799:$F$959,AF799:AF959)</f>
        <v>68152.50499529326</v>
      </c>
      <c r="AG979" s="243">
        <f>IF(AG797="kw",SUMPRODUCT($Q$799:$Q$959,$T$799:$T$959,AG799:AG959),SUMPRODUCT($F$799:$F$959,AG799:AG959))</f>
        <v>1410.2172669368297</v>
      </c>
      <c r="AH979" s="243">
        <f t="shared" ref="AH979:AR979" si="2906">IF(AH797="kw",SUMPRODUCT($Q$799:$Q$959,$T$799:$T$959,AH799:AH959),SUMPRODUCT($F$799:$F$959,AH799:AH959))</f>
        <v>0</v>
      </c>
      <c r="AI979" s="243">
        <f t="shared" si="2906"/>
        <v>0</v>
      </c>
      <c r="AJ979" s="243">
        <f t="shared" si="2906"/>
        <v>0</v>
      </c>
      <c r="AK979" s="243">
        <f t="shared" si="2906"/>
        <v>0</v>
      </c>
      <c r="AL979" s="243">
        <f t="shared" si="2906"/>
        <v>0</v>
      </c>
      <c r="AM979" s="243">
        <f t="shared" si="2906"/>
        <v>0</v>
      </c>
      <c r="AN979" s="243">
        <f t="shared" si="2906"/>
        <v>0</v>
      </c>
      <c r="AO979" s="243">
        <f t="shared" si="2906"/>
        <v>0</v>
      </c>
      <c r="AP979" s="243">
        <f t="shared" si="2906"/>
        <v>0</v>
      </c>
      <c r="AQ979" s="243">
        <f t="shared" si="2906"/>
        <v>0</v>
      </c>
      <c r="AR979" s="243">
        <f t="shared" si="2906"/>
        <v>0</v>
      </c>
      <c r="AS979" s="287"/>
    </row>
    <row r="980" spans="1:47">
      <c r="B980" s="275" t="s">
        <v>788</v>
      </c>
      <c r="C980" s="298"/>
      <c r="D980" s="298"/>
      <c r="E980" s="285"/>
      <c r="F980" s="285"/>
      <c r="G980" s="285"/>
      <c r="H980" s="285"/>
      <c r="I980" s="285"/>
      <c r="J980" s="285"/>
      <c r="K980" s="285"/>
      <c r="L980" s="285"/>
      <c r="M980" s="285"/>
      <c r="N980" s="285"/>
      <c r="O980" s="285"/>
      <c r="P980" s="285"/>
      <c r="Q980" s="285"/>
      <c r="R980" s="252"/>
      <c r="S980" s="285"/>
      <c r="T980" s="285"/>
      <c r="U980" s="285"/>
      <c r="V980" s="298"/>
      <c r="W980" s="293"/>
      <c r="X980" s="298"/>
      <c r="Y980" s="298"/>
      <c r="Z980" s="285"/>
      <c r="AA980" s="285"/>
      <c r="AB980" s="285"/>
      <c r="AC980" s="285"/>
      <c r="AD980" s="285"/>
      <c r="AE980" s="669">
        <f>SUMPRODUCT($G$799:$G$959,AE799:AE959)</f>
        <v>5040</v>
      </c>
      <c r="AF980" s="669">
        <f>SUMPRODUCT($G$799:$G$959,AF799:AF959)</f>
        <v>68152.50499529326</v>
      </c>
      <c r="AG980" s="243">
        <f>IF(AG797="kw",SUMPRODUCT($Q$799:$Q$959,$U$799:$U$959,AG799:AG959),SUMPRODUCT($G$799:$G$959,AG799:AG959))</f>
        <v>1410.2172669368297</v>
      </c>
      <c r="AH980" s="243">
        <f t="shared" ref="AH980:AR980" si="2907">IF(AH797="kw",SUMPRODUCT($Q$799:$Q$959,$U$799:$U$959,AH799:AH959),SUMPRODUCT($G$799:$G$959,AH799:AH959))</f>
        <v>0</v>
      </c>
      <c r="AI980" s="243">
        <f t="shared" si="2907"/>
        <v>0</v>
      </c>
      <c r="AJ980" s="243">
        <f t="shared" si="2907"/>
        <v>0</v>
      </c>
      <c r="AK980" s="243">
        <f t="shared" si="2907"/>
        <v>0</v>
      </c>
      <c r="AL980" s="243">
        <f t="shared" si="2907"/>
        <v>0</v>
      </c>
      <c r="AM980" s="243">
        <f t="shared" si="2907"/>
        <v>0</v>
      </c>
      <c r="AN980" s="243">
        <f t="shared" si="2907"/>
        <v>0</v>
      </c>
      <c r="AO980" s="243">
        <f t="shared" si="2907"/>
        <v>0</v>
      </c>
      <c r="AP980" s="243">
        <f t="shared" si="2907"/>
        <v>0</v>
      </c>
      <c r="AQ980" s="243">
        <f t="shared" si="2907"/>
        <v>0</v>
      </c>
      <c r="AR980" s="243">
        <f t="shared" si="2907"/>
        <v>0</v>
      </c>
      <c r="AS980" s="287"/>
    </row>
    <row r="981" spans="1:47">
      <c r="B981" s="275" t="s">
        <v>789</v>
      </c>
      <c r="C981" s="298"/>
      <c r="D981" s="298"/>
      <c r="E981" s="285"/>
      <c r="F981" s="285"/>
      <c r="G981" s="285"/>
      <c r="H981" s="285"/>
      <c r="I981" s="285"/>
      <c r="J981" s="285"/>
      <c r="K981" s="285"/>
      <c r="L981" s="285"/>
      <c r="M981" s="285"/>
      <c r="N981" s="285"/>
      <c r="O981" s="285"/>
      <c r="P981" s="285"/>
      <c r="Q981" s="285"/>
      <c r="R981" s="252"/>
      <c r="S981" s="285"/>
      <c r="T981" s="285"/>
      <c r="U981" s="285"/>
      <c r="V981" s="298"/>
      <c r="W981" s="293"/>
      <c r="X981" s="298"/>
      <c r="Y981" s="298"/>
      <c r="Z981" s="285"/>
      <c r="AA981" s="285"/>
      <c r="AB981" s="285"/>
      <c r="AC981" s="285"/>
      <c r="AD981" s="285"/>
      <c r="AE981" s="669">
        <f>SUMPRODUCT($H$799:$H$959,AE799:AE959)</f>
        <v>0</v>
      </c>
      <c r="AF981" s="669">
        <f>SUMPRODUCT($H$799:$H$959,AF799:AF959)</f>
        <v>0</v>
      </c>
      <c r="AG981" s="243">
        <f>IF(AG797="kw",SUMPRODUCT($Q$799:$Q$959,$V$799:$V$959,AG799:AG959),SUMPRODUCT($H$799:$H$959,AG799:AG959))</f>
        <v>0</v>
      </c>
      <c r="AH981" s="243">
        <f t="shared" ref="AH981:AR981" si="2908">IF(AH797="kw",SUMPRODUCT($Q$799:$Q$959,$V$799:$V$959,AH799:AH959),SUMPRODUCT($H$799:$H$959,AH799:AH959))</f>
        <v>0</v>
      </c>
      <c r="AI981" s="243">
        <f t="shared" si="2908"/>
        <v>0</v>
      </c>
      <c r="AJ981" s="243">
        <f t="shared" si="2908"/>
        <v>0</v>
      </c>
      <c r="AK981" s="243">
        <f t="shared" si="2908"/>
        <v>0</v>
      </c>
      <c r="AL981" s="243">
        <f t="shared" si="2908"/>
        <v>0</v>
      </c>
      <c r="AM981" s="243">
        <f t="shared" si="2908"/>
        <v>0</v>
      </c>
      <c r="AN981" s="243">
        <f t="shared" si="2908"/>
        <v>0</v>
      </c>
      <c r="AO981" s="243">
        <f t="shared" si="2908"/>
        <v>0</v>
      </c>
      <c r="AP981" s="243">
        <f t="shared" si="2908"/>
        <v>0</v>
      </c>
      <c r="AQ981" s="243">
        <f t="shared" si="2908"/>
        <v>0</v>
      </c>
      <c r="AR981" s="243">
        <f t="shared" si="2908"/>
        <v>0</v>
      </c>
      <c r="AS981" s="287"/>
    </row>
    <row r="982" spans="1:47">
      <c r="B982" s="275" t="s">
        <v>790</v>
      </c>
      <c r="C982" s="298"/>
      <c r="D982" s="298"/>
      <c r="E982" s="285"/>
      <c r="F982" s="285"/>
      <c r="G982" s="285"/>
      <c r="H982" s="285"/>
      <c r="I982" s="285"/>
      <c r="J982" s="285"/>
      <c r="K982" s="285"/>
      <c r="L982" s="285"/>
      <c r="M982" s="285"/>
      <c r="N982" s="285"/>
      <c r="O982" s="285"/>
      <c r="P982" s="285"/>
      <c r="Q982" s="285"/>
      <c r="R982" s="252"/>
      <c r="S982" s="285"/>
      <c r="T982" s="285"/>
      <c r="U982" s="285"/>
      <c r="V982" s="298"/>
      <c r="W982" s="293"/>
      <c r="X982" s="298"/>
      <c r="Y982" s="298"/>
      <c r="Z982" s="285"/>
      <c r="AA982" s="285"/>
      <c r="AB982" s="285"/>
      <c r="AC982" s="285"/>
      <c r="AD982" s="285"/>
      <c r="AE982" s="669">
        <f>SUMPRODUCT($I$799:$I$959,AE799:AE959)</f>
        <v>0</v>
      </c>
      <c r="AF982" s="669">
        <f>SUMPRODUCT($I$799:$I$959,AF799:AF959)</f>
        <v>0</v>
      </c>
      <c r="AG982" s="243">
        <f>IF(AG797="kw",SUMPRODUCT($Q$799:$Q$959,$W$799:$W$959,AG799:AG959),SUMPRODUCT($I$799:$I$959,AG799:AG959))</f>
        <v>0</v>
      </c>
      <c r="AH982" s="243">
        <f t="shared" ref="AH982:AR982" si="2909">IF(AH797="kw",SUMPRODUCT($Q$799:$Q$959,$W$799:$W$959,AH799:AH959),SUMPRODUCT($I$799:$I$959,AH799:AH959))</f>
        <v>0</v>
      </c>
      <c r="AI982" s="243">
        <f t="shared" si="2909"/>
        <v>0</v>
      </c>
      <c r="AJ982" s="243">
        <f t="shared" si="2909"/>
        <v>0</v>
      </c>
      <c r="AK982" s="243">
        <f t="shared" si="2909"/>
        <v>0</v>
      </c>
      <c r="AL982" s="243">
        <f t="shared" si="2909"/>
        <v>0</v>
      </c>
      <c r="AM982" s="243">
        <f t="shared" si="2909"/>
        <v>0</v>
      </c>
      <c r="AN982" s="243">
        <f t="shared" si="2909"/>
        <v>0</v>
      </c>
      <c r="AO982" s="243">
        <f t="shared" si="2909"/>
        <v>0</v>
      </c>
      <c r="AP982" s="243">
        <f t="shared" si="2909"/>
        <v>0</v>
      </c>
      <c r="AQ982" s="243">
        <f t="shared" si="2909"/>
        <v>0</v>
      </c>
      <c r="AR982" s="243">
        <f t="shared" si="2909"/>
        <v>0</v>
      </c>
      <c r="AS982" s="287"/>
    </row>
    <row r="983" spans="1:47">
      <c r="B983" s="275" t="s">
        <v>791</v>
      </c>
      <c r="C983" s="298"/>
      <c r="D983" s="298"/>
      <c r="E983" s="285"/>
      <c r="F983" s="285"/>
      <c r="G983" s="285"/>
      <c r="H983" s="285"/>
      <c r="I983" s="285"/>
      <c r="J983" s="285"/>
      <c r="K983" s="285"/>
      <c r="L983" s="285"/>
      <c r="M983" s="285"/>
      <c r="N983" s="285"/>
      <c r="O983" s="285"/>
      <c r="P983" s="285"/>
      <c r="Q983" s="285"/>
      <c r="R983" s="252"/>
      <c r="S983" s="285"/>
      <c r="T983" s="285"/>
      <c r="U983" s="285"/>
      <c r="V983" s="298"/>
      <c r="W983" s="293"/>
      <c r="X983" s="298"/>
      <c r="Y983" s="298"/>
      <c r="Z983" s="285"/>
      <c r="AA983" s="285"/>
      <c r="AB983" s="285"/>
      <c r="AC983" s="285"/>
      <c r="AD983" s="285"/>
      <c r="AE983" s="669">
        <f>SUMPRODUCT($J$799:$J$959,AE799:AE959)</f>
        <v>0</v>
      </c>
      <c r="AF983" s="669">
        <f>SUMPRODUCT($J$799:$J$959,AF799:AF959)</f>
        <v>0</v>
      </c>
      <c r="AG983" s="243">
        <f>IF(AG797="kw",SUMPRODUCT($Q$799:$Q$959,$X$799:$X$959,AG799:AG959),SUMPRODUCT($J$799:$J$959,AG799:AG959))</f>
        <v>0</v>
      </c>
      <c r="AH983" s="243">
        <f t="shared" ref="AH983:AR983" si="2910">IF(AH797="kw",SUMPRODUCT($Q$799:$Q$959,$X$799:$X$959,AH799:AH959),SUMPRODUCT($J$799:$J$959,AH799:AH959))</f>
        <v>0</v>
      </c>
      <c r="AI983" s="243">
        <f t="shared" si="2910"/>
        <v>0</v>
      </c>
      <c r="AJ983" s="243">
        <f t="shared" si="2910"/>
        <v>0</v>
      </c>
      <c r="AK983" s="243">
        <f t="shared" si="2910"/>
        <v>0</v>
      </c>
      <c r="AL983" s="243">
        <f t="shared" si="2910"/>
        <v>0</v>
      </c>
      <c r="AM983" s="243">
        <f t="shared" si="2910"/>
        <v>0</v>
      </c>
      <c r="AN983" s="243">
        <f t="shared" si="2910"/>
        <v>0</v>
      </c>
      <c r="AO983" s="243">
        <f t="shared" si="2910"/>
        <v>0</v>
      </c>
      <c r="AP983" s="243">
        <f t="shared" si="2910"/>
        <v>0</v>
      </c>
      <c r="AQ983" s="243">
        <f t="shared" si="2910"/>
        <v>0</v>
      </c>
      <c r="AR983" s="243">
        <f t="shared" si="2910"/>
        <v>0</v>
      </c>
      <c r="AS983" s="287"/>
    </row>
    <row r="984" spans="1:47">
      <c r="B984" s="275" t="s">
        <v>792</v>
      </c>
      <c r="C984" s="298"/>
      <c r="D984" s="298"/>
      <c r="E984" s="285"/>
      <c r="F984" s="285"/>
      <c r="G984" s="285"/>
      <c r="H984" s="285"/>
      <c r="I984" s="285"/>
      <c r="J984" s="285"/>
      <c r="K984" s="285"/>
      <c r="L984" s="285"/>
      <c r="M984" s="285"/>
      <c r="N984" s="285"/>
      <c r="O984" s="285"/>
      <c r="P984" s="285"/>
      <c r="Q984" s="285"/>
      <c r="R984" s="252"/>
      <c r="S984" s="285"/>
      <c r="T984" s="285"/>
      <c r="U984" s="285"/>
      <c r="V984" s="298"/>
      <c r="W984" s="293"/>
      <c r="X984" s="298"/>
      <c r="Y984" s="298"/>
      <c r="Z984" s="285"/>
      <c r="AA984" s="285"/>
      <c r="AB984" s="285"/>
      <c r="AC984" s="285"/>
      <c r="AD984" s="285"/>
      <c r="AE984" s="669">
        <f>SUMPRODUCT($K$799:$K$959,AE799:AE959)</f>
        <v>0</v>
      </c>
      <c r="AF984" s="669">
        <f>SUMPRODUCT($K$799:$K$959,AF799:AF959)</f>
        <v>0</v>
      </c>
      <c r="AG984" s="243">
        <f>IF(AG797="kw",SUMPRODUCT($Q$799:$Q$959,$Y$799:$Y$959,AG799:AG959),SUMPRODUCT($K$799:$K$959,AG799:AG959))</f>
        <v>0</v>
      </c>
      <c r="AH984" s="243">
        <f t="shared" ref="AH984:AR984" si="2911">IF(AH797="kw",SUMPRODUCT($Q$799:$Q$959,$Y$799:$Y$959,AH799:AH959),SUMPRODUCT($K$799:$K$959,AH799:AH959))</f>
        <v>0</v>
      </c>
      <c r="AI984" s="243">
        <f t="shared" si="2911"/>
        <v>0</v>
      </c>
      <c r="AJ984" s="243">
        <f t="shared" si="2911"/>
        <v>0</v>
      </c>
      <c r="AK984" s="243">
        <f t="shared" si="2911"/>
        <v>0</v>
      </c>
      <c r="AL984" s="243">
        <f t="shared" si="2911"/>
        <v>0</v>
      </c>
      <c r="AM984" s="243">
        <f t="shared" si="2911"/>
        <v>0</v>
      </c>
      <c r="AN984" s="243">
        <f t="shared" si="2911"/>
        <v>0</v>
      </c>
      <c r="AO984" s="243">
        <f t="shared" si="2911"/>
        <v>0</v>
      </c>
      <c r="AP984" s="243">
        <f t="shared" si="2911"/>
        <v>0</v>
      </c>
      <c r="AQ984" s="243">
        <f t="shared" si="2911"/>
        <v>0</v>
      </c>
      <c r="AR984" s="243">
        <f t="shared" si="2911"/>
        <v>0</v>
      </c>
      <c r="AS984" s="287"/>
    </row>
    <row r="985" spans="1:47">
      <c r="B985" s="383" t="s">
        <v>793</v>
      </c>
      <c r="C985" s="311"/>
      <c r="D985" s="329"/>
      <c r="E985" s="329"/>
      <c r="F985" s="329"/>
      <c r="G985" s="329"/>
      <c r="H985" s="329"/>
      <c r="I985" s="329"/>
      <c r="J985" s="329"/>
      <c r="K985" s="329"/>
      <c r="L985" s="329"/>
      <c r="M985" s="329"/>
      <c r="N985" s="329"/>
      <c r="O985" s="329"/>
      <c r="P985" s="329"/>
      <c r="Q985" s="329"/>
      <c r="R985" s="328"/>
      <c r="S985" s="329"/>
      <c r="T985" s="329"/>
      <c r="U985" s="329"/>
      <c r="V985" s="311"/>
      <c r="W985" s="330"/>
      <c r="X985" s="330"/>
      <c r="Y985" s="329"/>
      <c r="Z985" s="329"/>
      <c r="AA985" s="330"/>
      <c r="AB985" s="330"/>
      <c r="AC985" s="330"/>
      <c r="AD985" s="330"/>
      <c r="AE985" s="670">
        <f>SUMPRODUCT($L$799:$L$959,AE799:AE959)</f>
        <v>0</v>
      </c>
      <c r="AF985" s="670">
        <f>SUMPRODUCT($L$799:$L$959,AF799:AF959)</f>
        <v>0</v>
      </c>
      <c r="AG985" s="277">
        <f>IF(AG797="kw",SUMPRODUCT($Q$799:$Q$959,$Z$799:$Z$959,AG799:AG959),SUMPRODUCT($L$799:$L$959,AG799:AG959))</f>
        <v>0</v>
      </c>
      <c r="AH985" s="277">
        <f t="shared" ref="AH985:AR985" si="2912">IF(AH797="kw",SUMPRODUCT($Q$799:$Q$959,$Z$799:$Z$959,AH799:AH959),SUMPRODUCT($L$799:$L$959,AH799:AH959))</f>
        <v>0</v>
      </c>
      <c r="AI985" s="277">
        <f t="shared" si="2912"/>
        <v>0</v>
      </c>
      <c r="AJ985" s="277">
        <f t="shared" si="2912"/>
        <v>0</v>
      </c>
      <c r="AK985" s="277">
        <f t="shared" si="2912"/>
        <v>0</v>
      </c>
      <c r="AL985" s="277">
        <f t="shared" si="2912"/>
        <v>0</v>
      </c>
      <c r="AM985" s="277">
        <f t="shared" si="2912"/>
        <v>0</v>
      </c>
      <c r="AN985" s="277">
        <f t="shared" si="2912"/>
        <v>0</v>
      </c>
      <c r="AO985" s="277">
        <f t="shared" si="2912"/>
        <v>0</v>
      </c>
      <c r="AP985" s="277">
        <f t="shared" si="2912"/>
        <v>0</v>
      </c>
      <c r="AQ985" s="277">
        <f t="shared" si="2912"/>
        <v>0</v>
      </c>
      <c r="AR985" s="277">
        <f t="shared" si="2912"/>
        <v>0</v>
      </c>
      <c r="AS985" s="331"/>
    </row>
    <row r="986" spans="1:47" ht="18.75" customHeight="1">
      <c r="B986" s="314" t="s">
        <v>539</v>
      </c>
      <c r="C986" s="332"/>
      <c r="D986" s="333"/>
      <c r="E986" s="333"/>
      <c r="F986" s="333"/>
      <c r="G986" s="333"/>
      <c r="H986" s="333"/>
      <c r="I986" s="333"/>
      <c r="J986" s="333"/>
      <c r="K986" s="333"/>
      <c r="L986" s="333"/>
      <c r="M986" s="333"/>
      <c r="N986" s="333"/>
      <c r="O986" s="333"/>
      <c r="P986" s="333"/>
      <c r="Q986" s="333"/>
      <c r="R986" s="333"/>
      <c r="S986" s="333"/>
      <c r="T986" s="333"/>
      <c r="U986" s="333"/>
      <c r="V986" s="317"/>
      <c r="W986" s="318"/>
      <c r="X986" s="333"/>
      <c r="Y986" s="333"/>
      <c r="Z986" s="333"/>
      <c r="AA986" s="333"/>
      <c r="AB986" s="333"/>
      <c r="AC986" s="333"/>
      <c r="AD986" s="333"/>
      <c r="AE986" s="334"/>
      <c r="AF986" s="334"/>
      <c r="AG986" s="334"/>
      <c r="AH986" s="334"/>
      <c r="AI986" s="334"/>
      <c r="AJ986" s="334"/>
      <c r="AK986" s="334"/>
      <c r="AL986" s="334"/>
      <c r="AM986" s="334"/>
      <c r="AN986" s="334"/>
      <c r="AO986" s="334"/>
      <c r="AP986" s="334"/>
      <c r="AQ986" s="334"/>
      <c r="AR986" s="334"/>
      <c r="AS986" s="334"/>
    </row>
    <row r="987" spans="1:47" collapsed="1"/>
    <row r="989" spans="1:47" ht="15.75">
      <c r="B989" s="233" t="s">
        <v>312</v>
      </c>
      <c r="C989" s="234"/>
      <c r="D989" s="502" t="s">
        <v>484</v>
      </c>
      <c r="E989" s="209"/>
      <c r="F989" s="502"/>
      <c r="G989" s="209"/>
      <c r="H989" s="209"/>
      <c r="I989" s="209"/>
      <c r="J989" s="209"/>
      <c r="K989" s="209"/>
      <c r="L989" s="209"/>
      <c r="M989" s="209"/>
      <c r="N989" s="209"/>
      <c r="O989" s="209"/>
      <c r="P989" s="209"/>
      <c r="Q989" s="209"/>
      <c r="R989" s="234"/>
      <c r="S989" s="209"/>
      <c r="T989" s="209"/>
      <c r="U989" s="209"/>
      <c r="V989" s="209"/>
      <c r="W989" s="209"/>
      <c r="X989" s="209"/>
      <c r="Y989" s="209"/>
      <c r="Z989" s="209"/>
      <c r="AA989" s="209"/>
      <c r="AB989" s="209"/>
      <c r="AC989" s="209"/>
      <c r="AD989" s="209"/>
      <c r="AE989" s="223"/>
      <c r="AF989" s="221"/>
      <c r="AG989" s="221"/>
      <c r="AH989" s="221"/>
      <c r="AI989" s="221"/>
      <c r="AJ989" s="221"/>
      <c r="AK989" s="221"/>
      <c r="AL989" s="221"/>
      <c r="AM989" s="221"/>
      <c r="AN989" s="221"/>
      <c r="AO989" s="221"/>
      <c r="AP989" s="221"/>
      <c r="AQ989" s="221"/>
      <c r="AR989" s="221"/>
    </row>
    <row r="990" spans="1:47" ht="39.75" customHeight="1">
      <c r="B990" s="832" t="s">
        <v>192</v>
      </c>
      <c r="C990" s="834" t="s">
        <v>30</v>
      </c>
      <c r="D990" s="236" t="s">
        <v>976</v>
      </c>
      <c r="E990" s="843" t="s">
        <v>977</v>
      </c>
      <c r="F990" s="844"/>
      <c r="G990" s="844"/>
      <c r="H990" s="844"/>
      <c r="I990" s="844"/>
      <c r="J990" s="844"/>
      <c r="K990" s="844"/>
      <c r="L990" s="844"/>
      <c r="M990" s="844"/>
      <c r="N990" s="844"/>
      <c r="O990" s="844"/>
      <c r="P990" s="845"/>
      <c r="Q990" s="841" t="s">
        <v>194</v>
      </c>
      <c r="R990" s="236" t="s">
        <v>390</v>
      </c>
      <c r="S990" s="838" t="s">
        <v>193</v>
      </c>
      <c r="T990" s="839"/>
      <c r="U990" s="839"/>
      <c r="V990" s="839"/>
      <c r="W990" s="839"/>
      <c r="X990" s="839"/>
      <c r="Y990" s="839"/>
      <c r="Z990" s="839"/>
      <c r="AA990" s="839"/>
      <c r="AB990" s="839"/>
      <c r="AC990" s="839"/>
      <c r="AD990" s="846"/>
      <c r="AE990" s="838" t="s">
        <v>221</v>
      </c>
      <c r="AF990" s="839"/>
      <c r="AG990" s="839"/>
      <c r="AH990" s="839"/>
      <c r="AI990" s="839"/>
      <c r="AJ990" s="839"/>
      <c r="AK990" s="839"/>
      <c r="AL990" s="839"/>
      <c r="AM990" s="839"/>
      <c r="AN990" s="839"/>
      <c r="AO990" s="839"/>
      <c r="AP990" s="839"/>
      <c r="AQ990" s="839"/>
      <c r="AR990" s="839"/>
      <c r="AS990" s="840"/>
    </row>
    <row r="991" spans="1:47" ht="65.25" customHeight="1">
      <c r="B991" s="833"/>
      <c r="C991" s="835"/>
      <c r="D991" s="237">
        <v>2020</v>
      </c>
      <c r="E991" s="237">
        <v>2021</v>
      </c>
      <c r="F991" s="237">
        <v>2022</v>
      </c>
      <c r="G991" s="237">
        <v>2023</v>
      </c>
      <c r="H991" s="237">
        <v>2024</v>
      </c>
      <c r="I991" s="237">
        <v>2025</v>
      </c>
      <c r="J991" s="237">
        <v>2026</v>
      </c>
      <c r="K991" s="237">
        <v>2027</v>
      </c>
      <c r="L991" s="237">
        <v>2028</v>
      </c>
      <c r="M991" s="237">
        <v>2029</v>
      </c>
      <c r="N991" s="237">
        <v>2030</v>
      </c>
      <c r="O991" s="237">
        <v>2031</v>
      </c>
      <c r="P991" s="237">
        <v>2032</v>
      </c>
      <c r="Q991" s="842"/>
      <c r="R991" s="237">
        <v>2020</v>
      </c>
      <c r="S991" s="237">
        <v>2021</v>
      </c>
      <c r="T991" s="237">
        <v>2022</v>
      </c>
      <c r="U991" s="237">
        <v>2023</v>
      </c>
      <c r="V991" s="237">
        <v>2024</v>
      </c>
      <c r="W991" s="237">
        <v>2025</v>
      </c>
      <c r="X991" s="237">
        <v>2026</v>
      </c>
      <c r="Y991" s="237">
        <v>2027</v>
      </c>
      <c r="Z991" s="237">
        <v>2028</v>
      </c>
      <c r="AA991" s="237">
        <v>2029</v>
      </c>
      <c r="AB991" s="237">
        <v>2030</v>
      </c>
      <c r="AC991" s="237">
        <v>2031</v>
      </c>
      <c r="AD991" s="237">
        <v>2032</v>
      </c>
      <c r="AE991" s="237" t="str">
        <f>'1.  LRAMVA Summary'!$D$45</f>
        <v>Residential</v>
      </c>
      <c r="AF991" s="237" t="str">
        <f>'1.  LRAMVA Summary'!$E$45</f>
        <v>GS&lt;50 kW</v>
      </c>
      <c r="AG991" s="237" t="str">
        <f>'1.  LRAMVA Summary'!$F$45</f>
        <v>GS 50-4,999 kW</v>
      </c>
      <c r="AH991" s="237" t="str">
        <f>'1.  LRAMVA Summary'!$G$45</f>
        <v>Unmetered Scattered Load</v>
      </c>
      <c r="AI991" s="237" t="str">
        <f>'1.  LRAMVA Summary'!$H$45</f>
        <v>Sentinel Lighting</v>
      </c>
      <c r="AJ991" s="237" t="str">
        <f>'1.  LRAMVA Summary'!$I$45</f>
        <v>Street Lighting</v>
      </c>
      <c r="AK991" s="237">
        <f>'1.  LRAMVA Summary'!$J$45</f>
        <v>0</v>
      </c>
      <c r="AL991" s="237">
        <f>'1.  LRAMVA Summary'!$K$45</f>
        <v>0</v>
      </c>
      <c r="AM991" s="237">
        <f>'1.  LRAMVA Summary'!$L$45</f>
        <v>0</v>
      </c>
      <c r="AN991" s="237">
        <f>'1.  LRAMVA Summary'!$M$45</f>
        <v>0</v>
      </c>
      <c r="AO991" s="237">
        <f>'1.  LRAMVA Summary'!$N$45</f>
        <v>0</v>
      </c>
      <c r="AP991" s="237">
        <f>'1.  LRAMVA Summary'!$O$45</f>
        <v>0</v>
      </c>
      <c r="AQ991" s="237">
        <f>'1.  LRAMVA Summary'!$P$45</f>
        <v>0</v>
      </c>
      <c r="AR991" s="237">
        <f>'1.  LRAMVA Summary'!$Q$45</f>
        <v>0</v>
      </c>
      <c r="AS991" s="239" t="str">
        <f>'1.  LRAMVA Summary'!$R$45</f>
        <v>Total</v>
      </c>
    </row>
    <row r="992" spans="1:47" ht="15" customHeight="1">
      <c r="A992" s="456"/>
      <c r="B992" s="446" t="s">
        <v>465</v>
      </c>
      <c r="C992" s="241"/>
      <c r="D992" s="241"/>
      <c r="E992" s="241"/>
      <c r="F992" s="241"/>
      <c r="G992" s="241"/>
      <c r="H992" s="241"/>
      <c r="I992" s="241"/>
      <c r="J992" s="241"/>
      <c r="K992" s="241"/>
      <c r="L992" s="241"/>
      <c r="M992" s="241"/>
      <c r="N992" s="241"/>
      <c r="O992" s="241"/>
      <c r="P992" s="241"/>
      <c r="Q992" s="242"/>
      <c r="R992" s="241"/>
      <c r="S992" s="241"/>
      <c r="T992" s="241"/>
      <c r="U992" s="241"/>
      <c r="V992" s="241"/>
      <c r="W992" s="241"/>
      <c r="X992" s="241"/>
      <c r="Y992" s="241"/>
      <c r="Z992" s="241"/>
      <c r="AA992" s="241"/>
      <c r="AB992" s="241"/>
      <c r="AC992" s="241"/>
      <c r="AD992" s="241"/>
      <c r="AE992" s="243" t="str">
        <f>'1.  LRAMVA Summary'!$D$46</f>
        <v>kWh</v>
      </c>
      <c r="AF992" s="243" t="str">
        <f>'1.  LRAMVA Summary'!$E$46</f>
        <v>kWh</v>
      </c>
      <c r="AG992" s="243" t="str">
        <f>'1.  LRAMVA Summary'!$F$46</f>
        <v>kW</v>
      </c>
      <c r="AH992" s="243" t="str">
        <f>'1.  LRAMVA Summary'!$G$46</f>
        <v>kWh</v>
      </c>
      <c r="AI992" s="243" t="str">
        <f>'1.  LRAMVA Summary'!$H$46</f>
        <v>kW</v>
      </c>
      <c r="AJ992" s="243" t="str">
        <f>'1.  LRAMVA Summary'!$I$46</f>
        <v>kW</v>
      </c>
      <c r="AK992" s="243">
        <f>'1.  LRAMVA Summary'!$J$46</f>
        <v>0</v>
      </c>
      <c r="AL992" s="243">
        <f>'1.  LRAMVA Summary'!$K$46</f>
        <v>0</v>
      </c>
      <c r="AM992" s="243">
        <f>'1.  LRAMVA Summary'!$L$46</f>
        <v>0</v>
      </c>
      <c r="AN992" s="243">
        <f>'1.  LRAMVA Summary'!$M$46</f>
        <v>0</v>
      </c>
      <c r="AO992" s="243">
        <f>'1.  LRAMVA Summary'!$N$46</f>
        <v>0</v>
      </c>
      <c r="AP992" s="243">
        <f>'1.  LRAMVA Summary'!$O$46</f>
        <v>0</v>
      </c>
      <c r="AQ992" s="243">
        <f>'1.  LRAMVA Summary'!$P$46</f>
        <v>0</v>
      </c>
      <c r="AR992" s="243">
        <f>'1.  LRAMVA Summary'!$Q$46</f>
        <v>0</v>
      </c>
      <c r="AS992" s="244"/>
    </row>
    <row r="993" spans="1:45" ht="15" hidden="1" customHeight="1" outlineLevel="1">
      <c r="A993" s="456"/>
      <c r="B993" s="435" t="s">
        <v>458</v>
      </c>
      <c r="C993" s="241"/>
      <c r="D993" s="241"/>
      <c r="E993" s="241"/>
      <c r="F993" s="241"/>
      <c r="G993" s="241"/>
      <c r="H993" s="241"/>
      <c r="I993" s="241"/>
      <c r="J993" s="241"/>
      <c r="K993" s="241"/>
      <c r="L993" s="241"/>
      <c r="M993" s="241"/>
      <c r="N993" s="241"/>
      <c r="O993" s="241"/>
      <c r="P993" s="241"/>
      <c r="Q993" s="242"/>
      <c r="R993" s="241"/>
      <c r="S993" s="241"/>
      <c r="T993" s="241"/>
      <c r="U993" s="241"/>
      <c r="V993" s="241"/>
      <c r="W993" s="241"/>
      <c r="X993" s="241"/>
      <c r="Y993" s="241"/>
      <c r="Z993" s="241"/>
      <c r="AA993" s="241"/>
      <c r="AB993" s="241"/>
      <c r="AC993" s="241"/>
      <c r="AD993" s="241"/>
      <c r="AE993" s="243"/>
      <c r="AF993" s="243"/>
      <c r="AG993" s="243"/>
      <c r="AH993" s="243"/>
      <c r="AI993" s="243"/>
      <c r="AJ993" s="243"/>
      <c r="AK993" s="243"/>
      <c r="AL993" s="243"/>
      <c r="AM993" s="243"/>
      <c r="AN993" s="243"/>
      <c r="AO993" s="243"/>
      <c r="AP993" s="243"/>
      <c r="AQ993" s="243"/>
      <c r="AR993" s="243"/>
      <c r="AS993" s="244"/>
    </row>
    <row r="994" spans="1:45" ht="15" hidden="1" customHeight="1" outlineLevel="1">
      <c r="A994" s="456">
        <v>1</v>
      </c>
      <c r="B994" s="371" t="s">
        <v>92</v>
      </c>
      <c r="C994" s="243" t="s">
        <v>22</v>
      </c>
      <c r="D994" s="247"/>
      <c r="E994" s="247"/>
      <c r="F994" s="247"/>
      <c r="G994" s="247"/>
      <c r="H994" s="247"/>
      <c r="I994" s="247"/>
      <c r="J994" s="247"/>
      <c r="K994" s="247"/>
      <c r="L994" s="247"/>
      <c r="M994" s="247"/>
      <c r="N994" s="247"/>
      <c r="O994" s="247"/>
      <c r="P994" s="247"/>
      <c r="Q994" s="243"/>
      <c r="R994" s="247"/>
      <c r="S994" s="247"/>
      <c r="T994" s="247"/>
      <c r="U994" s="247"/>
      <c r="V994" s="247"/>
      <c r="W994" s="247"/>
      <c r="X994" s="247"/>
      <c r="Y994" s="247"/>
      <c r="Z994" s="247"/>
      <c r="AA994" s="247"/>
      <c r="AB994" s="247"/>
      <c r="AC994" s="247"/>
      <c r="AD994" s="247"/>
      <c r="AE994" s="358"/>
      <c r="AF994" s="358"/>
      <c r="AG994" s="358"/>
      <c r="AH994" s="358"/>
      <c r="AI994" s="358"/>
      <c r="AJ994" s="358"/>
      <c r="AK994" s="358"/>
      <c r="AL994" s="353"/>
      <c r="AM994" s="353"/>
      <c r="AN994" s="353"/>
      <c r="AO994" s="353"/>
      <c r="AP994" s="353"/>
      <c r="AQ994" s="353"/>
      <c r="AR994" s="353"/>
      <c r="AS994" s="248">
        <f>SUM(AE994:AR994)</f>
        <v>0</v>
      </c>
    </row>
    <row r="995" spans="1:45" ht="15" hidden="1" customHeight="1" outlineLevel="1">
      <c r="A995" s="456"/>
      <c r="B995" s="246" t="s">
        <v>960</v>
      </c>
      <c r="C995" s="243" t="s">
        <v>145</v>
      </c>
      <c r="D995" s="247"/>
      <c r="E995" s="247"/>
      <c r="F995" s="247"/>
      <c r="G995" s="247"/>
      <c r="H995" s="247"/>
      <c r="I995" s="247"/>
      <c r="J995" s="247"/>
      <c r="K995" s="247"/>
      <c r="L995" s="247"/>
      <c r="M995" s="247"/>
      <c r="N995" s="247"/>
      <c r="O995" s="247"/>
      <c r="P995" s="247"/>
      <c r="Q995" s="406"/>
      <c r="R995" s="247"/>
      <c r="S995" s="247"/>
      <c r="T995" s="247"/>
      <c r="U995" s="247"/>
      <c r="V995" s="247"/>
      <c r="W995" s="247"/>
      <c r="X995" s="247"/>
      <c r="Y995" s="247"/>
      <c r="Z995" s="247"/>
      <c r="AA995" s="247"/>
      <c r="AB995" s="247"/>
      <c r="AC995" s="247"/>
      <c r="AD995" s="247"/>
      <c r="AE995" s="354">
        <f>AE994</f>
        <v>0</v>
      </c>
      <c r="AF995" s="354">
        <f t="shared" ref="AF995" si="2913">AF994</f>
        <v>0</v>
      </c>
      <c r="AG995" s="354">
        <f t="shared" ref="AG995" si="2914">AG994</f>
        <v>0</v>
      </c>
      <c r="AH995" s="354">
        <f t="shared" ref="AH995" si="2915">AH994</f>
        <v>0</v>
      </c>
      <c r="AI995" s="354">
        <f t="shared" ref="AI995" si="2916">AI994</f>
        <v>0</v>
      </c>
      <c r="AJ995" s="354">
        <f t="shared" ref="AJ995" si="2917">AJ994</f>
        <v>0</v>
      </c>
      <c r="AK995" s="354">
        <f t="shared" ref="AK995" si="2918">AK994</f>
        <v>0</v>
      </c>
      <c r="AL995" s="354">
        <f t="shared" ref="AL995" si="2919">AL994</f>
        <v>0</v>
      </c>
      <c r="AM995" s="354">
        <f t="shared" ref="AM995" si="2920">AM994</f>
        <v>0</v>
      </c>
      <c r="AN995" s="354">
        <f t="shared" ref="AN995" si="2921">AN994</f>
        <v>0</v>
      </c>
      <c r="AO995" s="354">
        <f t="shared" ref="AO995" si="2922">AO994</f>
        <v>0</v>
      </c>
      <c r="AP995" s="354">
        <f t="shared" ref="AP995" si="2923">AP994</f>
        <v>0</v>
      </c>
      <c r="AQ995" s="354">
        <f t="shared" ref="AQ995" si="2924">AQ994</f>
        <v>0</v>
      </c>
      <c r="AR995" s="354">
        <f t="shared" ref="AR995" si="2925">AR994</f>
        <v>0</v>
      </c>
      <c r="AS995" s="249"/>
    </row>
    <row r="996" spans="1:45" ht="15" hidden="1" customHeight="1" outlineLevel="1">
      <c r="A996" s="456"/>
      <c r="B996" s="250"/>
      <c r="C996" s="251"/>
      <c r="D996" s="251"/>
      <c r="E996" s="251"/>
      <c r="F996" s="251"/>
      <c r="G996" s="251"/>
      <c r="H996" s="251"/>
      <c r="I996" s="251"/>
      <c r="J996" s="649"/>
      <c r="K996" s="251"/>
      <c r="L996" s="251"/>
      <c r="M996" s="251"/>
      <c r="N996" s="251"/>
      <c r="O996" s="251"/>
      <c r="P996" s="251"/>
      <c r="Q996" s="252"/>
      <c r="R996" s="251"/>
      <c r="S996" s="251"/>
      <c r="T996" s="251"/>
      <c r="U996" s="251"/>
      <c r="V996" s="251"/>
      <c r="W996" s="251"/>
      <c r="X996" s="251"/>
      <c r="Y996" s="251"/>
      <c r="Z996" s="251"/>
      <c r="AA996" s="251"/>
      <c r="AB996" s="251"/>
      <c r="AC996" s="251"/>
      <c r="AD996" s="251"/>
      <c r="AE996" s="355"/>
      <c r="AF996" s="356"/>
      <c r="AG996" s="356"/>
      <c r="AH996" s="356"/>
      <c r="AI996" s="356"/>
      <c r="AJ996" s="356"/>
      <c r="AK996" s="356"/>
      <c r="AL996" s="356"/>
      <c r="AM996" s="356"/>
      <c r="AN996" s="356"/>
      <c r="AO996" s="356"/>
      <c r="AP996" s="356"/>
      <c r="AQ996" s="356"/>
      <c r="AR996" s="356"/>
      <c r="AS996" s="254"/>
    </row>
    <row r="997" spans="1:45" ht="15" hidden="1" customHeight="1" outlineLevel="1">
      <c r="A997" s="456">
        <v>2</v>
      </c>
      <c r="B997" s="371" t="s">
        <v>93</v>
      </c>
      <c r="C997" s="243" t="s">
        <v>22</v>
      </c>
      <c r="D997" s="247"/>
      <c r="E997" s="247"/>
      <c r="F997" s="247"/>
      <c r="G997" s="247"/>
      <c r="H997" s="247"/>
      <c r="I997" s="247"/>
      <c r="J997" s="247"/>
      <c r="K997" s="247"/>
      <c r="L997" s="247"/>
      <c r="M997" s="247"/>
      <c r="N997" s="247"/>
      <c r="O997" s="247"/>
      <c r="P997" s="247"/>
      <c r="Q997" s="243"/>
      <c r="R997" s="247"/>
      <c r="S997" s="247"/>
      <c r="T997" s="247"/>
      <c r="U997" s="247"/>
      <c r="V997" s="247"/>
      <c r="W997" s="247"/>
      <c r="X997" s="247"/>
      <c r="Y997" s="247"/>
      <c r="Z997" s="247"/>
      <c r="AA997" s="247"/>
      <c r="AB997" s="247"/>
      <c r="AC997" s="247"/>
      <c r="AD997" s="247"/>
      <c r="AE997" s="358"/>
      <c r="AF997" s="358"/>
      <c r="AG997" s="358"/>
      <c r="AH997" s="358"/>
      <c r="AI997" s="358"/>
      <c r="AJ997" s="358"/>
      <c r="AK997" s="358"/>
      <c r="AL997" s="353"/>
      <c r="AM997" s="353"/>
      <c r="AN997" s="353"/>
      <c r="AO997" s="353"/>
      <c r="AP997" s="353"/>
      <c r="AQ997" s="353"/>
      <c r="AR997" s="353"/>
      <c r="AS997" s="248">
        <f>SUM(AE997:AR997)</f>
        <v>0</v>
      </c>
    </row>
    <row r="998" spans="1:45" ht="15" hidden="1" customHeight="1" outlineLevel="1">
      <c r="A998" s="456"/>
      <c r="B998" s="246" t="s">
        <v>960</v>
      </c>
      <c r="C998" s="243" t="s">
        <v>145</v>
      </c>
      <c r="D998" s="247"/>
      <c r="E998" s="247"/>
      <c r="F998" s="247"/>
      <c r="G998" s="247"/>
      <c r="H998" s="247"/>
      <c r="I998" s="247"/>
      <c r="J998" s="247"/>
      <c r="K998" s="247"/>
      <c r="L998" s="247"/>
      <c r="M998" s="247"/>
      <c r="N998" s="247"/>
      <c r="O998" s="247"/>
      <c r="P998" s="247"/>
      <c r="Q998" s="406"/>
      <c r="R998" s="247"/>
      <c r="S998" s="247"/>
      <c r="T998" s="247"/>
      <c r="U998" s="247"/>
      <c r="V998" s="247"/>
      <c r="W998" s="247"/>
      <c r="X998" s="247"/>
      <c r="Y998" s="247"/>
      <c r="Z998" s="247"/>
      <c r="AA998" s="247"/>
      <c r="AB998" s="247"/>
      <c r="AC998" s="247"/>
      <c r="AD998" s="247"/>
      <c r="AE998" s="354">
        <f>AE997</f>
        <v>0</v>
      </c>
      <c r="AF998" s="354">
        <f t="shared" ref="AF998" si="2926">AF997</f>
        <v>0</v>
      </c>
      <c r="AG998" s="354">
        <f t="shared" ref="AG998" si="2927">AG997</f>
        <v>0</v>
      </c>
      <c r="AH998" s="354">
        <f t="shared" ref="AH998" si="2928">AH997</f>
        <v>0</v>
      </c>
      <c r="AI998" s="354">
        <f t="shared" ref="AI998" si="2929">AI997</f>
        <v>0</v>
      </c>
      <c r="AJ998" s="354">
        <f t="shared" ref="AJ998" si="2930">AJ997</f>
        <v>0</v>
      </c>
      <c r="AK998" s="354">
        <f t="shared" ref="AK998" si="2931">AK997</f>
        <v>0</v>
      </c>
      <c r="AL998" s="354">
        <f t="shared" ref="AL998" si="2932">AL997</f>
        <v>0</v>
      </c>
      <c r="AM998" s="354">
        <f t="shared" ref="AM998" si="2933">AM997</f>
        <v>0</v>
      </c>
      <c r="AN998" s="354">
        <f t="shared" ref="AN998" si="2934">AN997</f>
        <v>0</v>
      </c>
      <c r="AO998" s="354">
        <f t="shared" ref="AO998" si="2935">AO997</f>
        <v>0</v>
      </c>
      <c r="AP998" s="354">
        <f t="shared" ref="AP998" si="2936">AP997</f>
        <v>0</v>
      </c>
      <c r="AQ998" s="354">
        <f t="shared" ref="AQ998" si="2937">AQ997</f>
        <v>0</v>
      </c>
      <c r="AR998" s="354">
        <f t="shared" ref="AR998" si="2938">AR997</f>
        <v>0</v>
      </c>
      <c r="AS998" s="249"/>
    </row>
    <row r="999" spans="1:45" ht="15" hidden="1" customHeight="1" outlineLevel="1">
      <c r="A999" s="456"/>
      <c r="B999" s="250"/>
      <c r="C999" s="251"/>
      <c r="D999" s="256"/>
      <c r="E999" s="256"/>
      <c r="F999" s="256"/>
      <c r="G999" s="256"/>
      <c r="H999" s="256"/>
      <c r="I999" s="256"/>
      <c r="J999" s="256"/>
      <c r="K999" s="256"/>
      <c r="L999" s="256"/>
      <c r="M999" s="256"/>
      <c r="N999" s="256"/>
      <c r="O999" s="256"/>
      <c r="P999" s="256"/>
      <c r="Q999" s="252"/>
      <c r="R999" s="256"/>
      <c r="S999" s="256"/>
      <c r="T999" s="256"/>
      <c r="U999" s="256"/>
      <c r="V999" s="256"/>
      <c r="W999" s="256"/>
      <c r="X999" s="256"/>
      <c r="Y999" s="256"/>
      <c r="Z999" s="256"/>
      <c r="AA999" s="256"/>
      <c r="AB999" s="256"/>
      <c r="AC999" s="256"/>
      <c r="AD999" s="256"/>
      <c r="AE999" s="355"/>
      <c r="AF999" s="356"/>
      <c r="AG999" s="356"/>
      <c r="AH999" s="356"/>
      <c r="AI999" s="356"/>
      <c r="AJ999" s="356"/>
      <c r="AK999" s="356"/>
      <c r="AL999" s="356"/>
      <c r="AM999" s="356"/>
      <c r="AN999" s="356"/>
      <c r="AO999" s="356"/>
      <c r="AP999" s="356"/>
      <c r="AQ999" s="356"/>
      <c r="AR999" s="356"/>
      <c r="AS999" s="254"/>
    </row>
    <row r="1000" spans="1:45" ht="15" hidden="1" customHeight="1" outlineLevel="1">
      <c r="A1000" s="456">
        <v>3</v>
      </c>
      <c r="B1000" s="371" t="s">
        <v>94</v>
      </c>
      <c r="C1000" s="243" t="s">
        <v>22</v>
      </c>
      <c r="D1000" s="247"/>
      <c r="E1000" s="247"/>
      <c r="F1000" s="247"/>
      <c r="G1000" s="247"/>
      <c r="H1000" s="247"/>
      <c r="I1000" s="247"/>
      <c r="J1000" s="247"/>
      <c r="K1000" s="247"/>
      <c r="L1000" s="247"/>
      <c r="M1000" s="247"/>
      <c r="N1000" s="247"/>
      <c r="O1000" s="247"/>
      <c r="P1000" s="247"/>
      <c r="Q1000" s="243"/>
      <c r="R1000" s="247"/>
      <c r="S1000" s="247"/>
      <c r="T1000" s="247"/>
      <c r="U1000" s="247"/>
      <c r="V1000" s="247"/>
      <c r="W1000" s="247"/>
      <c r="X1000" s="247"/>
      <c r="Y1000" s="247"/>
      <c r="Z1000" s="247"/>
      <c r="AA1000" s="247"/>
      <c r="AB1000" s="247"/>
      <c r="AC1000" s="247"/>
      <c r="AD1000" s="247"/>
      <c r="AE1000" s="358"/>
      <c r="AF1000" s="358"/>
      <c r="AG1000" s="358"/>
      <c r="AH1000" s="358"/>
      <c r="AI1000" s="358"/>
      <c r="AJ1000" s="358"/>
      <c r="AK1000" s="358"/>
      <c r="AL1000" s="353"/>
      <c r="AM1000" s="353"/>
      <c r="AN1000" s="353"/>
      <c r="AO1000" s="353"/>
      <c r="AP1000" s="353"/>
      <c r="AQ1000" s="353"/>
      <c r="AR1000" s="353"/>
      <c r="AS1000" s="248">
        <f>SUM(AE1000:AR1000)</f>
        <v>0</v>
      </c>
    </row>
    <row r="1001" spans="1:45" ht="15" hidden="1" customHeight="1" outlineLevel="1">
      <c r="A1001" s="456"/>
      <c r="B1001" s="246" t="s">
        <v>960</v>
      </c>
      <c r="C1001" s="243" t="s">
        <v>145</v>
      </c>
      <c r="D1001" s="247"/>
      <c r="E1001" s="247"/>
      <c r="F1001" s="247"/>
      <c r="G1001" s="247"/>
      <c r="H1001" s="247"/>
      <c r="I1001" s="247"/>
      <c r="J1001" s="247"/>
      <c r="K1001" s="247"/>
      <c r="L1001" s="247"/>
      <c r="M1001" s="247"/>
      <c r="N1001" s="247"/>
      <c r="O1001" s="247"/>
      <c r="P1001" s="247"/>
      <c r="Q1001" s="406"/>
      <c r="R1001" s="247"/>
      <c r="S1001" s="247"/>
      <c r="T1001" s="247"/>
      <c r="U1001" s="247"/>
      <c r="V1001" s="247"/>
      <c r="W1001" s="247"/>
      <c r="X1001" s="247"/>
      <c r="Y1001" s="247"/>
      <c r="Z1001" s="247"/>
      <c r="AA1001" s="247"/>
      <c r="AB1001" s="247"/>
      <c r="AC1001" s="247"/>
      <c r="AD1001" s="247"/>
      <c r="AE1001" s="354">
        <f>AE1000</f>
        <v>0</v>
      </c>
      <c r="AF1001" s="354">
        <f t="shared" ref="AF1001" si="2939">AF1000</f>
        <v>0</v>
      </c>
      <c r="AG1001" s="354">
        <f t="shared" ref="AG1001" si="2940">AG1000</f>
        <v>0</v>
      </c>
      <c r="AH1001" s="354">
        <f t="shared" ref="AH1001" si="2941">AH1000</f>
        <v>0</v>
      </c>
      <c r="AI1001" s="354">
        <f t="shared" ref="AI1001" si="2942">AI1000</f>
        <v>0</v>
      </c>
      <c r="AJ1001" s="354">
        <f t="shared" ref="AJ1001" si="2943">AJ1000</f>
        <v>0</v>
      </c>
      <c r="AK1001" s="354">
        <f t="shared" ref="AK1001" si="2944">AK1000</f>
        <v>0</v>
      </c>
      <c r="AL1001" s="354">
        <f t="shared" ref="AL1001" si="2945">AL1000</f>
        <v>0</v>
      </c>
      <c r="AM1001" s="354">
        <f t="shared" ref="AM1001" si="2946">AM1000</f>
        <v>0</v>
      </c>
      <c r="AN1001" s="354">
        <f t="shared" ref="AN1001" si="2947">AN1000</f>
        <v>0</v>
      </c>
      <c r="AO1001" s="354">
        <f t="shared" ref="AO1001" si="2948">AO1000</f>
        <v>0</v>
      </c>
      <c r="AP1001" s="354">
        <f t="shared" ref="AP1001" si="2949">AP1000</f>
        <v>0</v>
      </c>
      <c r="AQ1001" s="354">
        <f t="shared" ref="AQ1001" si="2950">AQ1000</f>
        <v>0</v>
      </c>
      <c r="AR1001" s="354">
        <f t="shared" ref="AR1001" si="2951">AR1000</f>
        <v>0</v>
      </c>
      <c r="AS1001" s="249"/>
    </row>
    <row r="1002" spans="1:45" ht="15" hidden="1" customHeight="1" outlineLevel="1">
      <c r="A1002" s="456"/>
      <c r="B1002" s="246"/>
      <c r="C1002" s="257"/>
      <c r="D1002" s="243"/>
      <c r="E1002" s="243"/>
      <c r="F1002" s="243"/>
      <c r="G1002" s="243"/>
      <c r="H1002" s="243"/>
      <c r="I1002" s="243"/>
      <c r="J1002" s="243"/>
      <c r="K1002" s="243"/>
      <c r="L1002" s="243"/>
      <c r="M1002" s="243"/>
      <c r="N1002" s="243"/>
      <c r="O1002" s="243"/>
      <c r="P1002" s="243"/>
      <c r="Q1002" s="243"/>
      <c r="R1002" s="243"/>
      <c r="S1002" s="243"/>
      <c r="T1002" s="243"/>
      <c r="U1002" s="243"/>
      <c r="V1002" s="243"/>
      <c r="W1002" s="243"/>
      <c r="X1002" s="243"/>
      <c r="Y1002" s="243"/>
      <c r="Z1002" s="243"/>
      <c r="AA1002" s="243"/>
      <c r="AB1002" s="243"/>
      <c r="AC1002" s="243"/>
      <c r="AD1002" s="243"/>
      <c r="AE1002" s="355"/>
      <c r="AF1002" s="355"/>
      <c r="AG1002" s="355"/>
      <c r="AH1002" s="355"/>
      <c r="AI1002" s="355"/>
      <c r="AJ1002" s="355"/>
      <c r="AK1002" s="355"/>
      <c r="AL1002" s="355"/>
      <c r="AM1002" s="355"/>
      <c r="AN1002" s="355"/>
      <c r="AO1002" s="355"/>
      <c r="AP1002" s="355"/>
      <c r="AQ1002" s="355"/>
      <c r="AR1002" s="355"/>
      <c r="AS1002" s="258"/>
    </row>
    <row r="1003" spans="1:45" ht="15" hidden="1" customHeight="1" outlineLevel="1">
      <c r="A1003" s="456">
        <v>4</v>
      </c>
      <c r="B1003" s="265" t="s">
        <v>578</v>
      </c>
      <c r="C1003" s="243" t="s">
        <v>22</v>
      </c>
      <c r="D1003" s="247"/>
      <c r="E1003" s="247"/>
      <c r="F1003" s="247"/>
      <c r="G1003" s="247"/>
      <c r="H1003" s="247"/>
      <c r="I1003" s="247"/>
      <c r="J1003" s="247"/>
      <c r="K1003" s="247"/>
      <c r="L1003" s="247"/>
      <c r="M1003" s="247"/>
      <c r="N1003" s="247"/>
      <c r="O1003" s="247"/>
      <c r="P1003" s="247"/>
      <c r="Q1003" s="243"/>
      <c r="R1003" s="247"/>
      <c r="S1003" s="247"/>
      <c r="T1003" s="247"/>
      <c r="U1003" s="247"/>
      <c r="V1003" s="247"/>
      <c r="W1003" s="247"/>
      <c r="X1003" s="247"/>
      <c r="Y1003" s="247"/>
      <c r="Z1003" s="247"/>
      <c r="AA1003" s="247"/>
      <c r="AB1003" s="247"/>
      <c r="AC1003" s="247"/>
      <c r="AD1003" s="247"/>
      <c r="AE1003" s="358"/>
      <c r="AF1003" s="358"/>
      <c r="AG1003" s="358"/>
      <c r="AH1003" s="358"/>
      <c r="AI1003" s="358"/>
      <c r="AJ1003" s="358"/>
      <c r="AK1003" s="358"/>
      <c r="AL1003" s="353"/>
      <c r="AM1003" s="353"/>
      <c r="AN1003" s="353"/>
      <c r="AO1003" s="353"/>
      <c r="AP1003" s="353"/>
      <c r="AQ1003" s="353"/>
      <c r="AR1003" s="353"/>
      <c r="AS1003" s="248">
        <f>SUM(AE1003:AR1003)</f>
        <v>0</v>
      </c>
    </row>
    <row r="1004" spans="1:45" ht="15" hidden="1" customHeight="1" outlineLevel="1">
      <c r="A1004" s="456"/>
      <c r="B1004" s="246" t="s">
        <v>960</v>
      </c>
      <c r="C1004" s="243" t="s">
        <v>145</v>
      </c>
      <c r="D1004" s="247"/>
      <c r="E1004" s="247"/>
      <c r="F1004" s="247"/>
      <c r="G1004" s="247"/>
      <c r="H1004" s="247"/>
      <c r="I1004" s="247"/>
      <c r="J1004" s="247"/>
      <c r="K1004" s="247"/>
      <c r="L1004" s="247"/>
      <c r="M1004" s="247"/>
      <c r="N1004" s="247"/>
      <c r="O1004" s="247"/>
      <c r="P1004" s="247"/>
      <c r="Q1004" s="406"/>
      <c r="R1004" s="247"/>
      <c r="S1004" s="247"/>
      <c r="T1004" s="247"/>
      <c r="U1004" s="247"/>
      <c r="V1004" s="247"/>
      <c r="W1004" s="247"/>
      <c r="X1004" s="247"/>
      <c r="Y1004" s="247"/>
      <c r="Z1004" s="247"/>
      <c r="AA1004" s="247"/>
      <c r="AB1004" s="247"/>
      <c r="AC1004" s="247"/>
      <c r="AD1004" s="247"/>
      <c r="AE1004" s="354">
        <f>AE1003</f>
        <v>0</v>
      </c>
      <c r="AF1004" s="354">
        <f t="shared" ref="AF1004" si="2952">AF1003</f>
        <v>0</v>
      </c>
      <c r="AG1004" s="354">
        <f t="shared" ref="AG1004" si="2953">AG1003</f>
        <v>0</v>
      </c>
      <c r="AH1004" s="354">
        <f t="shared" ref="AH1004" si="2954">AH1003</f>
        <v>0</v>
      </c>
      <c r="AI1004" s="354">
        <f t="shared" ref="AI1004" si="2955">AI1003</f>
        <v>0</v>
      </c>
      <c r="AJ1004" s="354">
        <f t="shared" ref="AJ1004" si="2956">AJ1003</f>
        <v>0</v>
      </c>
      <c r="AK1004" s="354">
        <f t="shared" ref="AK1004" si="2957">AK1003</f>
        <v>0</v>
      </c>
      <c r="AL1004" s="354">
        <f t="shared" ref="AL1004" si="2958">AL1003</f>
        <v>0</v>
      </c>
      <c r="AM1004" s="354">
        <f t="shared" ref="AM1004" si="2959">AM1003</f>
        <v>0</v>
      </c>
      <c r="AN1004" s="354">
        <f t="shared" ref="AN1004" si="2960">AN1003</f>
        <v>0</v>
      </c>
      <c r="AO1004" s="354">
        <f t="shared" ref="AO1004" si="2961">AO1003</f>
        <v>0</v>
      </c>
      <c r="AP1004" s="354">
        <f t="shared" ref="AP1004" si="2962">AP1003</f>
        <v>0</v>
      </c>
      <c r="AQ1004" s="354">
        <f t="shared" ref="AQ1004" si="2963">AQ1003</f>
        <v>0</v>
      </c>
      <c r="AR1004" s="354">
        <f t="shared" ref="AR1004" si="2964">AR1003</f>
        <v>0</v>
      </c>
      <c r="AS1004" s="249"/>
    </row>
    <row r="1005" spans="1:45" ht="15" hidden="1" customHeight="1" outlineLevel="1">
      <c r="A1005" s="456"/>
      <c r="B1005" s="246"/>
      <c r="C1005" s="257"/>
      <c r="D1005" s="256"/>
      <c r="E1005" s="256"/>
      <c r="F1005" s="256"/>
      <c r="G1005" s="256"/>
      <c r="H1005" s="256"/>
      <c r="I1005" s="256"/>
      <c r="J1005" s="256"/>
      <c r="K1005" s="256"/>
      <c r="L1005" s="256"/>
      <c r="M1005" s="256"/>
      <c r="N1005" s="256"/>
      <c r="O1005" s="256"/>
      <c r="P1005" s="256"/>
      <c r="Q1005" s="243"/>
      <c r="R1005" s="256"/>
      <c r="S1005" s="256"/>
      <c r="T1005" s="256"/>
      <c r="U1005" s="256"/>
      <c r="V1005" s="256"/>
      <c r="W1005" s="256"/>
      <c r="X1005" s="256"/>
      <c r="Y1005" s="256"/>
      <c r="Z1005" s="256"/>
      <c r="AA1005" s="256"/>
      <c r="AB1005" s="256"/>
      <c r="AC1005" s="256"/>
      <c r="AD1005" s="256"/>
      <c r="AE1005" s="355"/>
      <c r="AF1005" s="355"/>
      <c r="AG1005" s="355"/>
      <c r="AH1005" s="355"/>
      <c r="AI1005" s="355"/>
      <c r="AJ1005" s="355"/>
      <c r="AK1005" s="355"/>
      <c r="AL1005" s="355"/>
      <c r="AM1005" s="355"/>
      <c r="AN1005" s="355"/>
      <c r="AO1005" s="355"/>
      <c r="AP1005" s="355"/>
      <c r="AQ1005" s="355"/>
      <c r="AR1005" s="355"/>
      <c r="AS1005" s="258"/>
    </row>
    <row r="1006" spans="1:45" ht="15" hidden="1" customHeight="1" outlineLevel="1">
      <c r="A1006" s="456">
        <v>5</v>
      </c>
      <c r="B1006" s="371" t="s">
        <v>95</v>
      </c>
      <c r="C1006" s="243" t="s">
        <v>22</v>
      </c>
      <c r="D1006" s="247"/>
      <c r="E1006" s="247"/>
      <c r="F1006" s="247"/>
      <c r="G1006" s="247"/>
      <c r="H1006" s="247"/>
      <c r="I1006" s="247"/>
      <c r="J1006" s="247"/>
      <c r="K1006" s="247"/>
      <c r="L1006" s="247"/>
      <c r="M1006" s="247"/>
      <c r="N1006" s="247"/>
      <c r="O1006" s="247"/>
      <c r="P1006" s="247"/>
      <c r="Q1006" s="243"/>
      <c r="R1006" s="247"/>
      <c r="S1006" s="247"/>
      <c r="T1006" s="247"/>
      <c r="U1006" s="247"/>
      <c r="V1006" s="247"/>
      <c r="W1006" s="247"/>
      <c r="X1006" s="247"/>
      <c r="Y1006" s="247"/>
      <c r="Z1006" s="247"/>
      <c r="AA1006" s="247"/>
      <c r="AB1006" s="247"/>
      <c r="AC1006" s="247"/>
      <c r="AD1006" s="247"/>
      <c r="AE1006" s="358"/>
      <c r="AF1006" s="358"/>
      <c r="AG1006" s="358"/>
      <c r="AH1006" s="358"/>
      <c r="AI1006" s="358"/>
      <c r="AJ1006" s="358"/>
      <c r="AK1006" s="358"/>
      <c r="AL1006" s="353"/>
      <c r="AM1006" s="353"/>
      <c r="AN1006" s="353"/>
      <c r="AO1006" s="353"/>
      <c r="AP1006" s="353"/>
      <c r="AQ1006" s="353"/>
      <c r="AR1006" s="353"/>
      <c r="AS1006" s="248">
        <f>SUM(AE1006:AR1006)</f>
        <v>0</v>
      </c>
    </row>
    <row r="1007" spans="1:45" ht="15" hidden="1" customHeight="1" outlineLevel="1">
      <c r="A1007" s="456"/>
      <c r="B1007" s="246" t="s">
        <v>960</v>
      </c>
      <c r="C1007" s="243" t="s">
        <v>145</v>
      </c>
      <c r="D1007" s="247"/>
      <c r="E1007" s="247"/>
      <c r="F1007" s="247"/>
      <c r="G1007" s="247"/>
      <c r="H1007" s="247"/>
      <c r="I1007" s="247"/>
      <c r="J1007" s="247"/>
      <c r="K1007" s="247"/>
      <c r="L1007" s="247"/>
      <c r="M1007" s="247"/>
      <c r="N1007" s="247"/>
      <c r="O1007" s="247"/>
      <c r="P1007" s="247"/>
      <c r="Q1007" s="406"/>
      <c r="R1007" s="247"/>
      <c r="S1007" s="247"/>
      <c r="T1007" s="247"/>
      <c r="U1007" s="247"/>
      <c r="V1007" s="247"/>
      <c r="W1007" s="247"/>
      <c r="X1007" s="247"/>
      <c r="Y1007" s="247"/>
      <c r="Z1007" s="247"/>
      <c r="AA1007" s="247"/>
      <c r="AB1007" s="247"/>
      <c r="AC1007" s="247"/>
      <c r="AD1007" s="247"/>
      <c r="AE1007" s="354">
        <f>AE1006</f>
        <v>0</v>
      </c>
      <c r="AF1007" s="354">
        <f t="shared" ref="AF1007" si="2965">AF1006</f>
        <v>0</v>
      </c>
      <c r="AG1007" s="354">
        <f t="shared" ref="AG1007" si="2966">AG1006</f>
        <v>0</v>
      </c>
      <c r="AH1007" s="354">
        <f t="shared" ref="AH1007" si="2967">AH1006</f>
        <v>0</v>
      </c>
      <c r="AI1007" s="354">
        <f t="shared" ref="AI1007" si="2968">AI1006</f>
        <v>0</v>
      </c>
      <c r="AJ1007" s="354">
        <f t="shared" ref="AJ1007" si="2969">AJ1006</f>
        <v>0</v>
      </c>
      <c r="AK1007" s="354">
        <f t="shared" ref="AK1007" si="2970">AK1006</f>
        <v>0</v>
      </c>
      <c r="AL1007" s="354">
        <f t="shared" ref="AL1007" si="2971">AL1006</f>
        <v>0</v>
      </c>
      <c r="AM1007" s="354">
        <f t="shared" ref="AM1007" si="2972">AM1006</f>
        <v>0</v>
      </c>
      <c r="AN1007" s="354">
        <f t="shared" ref="AN1007" si="2973">AN1006</f>
        <v>0</v>
      </c>
      <c r="AO1007" s="354">
        <f t="shared" ref="AO1007" si="2974">AO1006</f>
        <v>0</v>
      </c>
      <c r="AP1007" s="354">
        <f t="shared" ref="AP1007" si="2975">AP1006</f>
        <v>0</v>
      </c>
      <c r="AQ1007" s="354">
        <f t="shared" ref="AQ1007" si="2976">AQ1006</f>
        <v>0</v>
      </c>
      <c r="AR1007" s="354">
        <f t="shared" ref="AR1007" si="2977">AR1006</f>
        <v>0</v>
      </c>
      <c r="AS1007" s="249"/>
    </row>
    <row r="1008" spans="1:45" ht="15" hidden="1" customHeight="1" outlineLevel="1">
      <c r="A1008" s="456"/>
      <c r="B1008" s="246"/>
      <c r="C1008" s="243"/>
      <c r="D1008" s="243"/>
      <c r="E1008" s="243"/>
      <c r="F1008" s="243"/>
      <c r="G1008" s="243"/>
      <c r="H1008" s="243"/>
      <c r="I1008" s="243"/>
      <c r="J1008" s="243"/>
      <c r="K1008" s="243"/>
      <c r="L1008" s="243"/>
      <c r="M1008" s="243"/>
      <c r="N1008" s="243"/>
      <c r="O1008" s="243"/>
      <c r="P1008" s="243"/>
      <c r="Q1008" s="243"/>
      <c r="R1008" s="243"/>
      <c r="S1008" s="243"/>
      <c r="T1008" s="243"/>
      <c r="U1008" s="243"/>
      <c r="V1008" s="243"/>
      <c r="W1008" s="243"/>
      <c r="X1008" s="243"/>
      <c r="Y1008" s="243"/>
      <c r="Z1008" s="243"/>
      <c r="AA1008" s="243"/>
      <c r="AB1008" s="243"/>
      <c r="AC1008" s="243"/>
      <c r="AD1008" s="243"/>
      <c r="AE1008" s="365"/>
      <c r="AF1008" s="366"/>
      <c r="AG1008" s="366"/>
      <c r="AH1008" s="366"/>
      <c r="AI1008" s="366"/>
      <c r="AJ1008" s="366"/>
      <c r="AK1008" s="366"/>
      <c r="AL1008" s="366"/>
      <c r="AM1008" s="366"/>
      <c r="AN1008" s="366"/>
      <c r="AO1008" s="366"/>
      <c r="AP1008" s="366"/>
      <c r="AQ1008" s="366"/>
      <c r="AR1008" s="366"/>
      <c r="AS1008" s="249"/>
    </row>
    <row r="1009" spans="1:45" ht="15.75" hidden="1" outlineLevel="1">
      <c r="A1009" s="456"/>
      <c r="B1009" s="270" t="s">
        <v>459</v>
      </c>
      <c r="C1009" s="241"/>
      <c r="D1009" s="241"/>
      <c r="E1009" s="241"/>
      <c r="F1009" s="241"/>
      <c r="G1009" s="241"/>
      <c r="H1009" s="241"/>
      <c r="I1009" s="241"/>
      <c r="J1009" s="241"/>
      <c r="K1009" s="241"/>
      <c r="L1009" s="241"/>
      <c r="M1009" s="241"/>
      <c r="N1009" s="241"/>
      <c r="O1009" s="241"/>
      <c r="P1009" s="241"/>
      <c r="Q1009" s="242"/>
      <c r="R1009" s="241"/>
      <c r="S1009" s="241"/>
      <c r="T1009" s="241"/>
      <c r="U1009" s="241"/>
      <c r="V1009" s="241"/>
      <c r="W1009" s="241"/>
      <c r="X1009" s="241"/>
      <c r="Y1009" s="241"/>
      <c r="Z1009" s="241"/>
      <c r="AA1009" s="241"/>
      <c r="AB1009" s="241"/>
      <c r="AC1009" s="241"/>
      <c r="AD1009" s="241"/>
      <c r="AE1009" s="357"/>
      <c r="AF1009" s="357"/>
      <c r="AG1009" s="357"/>
      <c r="AH1009" s="357"/>
      <c r="AI1009" s="357"/>
      <c r="AJ1009" s="357"/>
      <c r="AK1009" s="357"/>
      <c r="AL1009" s="357"/>
      <c r="AM1009" s="357"/>
      <c r="AN1009" s="357"/>
      <c r="AO1009" s="357"/>
      <c r="AP1009" s="357"/>
      <c r="AQ1009" s="357"/>
      <c r="AR1009" s="357"/>
      <c r="AS1009" s="244"/>
    </row>
    <row r="1010" spans="1:45" ht="15" hidden="1" customHeight="1" outlineLevel="1">
      <c r="A1010" s="456">
        <v>6</v>
      </c>
      <c r="B1010" s="371" t="s">
        <v>981</v>
      </c>
      <c r="C1010" s="243" t="s">
        <v>22</v>
      </c>
      <c r="D1010" s="247"/>
      <c r="E1010" s="247"/>
      <c r="F1010" s="247"/>
      <c r="G1010" s="247"/>
      <c r="H1010" s="247"/>
      <c r="I1010" s="247"/>
      <c r="J1010" s="247"/>
      <c r="K1010" s="247"/>
      <c r="L1010" s="247"/>
      <c r="M1010" s="247"/>
      <c r="N1010" s="247"/>
      <c r="O1010" s="247"/>
      <c r="P1010" s="247"/>
      <c r="Q1010" s="247">
        <v>12</v>
      </c>
      <c r="R1010" s="247"/>
      <c r="S1010" s="247"/>
      <c r="T1010" s="247"/>
      <c r="U1010" s="247"/>
      <c r="V1010" s="247"/>
      <c r="W1010" s="247"/>
      <c r="X1010" s="247"/>
      <c r="Y1010" s="247"/>
      <c r="Z1010" s="247"/>
      <c r="AA1010" s="247"/>
      <c r="AB1010" s="247"/>
      <c r="AC1010" s="247"/>
      <c r="AD1010" s="247"/>
      <c r="AE1010" s="358"/>
      <c r="AF1010" s="358"/>
      <c r="AG1010" s="358"/>
      <c r="AH1010" s="358"/>
      <c r="AI1010" s="358"/>
      <c r="AJ1010" s="358"/>
      <c r="AK1010" s="358"/>
      <c r="AL1010" s="358"/>
      <c r="AM1010" s="358"/>
      <c r="AN1010" s="358"/>
      <c r="AO1010" s="358"/>
      <c r="AP1010" s="358"/>
      <c r="AQ1010" s="358"/>
      <c r="AR1010" s="358"/>
      <c r="AS1010" s="248">
        <f>SUM(AE1010:AR1010)</f>
        <v>0</v>
      </c>
    </row>
    <row r="1011" spans="1:45" ht="15" hidden="1" customHeight="1" outlineLevel="1">
      <c r="A1011" s="456"/>
      <c r="B1011" s="246" t="s">
        <v>960</v>
      </c>
      <c r="C1011" s="243" t="s">
        <v>145</v>
      </c>
      <c r="D1011" s="247"/>
      <c r="E1011" s="247"/>
      <c r="F1011" s="247"/>
      <c r="G1011" s="247"/>
      <c r="H1011" s="247"/>
      <c r="I1011" s="247"/>
      <c r="J1011" s="247"/>
      <c r="K1011" s="247"/>
      <c r="L1011" s="247"/>
      <c r="M1011" s="247"/>
      <c r="N1011" s="247"/>
      <c r="O1011" s="247"/>
      <c r="P1011" s="247"/>
      <c r="Q1011" s="247">
        <f>Q1010</f>
        <v>12</v>
      </c>
      <c r="R1011" s="247"/>
      <c r="S1011" s="247"/>
      <c r="T1011" s="247"/>
      <c r="U1011" s="247"/>
      <c r="V1011" s="247"/>
      <c r="W1011" s="247"/>
      <c r="X1011" s="247"/>
      <c r="Y1011" s="247"/>
      <c r="Z1011" s="247"/>
      <c r="AA1011" s="247"/>
      <c r="AB1011" s="247"/>
      <c r="AC1011" s="247"/>
      <c r="AD1011" s="247"/>
      <c r="AE1011" s="354">
        <f>AE1010</f>
        <v>0</v>
      </c>
      <c r="AF1011" s="354">
        <f t="shared" ref="AF1011" si="2978">AF1010</f>
        <v>0</v>
      </c>
      <c r="AG1011" s="354">
        <f t="shared" ref="AG1011" si="2979">AG1010</f>
        <v>0</v>
      </c>
      <c r="AH1011" s="354">
        <f t="shared" ref="AH1011" si="2980">AH1010</f>
        <v>0</v>
      </c>
      <c r="AI1011" s="354">
        <f t="shared" ref="AI1011" si="2981">AI1010</f>
        <v>0</v>
      </c>
      <c r="AJ1011" s="354">
        <f t="shared" ref="AJ1011" si="2982">AJ1010</f>
        <v>0</v>
      </c>
      <c r="AK1011" s="354">
        <f t="shared" ref="AK1011" si="2983">AK1010</f>
        <v>0</v>
      </c>
      <c r="AL1011" s="354">
        <f t="shared" ref="AL1011" si="2984">AL1010</f>
        <v>0</v>
      </c>
      <c r="AM1011" s="354">
        <f t="shared" ref="AM1011" si="2985">AM1010</f>
        <v>0</v>
      </c>
      <c r="AN1011" s="354">
        <f t="shared" ref="AN1011" si="2986">AN1010</f>
        <v>0</v>
      </c>
      <c r="AO1011" s="354">
        <f t="shared" ref="AO1011" si="2987">AO1010</f>
        <v>0</v>
      </c>
      <c r="AP1011" s="354">
        <f t="shared" ref="AP1011" si="2988">AP1010</f>
        <v>0</v>
      </c>
      <c r="AQ1011" s="354">
        <f t="shared" ref="AQ1011" si="2989">AQ1010</f>
        <v>0</v>
      </c>
      <c r="AR1011" s="354">
        <f t="shared" ref="AR1011" si="2990">AR1010</f>
        <v>0</v>
      </c>
      <c r="AS1011" s="262"/>
    </row>
    <row r="1012" spans="1:45" ht="15" hidden="1" customHeight="1" outlineLevel="1">
      <c r="A1012" s="456"/>
      <c r="B1012" s="261"/>
      <c r="C1012" s="263"/>
      <c r="D1012" s="243"/>
      <c r="E1012" s="243"/>
      <c r="F1012" s="243"/>
      <c r="G1012" s="243"/>
      <c r="H1012" s="243"/>
      <c r="I1012" s="243"/>
      <c r="J1012" s="243"/>
      <c r="K1012" s="243"/>
      <c r="L1012" s="243"/>
      <c r="M1012" s="243"/>
      <c r="N1012" s="243"/>
      <c r="O1012" s="243"/>
      <c r="P1012" s="243"/>
      <c r="Q1012" s="243"/>
      <c r="R1012" s="243"/>
      <c r="S1012" s="243"/>
      <c r="T1012" s="243"/>
      <c r="U1012" s="243"/>
      <c r="V1012" s="243"/>
      <c r="W1012" s="243"/>
      <c r="X1012" s="243"/>
      <c r="Y1012" s="243"/>
      <c r="Z1012" s="243"/>
      <c r="AA1012" s="243"/>
      <c r="AB1012" s="243"/>
      <c r="AC1012" s="243"/>
      <c r="AD1012" s="243"/>
      <c r="AE1012" s="359"/>
      <c r="AF1012" s="359"/>
      <c r="AG1012" s="359"/>
      <c r="AH1012" s="359"/>
      <c r="AI1012" s="359"/>
      <c r="AJ1012" s="359"/>
      <c r="AK1012" s="359"/>
      <c r="AL1012" s="359"/>
      <c r="AM1012" s="359"/>
      <c r="AN1012" s="359"/>
      <c r="AO1012" s="359"/>
      <c r="AP1012" s="359"/>
      <c r="AQ1012" s="359"/>
      <c r="AR1012" s="359"/>
      <c r="AS1012" s="264"/>
    </row>
    <row r="1013" spans="1:45" ht="15" hidden="1" customHeight="1" outlineLevel="1">
      <c r="A1013" s="456">
        <v>7</v>
      </c>
      <c r="B1013" s="371" t="s">
        <v>96</v>
      </c>
      <c r="C1013" s="243" t="s">
        <v>22</v>
      </c>
      <c r="D1013" s="247"/>
      <c r="E1013" s="247"/>
      <c r="F1013" s="247"/>
      <c r="G1013" s="247"/>
      <c r="H1013" s="247"/>
      <c r="I1013" s="247"/>
      <c r="J1013" s="247"/>
      <c r="K1013" s="247"/>
      <c r="L1013" s="247"/>
      <c r="M1013" s="247"/>
      <c r="N1013" s="247"/>
      <c r="O1013" s="247"/>
      <c r="P1013" s="247"/>
      <c r="Q1013" s="247">
        <v>12</v>
      </c>
      <c r="R1013" s="247"/>
      <c r="S1013" s="247"/>
      <c r="T1013" s="247"/>
      <c r="U1013" s="247"/>
      <c r="V1013" s="247"/>
      <c r="W1013" s="247"/>
      <c r="X1013" s="247"/>
      <c r="Y1013" s="247"/>
      <c r="Z1013" s="247"/>
      <c r="AA1013" s="247"/>
      <c r="AB1013" s="247"/>
      <c r="AC1013" s="247"/>
      <c r="AD1013" s="247"/>
      <c r="AE1013" s="358"/>
      <c r="AF1013" s="358"/>
      <c r="AG1013" s="358"/>
      <c r="AH1013" s="358"/>
      <c r="AI1013" s="358"/>
      <c r="AJ1013" s="358"/>
      <c r="AK1013" s="358"/>
      <c r="AL1013" s="358"/>
      <c r="AM1013" s="358"/>
      <c r="AN1013" s="358"/>
      <c r="AO1013" s="358"/>
      <c r="AP1013" s="358"/>
      <c r="AQ1013" s="358"/>
      <c r="AR1013" s="358"/>
      <c r="AS1013" s="248">
        <f>SUM(AE1013:AR1013)</f>
        <v>0</v>
      </c>
    </row>
    <row r="1014" spans="1:45" ht="15" hidden="1" customHeight="1" outlineLevel="1">
      <c r="A1014" s="456"/>
      <c r="B1014" s="246" t="s">
        <v>960</v>
      </c>
      <c r="C1014" s="243" t="s">
        <v>145</v>
      </c>
      <c r="D1014" s="247"/>
      <c r="E1014" s="247"/>
      <c r="F1014" s="247"/>
      <c r="G1014" s="247"/>
      <c r="H1014" s="247"/>
      <c r="I1014" s="247"/>
      <c r="J1014" s="247"/>
      <c r="K1014" s="247"/>
      <c r="L1014" s="247"/>
      <c r="M1014" s="247"/>
      <c r="N1014" s="247"/>
      <c r="O1014" s="247"/>
      <c r="P1014" s="247"/>
      <c r="Q1014" s="247">
        <f>Q1013</f>
        <v>12</v>
      </c>
      <c r="R1014" s="247"/>
      <c r="S1014" s="247"/>
      <c r="T1014" s="247"/>
      <c r="U1014" s="247"/>
      <c r="V1014" s="247"/>
      <c r="W1014" s="247"/>
      <c r="X1014" s="247"/>
      <c r="Y1014" s="247"/>
      <c r="Z1014" s="247"/>
      <c r="AA1014" s="247"/>
      <c r="AB1014" s="247"/>
      <c r="AC1014" s="247"/>
      <c r="AD1014" s="247"/>
      <c r="AE1014" s="354">
        <f>AE1013</f>
        <v>0</v>
      </c>
      <c r="AF1014" s="354">
        <f t="shared" ref="AF1014" si="2991">AF1013</f>
        <v>0</v>
      </c>
      <c r="AG1014" s="354">
        <f t="shared" ref="AG1014" si="2992">AG1013</f>
        <v>0</v>
      </c>
      <c r="AH1014" s="354">
        <f t="shared" ref="AH1014" si="2993">AH1013</f>
        <v>0</v>
      </c>
      <c r="AI1014" s="354">
        <f t="shared" ref="AI1014" si="2994">AI1013</f>
        <v>0</v>
      </c>
      <c r="AJ1014" s="354">
        <f t="shared" ref="AJ1014" si="2995">AJ1013</f>
        <v>0</v>
      </c>
      <c r="AK1014" s="354">
        <f t="shared" ref="AK1014" si="2996">AK1013</f>
        <v>0</v>
      </c>
      <c r="AL1014" s="354">
        <f t="shared" ref="AL1014" si="2997">AL1013</f>
        <v>0</v>
      </c>
      <c r="AM1014" s="354">
        <f t="shared" ref="AM1014" si="2998">AM1013</f>
        <v>0</v>
      </c>
      <c r="AN1014" s="354">
        <f t="shared" ref="AN1014" si="2999">AN1013</f>
        <v>0</v>
      </c>
      <c r="AO1014" s="354">
        <f t="shared" ref="AO1014" si="3000">AO1013</f>
        <v>0</v>
      </c>
      <c r="AP1014" s="354">
        <f t="shared" ref="AP1014" si="3001">AP1013</f>
        <v>0</v>
      </c>
      <c r="AQ1014" s="354">
        <f t="shared" ref="AQ1014" si="3002">AQ1013</f>
        <v>0</v>
      </c>
      <c r="AR1014" s="354">
        <f t="shared" ref="AR1014" si="3003">AR1013</f>
        <v>0</v>
      </c>
      <c r="AS1014" s="262"/>
    </row>
    <row r="1015" spans="1:45" ht="15" hidden="1" customHeight="1" outlineLevel="1">
      <c r="A1015" s="456"/>
      <c r="B1015" s="265"/>
      <c r="C1015" s="263"/>
      <c r="D1015" s="243"/>
      <c r="E1015" s="243"/>
      <c r="F1015" s="243"/>
      <c r="G1015" s="243"/>
      <c r="H1015" s="243"/>
      <c r="I1015" s="243"/>
      <c r="J1015" s="243"/>
      <c r="K1015" s="243"/>
      <c r="L1015" s="243"/>
      <c r="M1015" s="243"/>
      <c r="N1015" s="243"/>
      <c r="O1015" s="243"/>
      <c r="P1015" s="243"/>
      <c r="Q1015" s="243"/>
      <c r="R1015" s="243"/>
      <c r="S1015" s="243"/>
      <c r="T1015" s="243"/>
      <c r="U1015" s="243"/>
      <c r="V1015" s="243"/>
      <c r="W1015" s="243"/>
      <c r="X1015" s="243"/>
      <c r="Y1015" s="243"/>
      <c r="Z1015" s="243"/>
      <c r="AA1015" s="243"/>
      <c r="AB1015" s="243"/>
      <c r="AC1015" s="243"/>
      <c r="AD1015" s="243"/>
      <c r="AE1015" s="359"/>
      <c r="AF1015" s="360"/>
      <c r="AG1015" s="359"/>
      <c r="AH1015" s="359"/>
      <c r="AI1015" s="359"/>
      <c r="AJ1015" s="359"/>
      <c r="AK1015" s="359"/>
      <c r="AL1015" s="359"/>
      <c r="AM1015" s="359"/>
      <c r="AN1015" s="359"/>
      <c r="AO1015" s="359"/>
      <c r="AP1015" s="359"/>
      <c r="AQ1015" s="359"/>
      <c r="AR1015" s="359"/>
      <c r="AS1015" s="264"/>
    </row>
    <row r="1016" spans="1:45" ht="15" hidden="1" customHeight="1" outlineLevel="1">
      <c r="A1016" s="456">
        <v>8</v>
      </c>
      <c r="B1016" s="371" t="s">
        <v>97</v>
      </c>
      <c r="C1016" s="243" t="s">
        <v>22</v>
      </c>
      <c r="D1016" s="247"/>
      <c r="E1016" s="247"/>
      <c r="F1016" s="247"/>
      <c r="G1016" s="247"/>
      <c r="H1016" s="247"/>
      <c r="I1016" s="247"/>
      <c r="J1016" s="247"/>
      <c r="K1016" s="247"/>
      <c r="L1016" s="247"/>
      <c r="M1016" s="247"/>
      <c r="N1016" s="247"/>
      <c r="O1016" s="247"/>
      <c r="P1016" s="247"/>
      <c r="Q1016" s="247">
        <v>12</v>
      </c>
      <c r="R1016" s="247"/>
      <c r="S1016" s="247"/>
      <c r="T1016" s="247"/>
      <c r="U1016" s="247"/>
      <c r="V1016" s="247"/>
      <c r="W1016" s="247"/>
      <c r="X1016" s="247"/>
      <c r="Y1016" s="247"/>
      <c r="Z1016" s="247"/>
      <c r="AA1016" s="247"/>
      <c r="AB1016" s="247"/>
      <c r="AC1016" s="247"/>
      <c r="AD1016" s="247"/>
      <c r="AE1016" s="358"/>
      <c r="AF1016" s="358"/>
      <c r="AG1016" s="358"/>
      <c r="AH1016" s="358"/>
      <c r="AI1016" s="358"/>
      <c r="AJ1016" s="358"/>
      <c r="AK1016" s="358"/>
      <c r="AL1016" s="358"/>
      <c r="AM1016" s="358"/>
      <c r="AN1016" s="358"/>
      <c r="AO1016" s="358"/>
      <c r="AP1016" s="358"/>
      <c r="AQ1016" s="358"/>
      <c r="AR1016" s="358"/>
      <c r="AS1016" s="248">
        <f>SUM(AE1016:AR1016)</f>
        <v>0</v>
      </c>
    </row>
    <row r="1017" spans="1:45" ht="15" hidden="1" customHeight="1" outlineLevel="1">
      <c r="A1017" s="456"/>
      <c r="B1017" s="246" t="s">
        <v>960</v>
      </c>
      <c r="C1017" s="243" t="s">
        <v>145</v>
      </c>
      <c r="D1017" s="247"/>
      <c r="E1017" s="247"/>
      <c r="F1017" s="247"/>
      <c r="G1017" s="247"/>
      <c r="H1017" s="247"/>
      <c r="I1017" s="247"/>
      <c r="J1017" s="247"/>
      <c r="K1017" s="247"/>
      <c r="L1017" s="247"/>
      <c r="M1017" s="247"/>
      <c r="N1017" s="247"/>
      <c r="O1017" s="247"/>
      <c r="P1017" s="247"/>
      <c r="Q1017" s="247">
        <f>Q1016</f>
        <v>12</v>
      </c>
      <c r="R1017" s="247"/>
      <c r="S1017" s="247"/>
      <c r="T1017" s="247"/>
      <c r="U1017" s="247"/>
      <c r="V1017" s="247"/>
      <c r="W1017" s="247"/>
      <c r="X1017" s="247"/>
      <c r="Y1017" s="247"/>
      <c r="Z1017" s="247"/>
      <c r="AA1017" s="247"/>
      <c r="AB1017" s="247"/>
      <c r="AC1017" s="247"/>
      <c r="AD1017" s="247"/>
      <c r="AE1017" s="354">
        <f>AE1016</f>
        <v>0</v>
      </c>
      <c r="AF1017" s="354">
        <f t="shared" ref="AF1017" si="3004">AF1016</f>
        <v>0</v>
      </c>
      <c r="AG1017" s="354">
        <f t="shared" ref="AG1017" si="3005">AG1016</f>
        <v>0</v>
      </c>
      <c r="AH1017" s="354">
        <f t="shared" ref="AH1017" si="3006">AH1016</f>
        <v>0</v>
      </c>
      <c r="AI1017" s="354">
        <f t="shared" ref="AI1017" si="3007">AI1016</f>
        <v>0</v>
      </c>
      <c r="AJ1017" s="354">
        <f t="shared" ref="AJ1017" si="3008">AJ1016</f>
        <v>0</v>
      </c>
      <c r="AK1017" s="354">
        <f t="shared" ref="AK1017" si="3009">AK1016</f>
        <v>0</v>
      </c>
      <c r="AL1017" s="354">
        <f t="shared" ref="AL1017" si="3010">AL1016</f>
        <v>0</v>
      </c>
      <c r="AM1017" s="354">
        <f t="shared" ref="AM1017" si="3011">AM1016</f>
        <v>0</v>
      </c>
      <c r="AN1017" s="354">
        <f t="shared" ref="AN1017" si="3012">AN1016</f>
        <v>0</v>
      </c>
      <c r="AO1017" s="354">
        <f t="shared" ref="AO1017" si="3013">AO1016</f>
        <v>0</v>
      </c>
      <c r="AP1017" s="354">
        <f t="shared" ref="AP1017" si="3014">AP1016</f>
        <v>0</v>
      </c>
      <c r="AQ1017" s="354">
        <f t="shared" ref="AQ1017" si="3015">AQ1016</f>
        <v>0</v>
      </c>
      <c r="AR1017" s="354">
        <f t="shared" ref="AR1017" si="3016">AR1016</f>
        <v>0</v>
      </c>
      <c r="AS1017" s="262"/>
    </row>
    <row r="1018" spans="1:45" ht="15" hidden="1" customHeight="1" outlineLevel="1">
      <c r="A1018" s="456"/>
      <c r="B1018" s="265"/>
      <c r="C1018" s="263"/>
      <c r="D1018" s="267"/>
      <c r="E1018" s="267"/>
      <c r="F1018" s="267"/>
      <c r="G1018" s="267"/>
      <c r="H1018" s="267"/>
      <c r="I1018" s="267"/>
      <c r="J1018" s="267"/>
      <c r="K1018" s="267"/>
      <c r="L1018" s="267"/>
      <c r="M1018" s="267"/>
      <c r="N1018" s="267"/>
      <c r="O1018" s="267"/>
      <c r="P1018" s="267"/>
      <c r="Q1018" s="243"/>
      <c r="R1018" s="267"/>
      <c r="S1018" s="267"/>
      <c r="T1018" s="267"/>
      <c r="U1018" s="267"/>
      <c r="V1018" s="267"/>
      <c r="W1018" s="267"/>
      <c r="X1018" s="267"/>
      <c r="Y1018" s="267"/>
      <c r="Z1018" s="267"/>
      <c r="AA1018" s="267"/>
      <c r="AB1018" s="267"/>
      <c r="AC1018" s="267"/>
      <c r="AD1018" s="267"/>
      <c r="AE1018" s="359"/>
      <c r="AF1018" s="360"/>
      <c r="AG1018" s="359"/>
      <c r="AH1018" s="359"/>
      <c r="AI1018" s="359"/>
      <c r="AJ1018" s="359"/>
      <c r="AK1018" s="359"/>
      <c r="AL1018" s="359"/>
      <c r="AM1018" s="359"/>
      <c r="AN1018" s="359"/>
      <c r="AO1018" s="359"/>
      <c r="AP1018" s="359"/>
      <c r="AQ1018" s="359"/>
      <c r="AR1018" s="359"/>
      <c r="AS1018" s="264"/>
    </row>
    <row r="1019" spans="1:45" ht="15" hidden="1" customHeight="1" outlineLevel="1">
      <c r="A1019" s="456">
        <v>9</v>
      </c>
      <c r="B1019" s="371" t="s">
        <v>98</v>
      </c>
      <c r="C1019" s="243" t="s">
        <v>22</v>
      </c>
      <c r="D1019" s="247"/>
      <c r="E1019" s="247"/>
      <c r="F1019" s="247"/>
      <c r="G1019" s="247"/>
      <c r="H1019" s="247"/>
      <c r="I1019" s="247"/>
      <c r="J1019" s="247"/>
      <c r="K1019" s="247"/>
      <c r="L1019" s="247"/>
      <c r="M1019" s="247"/>
      <c r="N1019" s="247"/>
      <c r="O1019" s="247"/>
      <c r="P1019" s="247"/>
      <c r="Q1019" s="247">
        <v>12</v>
      </c>
      <c r="R1019" s="247"/>
      <c r="S1019" s="247"/>
      <c r="T1019" s="247"/>
      <c r="U1019" s="247"/>
      <c r="V1019" s="247"/>
      <c r="W1019" s="247"/>
      <c r="X1019" s="247"/>
      <c r="Y1019" s="247"/>
      <c r="Z1019" s="247"/>
      <c r="AA1019" s="247"/>
      <c r="AB1019" s="247"/>
      <c r="AC1019" s="247"/>
      <c r="AD1019" s="247"/>
      <c r="AE1019" s="358"/>
      <c r="AF1019" s="358"/>
      <c r="AG1019" s="358"/>
      <c r="AH1019" s="358"/>
      <c r="AI1019" s="358"/>
      <c r="AJ1019" s="358"/>
      <c r="AK1019" s="358"/>
      <c r="AL1019" s="358"/>
      <c r="AM1019" s="358"/>
      <c r="AN1019" s="358"/>
      <c r="AO1019" s="358"/>
      <c r="AP1019" s="358"/>
      <c r="AQ1019" s="358"/>
      <c r="AR1019" s="358"/>
      <c r="AS1019" s="248">
        <f>SUM(AE1019:AR1019)</f>
        <v>0</v>
      </c>
    </row>
    <row r="1020" spans="1:45" ht="15" hidden="1" customHeight="1" outlineLevel="1">
      <c r="A1020" s="456"/>
      <c r="B1020" s="246" t="s">
        <v>960</v>
      </c>
      <c r="C1020" s="243" t="s">
        <v>145</v>
      </c>
      <c r="D1020" s="247"/>
      <c r="E1020" s="247"/>
      <c r="F1020" s="247"/>
      <c r="G1020" s="247"/>
      <c r="H1020" s="247"/>
      <c r="I1020" s="247"/>
      <c r="J1020" s="247"/>
      <c r="K1020" s="247"/>
      <c r="L1020" s="247"/>
      <c r="M1020" s="247"/>
      <c r="N1020" s="247"/>
      <c r="O1020" s="247"/>
      <c r="P1020" s="247"/>
      <c r="Q1020" s="247">
        <f>Q1019</f>
        <v>12</v>
      </c>
      <c r="R1020" s="247"/>
      <c r="S1020" s="247"/>
      <c r="T1020" s="247"/>
      <c r="U1020" s="247"/>
      <c r="V1020" s="247"/>
      <c r="W1020" s="247"/>
      <c r="X1020" s="247"/>
      <c r="Y1020" s="247"/>
      <c r="Z1020" s="247"/>
      <c r="AA1020" s="247"/>
      <c r="AB1020" s="247"/>
      <c r="AC1020" s="247"/>
      <c r="AD1020" s="247"/>
      <c r="AE1020" s="354">
        <f>AE1019</f>
        <v>0</v>
      </c>
      <c r="AF1020" s="354">
        <f t="shared" ref="AF1020" si="3017">AF1019</f>
        <v>0</v>
      </c>
      <c r="AG1020" s="354">
        <f t="shared" ref="AG1020" si="3018">AG1019</f>
        <v>0</v>
      </c>
      <c r="AH1020" s="354">
        <f t="shared" ref="AH1020" si="3019">AH1019</f>
        <v>0</v>
      </c>
      <c r="AI1020" s="354">
        <f t="shared" ref="AI1020" si="3020">AI1019</f>
        <v>0</v>
      </c>
      <c r="AJ1020" s="354">
        <f t="shared" ref="AJ1020" si="3021">AJ1019</f>
        <v>0</v>
      </c>
      <c r="AK1020" s="354">
        <f t="shared" ref="AK1020" si="3022">AK1019</f>
        <v>0</v>
      </c>
      <c r="AL1020" s="354">
        <f t="shared" ref="AL1020" si="3023">AL1019</f>
        <v>0</v>
      </c>
      <c r="AM1020" s="354">
        <f t="shared" ref="AM1020" si="3024">AM1019</f>
        <v>0</v>
      </c>
      <c r="AN1020" s="354">
        <f t="shared" ref="AN1020" si="3025">AN1019</f>
        <v>0</v>
      </c>
      <c r="AO1020" s="354">
        <f t="shared" ref="AO1020" si="3026">AO1019</f>
        <v>0</v>
      </c>
      <c r="AP1020" s="354">
        <f t="shared" ref="AP1020" si="3027">AP1019</f>
        <v>0</v>
      </c>
      <c r="AQ1020" s="354">
        <f t="shared" ref="AQ1020" si="3028">AQ1019</f>
        <v>0</v>
      </c>
      <c r="AR1020" s="354">
        <f t="shared" ref="AR1020" si="3029">AR1019</f>
        <v>0</v>
      </c>
      <c r="AS1020" s="262"/>
    </row>
    <row r="1021" spans="1:45" ht="15" hidden="1" customHeight="1" outlineLevel="1">
      <c r="A1021" s="456"/>
      <c r="B1021" s="265"/>
      <c r="C1021" s="263"/>
      <c r="D1021" s="267"/>
      <c r="E1021" s="267"/>
      <c r="F1021" s="267"/>
      <c r="G1021" s="267"/>
      <c r="H1021" s="267"/>
      <c r="I1021" s="267"/>
      <c r="J1021" s="267"/>
      <c r="K1021" s="267"/>
      <c r="L1021" s="267"/>
      <c r="M1021" s="267"/>
      <c r="N1021" s="267"/>
      <c r="O1021" s="267"/>
      <c r="P1021" s="267"/>
      <c r="Q1021" s="243"/>
      <c r="R1021" s="267"/>
      <c r="S1021" s="267"/>
      <c r="T1021" s="267"/>
      <c r="U1021" s="267"/>
      <c r="V1021" s="267"/>
      <c r="W1021" s="267"/>
      <c r="X1021" s="267"/>
      <c r="Y1021" s="267"/>
      <c r="Z1021" s="267"/>
      <c r="AA1021" s="267"/>
      <c r="AB1021" s="267"/>
      <c r="AC1021" s="267"/>
      <c r="AD1021" s="267"/>
      <c r="AE1021" s="359"/>
      <c r="AF1021" s="359"/>
      <c r="AG1021" s="359"/>
      <c r="AH1021" s="359"/>
      <c r="AI1021" s="359"/>
      <c r="AJ1021" s="359"/>
      <c r="AK1021" s="359"/>
      <c r="AL1021" s="359"/>
      <c r="AM1021" s="359"/>
      <c r="AN1021" s="359"/>
      <c r="AO1021" s="359"/>
      <c r="AP1021" s="359"/>
      <c r="AQ1021" s="359"/>
      <c r="AR1021" s="359"/>
      <c r="AS1021" s="264"/>
    </row>
    <row r="1022" spans="1:45" ht="15" hidden="1" customHeight="1" outlineLevel="1">
      <c r="A1022" s="456">
        <v>10</v>
      </c>
      <c r="B1022" s="371" t="s">
        <v>99</v>
      </c>
      <c r="C1022" s="243" t="s">
        <v>22</v>
      </c>
      <c r="D1022" s="247"/>
      <c r="E1022" s="247"/>
      <c r="F1022" s="247"/>
      <c r="G1022" s="247"/>
      <c r="H1022" s="247"/>
      <c r="I1022" s="247"/>
      <c r="J1022" s="247"/>
      <c r="K1022" s="247"/>
      <c r="L1022" s="247"/>
      <c r="M1022" s="247"/>
      <c r="N1022" s="247"/>
      <c r="O1022" s="247"/>
      <c r="P1022" s="247"/>
      <c r="Q1022" s="247">
        <v>3</v>
      </c>
      <c r="R1022" s="247"/>
      <c r="S1022" s="247"/>
      <c r="T1022" s="247"/>
      <c r="U1022" s="247"/>
      <c r="V1022" s="247"/>
      <c r="W1022" s="247"/>
      <c r="X1022" s="247"/>
      <c r="Y1022" s="247"/>
      <c r="Z1022" s="247"/>
      <c r="AA1022" s="247"/>
      <c r="AB1022" s="247"/>
      <c r="AC1022" s="247"/>
      <c r="AD1022" s="247"/>
      <c r="AE1022" s="358"/>
      <c r="AF1022" s="358"/>
      <c r="AG1022" s="358"/>
      <c r="AH1022" s="358"/>
      <c r="AI1022" s="358"/>
      <c r="AJ1022" s="358"/>
      <c r="AK1022" s="358"/>
      <c r="AL1022" s="358"/>
      <c r="AM1022" s="358"/>
      <c r="AN1022" s="358"/>
      <c r="AO1022" s="358"/>
      <c r="AP1022" s="358"/>
      <c r="AQ1022" s="358"/>
      <c r="AR1022" s="358"/>
      <c r="AS1022" s="248">
        <f>SUM(AE1022:AR1022)</f>
        <v>0</v>
      </c>
    </row>
    <row r="1023" spans="1:45" ht="15" hidden="1" customHeight="1" outlineLevel="1">
      <c r="A1023" s="456"/>
      <c r="B1023" s="246" t="s">
        <v>960</v>
      </c>
      <c r="C1023" s="243" t="s">
        <v>145</v>
      </c>
      <c r="D1023" s="247"/>
      <c r="E1023" s="247"/>
      <c r="F1023" s="247"/>
      <c r="G1023" s="247"/>
      <c r="H1023" s="247"/>
      <c r="I1023" s="247"/>
      <c r="J1023" s="247"/>
      <c r="K1023" s="247"/>
      <c r="L1023" s="247"/>
      <c r="M1023" s="247"/>
      <c r="N1023" s="247"/>
      <c r="O1023" s="247"/>
      <c r="P1023" s="247"/>
      <c r="Q1023" s="247">
        <f>Q1022</f>
        <v>3</v>
      </c>
      <c r="R1023" s="247"/>
      <c r="S1023" s="247"/>
      <c r="T1023" s="247"/>
      <c r="U1023" s="247"/>
      <c r="V1023" s="247"/>
      <c r="W1023" s="247"/>
      <c r="X1023" s="247"/>
      <c r="Y1023" s="247"/>
      <c r="Z1023" s="247"/>
      <c r="AA1023" s="247"/>
      <c r="AB1023" s="247"/>
      <c r="AC1023" s="247"/>
      <c r="AD1023" s="247"/>
      <c r="AE1023" s="354">
        <f>AE1022</f>
        <v>0</v>
      </c>
      <c r="AF1023" s="354">
        <f t="shared" ref="AF1023" si="3030">AF1022</f>
        <v>0</v>
      </c>
      <c r="AG1023" s="354">
        <f t="shared" ref="AG1023" si="3031">AG1022</f>
        <v>0</v>
      </c>
      <c r="AH1023" s="354">
        <f t="shared" ref="AH1023" si="3032">AH1022</f>
        <v>0</v>
      </c>
      <c r="AI1023" s="354">
        <f t="shared" ref="AI1023" si="3033">AI1022</f>
        <v>0</v>
      </c>
      <c r="AJ1023" s="354">
        <f t="shared" ref="AJ1023" si="3034">AJ1022</f>
        <v>0</v>
      </c>
      <c r="AK1023" s="354">
        <f t="shared" ref="AK1023" si="3035">AK1022</f>
        <v>0</v>
      </c>
      <c r="AL1023" s="354">
        <f t="shared" ref="AL1023" si="3036">AL1022</f>
        <v>0</v>
      </c>
      <c r="AM1023" s="354">
        <f t="shared" ref="AM1023" si="3037">AM1022</f>
        <v>0</v>
      </c>
      <c r="AN1023" s="354">
        <f t="shared" ref="AN1023" si="3038">AN1022</f>
        <v>0</v>
      </c>
      <c r="AO1023" s="354">
        <f t="shared" ref="AO1023" si="3039">AO1022</f>
        <v>0</v>
      </c>
      <c r="AP1023" s="354">
        <f t="shared" ref="AP1023" si="3040">AP1022</f>
        <v>0</v>
      </c>
      <c r="AQ1023" s="354">
        <f t="shared" ref="AQ1023" si="3041">AQ1022</f>
        <v>0</v>
      </c>
      <c r="AR1023" s="354">
        <f t="shared" ref="AR1023" si="3042">AR1022</f>
        <v>0</v>
      </c>
      <c r="AS1023" s="262"/>
    </row>
    <row r="1024" spans="1:45" ht="15" hidden="1" customHeight="1" outlineLevel="1">
      <c r="A1024" s="456"/>
      <c r="B1024" s="265"/>
      <c r="C1024" s="263"/>
      <c r="D1024" s="267"/>
      <c r="E1024" s="267"/>
      <c r="F1024" s="267"/>
      <c r="G1024" s="267"/>
      <c r="H1024" s="267"/>
      <c r="I1024" s="267"/>
      <c r="J1024" s="267"/>
      <c r="K1024" s="267"/>
      <c r="L1024" s="267"/>
      <c r="M1024" s="267"/>
      <c r="N1024" s="267"/>
      <c r="O1024" s="267"/>
      <c r="P1024" s="267"/>
      <c r="Q1024" s="243"/>
      <c r="R1024" s="267"/>
      <c r="S1024" s="267"/>
      <c r="T1024" s="267"/>
      <c r="U1024" s="267"/>
      <c r="V1024" s="267"/>
      <c r="W1024" s="267"/>
      <c r="X1024" s="267"/>
      <c r="Y1024" s="267"/>
      <c r="Z1024" s="267"/>
      <c r="AA1024" s="267"/>
      <c r="AB1024" s="267"/>
      <c r="AC1024" s="267"/>
      <c r="AD1024" s="267"/>
      <c r="AE1024" s="359"/>
      <c r="AF1024" s="360"/>
      <c r="AG1024" s="359"/>
      <c r="AH1024" s="359"/>
      <c r="AI1024" s="359"/>
      <c r="AJ1024" s="359"/>
      <c r="AK1024" s="359"/>
      <c r="AL1024" s="359"/>
      <c r="AM1024" s="359"/>
      <c r="AN1024" s="359"/>
      <c r="AO1024" s="359"/>
      <c r="AP1024" s="359"/>
      <c r="AQ1024" s="359"/>
      <c r="AR1024" s="359"/>
      <c r="AS1024" s="264"/>
    </row>
    <row r="1025" spans="1:46" ht="15" hidden="1" customHeight="1" outlineLevel="1">
      <c r="A1025" s="456"/>
      <c r="B1025" s="240" t="s">
        <v>10</v>
      </c>
      <c r="C1025" s="241"/>
      <c r="D1025" s="241"/>
      <c r="E1025" s="241"/>
      <c r="F1025" s="241"/>
      <c r="G1025" s="241"/>
      <c r="H1025" s="241"/>
      <c r="I1025" s="241"/>
      <c r="J1025" s="241"/>
      <c r="K1025" s="241"/>
      <c r="L1025" s="241"/>
      <c r="M1025" s="241"/>
      <c r="N1025" s="241"/>
      <c r="O1025" s="241"/>
      <c r="P1025" s="241"/>
      <c r="Q1025" s="242"/>
      <c r="R1025" s="241"/>
      <c r="S1025" s="241"/>
      <c r="T1025" s="241"/>
      <c r="U1025" s="241"/>
      <c r="V1025" s="241"/>
      <c r="W1025" s="241"/>
      <c r="X1025" s="241"/>
      <c r="Y1025" s="241"/>
      <c r="Z1025" s="241"/>
      <c r="AA1025" s="241"/>
      <c r="AB1025" s="241"/>
      <c r="AC1025" s="241"/>
      <c r="AD1025" s="241"/>
      <c r="AE1025" s="357"/>
      <c r="AF1025" s="357"/>
      <c r="AG1025" s="357"/>
      <c r="AH1025" s="357"/>
      <c r="AI1025" s="357"/>
      <c r="AJ1025" s="357"/>
      <c r="AK1025" s="357"/>
      <c r="AL1025" s="357"/>
      <c r="AM1025" s="357"/>
      <c r="AN1025" s="357"/>
      <c r="AO1025" s="357"/>
      <c r="AP1025" s="357"/>
      <c r="AQ1025" s="357"/>
      <c r="AR1025" s="357"/>
      <c r="AS1025" s="244"/>
    </row>
    <row r="1026" spans="1:46" ht="15" hidden="1" customHeight="1" outlineLevel="1">
      <c r="A1026" s="456">
        <v>11</v>
      </c>
      <c r="B1026" s="371" t="s">
        <v>100</v>
      </c>
      <c r="C1026" s="243" t="s">
        <v>22</v>
      </c>
      <c r="D1026" s="247"/>
      <c r="E1026" s="247"/>
      <c r="F1026" s="247"/>
      <c r="G1026" s="247"/>
      <c r="H1026" s="247"/>
      <c r="I1026" s="247"/>
      <c r="J1026" s="247"/>
      <c r="K1026" s="247"/>
      <c r="L1026" s="247"/>
      <c r="M1026" s="247"/>
      <c r="N1026" s="247"/>
      <c r="O1026" s="247"/>
      <c r="P1026" s="247"/>
      <c r="Q1026" s="247">
        <v>12</v>
      </c>
      <c r="R1026" s="247"/>
      <c r="S1026" s="247"/>
      <c r="T1026" s="247"/>
      <c r="U1026" s="247"/>
      <c r="V1026" s="247"/>
      <c r="W1026" s="247"/>
      <c r="X1026" s="247"/>
      <c r="Y1026" s="247"/>
      <c r="Z1026" s="247"/>
      <c r="AA1026" s="247"/>
      <c r="AB1026" s="247"/>
      <c r="AC1026" s="247"/>
      <c r="AD1026" s="247"/>
      <c r="AE1026" s="369"/>
      <c r="AF1026" s="358"/>
      <c r="AG1026" s="358"/>
      <c r="AH1026" s="358"/>
      <c r="AI1026" s="358"/>
      <c r="AJ1026" s="358"/>
      <c r="AK1026" s="358"/>
      <c r="AL1026" s="358"/>
      <c r="AM1026" s="358"/>
      <c r="AN1026" s="358"/>
      <c r="AO1026" s="358"/>
      <c r="AP1026" s="358"/>
      <c r="AQ1026" s="358"/>
      <c r="AR1026" s="358"/>
      <c r="AS1026" s="248">
        <f>SUM(AE1026:AR1026)</f>
        <v>0</v>
      </c>
    </row>
    <row r="1027" spans="1:46" ht="15" hidden="1" customHeight="1" outlineLevel="1">
      <c r="A1027" s="456"/>
      <c r="B1027" s="246" t="s">
        <v>960</v>
      </c>
      <c r="C1027" s="243" t="s">
        <v>145</v>
      </c>
      <c r="D1027" s="247"/>
      <c r="E1027" s="247"/>
      <c r="F1027" s="247"/>
      <c r="G1027" s="247"/>
      <c r="H1027" s="247"/>
      <c r="I1027" s="247"/>
      <c r="J1027" s="247"/>
      <c r="K1027" s="247"/>
      <c r="L1027" s="247"/>
      <c r="M1027" s="247"/>
      <c r="N1027" s="247"/>
      <c r="O1027" s="247"/>
      <c r="P1027" s="247"/>
      <c r="Q1027" s="247">
        <f>Q1026</f>
        <v>12</v>
      </c>
      <c r="R1027" s="247"/>
      <c r="S1027" s="247"/>
      <c r="T1027" s="247"/>
      <c r="U1027" s="247"/>
      <c r="V1027" s="247"/>
      <c r="W1027" s="247"/>
      <c r="X1027" s="247"/>
      <c r="Y1027" s="247"/>
      <c r="Z1027" s="247"/>
      <c r="AA1027" s="247"/>
      <c r="AB1027" s="247"/>
      <c r="AC1027" s="247"/>
      <c r="AD1027" s="247"/>
      <c r="AE1027" s="354">
        <f>AE1026</f>
        <v>0</v>
      </c>
      <c r="AF1027" s="354">
        <f t="shared" ref="AF1027" si="3043">AF1026</f>
        <v>0</v>
      </c>
      <c r="AG1027" s="354">
        <f t="shared" ref="AG1027" si="3044">AG1026</f>
        <v>0</v>
      </c>
      <c r="AH1027" s="354">
        <f t="shared" ref="AH1027" si="3045">AH1026</f>
        <v>0</v>
      </c>
      <c r="AI1027" s="354">
        <f t="shared" ref="AI1027" si="3046">AI1026</f>
        <v>0</v>
      </c>
      <c r="AJ1027" s="354">
        <f t="shared" ref="AJ1027" si="3047">AJ1026</f>
        <v>0</v>
      </c>
      <c r="AK1027" s="354">
        <f t="shared" ref="AK1027" si="3048">AK1026</f>
        <v>0</v>
      </c>
      <c r="AL1027" s="354">
        <f t="shared" ref="AL1027" si="3049">AL1026</f>
        <v>0</v>
      </c>
      <c r="AM1027" s="354">
        <f t="shared" ref="AM1027" si="3050">AM1026</f>
        <v>0</v>
      </c>
      <c r="AN1027" s="354">
        <f t="shared" ref="AN1027" si="3051">AN1026</f>
        <v>0</v>
      </c>
      <c r="AO1027" s="354">
        <f t="shared" ref="AO1027" si="3052">AO1026</f>
        <v>0</v>
      </c>
      <c r="AP1027" s="354">
        <f t="shared" ref="AP1027" si="3053">AP1026</f>
        <v>0</v>
      </c>
      <c r="AQ1027" s="354">
        <f t="shared" ref="AQ1027" si="3054">AQ1026</f>
        <v>0</v>
      </c>
      <c r="AR1027" s="354">
        <f t="shared" ref="AR1027" si="3055">AR1026</f>
        <v>0</v>
      </c>
      <c r="AS1027" s="249"/>
    </row>
    <row r="1028" spans="1:46" ht="15" hidden="1" customHeight="1" outlineLevel="1">
      <c r="A1028" s="456"/>
      <c r="B1028" s="266"/>
      <c r="C1028" s="257"/>
      <c r="D1028" s="243"/>
      <c r="E1028" s="243"/>
      <c r="F1028" s="243"/>
      <c r="G1028" s="243"/>
      <c r="H1028" s="243"/>
      <c r="I1028" s="243"/>
      <c r="J1028" s="243"/>
      <c r="K1028" s="243"/>
      <c r="L1028" s="243"/>
      <c r="M1028" s="243"/>
      <c r="N1028" s="243"/>
      <c r="O1028" s="243"/>
      <c r="P1028" s="243"/>
      <c r="Q1028" s="243"/>
      <c r="R1028" s="243"/>
      <c r="S1028" s="243"/>
      <c r="T1028" s="243"/>
      <c r="U1028" s="243"/>
      <c r="V1028" s="243"/>
      <c r="W1028" s="243"/>
      <c r="X1028" s="243"/>
      <c r="Y1028" s="243"/>
      <c r="Z1028" s="243"/>
      <c r="AA1028" s="243"/>
      <c r="AB1028" s="243"/>
      <c r="AC1028" s="243"/>
      <c r="AD1028" s="243"/>
      <c r="AE1028" s="355"/>
      <c r="AF1028" s="364"/>
      <c r="AG1028" s="364"/>
      <c r="AH1028" s="364"/>
      <c r="AI1028" s="364"/>
      <c r="AJ1028" s="364"/>
      <c r="AK1028" s="364"/>
      <c r="AL1028" s="364"/>
      <c r="AM1028" s="364"/>
      <c r="AN1028" s="364"/>
      <c r="AO1028" s="364"/>
      <c r="AP1028" s="364"/>
      <c r="AQ1028" s="364"/>
      <c r="AR1028" s="364"/>
      <c r="AS1028" s="258"/>
    </row>
    <row r="1029" spans="1:46" ht="28.5" hidden="1" customHeight="1" outlineLevel="1">
      <c r="A1029" s="456">
        <v>12</v>
      </c>
      <c r="B1029" s="371" t="s">
        <v>101</v>
      </c>
      <c r="C1029" s="243" t="s">
        <v>22</v>
      </c>
      <c r="D1029" s="247"/>
      <c r="E1029" s="247"/>
      <c r="F1029" s="247"/>
      <c r="G1029" s="247"/>
      <c r="H1029" s="247"/>
      <c r="I1029" s="247"/>
      <c r="J1029" s="247"/>
      <c r="K1029" s="247"/>
      <c r="L1029" s="247"/>
      <c r="M1029" s="247"/>
      <c r="N1029" s="247"/>
      <c r="O1029" s="247"/>
      <c r="P1029" s="247"/>
      <c r="Q1029" s="247">
        <v>12</v>
      </c>
      <c r="R1029" s="247"/>
      <c r="S1029" s="247"/>
      <c r="T1029" s="247"/>
      <c r="U1029" s="247"/>
      <c r="V1029" s="247"/>
      <c r="W1029" s="247"/>
      <c r="X1029" s="247"/>
      <c r="Y1029" s="247"/>
      <c r="Z1029" s="247"/>
      <c r="AA1029" s="247"/>
      <c r="AB1029" s="247"/>
      <c r="AC1029" s="247"/>
      <c r="AD1029" s="247"/>
      <c r="AE1029" s="353"/>
      <c r="AF1029" s="358"/>
      <c r="AG1029" s="358"/>
      <c r="AH1029" s="358"/>
      <c r="AI1029" s="358"/>
      <c r="AJ1029" s="358"/>
      <c r="AK1029" s="358"/>
      <c r="AL1029" s="358"/>
      <c r="AM1029" s="358"/>
      <c r="AN1029" s="358"/>
      <c r="AO1029" s="358"/>
      <c r="AP1029" s="358"/>
      <c r="AQ1029" s="358"/>
      <c r="AR1029" s="358"/>
      <c r="AS1029" s="248">
        <f>SUM(AE1029:AR1029)</f>
        <v>0</v>
      </c>
    </row>
    <row r="1030" spans="1:46" ht="15" hidden="1" customHeight="1" outlineLevel="1">
      <c r="A1030" s="456"/>
      <c r="B1030" s="246" t="s">
        <v>960</v>
      </c>
      <c r="C1030" s="243" t="s">
        <v>145</v>
      </c>
      <c r="D1030" s="247"/>
      <c r="E1030" s="247"/>
      <c r="F1030" s="247"/>
      <c r="G1030" s="247"/>
      <c r="H1030" s="247"/>
      <c r="I1030" s="247"/>
      <c r="J1030" s="247"/>
      <c r="K1030" s="247"/>
      <c r="L1030" s="247"/>
      <c r="M1030" s="247"/>
      <c r="N1030" s="247"/>
      <c r="O1030" s="247"/>
      <c r="P1030" s="247"/>
      <c r="Q1030" s="247">
        <f>Q1029</f>
        <v>12</v>
      </c>
      <c r="R1030" s="247"/>
      <c r="S1030" s="247"/>
      <c r="T1030" s="247"/>
      <c r="U1030" s="247"/>
      <c r="V1030" s="247"/>
      <c r="W1030" s="247"/>
      <c r="X1030" s="247"/>
      <c r="Y1030" s="247"/>
      <c r="Z1030" s="247"/>
      <c r="AA1030" s="247"/>
      <c r="AB1030" s="247"/>
      <c r="AC1030" s="247"/>
      <c r="AD1030" s="247"/>
      <c r="AE1030" s="354">
        <f>AE1029</f>
        <v>0</v>
      </c>
      <c r="AF1030" s="354">
        <f t="shared" ref="AF1030" si="3056">AF1029</f>
        <v>0</v>
      </c>
      <c r="AG1030" s="354">
        <f t="shared" ref="AG1030" si="3057">AG1029</f>
        <v>0</v>
      </c>
      <c r="AH1030" s="354">
        <f t="shared" ref="AH1030" si="3058">AH1029</f>
        <v>0</v>
      </c>
      <c r="AI1030" s="354">
        <f t="shared" ref="AI1030" si="3059">AI1029</f>
        <v>0</v>
      </c>
      <c r="AJ1030" s="354">
        <f t="shared" ref="AJ1030" si="3060">AJ1029</f>
        <v>0</v>
      </c>
      <c r="AK1030" s="354">
        <f t="shared" ref="AK1030" si="3061">AK1029</f>
        <v>0</v>
      </c>
      <c r="AL1030" s="354">
        <f t="shared" ref="AL1030" si="3062">AL1029</f>
        <v>0</v>
      </c>
      <c r="AM1030" s="354">
        <f t="shared" ref="AM1030" si="3063">AM1029</f>
        <v>0</v>
      </c>
      <c r="AN1030" s="354">
        <f t="shared" ref="AN1030" si="3064">AN1029</f>
        <v>0</v>
      </c>
      <c r="AO1030" s="354">
        <f t="shared" ref="AO1030" si="3065">AO1029</f>
        <v>0</v>
      </c>
      <c r="AP1030" s="354">
        <f t="shared" ref="AP1030" si="3066">AP1029</f>
        <v>0</v>
      </c>
      <c r="AQ1030" s="354">
        <f t="shared" ref="AQ1030" si="3067">AQ1029</f>
        <v>0</v>
      </c>
      <c r="AR1030" s="354">
        <f t="shared" ref="AR1030" si="3068">AR1029</f>
        <v>0</v>
      </c>
      <c r="AS1030" s="249"/>
    </row>
    <row r="1031" spans="1:46" ht="15" hidden="1" customHeight="1" outlineLevel="1">
      <c r="A1031" s="456"/>
      <c r="B1031" s="266"/>
      <c r="C1031" s="257"/>
      <c r="D1031" s="243"/>
      <c r="E1031" s="243"/>
      <c r="F1031" s="243"/>
      <c r="G1031" s="243"/>
      <c r="H1031" s="243"/>
      <c r="I1031" s="243"/>
      <c r="J1031" s="243"/>
      <c r="K1031" s="243"/>
      <c r="L1031" s="243"/>
      <c r="M1031" s="243"/>
      <c r="N1031" s="243"/>
      <c r="O1031" s="243"/>
      <c r="P1031" s="243"/>
      <c r="Q1031" s="243"/>
      <c r="R1031" s="243"/>
      <c r="S1031" s="243"/>
      <c r="T1031" s="243"/>
      <c r="U1031" s="243"/>
      <c r="V1031" s="243"/>
      <c r="W1031" s="243"/>
      <c r="X1031" s="243"/>
      <c r="Y1031" s="243"/>
      <c r="Z1031" s="243"/>
      <c r="AA1031" s="243"/>
      <c r="AB1031" s="243"/>
      <c r="AC1031" s="243"/>
      <c r="AD1031" s="243"/>
      <c r="AE1031" s="365"/>
      <c r="AF1031" s="365"/>
      <c r="AG1031" s="355"/>
      <c r="AH1031" s="355"/>
      <c r="AI1031" s="355"/>
      <c r="AJ1031" s="355"/>
      <c r="AK1031" s="355"/>
      <c r="AL1031" s="355"/>
      <c r="AM1031" s="355"/>
      <c r="AN1031" s="355"/>
      <c r="AO1031" s="355"/>
      <c r="AP1031" s="355"/>
      <c r="AQ1031" s="355"/>
      <c r="AR1031" s="355"/>
      <c r="AS1031" s="258"/>
    </row>
    <row r="1032" spans="1:46" ht="15" hidden="1" customHeight="1" outlineLevel="1">
      <c r="A1032" s="456">
        <v>13</v>
      </c>
      <c r="B1032" s="371" t="s">
        <v>982</v>
      </c>
      <c r="C1032" s="243" t="s">
        <v>22</v>
      </c>
      <c r="D1032" s="247"/>
      <c r="E1032" s="247"/>
      <c r="F1032" s="247"/>
      <c r="G1032" s="247"/>
      <c r="H1032" s="247"/>
      <c r="I1032" s="247"/>
      <c r="J1032" s="247"/>
      <c r="K1032" s="247"/>
      <c r="L1032" s="247"/>
      <c r="M1032" s="247"/>
      <c r="N1032" s="247"/>
      <c r="O1032" s="247"/>
      <c r="P1032" s="247"/>
      <c r="Q1032" s="247">
        <v>12</v>
      </c>
      <c r="R1032" s="247"/>
      <c r="S1032" s="247"/>
      <c r="T1032" s="247"/>
      <c r="U1032" s="247"/>
      <c r="V1032" s="247"/>
      <c r="W1032" s="247"/>
      <c r="X1032" s="247"/>
      <c r="Y1032" s="247"/>
      <c r="Z1032" s="247"/>
      <c r="AA1032" s="247"/>
      <c r="AB1032" s="247"/>
      <c r="AC1032" s="247"/>
      <c r="AD1032" s="247"/>
      <c r="AE1032" s="353"/>
      <c r="AF1032" s="358"/>
      <c r="AG1032" s="358"/>
      <c r="AH1032" s="358"/>
      <c r="AI1032" s="358"/>
      <c r="AJ1032" s="358"/>
      <c r="AK1032" s="358"/>
      <c r="AL1032" s="358"/>
      <c r="AM1032" s="358"/>
      <c r="AN1032" s="358"/>
      <c r="AO1032" s="358"/>
      <c r="AP1032" s="358"/>
      <c r="AQ1032" s="358"/>
      <c r="AR1032" s="358"/>
      <c r="AS1032" s="248">
        <f>SUM(AE1032:AR1032)</f>
        <v>0</v>
      </c>
    </row>
    <row r="1033" spans="1:46" ht="15" hidden="1" customHeight="1" outlineLevel="1">
      <c r="A1033" s="456"/>
      <c r="B1033" s="246" t="s">
        <v>960</v>
      </c>
      <c r="C1033" s="243" t="s">
        <v>145</v>
      </c>
      <c r="D1033" s="247"/>
      <c r="E1033" s="247"/>
      <c r="F1033" s="247"/>
      <c r="G1033" s="247"/>
      <c r="H1033" s="247"/>
      <c r="I1033" s="247"/>
      <c r="J1033" s="247"/>
      <c r="K1033" s="247"/>
      <c r="L1033" s="247"/>
      <c r="M1033" s="247"/>
      <c r="N1033" s="247"/>
      <c r="O1033" s="247"/>
      <c r="P1033" s="247"/>
      <c r="Q1033" s="247">
        <f>Q1032</f>
        <v>12</v>
      </c>
      <c r="R1033" s="247"/>
      <c r="S1033" s="247"/>
      <c r="T1033" s="247"/>
      <c r="U1033" s="247"/>
      <c r="V1033" s="247"/>
      <c r="W1033" s="247"/>
      <c r="X1033" s="247"/>
      <c r="Y1033" s="247"/>
      <c r="Z1033" s="247"/>
      <c r="AA1033" s="247"/>
      <c r="AB1033" s="247"/>
      <c r="AC1033" s="247"/>
      <c r="AD1033" s="247"/>
      <c r="AE1033" s="354">
        <f>AE1032</f>
        <v>0</v>
      </c>
      <c r="AF1033" s="354">
        <f t="shared" ref="AF1033" si="3069">AF1032</f>
        <v>0</v>
      </c>
      <c r="AG1033" s="354">
        <f t="shared" ref="AG1033" si="3070">AG1032</f>
        <v>0</v>
      </c>
      <c r="AH1033" s="354">
        <f t="shared" ref="AH1033" si="3071">AH1032</f>
        <v>0</v>
      </c>
      <c r="AI1033" s="354">
        <f t="shared" ref="AI1033" si="3072">AI1032</f>
        <v>0</v>
      </c>
      <c r="AJ1033" s="354">
        <f t="shared" ref="AJ1033" si="3073">AJ1032</f>
        <v>0</v>
      </c>
      <c r="AK1033" s="354">
        <f t="shared" ref="AK1033" si="3074">AK1032</f>
        <v>0</v>
      </c>
      <c r="AL1033" s="354">
        <f t="shared" ref="AL1033" si="3075">AL1032</f>
        <v>0</v>
      </c>
      <c r="AM1033" s="354">
        <f t="shared" ref="AM1033" si="3076">AM1032</f>
        <v>0</v>
      </c>
      <c r="AN1033" s="354">
        <f t="shared" ref="AN1033" si="3077">AN1032</f>
        <v>0</v>
      </c>
      <c r="AO1033" s="354">
        <f t="shared" ref="AO1033" si="3078">AO1032</f>
        <v>0</v>
      </c>
      <c r="AP1033" s="354">
        <f t="shared" ref="AP1033" si="3079">AP1032</f>
        <v>0</v>
      </c>
      <c r="AQ1033" s="354">
        <f t="shared" ref="AQ1033" si="3080">AQ1032</f>
        <v>0</v>
      </c>
      <c r="AR1033" s="354">
        <f t="shared" ref="AR1033" si="3081">AR1032</f>
        <v>0</v>
      </c>
      <c r="AS1033" s="258"/>
    </row>
    <row r="1034" spans="1:46" ht="15" hidden="1" customHeight="1" outlineLevel="1">
      <c r="A1034" s="456"/>
      <c r="B1034" s="266"/>
      <c r="C1034" s="257"/>
      <c r="D1034" s="243"/>
      <c r="E1034" s="243"/>
      <c r="F1034" s="243"/>
      <c r="G1034" s="243"/>
      <c r="H1034" s="243"/>
      <c r="I1034" s="243"/>
      <c r="J1034" s="243"/>
      <c r="K1034" s="243"/>
      <c r="L1034" s="243"/>
      <c r="M1034" s="243"/>
      <c r="N1034" s="243"/>
      <c r="O1034" s="243"/>
      <c r="P1034" s="243"/>
      <c r="Q1034" s="243"/>
      <c r="R1034" s="243"/>
      <c r="S1034" s="243"/>
      <c r="T1034" s="243"/>
      <c r="U1034" s="243"/>
      <c r="V1034" s="243"/>
      <c r="W1034" s="243"/>
      <c r="X1034" s="243"/>
      <c r="Y1034" s="243"/>
      <c r="Z1034" s="243"/>
      <c r="AA1034" s="243"/>
      <c r="AB1034" s="243"/>
      <c r="AC1034" s="243"/>
      <c r="AD1034" s="243"/>
      <c r="AE1034" s="355"/>
      <c r="AF1034" s="355"/>
      <c r="AG1034" s="355"/>
      <c r="AH1034" s="355"/>
      <c r="AI1034" s="355"/>
      <c r="AJ1034" s="355"/>
      <c r="AK1034" s="355"/>
      <c r="AL1034" s="355"/>
      <c r="AM1034" s="355"/>
      <c r="AN1034" s="355"/>
      <c r="AO1034" s="355"/>
      <c r="AP1034" s="355"/>
      <c r="AQ1034" s="355"/>
      <c r="AR1034" s="355"/>
      <c r="AS1034" s="258"/>
    </row>
    <row r="1035" spans="1:46" ht="15" hidden="1" customHeight="1" outlineLevel="1">
      <c r="A1035" s="456"/>
      <c r="B1035" s="240" t="s">
        <v>102</v>
      </c>
      <c r="C1035" s="241"/>
      <c r="D1035" s="242"/>
      <c r="E1035" s="242"/>
      <c r="F1035" s="242"/>
      <c r="G1035" s="242"/>
      <c r="H1035" s="242"/>
      <c r="I1035" s="242"/>
      <c r="J1035" s="242"/>
      <c r="K1035" s="242"/>
      <c r="L1035" s="242"/>
      <c r="M1035" s="242"/>
      <c r="N1035" s="242"/>
      <c r="O1035" s="242"/>
      <c r="P1035" s="242"/>
      <c r="Q1035" s="242"/>
      <c r="R1035" s="242"/>
      <c r="S1035" s="241"/>
      <c r="T1035" s="241"/>
      <c r="U1035" s="241"/>
      <c r="V1035" s="241"/>
      <c r="W1035" s="241"/>
      <c r="X1035" s="241"/>
      <c r="Y1035" s="241"/>
      <c r="Z1035" s="241"/>
      <c r="AA1035" s="241"/>
      <c r="AB1035" s="241"/>
      <c r="AC1035" s="241"/>
      <c r="AD1035" s="241"/>
      <c r="AE1035" s="357"/>
      <c r="AF1035" s="357"/>
      <c r="AG1035" s="357"/>
      <c r="AH1035" s="357"/>
      <c r="AI1035" s="357"/>
      <c r="AJ1035" s="357"/>
      <c r="AK1035" s="357"/>
      <c r="AL1035" s="357"/>
      <c r="AM1035" s="357"/>
      <c r="AN1035" s="357"/>
      <c r="AO1035" s="357"/>
      <c r="AP1035" s="357"/>
      <c r="AQ1035" s="357"/>
      <c r="AR1035" s="357"/>
      <c r="AS1035" s="244"/>
    </row>
    <row r="1036" spans="1:46" ht="15" hidden="1" customHeight="1" outlineLevel="1">
      <c r="A1036" s="456">
        <v>14</v>
      </c>
      <c r="B1036" s="266" t="s">
        <v>103</v>
      </c>
      <c r="C1036" s="243" t="s">
        <v>22</v>
      </c>
      <c r="D1036" s="247"/>
      <c r="E1036" s="247"/>
      <c r="F1036" s="247"/>
      <c r="G1036" s="247"/>
      <c r="H1036" s="247"/>
      <c r="I1036" s="247"/>
      <c r="J1036" s="247"/>
      <c r="K1036" s="247"/>
      <c r="L1036" s="247"/>
      <c r="M1036" s="247"/>
      <c r="N1036" s="247"/>
      <c r="O1036" s="247"/>
      <c r="P1036" s="247"/>
      <c r="Q1036" s="247">
        <v>12</v>
      </c>
      <c r="R1036" s="247"/>
      <c r="S1036" s="247"/>
      <c r="T1036" s="247"/>
      <c r="U1036" s="247"/>
      <c r="V1036" s="247"/>
      <c r="W1036" s="247"/>
      <c r="X1036" s="247"/>
      <c r="Y1036" s="247"/>
      <c r="Z1036" s="247"/>
      <c r="AA1036" s="247"/>
      <c r="AB1036" s="247"/>
      <c r="AC1036" s="247"/>
      <c r="AD1036" s="247"/>
      <c r="AE1036" s="353"/>
      <c r="AF1036" s="353"/>
      <c r="AG1036" s="353"/>
      <c r="AH1036" s="353"/>
      <c r="AI1036" s="353"/>
      <c r="AJ1036" s="353"/>
      <c r="AK1036" s="353"/>
      <c r="AL1036" s="353"/>
      <c r="AM1036" s="353"/>
      <c r="AN1036" s="353"/>
      <c r="AO1036" s="353"/>
      <c r="AP1036" s="353"/>
      <c r="AQ1036" s="353"/>
      <c r="AR1036" s="353"/>
      <c r="AS1036" s="248">
        <f>SUM(AE1036:AR1036)</f>
        <v>0</v>
      </c>
    </row>
    <row r="1037" spans="1:46" ht="15" hidden="1" customHeight="1" outlineLevel="1">
      <c r="A1037" s="456"/>
      <c r="B1037" s="246" t="s">
        <v>960</v>
      </c>
      <c r="C1037" s="243" t="s">
        <v>145</v>
      </c>
      <c r="D1037" s="247"/>
      <c r="E1037" s="247"/>
      <c r="F1037" s="247"/>
      <c r="G1037" s="247"/>
      <c r="H1037" s="247"/>
      <c r="I1037" s="247"/>
      <c r="J1037" s="247"/>
      <c r="K1037" s="247"/>
      <c r="L1037" s="247"/>
      <c r="M1037" s="247"/>
      <c r="N1037" s="247"/>
      <c r="O1037" s="247"/>
      <c r="P1037" s="247"/>
      <c r="Q1037" s="247">
        <f>Q1036</f>
        <v>12</v>
      </c>
      <c r="R1037" s="247"/>
      <c r="S1037" s="247"/>
      <c r="T1037" s="247"/>
      <c r="U1037" s="247"/>
      <c r="V1037" s="247"/>
      <c r="W1037" s="247"/>
      <c r="X1037" s="247"/>
      <c r="Y1037" s="247"/>
      <c r="Z1037" s="247"/>
      <c r="AA1037" s="247"/>
      <c r="AB1037" s="247"/>
      <c r="AC1037" s="247"/>
      <c r="AD1037" s="247"/>
      <c r="AE1037" s="354">
        <f>AE1036</f>
        <v>0</v>
      </c>
      <c r="AF1037" s="354">
        <f t="shared" ref="AF1037" si="3082">AF1036</f>
        <v>0</v>
      </c>
      <c r="AG1037" s="354">
        <f t="shared" ref="AG1037" si="3083">AG1036</f>
        <v>0</v>
      </c>
      <c r="AH1037" s="354">
        <f t="shared" ref="AH1037" si="3084">AH1036</f>
        <v>0</v>
      </c>
      <c r="AI1037" s="354">
        <f t="shared" ref="AI1037" si="3085">AI1036</f>
        <v>0</v>
      </c>
      <c r="AJ1037" s="354">
        <f t="shared" ref="AJ1037" si="3086">AJ1036</f>
        <v>0</v>
      </c>
      <c r="AK1037" s="354">
        <f t="shared" ref="AK1037" si="3087">AK1036</f>
        <v>0</v>
      </c>
      <c r="AL1037" s="354">
        <f t="shared" ref="AL1037" si="3088">AL1036</f>
        <v>0</v>
      </c>
      <c r="AM1037" s="354">
        <f t="shared" ref="AM1037" si="3089">AM1036</f>
        <v>0</v>
      </c>
      <c r="AN1037" s="354">
        <f t="shared" ref="AN1037" si="3090">AN1036</f>
        <v>0</v>
      </c>
      <c r="AO1037" s="354">
        <f t="shared" ref="AO1037" si="3091">AO1036</f>
        <v>0</v>
      </c>
      <c r="AP1037" s="354">
        <f t="shared" ref="AP1037" si="3092">AP1036</f>
        <v>0</v>
      </c>
      <c r="AQ1037" s="354">
        <f t="shared" ref="AQ1037" si="3093">AQ1036</f>
        <v>0</v>
      </c>
      <c r="AR1037" s="354">
        <f t="shared" ref="AR1037" si="3094">AR1036</f>
        <v>0</v>
      </c>
      <c r="AS1037" s="249"/>
    </row>
    <row r="1038" spans="1:46" ht="15" hidden="1" customHeight="1" outlineLevel="1">
      <c r="A1038" s="456"/>
      <c r="B1038" s="266"/>
      <c r="C1038" s="257"/>
      <c r="D1038" s="243"/>
      <c r="E1038" s="243"/>
      <c r="F1038" s="243"/>
      <c r="G1038" s="243"/>
      <c r="H1038" s="243"/>
      <c r="I1038" s="243"/>
      <c r="J1038" s="243"/>
      <c r="K1038" s="243"/>
      <c r="L1038" s="243"/>
      <c r="M1038" s="243"/>
      <c r="N1038" s="243"/>
      <c r="O1038" s="243"/>
      <c r="P1038" s="243"/>
      <c r="Q1038" s="406"/>
      <c r="R1038" s="243"/>
      <c r="S1038" s="243"/>
      <c r="T1038" s="243"/>
      <c r="U1038" s="243"/>
      <c r="V1038" s="243"/>
      <c r="W1038" s="243"/>
      <c r="X1038" s="243"/>
      <c r="Y1038" s="243"/>
      <c r="Z1038" s="243"/>
      <c r="AA1038" s="243"/>
      <c r="AB1038" s="243"/>
      <c r="AC1038" s="243"/>
      <c r="AD1038" s="243"/>
      <c r="AE1038" s="355"/>
      <c r="AF1038" s="355"/>
      <c r="AG1038" s="355"/>
      <c r="AH1038" s="355"/>
      <c r="AI1038" s="355"/>
      <c r="AJ1038" s="355"/>
      <c r="AK1038" s="355"/>
      <c r="AL1038" s="355"/>
      <c r="AM1038" s="355"/>
      <c r="AN1038" s="355"/>
      <c r="AO1038" s="355"/>
      <c r="AP1038" s="355"/>
      <c r="AQ1038" s="355"/>
      <c r="AR1038" s="355"/>
      <c r="AS1038" s="253"/>
      <c r="AT1038" s="535"/>
    </row>
    <row r="1039" spans="1:46" s="235" customFormat="1" ht="15.75" hidden="1" outlineLevel="1">
      <c r="A1039" s="456"/>
      <c r="B1039" s="240" t="s">
        <v>451</v>
      </c>
      <c r="C1039" s="243"/>
      <c r="D1039" s="243"/>
      <c r="E1039" s="243"/>
      <c r="F1039" s="243"/>
      <c r="G1039" s="243"/>
      <c r="H1039" s="243"/>
      <c r="I1039" s="243"/>
      <c r="J1039" s="243"/>
      <c r="K1039" s="243"/>
      <c r="L1039" s="243"/>
      <c r="M1039" s="243"/>
      <c r="N1039" s="243"/>
      <c r="O1039" s="243"/>
      <c r="P1039" s="243"/>
      <c r="Q1039" s="243"/>
      <c r="R1039" s="243"/>
      <c r="S1039" s="243"/>
      <c r="T1039" s="243"/>
      <c r="U1039" s="243"/>
      <c r="V1039" s="243"/>
      <c r="W1039" s="243"/>
      <c r="X1039" s="243"/>
      <c r="Y1039" s="243"/>
      <c r="Z1039" s="243"/>
      <c r="AA1039" s="243"/>
      <c r="AB1039" s="243"/>
      <c r="AC1039" s="243"/>
      <c r="AD1039" s="243"/>
      <c r="AE1039" s="355"/>
      <c r="AF1039" s="355"/>
      <c r="AG1039" s="355"/>
      <c r="AH1039" s="355"/>
      <c r="AI1039" s="355"/>
      <c r="AJ1039" s="355"/>
      <c r="AK1039" s="359"/>
      <c r="AL1039" s="359"/>
      <c r="AM1039" s="359"/>
      <c r="AN1039" s="359"/>
      <c r="AO1039" s="359"/>
      <c r="AP1039" s="359"/>
      <c r="AQ1039" s="359"/>
      <c r="AR1039" s="359"/>
      <c r="AS1039" s="445"/>
      <c r="AT1039" s="536"/>
    </row>
    <row r="1040" spans="1:46" hidden="1" outlineLevel="1">
      <c r="A1040" s="456">
        <v>15</v>
      </c>
      <c r="B1040" s="246" t="s">
        <v>456</v>
      </c>
      <c r="C1040" s="243" t="s">
        <v>22</v>
      </c>
      <c r="D1040" s="247"/>
      <c r="E1040" s="247"/>
      <c r="F1040" s="247"/>
      <c r="G1040" s="247"/>
      <c r="H1040" s="247"/>
      <c r="I1040" s="247"/>
      <c r="J1040" s="247"/>
      <c r="K1040" s="247"/>
      <c r="L1040" s="247"/>
      <c r="M1040" s="247"/>
      <c r="N1040" s="247"/>
      <c r="O1040" s="247"/>
      <c r="P1040" s="247"/>
      <c r="Q1040" s="247">
        <v>0</v>
      </c>
      <c r="R1040" s="247"/>
      <c r="S1040" s="247"/>
      <c r="T1040" s="247"/>
      <c r="U1040" s="247"/>
      <c r="V1040" s="247"/>
      <c r="W1040" s="247"/>
      <c r="X1040" s="247"/>
      <c r="Y1040" s="247"/>
      <c r="Z1040" s="247"/>
      <c r="AA1040" s="247"/>
      <c r="AB1040" s="247"/>
      <c r="AC1040" s="247"/>
      <c r="AD1040" s="247"/>
      <c r="AE1040" s="353"/>
      <c r="AF1040" s="353"/>
      <c r="AG1040" s="353"/>
      <c r="AH1040" s="353"/>
      <c r="AI1040" s="353"/>
      <c r="AJ1040" s="353"/>
      <c r="AK1040" s="353"/>
      <c r="AL1040" s="353"/>
      <c r="AM1040" s="353"/>
      <c r="AN1040" s="353"/>
      <c r="AO1040" s="353"/>
      <c r="AP1040" s="353"/>
      <c r="AQ1040" s="353"/>
      <c r="AR1040" s="353"/>
      <c r="AS1040" s="537">
        <f>SUM(AE1040:AR1040)</f>
        <v>0</v>
      </c>
      <c r="AT1040" s="535"/>
    </row>
    <row r="1041" spans="1:45" hidden="1" outlineLevel="1">
      <c r="A1041" s="456"/>
      <c r="B1041" s="246" t="s">
        <v>960</v>
      </c>
      <c r="C1041" s="243" t="s">
        <v>145</v>
      </c>
      <c r="D1041" s="247"/>
      <c r="E1041" s="247"/>
      <c r="F1041" s="247"/>
      <c r="G1041" s="247"/>
      <c r="H1041" s="247"/>
      <c r="I1041" s="247"/>
      <c r="J1041" s="247"/>
      <c r="K1041" s="247"/>
      <c r="L1041" s="247"/>
      <c r="M1041" s="247"/>
      <c r="N1041" s="247"/>
      <c r="O1041" s="247"/>
      <c r="P1041" s="247"/>
      <c r="Q1041" s="247">
        <f>Q1040</f>
        <v>0</v>
      </c>
      <c r="R1041" s="247"/>
      <c r="S1041" s="247"/>
      <c r="T1041" s="247"/>
      <c r="U1041" s="247"/>
      <c r="V1041" s="247"/>
      <c r="W1041" s="247"/>
      <c r="X1041" s="247"/>
      <c r="Y1041" s="247"/>
      <c r="Z1041" s="247"/>
      <c r="AA1041" s="247"/>
      <c r="AB1041" s="247"/>
      <c r="AC1041" s="247"/>
      <c r="AD1041" s="247"/>
      <c r="AE1041" s="354">
        <f>AE1040</f>
        <v>0</v>
      </c>
      <c r="AF1041" s="354">
        <f>AF1040</f>
        <v>0</v>
      </c>
      <c r="AG1041" s="354">
        <f t="shared" ref="AG1041:AR1041" si="3095">AG1040</f>
        <v>0</v>
      </c>
      <c r="AH1041" s="354">
        <f t="shared" si="3095"/>
        <v>0</v>
      </c>
      <c r="AI1041" s="354">
        <f t="shared" si="3095"/>
        <v>0</v>
      </c>
      <c r="AJ1041" s="354">
        <f>AJ1040</f>
        <v>0</v>
      </c>
      <c r="AK1041" s="354">
        <f t="shared" si="3095"/>
        <v>0</v>
      </c>
      <c r="AL1041" s="354">
        <f t="shared" si="3095"/>
        <v>0</v>
      </c>
      <c r="AM1041" s="354">
        <f t="shared" si="3095"/>
        <v>0</v>
      </c>
      <c r="AN1041" s="354">
        <f t="shared" si="3095"/>
        <v>0</v>
      </c>
      <c r="AO1041" s="354">
        <f t="shared" si="3095"/>
        <v>0</v>
      </c>
      <c r="AP1041" s="354">
        <f t="shared" si="3095"/>
        <v>0</v>
      </c>
      <c r="AQ1041" s="354">
        <f t="shared" si="3095"/>
        <v>0</v>
      </c>
      <c r="AR1041" s="354">
        <f t="shared" si="3095"/>
        <v>0</v>
      </c>
      <c r="AS1041" s="249"/>
    </row>
    <row r="1042" spans="1:45" hidden="1" outlineLevel="1">
      <c r="A1042" s="456"/>
      <c r="B1042" s="266"/>
      <c r="C1042" s="257"/>
      <c r="D1042" s="243"/>
      <c r="E1042" s="243"/>
      <c r="F1042" s="243"/>
      <c r="G1042" s="243"/>
      <c r="H1042" s="243"/>
      <c r="I1042" s="243"/>
      <c r="J1042" s="243"/>
      <c r="K1042" s="243"/>
      <c r="L1042" s="243"/>
      <c r="M1042" s="243"/>
      <c r="N1042" s="243"/>
      <c r="O1042" s="243"/>
      <c r="P1042" s="243"/>
      <c r="Q1042" s="243"/>
      <c r="R1042" s="243"/>
      <c r="S1042" s="243"/>
      <c r="T1042" s="243"/>
      <c r="U1042" s="243"/>
      <c r="V1042" s="243"/>
      <c r="W1042" s="243"/>
      <c r="X1042" s="243"/>
      <c r="Y1042" s="243"/>
      <c r="Z1042" s="243"/>
      <c r="AA1042" s="243"/>
      <c r="AB1042" s="243"/>
      <c r="AC1042" s="243"/>
      <c r="AD1042" s="243"/>
      <c r="AE1042" s="355"/>
      <c r="AF1042" s="355"/>
      <c r="AG1042" s="355"/>
      <c r="AH1042" s="355"/>
      <c r="AI1042" s="355"/>
      <c r="AJ1042" s="355"/>
      <c r="AK1042" s="355"/>
      <c r="AL1042" s="355"/>
      <c r="AM1042" s="355"/>
      <c r="AN1042" s="355"/>
      <c r="AO1042" s="355"/>
      <c r="AP1042" s="355"/>
      <c r="AQ1042" s="355"/>
      <c r="AR1042" s="355"/>
      <c r="AS1042" s="258"/>
    </row>
    <row r="1043" spans="1:45" s="235" customFormat="1" hidden="1" outlineLevel="1">
      <c r="A1043" s="456">
        <v>16</v>
      </c>
      <c r="B1043" s="275" t="s">
        <v>452</v>
      </c>
      <c r="C1043" s="243" t="s">
        <v>22</v>
      </c>
      <c r="D1043" s="247"/>
      <c r="E1043" s="247"/>
      <c r="F1043" s="247"/>
      <c r="G1043" s="247"/>
      <c r="H1043" s="247"/>
      <c r="I1043" s="247"/>
      <c r="J1043" s="247"/>
      <c r="K1043" s="247"/>
      <c r="L1043" s="247"/>
      <c r="M1043" s="247"/>
      <c r="N1043" s="247"/>
      <c r="O1043" s="247"/>
      <c r="P1043" s="247"/>
      <c r="Q1043" s="247">
        <v>0</v>
      </c>
      <c r="R1043" s="247"/>
      <c r="S1043" s="247"/>
      <c r="T1043" s="247"/>
      <c r="U1043" s="247"/>
      <c r="V1043" s="247"/>
      <c r="W1043" s="247"/>
      <c r="X1043" s="247"/>
      <c r="Y1043" s="247"/>
      <c r="Z1043" s="247"/>
      <c r="AA1043" s="247"/>
      <c r="AB1043" s="247"/>
      <c r="AC1043" s="247"/>
      <c r="AD1043" s="247"/>
      <c r="AE1043" s="353"/>
      <c r="AF1043" s="353"/>
      <c r="AG1043" s="353"/>
      <c r="AH1043" s="353"/>
      <c r="AI1043" s="353"/>
      <c r="AJ1043" s="353"/>
      <c r="AK1043" s="353"/>
      <c r="AL1043" s="353"/>
      <c r="AM1043" s="353"/>
      <c r="AN1043" s="353"/>
      <c r="AO1043" s="353"/>
      <c r="AP1043" s="353"/>
      <c r="AQ1043" s="353"/>
      <c r="AR1043" s="353"/>
      <c r="AS1043" s="248">
        <f>SUM(AE1043:AR1043)</f>
        <v>0</v>
      </c>
    </row>
    <row r="1044" spans="1:45" s="235" customFormat="1" hidden="1" outlineLevel="1">
      <c r="A1044" s="456"/>
      <c r="B1044" s="246" t="s">
        <v>960</v>
      </c>
      <c r="C1044" s="243" t="s">
        <v>145</v>
      </c>
      <c r="D1044" s="247"/>
      <c r="E1044" s="247"/>
      <c r="F1044" s="247"/>
      <c r="G1044" s="247"/>
      <c r="H1044" s="247"/>
      <c r="I1044" s="247"/>
      <c r="J1044" s="247"/>
      <c r="K1044" s="247"/>
      <c r="L1044" s="247"/>
      <c r="M1044" s="247"/>
      <c r="N1044" s="247"/>
      <c r="O1044" s="247"/>
      <c r="P1044" s="247"/>
      <c r="Q1044" s="247">
        <f>Q1043</f>
        <v>0</v>
      </c>
      <c r="R1044" s="247"/>
      <c r="S1044" s="247"/>
      <c r="T1044" s="247"/>
      <c r="U1044" s="247"/>
      <c r="V1044" s="247"/>
      <c r="W1044" s="247"/>
      <c r="X1044" s="247"/>
      <c r="Y1044" s="247"/>
      <c r="Z1044" s="247"/>
      <c r="AA1044" s="247"/>
      <c r="AB1044" s="247"/>
      <c r="AC1044" s="247"/>
      <c r="AD1044" s="247"/>
      <c r="AE1044" s="354">
        <f>AE1043</f>
        <v>0</v>
      </c>
      <c r="AF1044" s="354">
        <f t="shared" ref="AF1044:AQ1044" si="3096">AF1043</f>
        <v>0</v>
      </c>
      <c r="AG1044" s="354">
        <f t="shared" si="3096"/>
        <v>0</v>
      </c>
      <c r="AH1044" s="354">
        <f t="shared" si="3096"/>
        <v>0</v>
      </c>
      <c r="AI1044" s="354">
        <f t="shared" si="3096"/>
        <v>0</v>
      </c>
      <c r="AJ1044" s="354">
        <f t="shared" si="3096"/>
        <v>0</v>
      </c>
      <c r="AK1044" s="354">
        <f t="shared" si="3096"/>
        <v>0</v>
      </c>
      <c r="AL1044" s="354">
        <f t="shared" si="3096"/>
        <v>0</v>
      </c>
      <c r="AM1044" s="354">
        <f t="shared" si="3096"/>
        <v>0</v>
      </c>
      <c r="AN1044" s="354">
        <f t="shared" si="3096"/>
        <v>0</v>
      </c>
      <c r="AO1044" s="354">
        <f t="shared" si="3096"/>
        <v>0</v>
      </c>
      <c r="AP1044" s="354">
        <f t="shared" si="3096"/>
        <v>0</v>
      </c>
      <c r="AQ1044" s="354">
        <f t="shared" si="3096"/>
        <v>0</v>
      </c>
      <c r="AR1044" s="354">
        <f>AR1043</f>
        <v>0</v>
      </c>
      <c r="AS1044" s="249"/>
    </row>
    <row r="1045" spans="1:45" s="235" customFormat="1" hidden="1" outlineLevel="1">
      <c r="A1045" s="456"/>
      <c r="B1045" s="275"/>
      <c r="C1045" s="243"/>
      <c r="D1045" s="243"/>
      <c r="E1045" s="243"/>
      <c r="F1045" s="243"/>
      <c r="G1045" s="243"/>
      <c r="H1045" s="243"/>
      <c r="I1045" s="243"/>
      <c r="J1045" s="243"/>
      <c r="K1045" s="243"/>
      <c r="L1045" s="243"/>
      <c r="M1045" s="243"/>
      <c r="N1045" s="243"/>
      <c r="O1045" s="243"/>
      <c r="P1045" s="243"/>
      <c r="Q1045" s="243"/>
      <c r="R1045" s="243"/>
      <c r="S1045" s="243"/>
      <c r="T1045" s="243"/>
      <c r="U1045" s="243"/>
      <c r="V1045" s="243"/>
      <c r="W1045" s="243"/>
      <c r="X1045" s="243"/>
      <c r="Y1045" s="243"/>
      <c r="Z1045" s="243"/>
      <c r="AA1045" s="243"/>
      <c r="AB1045" s="243"/>
      <c r="AC1045" s="243"/>
      <c r="AD1045" s="243"/>
      <c r="AE1045" s="355"/>
      <c r="AF1045" s="355"/>
      <c r="AG1045" s="355"/>
      <c r="AH1045" s="355"/>
      <c r="AI1045" s="355"/>
      <c r="AJ1045" s="355"/>
      <c r="AK1045" s="359"/>
      <c r="AL1045" s="359"/>
      <c r="AM1045" s="359"/>
      <c r="AN1045" s="359"/>
      <c r="AO1045" s="359"/>
      <c r="AP1045" s="359"/>
      <c r="AQ1045" s="359"/>
      <c r="AR1045" s="359"/>
      <c r="AS1045" s="264"/>
    </row>
    <row r="1046" spans="1:45" ht="15.75" hidden="1" outlineLevel="1">
      <c r="A1046" s="456"/>
      <c r="B1046" s="447" t="s">
        <v>457</v>
      </c>
      <c r="C1046" s="271"/>
      <c r="D1046" s="242"/>
      <c r="E1046" s="241"/>
      <c r="F1046" s="241"/>
      <c r="G1046" s="241"/>
      <c r="H1046" s="241"/>
      <c r="I1046" s="241"/>
      <c r="J1046" s="241"/>
      <c r="K1046" s="241"/>
      <c r="L1046" s="241"/>
      <c r="M1046" s="241"/>
      <c r="N1046" s="241"/>
      <c r="O1046" s="241"/>
      <c r="P1046" s="241"/>
      <c r="Q1046" s="242"/>
      <c r="R1046" s="241"/>
      <c r="S1046" s="241"/>
      <c r="T1046" s="241"/>
      <c r="U1046" s="241"/>
      <c r="V1046" s="241"/>
      <c r="W1046" s="241"/>
      <c r="X1046" s="241"/>
      <c r="Y1046" s="241"/>
      <c r="Z1046" s="241"/>
      <c r="AA1046" s="241"/>
      <c r="AB1046" s="241"/>
      <c r="AC1046" s="241"/>
      <c r="AD1046" s="241"/>
      <c r="AE1046" s="357"/>
      <c r="AF1046" s="357"/>
      <c r="AG1046" s="357"/>
      <c r="AH1046" s="357"/>
      <c r="AI1046" s="357"/>
      <c r="AJ1046" s="357"/>
      <c r="AK1046" s="357"/>
      <c r="AL1046" s="357"/>
      <c r="AM1046" s="357"/>
      <c r="AN1046" s="357"/>
      <c r="AO1046" s="357"/>
      <c r="AP1046" s="357"/>
      <c r="AQ1046" s="357"/>
      <c r="AR1046" s="357"/>
      <c r="AS1046" s="244"/>
    </row>
    <row r="1047" spans="1:45" hidden="1" outlineLevel="1">
      <c r="A1047" s="456">
        <v>17</v>
      </c>
      <c r="B1047" s="371" t="s">
        <v>107</v>
      </c>
      <c r="C1047" s="243" t="s">
        <v>22</v>
      </c>
      <c r="D1047" s="247"/>
      <c r="E1047" s="247"/>
      <c r="F1047" s="247"/>
      <c r="G1047" s="247"/>
      <c r="H1047" s="247"/>
      <c r="I1047" s="247"/>
      <c r="J1047" s="247"/>
      <c r="K1047" s="247"/>
      <c r="L1047" s="247"/>
      <c r="M1047" s="247"/>
      <c r="N1047" s="247"/>
      <c r="O1047" s="247"/>
      <c r="P1047" s="247"/>
      <c r="Q1047" s="247">
        <v>12</v>
      </c>
      <c r="R1047" s="247"/>
      <c r="S1047" s="247"/>
      <c r="T1047" s="247"/>
      <c r="U1047" s="247"/>
      <c r="V1047" s="247"/>
      <c r="W1047" s="247"/>
      <c r="X1047" s="247"/>
      <c r="Y1047" s="247"/>
      <c r="Z1047" s="247"/>
      <c r="AA1047" s="247"/>
      <c r="AB1047" s="247"/>
      <c r="AC1047" s="247"/>
      <c r="AD1047" s="247"/>
      <c r="AE1047" s="369"/>
      <c r="AF1047" s="353"/>
      <c r="AG1047" s="353"/>
      <c r="AH1047" s="353"/>
      <c r="AI1047" s="353"/>
      <c r="AJ1047" s="353"/>
      <c r="AK1047" s="353"/>
      <c r="AL1047" s="358"/>
      <c r="AM1047" s="358"/>
      <c r="AN1047" s="358"/>
      <c r="AO1047" s="358"/>
      <c r="AP1047" s="358"/>
      <c r="AQ1047" s="358"/>
      <c r="AR1047" s="358"/>
      <c r="AS1047" s="248">
        <f>SUM(AE1047:AR1047)</f>
        <v>0</v>
      </c>
    </row>
    <row r="1048" spans="1:45" hidden="1" outlineLevel="1">
      <c r="A1048" s="456"/>
      <c r="B1048" s="246" t="s">
        <v>960</v>
      </c>
      <c r="C1048" s="243" t="s">
        <v>145</v>
      </c>
      <c r="D1048" s="247"/>
      <c r="E1048" s="247"/>
      <c r="F1048" s="247"/>
      <c r="G1048" s="247"/>
      <c r="H1048" s="247"/>
      <c r="I1048" s="247"/>
      <c r="J1048" s="247"/>
      <c r="K1048" s="247"/>
      <c r="L1048" s="247"/>
      <c r="M1048" s="247"/>
      <c r="N1048" s="247"/>
      <c r="O1048" s="247"/>
      <c r="P1048" s="247"/>
      <c r="Q1048" s="247">
        <f>Q1047</f>
        <v>12</v>
      </c>
      <c r="R1048" s="247"/>
      <c r="S1048" s="247"/>
      <c r="T1048" s="247"/>
      <c r="U1048" s="247"/>
      <c r="V1048" s="247"/>
      <c r="W1048" s="247"/>
      <c r="X1048" s="247"/>
      <c r="Y1048" s="247"/>
      <c r="Z1048" s="247"/>
      <c r="AA1048" s="247"/>
      <c r="AB1048" s="247"/>
      <c r="AC1048" s="247"/>
      <c r="AD1048" s="247"/>
      <c r="AE1048" s="354">
        <f>AE1047</f>
        <v>0</v>
      </c>
      <c r="AF1048" s="354">
        <f t="shared" ref="AF1048:AR1048" si="3097">AF1047</f>
        <v>0</v>
      </c>
      <c r="AG1048" s="354">
        <f t="shared" si="3097"/>
        <v>0</v>
      </c>
      <c r="AH1048" s="354">
        <f t="shared" si="3097"/>
        <v>0</v>
      </c>
      <c r="AI1048" s="354">
        <f t="shared" si="3097"/>
        <v>0</v>
      </c>
      <c r="AJ1048" s="354">
        <f t="shared" si="3097"/>
        <v>0</v>
      </c>
      <c r="AK1048" s="354">
        <f t="shared" si="3097"/>
        <v>0</v>
      </c>
      <c r="AL1048" s="354">
        <f t="shared" si="3097"/>
        <v>0</v>
      </c>
      <c r="AM1048" s="354">
        <f t="shared" si="3097"/>
        <v>0</v>
      </c>
      <c r="AN1048" s="354">
        <f t="shared" si="3097"/>
        <v>0</v>
      </c>
      <c r="AO1048" s="354">
        <f t="shared" si="3097"/>
        <v>0</v>
      </c>
      <c r="AP1048" s="354">
        <f t="shared" si="3097"/>
        <v>0</v>
      </c>
      <c r="AQ1048" s="354">
        <f t="shared" si="3097"/>
        <v>0</v>
      </c>
      <c r="AR1048" s="354">
        <f t="shared" si="3097"/>
        <v>0</v>
      </c>
      <c r="AS1048" s="258"/>
    </row>
    <row r="1049" spans="1:45" hidden="1" outlineLevel="1">
      <c r="A1049" s="456"/>
      <c r="B1049" s="246"/>
      <c r="C1049" s="243"/>
      <c r="D1049" s="243"/>
      <c r="E1049" s="243"/>
      <c r="F1049" s="243"/>
      <c r="G1049" s="243"/>
      <c r="H1049" s="243"/>
      <c r="I1049" s="243"/>
      <c r="J1049" s="243"/>
      <c r="K1049" s="243"/>
      <c r="L1049" s="243"/>
      <c r="M1049" s="243"/>
      <c r="N1049" s="243"/>
      <c r="O1049" s="243"/>
      <c r="P1049" s="243"/>
      <c r="Q1049" s="243"/>
      <c r="R1049" s="243"/>
      <c r="S1049" s="243"/>
      <c r="T1049" s="243"/>
      <c r="U1049" s="243"/>
      <c r="V1049" s="243"/>
      <c r="W1049" s="243"/>
      <c r="X1049" s="243"/>
      <c r="Y1049" s="243"/>
      <c r="Z1049" s="243"/>
      <c r="AA1049" s="243"/>
      <c r="AB1049" s="243"/>
      <c r="AC1049" s="243"/>
      <c r="AD1049" s="243"/>
      <c r="AE1049" s="365"/>
      <c r="AF1049" s="368"/>
      <c r="AG1049" s="368"/>
      <c r="AH1049" s="368"/>
      <c r="AI1049" s="368"/>
      <c r="AJ1049" s="368"/>
      <c r="AK1049" s="368"/>
      <c r="AL1049" s="368"/>
      <c r="AM1049" s="368"/>
      <c r="AN1049" s="368"/>
      <c r="AO1049" s="368"/>
      <c r="AP1049" s="368"/>
      <c r="AQ1049" s="368"/>
      <c r="AR1049" s="368"/>
      <c r="AS1049" s="258"/>
    </row>
    <row r="1050" spans="1:45" hidden="1" outlineLevel="1">
      <c r="A1050" s="456">
        <v>18</v>
      </c>
      <c r="B1050" s="371" t="s">
        <v>104</v>
      </c>
      <c r="C1050" s="243" t="s">
        <v>22</v>
      </c>
      <c r="D1050" s="247"/>
      <c r="E1050" s="247"/>
      <c r="F1050" s="247"/>
      <c r="G1050" s="247"/>
      <c r="H1050" s="247"/>
      <c r="I1050" s="247"/>
      <c r="J1050" s="247"/>
      <c r="K1050" s="247"/>
      <c r="L1050" s="247"/>
      <c r="M1050" s="247"/>
      <c r="N1050" s="247"/>
      <c r="O1050" s="247"/>
      <c r="P1050" s="247"/>
      <c r="Q1050" s="247">
        <v>12</v>
      </c>
      <c r="R1050" s="247"/>
      <c r="S1050" s="247"/>
      <c r="T1050" s="247"/>
      <c r="U1050" s="247"/>
      <c r="V1050" s="247"/>
      <c r="W1050" s="247"/>
      <c r="X1050" s="247"/>
      <c r="Y1050" s="247"/>
      <c r="Z1050" s="247"/>
      <c r="AA1050" s="247"/>
      <c r="AB1050" s="247"/>
      <c r="AC1050" s="247"/>
      <c r="AD1050" s="247"/>
      <c r="AE1050" s="369"/>
      <c r="AF1050" s="353"/>
      <c r="AG1050" s="353"/>
      <c r="AH1050" s="353"/>
      <c r="AI1050" s="353"/>
      <c r="AJ1050" s="353"/>
      <c r="AK1050" s="353"/>
      <c r="AL1050" s="358"/>
      <c r="AM1050" s="358"/>
      <c r="AN1050" s="358"/>
      <c r="AO1050" s="358"/>
      <c r="AP1050" s="358"/>
      <c r="AQ1050" s="358"/>
      <c r="AR1050" s="358"/>
      <c r="AS1050" s="248">
        <f>SUM(AE1050:AR1050)</f>
        <v>0</v>
      </c>
    </row>
    <row r="1051" spans="1:45" hidden="1" outlineLevel="1">
      <c r="A1051" s="456"/>
      <c r="B1051" s="246" t="s">
        <v>960</v>
      </c>
      <c r="C1051" s="243" t="s">
        <v>145</v>
      </c>
      <c r="D1051" s="247"/>
      <c r="E1051" s="247"/>
      <c r="F1051" s="247"/>
      <c r="G1051" s="247"/>
      <c r="H1051" s="247"/>
      <c r="I1051" s="247"/>
      <c r="J1051" s="247"/>
      <c r="K1051" s="247"/>
      <c r="L1051" s="247"/>
      <c r="M1051" s="247"/>
      <c r="N1051" s="247"/>
      <c r="O1051" s="247"/>
      <c r="P1051" s="247"/>
      <c r="Q1051" s="247">
        <f>Q1050</f>
        <v>12</v>
      </c>
      <c r="R1051" s="247"/>
      <c r="S1051" s="247"/>
      <c r="T1051" s="247"/>
      <c r="U1051" s="247"/>
      <c r="V1051" s="247"/>
      <c r="W1051" s="247"/>
      <c r="X1051" s="247"/>
      <c r="Y1051" s="247"/>
      <c r="Z1051" s="247"/>
      <c r="AA1051" s="247"/>
      <c r="AB1051" s="247"/>
      <c r="AC1051" s="247"/>
      <c r="AD1051" s="247"/>
      <c r="AE1051" s="354">
        <f>AE1050</f>
        <v>0</v>
      </c>
      <c r="AF1051" s="354">
        <f t="shared" ref="AF1051:AR1051" si="3098">AF1050</f>
        <v>0</v>
      </c>
      <c r="AG1051" s="354">
        <f t="shared" si="3098"/>
        <v>0</v>
      </c>
      <c r="AH1051" s="354">
        <f t="shared" si="3098"/>
        <v>0</v>
      </c>
      <c r="AI1051" s="354">
        <f t="shared" si="3098"/>
        <v>0</v>
      </c>
      <c r="AJ1051" s="354">
        <f t="shared" si="3098"/>
        <v>0</v>
      </c>
      <c r="AK1051" s="354">
        <f t="shared" si="3098"/>
        <v>0</v>
      </c>
      <c r="AL1051" s="354">
        <f t="shared" si="3098"/>
        <v>0</v>
      </c>
      <c r="AM1051" s="354">
        <f t="shared" si="3098"/>
        <v>0</v>
      </c>
      <c r="AN1051" s="354">
        <f t="shared" si="3098"/>
        <v>0</v>
      </c>
      <c r="AO1051" s="354">
        <f t="shared" si="3098"/>
        <v>0</v>
      </c>
      <c r="AP1051" s="354">
        <f t="shared" si="3098"/>
        <v>0</v>
      </c>
      <c r="AQ1051" s="354">
        <f t="shared" si="3098"/>
        <v>0</v>
      </c>
      <c r="AR1051" s="354">
        <f t="shared" si="3098"/>
        <v>0</v>
      </c>
      <c r="AS1051" s="258"/>
    </row>
    <row r="1052" spans="1:45" hidden="1" outlineLevel="1">
      <c r="A1052" s="456"/>
      <c r="B1052" s="273"/>
      <c r="C1052" s="243"/>
      <c r="D1052" s="243"/>
      <c r="E1052" s="243"/>
      <c r="F1052" s="243"/>
      <c r="G1052" s="243"/>
      <c r="H1052" s="243"/>
      <c r="I1052" s="243"/>
      <c r="J1052" s="243"/>
      <c r="K1052" s="243"/>
      <c r="L1052" s="243"/>
      <c r="M1052" s="243"/>
      <c r="N1052" s="243"/>
      <c r="O1052" s="243"/>
      <c r="P1052" s="243"/>
      <c r="Q1052" s="243"/>
      <c r="R1052" s="243"/>
      <c r="S1052" s="243"/>
      <c r="T1052" s="243"/>
      <c r="U1052" s="243"/>
      <c r="V1052" s="243"/>
      <c r="W1052" s="243"/>
      <c r="X1052" s="243"/>
      <c r="Y1052" s="243"/>
      <c r="Z1052" s="243"/>
      <c r="AA1052" s="243"/>
      <c r="AB1052" s="243"/>
      <c r="AC1052" s="243"/>
      <c r="AD1052" s="243"/>
      <c r="AE1052" s="366"/>
      <c r="AF1052" s="367"/>
      <c r="AG1052" s="367"/>
      <c r="AH1052" s="367"/>
      <c r="AI1052" s="367"/>
      <c r="AJ1052" s="367"/>
      <c r="AK1052" s="367"/>
      <c r="AL1052" s="367"/>
      <c r="AM1052" s="367"/>
      <c r="AN1052" s="367"/>
      <c r="AO1052" s="367"/>
      <c r="AP1052" s="367"/>
      <c r="AQ1052" s="367"/>
      <c r="AR1052" s="367"/>
      <c r="AS1052" s="249"/>
    </row>
    <row r="1053" spans="1:45" hidden="1" outlineLevel="1">
      <c r="A1053" s="456">
        <v>19</v>
      </c>
      <c r="B1053" s="371" t="s">
        <v>106</v>
      </c>
      <c r="C1053" s="243" t="s">
        <v>22</v>
      </c>
      <c r="D1053" s="247"/>
      <c r="E1053" s="247"/>
      <c r="F1053" s="247"/>
      <c r="G1053" s="247"/>
      <c r="H1053" s="247"/>
      <c r="I1053" s="247"/>
      <c r="J1053" s="247"/>
      <c r="K1053" s="247"/>
      <c r="L1053" s="247"/>
      <c r="M1053" s="247"/>
      <c r="N1053" s="247"/>
      <c r="O1053" s="247"/>
      <c r="P1053" s="247"/>
      <c r="Q1053" s="247">
        <v>12</v>
      </c>
      <c r="R1053" s="247"/>
      <c r="S1053" s="247"/>
      <c r="T1053" s="247"/>
      <c r="U1053" s="247"/>
      <c r="V1053" s="247"/>
      <c r="W1053" s="247"/>
      <c r="X1053" s="247"/>
      <c r="Y1053" s="247"/>
      <c r="Z1053" s="247"/>
      <c r="AA1053" s="247"/>
      <c r="AB1053" s="247"/>
      <c r="AC1053" s="247"/>
      <c r="AD1053" s="247"/>
      <c r="AE1053" s="369"/>
      <c r="AF1053" s="353"/>
      <c r="AG1053" s="353"/>
      <c r="AH1053" s="353"/>
      <c r="AI1053" s="353"/>
      <c r="AJ1053" s="353"/>
      <c r="AK1053" s="353"/>
      <c r="AL1053" s="358"/>
      <c r="AM1053" s="358"/>
      <c r="AN1053" s="358"/>
      <c r="AO1053" s="358"/>
      <c r="AP1053" s="358"/>
      <c r="AQ1053" s="358"/>
      <c r="AR1053" s="358"/>
      <c r="AS1053" s="248">
        <f>SUM(AE1053:AR1053)</f>
        <v>0</v>
      </c>
    </row>
    <row r="1054" spans="1:45" hidden="1" outlineLevel="1">
      <c r="A1054" s="456"/>
      <c r="B1054" s="246" t="s">
        <v>960</v>
      </c>
      <c r="C1054" s="243" t="s">
        <v>145</v>
      </c>
      <c r="D1054" s="247"/>
      <c r="E1054" s="247"/>
      <c r="F1054" s="247"/>
      <c r="G1054" s="247"/>
      <c r="H1054" s="247"/>
      <c r="I1054" s="247"/>
      <c r="J1054" s="247"/>
      <c r="K1054" s="247"/>
      <c r="L1054" s="247"/>
      <c r="M1054" s="247"/>
      <c r="N1054" s="247"/>
      <c r="O1054" s="247"/>
      <c r="P1054" s="247"/>
      <c r="Q1054" s="247">
        <f>Q1053</f>
        <v>12</v>
      </c>
      <c r="R1054" s="247"/>
      <c r="S1054" s="247"/>
      <c r="T1054" s="247"/>
      <c r="U1054" s="247"/>
      <c r="V1054" s="247"/>
      <c r="W1054" s="247"/>
      <c r="X1054" s="247"/>
      <c r="Y1054" s="247"/>
      <c r="Z1054" s="247"/>
      <c r="AA1054" s="247"/>
      <c r="AB1054" s="247"/>
      <c r="AC1054" s="247"/>
      <c r="AD1054" s="247"/>
      <c r="AE1054" s="354">
        <f>AE1053</f>
        <v>0</v>
      </c>
      <c r="AF1054" s="354">
        <f t="shared" ref="AF1054:AR1054" si="3099">AF1053</f>
        <v>0</v>
      </c>
      <c r="AG1054" s="354">
        <f t="shared" si="3099"/>
        <v>0</v>
      </c>
      <c r="AH1054" s="354">
        <f t="shared" si="3099"/>
        <v>0</v>
      </c>
      <c r="AI1054" s="354">
        <f t="shared" si="3099"/>
        <v>0</v>
      </c>
      <c r="AJ1054" s="354">
        <f t="shared" si="3099"/>
        <v>0</v>
      </c>
      <c r="AK1054" s="354">
        <f t="shared" si="3099"/>
        <v>0</v>
      </c>
      <c r="AL1054" s="354">
        <f t="shared" si="3099"/>
        <v>0</v>
      </c>
      <c r="AM1054" s="354">
        <f t="shared" si="3099"/>
        <v>0</v>
      </c>
      <c r="AN1054" s="354">
        <f t="shared" si="3099"/>
        <v>0</v>
      </c>
      <c r="AO1054" s="354">
        <f t="shared" si="3099"/>
        <v>0</v>
      </c>
      <c r="AP1054" s="354">
        <f t="shared" si="3099"/>
        <v>0</v>
      </c>
      <c r="AQ1054" s="354">
        <f t="shared" si="3099"/>
        <v>0</v>
      </c>
      <c r="AR1054" s="354">
        <f t="shared" si="3099"/>
        <v>0</v>
      </c>
      <c r="AS1054" s="249"/>
    </row>
    <row r="1055" spans="1:45" hidden="1" outlineLevel="1">
      <c r="A1055" s="456"/>
      <c r="B1055" s="273"/>
      <c r="C1055" s="243"/>
      <c r="D1055" s="243"/>
      <c r="E1055" s="243"/>
      <c r="F1055" s="243"/>
      <c r="G1055" s="243"/>
      <c r="H1055" s="243"/>
      <c r="I1055" s="243"/>
      <c r="J1055" s="243"/>
      <c r="K1055" s="243"/>
      <c r="L1055" s="243"/>
      <c r="M1055" s="243"/>
      <c r="N1055" s="243"/>
      <c r="O1055" s="243"/>
      <c r="P1055" s="243"/>
      <c r="Q1055" s="243"/>
      <c r="R1055" s="243"/>
      <c r="S1055" s="243"/>
      <c r="T1055" s="243"/>
      <c r="U1055" s="243"/>
      <c r="V1055" s="243"/>
      <c r="W1055" s="243"/>
      <c r="X1055" s="243"/>
      <c r="Y1055" s="243"/>
      <c r="Z1055" s="243"/>
      <c r="AA1055" s="243"/>
      <c r="AB1055" s="243"/>
      <c r="AC1055" s="243"/>
      <c r="AD1055" s="243"/>
      <c r="AE1055" s="355"/>
      <c r="AF1055" s="355"/>
      <c r="AG1055" s="355"/>
      <c r="AH1055" s="355"/>
      <c r="AI1055" s="355"/>
      <c r="AJ1055" s="355"/>
      <c r="AK1055" s="355"/>
      <c r="AL1055" s="355"/>
      <c r="AM1055" s="355"/>
      <c r="AN1055" s="355"/>
      <c r="AO1055" s="355"/>
      <c r="AP1055" s="355"/>
      <c r="AQ1055" s="355"/>
      <c r="AR1055" s="355"/>
      <c r="AS1055" s="258"/>
    </row>
    <row r="1056" spans="1:45" hidden="1" outlineLevel="1">
      <c r="A1056" s="456">
        <v>20</v>
      </c>
      <c r="B1056" s="371" t="s">
        <v>105</v>
      </c>
      <c r="C1056" s="243" t="s">
        <v>22</v>
      </c>
      <c r="D1056" s="247"/>
      <c r="E1056" s="247"/>
      <c r="F1056" s="247"/>
      <c r="G1056" s="247"/>
      <c r="H1056" s="247"/>
      <c r="I1056" s="247"/>
      <c r="J1056" s="247"/>
      <c r="K1056" s="247"/>
      <c r="L1056" s="247"/>
      <c r="M1056" s="247"/>
      <c r="N1056" s="247"/>
      <c r="O1056" s="247"/>
      <c r="P1056" s="247"/>
      <c r="Q1056" s="247">
        <v>12</v>
      </c>
      <c r="R1056" s="247"/>
      <c r="S1056" s="247"/>
      <c r="T1056" s="247"/>
      <c r="U1056" s="247"/>
      <c r="V1056" s="247"/>
      <c r="W1056" s="247"/>
      <c r="X1056" s="247"/>
      <c r="Y1056" s="247"/>
      <c r="Z1056" s="247"/>
      <c r="AA1056" s="247"/>
      <c r="AB1056" s="247"/>
      <c r="AC1056" s="247"/>
      <c r="AD1056" s="247"/>
      <c r="AE1056" s="369"/>
      <c r="AF1056" s="353"/>
      <c r="AG1056" s="353"/>
      <c r="AH1056" s="353"/>
      <c r="AI1056" s="353"/>
      <c r="AJ1056" s="353"/>
      <c r="AK1056" s="353"/>
      <c r="AL1056" s="358"/>
      <c r="AM1056" s="358"/>
      <c r="AN1056" s="358"/>
      <c r="AO1056" s="358"/>
      <c r="AP1056" s="358"/>
      <c r="AQ1056" s="358"/>
      <c r="AR1056" s="358"/>
      <c r="AS1056" s="248">
        <f>SUM(AE1056:AR1056)</f>
        <v>0</v>
      </c>
    </row>
    <row r="1057" spans="1:45" hidden="1" outlineLevel="1">
      <c r="A1057" s="456"/>
      <c r="B1057" s="246" t="s">
        <v>960</v>
      </c>
      <c r="C1057" s="243" t="s">
        <v>145</v>
      </c>
      <c r="D1057" s="247"/>
      <c r="E1057" s="247"/>
      <c r="F1057" s="247"/>
      <c r="G1057" s="247"/>
      <c r="H1057" s="247"/>
      <c r="I1057" s="247"/>
      <c r="J1057" s="247"/>
      <c r="K1057" s="247"/>
      <c r="L1057" s="247"/>
      <c r="M1057" s="247"/>
      <c r="N1057" s="247"/>
      <c r="O1057" s="247"/>
      <c r="P1057" s="247"/>
      <c r="Q1057" s="247">
        <f>Q1056</f>
        <v>12</v>
      </c>
      <c r="R1057" s="247"/>
      <c r="S1057" s="247"/>
      <c r="T1057" s="247"/>
      <c r="U1057" s="247"/>
      <c r="V1057" s="247"/>
      <c r="W1057" s="247"/>
      <c r="X1057" s="247"/>
      <c r="Y1057" s="247"/>
      <c r="Z1057" s="247"/>
      <c r="AA1057" s="247"/>
      <c r="AB1057" s="247"/>
      <c r="AC1057" s="247"/>
      <c r="AD1057" s="247"/>
      <c r="AE1057" s="354">
        <f t="shared" ref="AE1057:AR1057" si="3100">AE1056</f>
        <v>0</v>
      </c>
      <c r="AF1057" s="354">
        <f t="shared" si="3100"/>
        <v>0</v>
      </c>
      <c r="AG1057" s="354">
        <f t="shared" si="3100"/>
        <v>0</v>
      </c>
      <c r="AH1057" s="354">
        <f t="shared" si="3100"/>
        <v>0</v>
      </c>
      <c r="AI1057" s="354">
        <f t="shared" si="3100"/>
        <v>0</v>
      </c>
      <c r="AJ1057" s="354">
        <f t="shared" si="3100"/>
        <v>0</v>
      </c>
      <c r="AK1057" s="354">
        <f t="shared" si="3100"/>
        <v>0</v>
      </c>
      <c r="AL1057" s="354">
        <f t="shared" si="3100"/>
        <v>0</v>
      </c>
      <c r="AM1057" s="354">
        <f t="shared" si="3100"/>
        <v>0</v>
      </c>
      <c r="AN1057" s="354">
        <f t="shared" si="3100"/>
        <v>0</v>
      </c>
      <c r="AO1057" s="354">
        <f t="shared" si="3100"/>
        <v>0</v>
      </c>
      <c r="AP1057" s="354">
        <f t="shared" si="3100"/>
        <v>0</v>
      </c>
      <c r="AQ1057" s="354">
        <f t="shared" si="3100"/>
        <v>0</v>
      </c>
      <c r="AR1057" s="354">
        <f t="shared" si="3100"/>
        <v>0</v>
      </c>
      <c r="AS1057" s="258"/>
    </row>
    <row r="1058" spans="1:45" ht="15.75" hidden="1" outlineLevel="1">
      <c r="A1058" s="456"/>
      <c r="B1058" s="274"/>
      <c r="C1058" s="252"/>
      <c r="D1058" s="243"/>
      <c r="E1058" s="243"/>
      <c r="F1058" s="243"/>
      <c r="G1058" s="243"/>
      <c r="H1058" s="243"/>
      <c r="I1058" s="243"/>
      <c r="J1058" s="243"/>
      <c r="K1058" s="243"/>
      <c r="L1058" s="243"/>
      <c r="M1058" s="243"/>
      <c r="N1058" s="243"/>
      <c r="O1058" s="243"/>
      <c r="P1058" s="243"/>
      <c r="Q1058" s="252"/>
      <c r="R1058" s="243"/>
      <c r="S1058" s="243"/>
      <c r="T1058" s="243"/>
      <c r="U1058" s="243"/>
      <c r="V1058" s="243"/>
      <c r="W1058" s="243"/>
      <c r="X1058" s="243"/>
      <c r="Y1058" s="243"/>
      <c r="Z1058" s="243"/>
      <c r="AA1058" s="243"/>
      <c r="AB1058" s="243"/>
      <c r="AC1058" s="243"/>
      <c r="AD1058" s="243"/>
      <c r="AE1058" s="355"/>
      <c r="AF1058" s="355"/>
      <c r="AG1058" s="355"/>
      <c r="AH1058" s="355"/>
      <c r="AI1058" s="355"/>
      <c r="AJ1058" s="355"/>
      <c r="AK1058" s="355"/>
      <c r="AL1058" s="355"/>
      <c r="AM1058" s="355"/>
      <c r="AN1058" s="355"/>
      <c r="AO1058" s="355"/>
      <c r="AP1058" s="355"/>
      <c r="AQ1058" s="355"/>
      <c r="AR1058" s="355"/>
      <c r="AS1058" s="258"/>
    </row>
    <row r="1059" spans="1:45" ht="15.75" hidden="1" outlineLevel="1">
      <c r="A1059" s="456"/>
      <c r="B1059" s="446" t="s">
        <v>464</v>
      </c>
      <c r="C1059" s="243"/>
      <c r="D1059" s="243"/>
      <c r="E1059" s="243"/>
      <c r="F1059" s="243"/>
      <c r="G1059" s="243"/>
      <c r="H1059" s="243"/>
      <c r="I1059" s="243"/>
      <c r="J1059" s="243"/>
      <c r="K1059" s="243"/>
      <c r="L1059" s="243"/>
      <c r="M1059" s="243"/>
      <c r="N1059" s="243"/>
      <c r="O1059" s="243"/>
      <c r="P1059" s="243"/>
      <c r="Q1059" s="243"/>
      <c r="R1059" s="243"/>
      <c r="S1059" s="243"/>
      <c r="T1059" s="243"/>
      <c r="U1059" s="243"/>
      <c r="V1059" s="243"/>
      <c r="W1059" s="243"/>
      <c r="X1059" s="243"/>
      <c r="Y1059" s="243"/>
      <c r="Z1059" s="243"/>
      <c r="AA1059" s="243"/>
      <c r="AB1059" s="243"/>
      <c r="AC1059" s="243"/>
      <c r="AD1059" s="243"/>
      <c r="AE1059" s="365"/>
      <c r="AF1059" s="368"/>
      <c r="AG1059" s="368"/>
      <c r="AH1059" s="368"/>
      <c r="AI1059" s="368"/>
      <c r="AJ1059" s="368"/>
      <c r="AK1059" s="368"/>
      <c r="AL1059" s="368"/>
      <c r="AM1059" s="368"/>
      <c r="AN1059" s="368"/>
      <c r="AO1059" s="368"/>
      <c r="AP1059" s="368"/>
      <c r="AQ1059" s="368"/>
      <c r="AR1059" s="368"/>
      <c r="AS1059" s="258"/>
    </row>
    <row r="1060" spans="1:45" ht="15.75" hidden="1" outlineLevel="1">
      <c r="A1060" s="456"/>
      <c r="B1060" s="435" t="s">
        <v>460</v>
      </c>
      <c r="C1060" s="243"/>
      <c r="D1060" s="243"/>
      <c r="E1060" s="243"/>
      <c r="F1060" s="243"/>
      <c r="G1060" s="243"/>
      <c r="H1060" s="243"/>
      <c r="I1060" s="243"/>
      <c r="J1060" s="243"/>
      <c r="K1060" s="243"/>
      <c r="L1060" s="243"/>
      <c r="M1060" s="243"/>
      <c r="N1060" s="243"/>
      <c r="O1060" s="243"/>
      <c r="P1060" s="243"/>
      <c r="Q1060" s="243"/>
      <c r="R1060" s="243"/>
      <c r="S1060" s="243"/>
      <c r="T1060" s="243"/>
      <c r="U1060" s="243"/>
      <c r="V1060" s="243"/>
      <c r="W1060" s="243"/>
      <c r="X1060" s="243"/>
      <c r="Y1060" s="243"/>
      <c r="Z1060" s="243"/>
      <c r="AA1060" s="243"/>
      <c r="AB1060" s="243"/>
      <c r="AC1060" s="243"/>
      <c r="AD1060" s="243"/>
      <c r="AE1060" s="365"/>
      <c r="AF1060" s="368"/>
      <c r="AG1060" s="368"/>
      <c r="AH1060" s="368"/>
      <c r="AI1060" s="368"/>
      <c r="AJ1060" s="368"/>
      <c r="AK1060" s="368"/>
      <c r="AL1060" s="368"/>
      <c r="AM1060" s="368"/>
      <c r="AN1060" s="368"/>
      <c r="AO1060" s="368"/>
      <c r="AP1060" s="368"/>
      <c r="AQ1060" s="368"/>
      <c r="AR1060" s="368"/>
      <c r="AS1060" s="258"/>
    </row>
    <row r="1061" spans="1:45" ht="15" hidden="1" customHeight="1" outlineLevel="1">
      <c r="A1061" s="456">
        <v>21</v>
      </c>
      <c r="B1061" s="371" t="s">
        <v>996</v>
      </c>
      <c r="C1061" s="243" t="s">
        <v>22</v>
      </c>
      <c r="D1061" s="247"/>
      <c r="E1061" s="247"/>
      <c r="F1061" s="247"/>
      <c r="G1061" s="247"/>
      <c r="H1061" s="247"/>
      <c r="I1061" s="247"/>
      <c r="J1061" s="247"/>
      <c r="K1061" s="247"/>
      <c r="L1061" s="247"/>
      <c r="M1061" s="247"/>
      <c r="N1061" s="247"/>
      <c r="O1061" s="247"/>
      <c r="P1061" s="247"/>
      <c r="Q1061" s="243"/>
      <c r="R1061" s="247"/>
      <c r="S1061" s="247"/>
      <c r="T1061" s="247"/>
      <c r="U1061" s="247"/>
      <c r="V1061" s="247"/>
      <c r="W1061" s="247"/>
      <c r="X1061" s="247"/>
      <c r="Y1061" s="247"/>
      <c r="Z1061" s="247"/>
      <c r="AA1061" s="247"/>
      <c r="AB1061" s="247"/>
      <c r="AC1061" s="247"/>
      <c r="AD1061" s="247"/>
      <c r="AE1061" s="353"/>
      <c r="AF1061" s="353"/>
      <c r="AG1061" s="353"/>
      <c r="AH1061" s="353"/>
      <c r="AI1061" s="353"/>
      <c r="AJ1061" s="353"/>
      <c r="AK1061" s="353"/>
      <c r="AL1061" s="353"/>
      <c r="AM1061" s="353"/>
      <c r="AN1061" s="353"/>
      <c r="AO1061" s="353"/>
      <c r="AP1061" s="353"/>
      <c r="AQ1061" s="353"/>
      <c r="AR1061" s="353"/>
      <c r="AS1061" s="248">
        <f>SUM(AE1061:AR1061)</f>
        <v>0</v>
      </c>
    </row>
    <row r="1062" spans="1:45" ht="15" hidden="1" customHeight="1" outlineLevel="1">
      <c r="A1062" s="456"/>
      <c r="B1062" s="246" t="s">
        <v>960</v>
      </c>
      <c r="C1062" s="243" t="s">
        <v>145</v>
      </c>
      <c r="D1062" s="247"/>
      <c r="E1062" s="247"/>
      <c r="F1062" s="247"/>
      <c r="G1062" s="247"/>
      <c r="H1062" s="247"/>
      <c r="I1062" s="247"/>
      <c r="J1062" s="247"/>
      <c r="K1062" s="247"/>
      <c r="L1062" s="247"/>
      <c r="M1062" s="247"/>
      <c r="N1062" s="247"/>
      <c r="O1062" s="247"/>
      <c r="P1062" s="247"/>
      <c r="Q1062" s="243"/>
      <c r="R1062" s="247"/>
      <c r="S1062" s="247"/>
      <c r="T1062" s="247"/>
      <c r="U1062" s="247"/>
      <c r="V1062" s="247"/>
      <c r="W1062" s="247"/>
      <c r="X1062" s="247"/>
      <c r="Y1062" s="247"/>
      <c r="Z1062" s="247"/>
      <c r="AA1062" s="247"/>
      <c r="AB1062" s="247"/>
      <c r="AC1062" s="247"/>
      <c r="AD1062" s="247"/>
      <c r="AE1062" s="354">
        <f>AE1061</f>
        <v>0</v>
      </c>
      <c r="AF1062" s="354">
        <f t="shared" ref="AF1062" si="3101">AF1061</f>
        <v>0</v>
      </c>
      <c r="AG1062" s="354">
        <f t="shared" ref="AG1062" si="3102">AG1061</f>
        <v>0</v>
      </c>
      <c r="AH1062" s="354">
        <f t="shared" ref="AH1062" si="3103">AH1061</f>
        <v>0</v>
      </c>
      <c r="AI1062" s="354">
        <f t="shared" ref="AI1062" si="3104">AI1061</f>
        <v>0</v>
      </c>
      <c r="AJ1062" s="354">
        <f t="shared" ref="AJ1062" si="3105">AJ1061</f>
        <v>0</v>
      </c>
      <c r="AK1062" s="354">
        <f t="shared" ref="AK1062" si="3106">AK1061</f>
        <v>0</v>
      </c>
      <c r="AL1062" s="354">
        <f t="shared" ref="AL1062" si="3107">AL1061</f>
        <v>0</v>
      </c>
      <c r="AM1062" s="354">
        <f t="shared" ref="AM1062" si="3108">AM1061</f>
        <v>0</v>
      </c>
      <c r="AN1062" s="354">
        <f t="shared" ref="AN1062" si="3109">AN1061</f>
        <v>0</v>
      </c>
      <c r="AO1062" s="354">
        <f t="shared" ref="AO1062" si="3110">AO1061</f>
        <v>0</v>
      </c>
      <c r="AP1062" s="354">
        <f t="shared" ref="AP1062" si="3111">AP1061</f>
        <v>0</v>
      </c>
      <c r="AQ1062" s="354">
        <f t="shared" ref="AQ1062" si="3112">AQ1061</f>
        <v>0</v>
      </c>
      <c r="AR1062" s="354">
        <f t="shared" ref="AR1062" si="3113">AR1061</f>
        <v>0</v>
      </c>
      <c r="AS1062" s="258"/>
    </row>
    <row r="1063" spans="1:45" ht="15" hidden="1" customHeight="1" outlineLevel="1">
      <c r="A1063" s="456"/>
      <c r="B1063" s="246"/>
      <c r="C1063" s="243"/>
      <c r="D1063" s="243"/>
      <c r="E1063" s="243"/>
      <c r="F1063" s="243"/>
      <c r="G1063" s="243"/>
      <c r="H1063" s="243"/>
      <c r="I1063" s="243"/>
      <c r="J1063" s="243"/>
      <c r="K1063" s="243"/>
      <c r="L1063" s="243"/>
      <c r="M1063" s="243"/>
      <c r="N1063" s="243"/>
      <c r="O1063" s="243"/>
      <c r="P1063" s="243"/>
      <c r="Q1063" s="243"/>
      <c r="R1063" s="243"/>
      <c r="S1063" s="243"/>
      <c r="T1063" s="243"/>
      <c r="U1063" s="243"/>
      <c r="V1063" s="243"/>
      <c r="W1063" s="243"/>
      <c r="X1063" s="243"/>
      <c r="Y1063" s="243"/>
      <c r="Z1063" s="243"/>
      <c r="AA1063" s="243"/>
      <c r="AB1063" s="243"/>
      <c r="AC1063" s="243"/>
      <c r="AD1063" s="243"/>
      <c r="AE1063" s="365"/>
      <c r="AF1063" s="368"/>
      <c r="AG1063" s="368"/>
      <c r="AH1063" s="368"/>
      <c r="AI1063" s="368"/>
      <c r="AJ1063" s="368"/>
      <c r="AK1063" s="368"/>
      <c r="AL1063" s="368"/>
      <c r="AM1063" s="368"/>
      <c r="AN1063" s="368"/>
      <c r="AO1063" s="368"/>
      <c r="AP1063" s="368"/>
      <c r="AQ1063" s="368"/>
      <c r="AR1063" s="368"/>
      <c r="AS1063" s="258"/>
    </row>
    <row r="1064" spans="1:45" ht="15" hidden="1" customHeight="1" outlineLevel="1">
      <c r="A1064" s="456">
        <v>22</v>
      </c>
      <c r="B1064" s="371" t="s">
        <v>997</v>
      </c>
      <c r="C1064" s="243" t="s">
        <v>22</v>
      </c>
      <c r="D1064" s="247"/>
      <c r="E1064" s="247"/>
      <c r="F1064" s="247"/>
      <c r="G1064" s="247"/>
      <c r="H1064" s="247"/>
      <c r="I1064" s="247"/>
      <c r="J1064" s="247"/>
      <c r="K1064" s="247"/>
      <c r="L1064" s="247"/>
      <c r="M1064" s="247"/>
      <c r="N1064" s="247"/>
      <c r="O1064" s="247"/>
      <c r="P1064" s="247"/>
      <c r="Q1064" s="243"/>
      <c r="R1064" s="247"/>
      <c r="S1064" s="247"/>
      <c r="T1064" s="247"/>
      <c r="U1064" s="247"/>
      <c r="V1064" s="247"/>
      <c r="W1064" s="247"/>
      <c r="X1064" s="247"/>
      <c r="Y1064" s="247"/>
      <c r="Z1064" s="247"/>
      <c r="AA1064" s="247"/>
      <c r="AB1064" s="247"/>
      <c r="AC1064" s="247"/>
      <c r="AD1064" s="247"/>
      <c r="AE1064" s="353"/>
      <c r="AF1064" s="353"/>
      <c r="AG1064" s="353"/>
      <c r="AH1064" s="353"/>
      <c r="AI1064" s="353"/>
      <c r="AJ1064" s="353"/>
      <c r="AK1064" s="353"/>
      <c r="AL1064" s="353"/>
      <c r="AM1064" s="353"/>
      <c r="AN1064" s="353"/>
      <c r="AO1064" s="353"/>
      <c r="AP1064" s="353"/>
      <c r="AQ1064" s="353"/>
      <c r="AR1064" s="353"/>
      <c r="AS1064" s="248">
        <f>SUM(AE1064:AR1064)</f>
        <v>0</v>
      </c>
    </row>
    <row r="1065" spans="1:45" ht="15" hidden="1" customHeight="1" outlineLevel="1">
      <c r="A1065" s="456"/>
      <c r="B1065" s="246" t="s">
        <v>960</v>
      </c>
      <c r="C1065" s="243" t="s">
        <v>145</v>
      </c>
      <c r="D1065" s="247"/>
      <c r="E1065" s="247"/>
      <c r="F1065" s="247"/>
      <c r="G1065" s="247"/>
      <c r="H1065" s="247"/>
      <c r="I1065" s="247"/>
      <c r="J1065" s="247"/>
      <c r="K1065" s="247"/>
      <c r="L1065" s="247"/>
      <c r="M1065" s="247"/>
      <c r="N1065" s="247"/>
      <c r="O1065" s="247"/>
      <c r="P1065" s="247"/>
      <c r="Q1065" s="243"/>
      <c r="R1065" s="247"/>
      <c r="S1065" s="247"/>
      <c r="T1065" s="247"/>
      <c r="U1065" s="247"/>
      <c r="V1065" s="247"/>
      <c r="W1065" s="247"/>
      <c r="X1065" s="247"/>
      <c r="Y1065" s="247"/>
      <c r="Z1065" s="247"/>
      <c r="AA1065" s="247"/>
      <c r="AB1065" s="247"/>
      <c r="AC1065" s="247"/>
      <c r="AD1065" s="247"/>
      <c r="AE1065" s="354">
        <f>AE1064</f>
        <v>0</v>
      </c>
      <c r="AF1065" s="354">
        <f t="shared" ref="AF1065" si="3114">AF1064</f>
        <v>0</v>
      </c>
      <c r="AG1065" s="354">
        <f t="shared" ref="AG1065" si="3115">AG1064</f>
        <v>0</v>
      </c>
      <c r="AH1065" s="354">
        <f t="shared" ref="AH1065" si="3116">AH1064</f>
        <v>0</v>
      </c>
      <c r="AI1065" s="354">
        <f t="shared" ref="AI1065" si="3117">AI1064</f>
        <v>0</v>
      </c>
      <c r="AJ1065" s="354">
        <f t="shared" ref="AJ1065" si="3118">AJ1064</f>
        <v>0</v>
      </c>
      <c r="AK1065" s="354">
        <f t="shared" ref="AK1065" si="3119">AK1064</f>
        <v>0</v>
      </c>
      <c r="AL1065" s="354">
        <f t="shared" ref="AL1065" si="3120">AL1064</f>
        <v>0</v>
      </c>
      <c r="AM1065" s="354">
        <f t="shared" ref="AM1065" si="3121">AM1064</f>
        <v>0</v>
      </c>
      <c r="AN1065" s="354">
        <f t="shared" ref="AN1065" si="3122">AN1064</f>
        <v>0</v>
      </c>
      <c r="AO1065" s="354">
        <f t="shared" ref="AO1065" si="3123">AO1064</f>
        <v>0</v>
      </c>
      <c r="AP1065" s="354">
        <f t="shared" ref="AP1065" si="3124">AP1064</f>
        <v>0</v>
      </c>
      <c r="AQ1065" s="354">
        <f t="shared" ref="AQ1065" si="3125">AQ1064</f>
        <v>0</v>
      </c>
      <c r="AR1065" s="354">
        <f t="shared" ref="AR1065" si="3126">AR1064</f>
        <v>0</v>
      </c>
      <c r="AS1065" s="258"/>
    </row>
    <row r="1066" spans="1:45" ht="15" hidden="1" customHeight="1" outlineLevel="1">
      <c r="A1066" s="456"/>
      <c r="B1066" s="246"/>
      <c r="C1066" s="243"/>
      <c r="D1066" s="243"/>
      <c r="E1066" s="243"/>
      <c r="F1066" s="243"/>
      <c r="G1066" s="243"/>
      <c r="H1066" s="243"/>
      <c r="I1066" s="243"/>
      <c r="J1066" s="243"/>
      <c r="K1066" s="243"/>
      <c r="L1066" s="243"/>
      <c r="M1066" s="243"/>
      <c r="N1066" s="243"/>
      <c r="O1066" s="243"/>
      <c r="P1066" s="243"/>
      <c r="Q1066" s="243"/>
      <c r="R1066" s="243"/>
      <c r="S1066" s="243"/>
      <c r="T1066" s="243"/>
      <c r="U1066" s="243"/>
      <c r="V1066" s="243"/>
      <c r="W1066" s="243"/>
      <c r="X1066" s="243"/>
      <c r="Y1066" s="243"/>
      <c r="Z1066" s="243"/>
      <c r="AA1066" s="243"/>
      <c r="AB1066" s="243"/>
      <c r="AC1066" s="243"/>
      <c r="AD1066" s="243"/>
      <c r="AE1066" s="365"/>
      <c r="AF1066" s="368"/>
      <c r="AG1066" s="368"/>
      <c r="AH1066" s="368"/>
      <c r="AI1066" s="368"/>
      <c r="AJ1066" s="368"/>
      <c r="AK1066" s="368"/>
      <c r="AL1066" s="368"/>
      <c r="AM1066" s="368"/>
      <c r="AN1066" s="368"/>
      <c r="AO1066" s="368"/>
      <c r="AP1066" s="368"/>
      <c r="AQ1066" s="368"/>
      <c r="AR1066" s="368"/>
      <c r="AS1066" s="258"/>
    </row>
    <row r="1067" spans="1:45" ht="15" hidden="1" customHeight="1" outlineLevel="1">
      <c r="A1067" s="456">
        <v>23</v>
      </c>
      <c r="B1067" s="371" t="s">
        <v>998</v>
      </c>
      <c r="C1067" s="243" t="s">
        <v>22</v>
      </c>
      <c r="D1067" s="247"/>
      <c r="E1067" s="247"/>
      <c r="F1067" s="247"/>
      <c r="G1067" s="247"/>
      <c r="H1067" s="247"/>
      <c r="I1067" s="247"/>
      <c r="J1067" s="247"/>
      <c r="K1067" s="247"/>
      <c r="L1067" s="247"/>
      <c r="M1067" s="247"/>
      <c r="N1067" s="247"/>
      <c r="O1067" s="247"/>
      <c r="P1067" s="247"/>
      <c r="Q1067" s="243"/>
      <c r="R1067" s="247"/>
      <c r="S1067" s="247"/>
      <c r="T1067" s="247"/>
      <c r="U1067" s="247"/>
      <c r="V1067" s="247"/>
      <c r="W1067" s="247"/>
      <c r="X1067" s="247"/>
      <c r="Y1067" s="247"/>
      <c r="Z1067" s="247"/>
      <c r="AA1067" s="247"/>
      <c r="AB1067" s="247"/>
      <c r="AC1067" s="247"/>
      <c r="AD1067" s="247"/>
      <c r="AE1067" s="353"/>
      <c r="AF1067" s="353"/>
      <c r="AG1067" s="353"/>
      <c r="AH1067" s="353"/>
      <c r="AI1067" s="353"/>
      <c r="AJ1067" s="353"/>
      <c r="AK1067" s="353"/>
      <c r="AL1067" s="353"/>
      <c r="AM1067" s="353"/>
      <c r="AN1067" s="353"/>
      <c r="AO1067" s="353"/>
      <c r="AP1067" s="353"/>
      <c r="AQ1067" s="353"/>
      <c r="AR1067" s="353"/>
      <c r="AS1067" s="248">
        <f>SUM(AE1067:AR1067)</f>
        <v>0</v>
      </c>
    </row>
    <row r="1068" spans="1:45" ht="15" hidden="1" customHeight="1" outlineLevel="1">
      <c r="A1068" s="456"/>
      <c r="B1068" s="246" t="s">
        <v>960</v>
      </c>
      <c r="C1068" s="243" t="s">
        <v>145</v>
      </c>
      <c r="D1068" s="247"/>
      <c r="E1068" s="247"/>
      <c r="F1068" s="247"/>
      <c r="G1068" s="247"/>
      <c r="H1068" s="247"/>
      <c r="I1068" s="247"/>
      <c r="J1068" s="247"/>
      <c r="K1068" s="247"/>
      <c r="L1068" s="247"/>
      <c r="M1068" s="247"/>
      <c r="N1068" s="247"/>
      <c r="O1068" s="247"/>
      <c r="P1068" s="247"/>
      <c r="Q1068" s="243"/>
      <c r="R1068" s="247"/>
      <c r="S1068" s="247"/>
      <c r="T1068" s="247"/>
      <c r="U1068" s="247"/>
      <c r="V1068" s="247"/>
      <c r="W1068" s="247"/>
      <c r="X1068" s="247"/>
      <c r="Y1068" s="247"/>
      <c r="Z1068" s="247"/>
      <c r="AA1068" s="247"/>
      <c r="AB1068" s="247"/>
      <c r="AC1068" s="247"/>
      <c r="AD1068" s="247"/>
      <c r="AE1068" s="354">
        <f>AE1067</f>
        <v>0</v>
      </c>
      <c r="AF1068" s="354">
        <f t="shared" ref="AF1068" si="3127">AF1067</f>
        <v>0</v>
      </c>
      <c r="AG1068" s="354">
        <f t="shared" ref="AG1068" si="3128">AG1067</f>
        <v>0</v>
      </c>
      <c r="AH1068" s="354">
        <f t="shared" ref="AH1068" si="3129">AH1067</f>
        <v>0</v>
      </c>
      <c r="AI1068" s="354">
        <f t="shared" ref="AI1068" si="3130">AI1067</f>
        <v>0</v>
      </c>
      <c r="AJ1068" s="354">
        <f t="shared" ref="AJ1068" si="3131">AJ1067</f>
        <v>0</v>
      </c>
      <c r="AK1068" s="354">
        <f t="shared" ref="AK1068" si="3132">AK1067</f>
        <v>0</v>
      </c>
      <c r="AL1068" s="354">
        <f t="shared" ref="AL1068" si="3133">AL1067</f>
        <v>0</v>
      </c>
      <c r="AM1068" s="354">
        <f t="shared" ref="AM1068" si="3134">AM1067</f>
        <v>0</v>
      </c>
      <c r="AN1068" s="354">
        <f t="shared" ref="AN1068" si="3135">AN1067</f>
        <v>0</v>
      </c>
      <c r="AO1068" s="354">
        <f t="shared" ref="AO1068" si="3136">AO1067</f>
        <v>0</v>
      </c>
      <c r="AP1068" s="354">
        <f t="shared" ref="AP1068" si="3137">AP1067</f>
        <v>0</v>
      </c>
      <c r="AQ1068" s="354">
        <f t="shared" ref="AQ1068" si="3138">AQ1067</f>
        <v>0</v>
      </c>
      <c r="AR1068" s="354">
        <f t="shared" ref="AR1068" si="3139">AR1067</f>
        <v>0</v>
      </c>
      <c r="AS1068" s="258"/>
    </row>
    <row r="1069" spans="1:45" ht="15" hidden="1" customHeight="1" outlineLevel="1">
      <c r="A1069" s="456"/>
      <c r="B1069" s="373"/>
      <c r="C1069" s="243"/>
      <c r="D1069" s="243"/>
      <c r="E1069" s="243"/>
      <c r="F1069" s="243"/>
      <c r="G1069" s="243"/>
      <c r="H1069" s="243"/>
      <c r="I1069" s="243"/>
      <c r="J1069" s="243"/>
      <c r="K1069" s="243"/>
      <c r="L1069" s="243"/>
      <c r="M1069" s="243"/>
      <c r="N1069" s="243"/>
      <c r="O1069" s="243"/>
      <c r="P1069" s="243"/>
      <c r="Q1069" s="243"/>
      <c r="R1069" s="243"/>
      <c r="S1069" s="243"/>
      <c r="T1069" s="243"/>
      <c r="U1069" s="243"/>
      <c r="V1069" s="243"/>
      <c r="W1069" s="243"/>
      <c r="X1069" s="243"/>
      <c r="Y1069" s="243"/>
      <c r="Z1069" s="243"/>
      <c r="AA1069" s="243"/>
      <c r="AB1069" s="243"/>
      <c r="AC1069" s="243"/>
      <c r="AD1069" s="243"/>
      <c r="AE1069" s="365"/>
      <c r="AF1069" s="368"/>
      <c r="AG1069" s="368"/>
      <c r="AH1069" s="368"/>
      <c r="AI1069" s="368"/>
      <c r="AJ1069" s="368"/>
      <c r="AK1069" s="368"/>
      <c r="AL1069" s="368"/>
      <c r="AM1069" s="368"/>
      <c r="AN1069" s="368"/>
      <c r="AO1069" s="368"/>
      <c r="AP1069" s="368"/>
      <c r="AQ1069" s="368"/>
      <c r="AR1069" s="368"/>
      <c r="AS1069" s="258"/>
    </row>
    <row r="1070" spans="1:45" ht="15" hidden="1" customHeight="1" outlineLevel="1">
      <c r="A1070" s="456">
        <v>24</v>
      </c>
      <c r="B1070" s="371" t="s">
        <v>999</v>
      </c>
      <c r="C1070" s="243" t="s">
        <v>22</v>
      </c>
      <c r="D1070" s="247"/>
      <c r="E1070" s="247"/>
      <c r="F1070" s="247"/>
      <c r="G1070" s="247"/>
      <c r="H1070" s="247"/>
      <c r="I1070" s="247"/>
      <c r="J1070" s="247"/>
      <c r="K1070" s="247"/>
      <c r="L1070" s="247"/>
      <c r="M1070" s="247"/>
      <c r="N1070" s="247"/>
      <c r="O1070" s="247"/>
      <c r="P1070" s="247"/>
      <c r="Q1070" s="243"/>
      <c r="R1070" s="247"/>
      <c r="S1070" s="247"/>
      <c r="T1070" s="247"/>
      <c r="U1070" s="247"/>
      <c r="V1070" s="247"/>
      <c r="W1070" s="247"/>
      <c r="X1070" s="247"/>
      <c r="Y1070" s="247"/>
      <c r="Z1070" s="247"/>
      <c r="AA1070" s="247"/>
      <c r="AB1070" s="247"/>
      <c r="AC1070" s="247"/>
      <c r="AD1070" s="247"/>
      <c r="AE1070" s="353"/>
      <c r="AF1070" s="353"/>
      <c r="AG1070" s="353"/>
      <c r="AH1070" s="353"/>
      <c r="AI1070" s="353"/>
      <c r="AJ1070" s="353"/>
      <c r="AK1070" s="353"/>
      <c r="AL1070" s="353"/>
      <c r="AM1070" s="353"/>
      <c r="AN1070" s="353"/>
      <c r="AO1070" s="353"/>
      <c r="AP1070" s="353"/>
      <c r="AQ1070" s="353"/>
      <c r="AR1070" s="353"/>
      <c r="AS1070" s="248">
        <f>SUM(AE1070:AR1070)</f>
        <v>0</v>
      </c>
    </row>
    <row r="1071" spans="1:45" ht="15" hidden="1" customHeight="1" outlineLevel="1">
      <c r="A1071" s="456"/>
      <c r="B1071" s="246" t="s">
        <v>960</v>
      </c>
      <c r="C1071" s="243" t="s">
        <v>145</v>
      </c>
      <c r="D1071" s="247"/>
      <c r="E1071" s="247"/>
      <c r="F1071" s="247"/>
      <c r="G1071" s="247"/>
      <c r="H1071" s="247"/>
      <c r="I1071" s="247"/>
      <c r="J1071" s="247"/>
      <c r="K1071" s="247"/>
      <c r="L1071" s="247"/>
      <c r="M1071" s="247"/>
      <c r="N1071" s="247"/>
      <c r="O1071" s="247"/>
      <c r="P1071" s="247"/>
      <c r="Q1071" s="243"/>
      <c r="R1071" s="247"/>
      <c r="S1071" s="247"/>
      <c r="T1071" s="247"/>
      <c r="U1071" s="247"/>
      <c r="V1071" s="247"/>
      <c r="W1071" s="247"/>
      <c r="X1071" s="247"/>
      <c r="Y1071" s="247"/>
      <c r="Z1071" s="247"/>
      <c r="AA1071" s="247"/>
      <c r="AB1071" s="247"/>
      <c r="AC1071" s="247"/>
      <c r="AD1071" s="247"/>
      <c r="AE1071" s="354">
        <f>AE1070</f>
        <v>0</v>
      </c>
      <c r="AF1071" s="354">
        <f t="shared" ref="AF1071" si="3140">AF1070</f>
        <v>0</v>
      </c>
      <c r="AG1071" s="354">
        <f t="shared" ref="AG1071" si="3141">AG1070</f>
        <v>0</v>
      </c>
      <c r="AH1071" s="354">
        <f t="shared" ref="AH1071" si="3142">AH1070</f>
        <v>0</v>
      </c>
      <c r="AI1071" s="354">
        <f t="shared" ref="AI1071" si="3143">AI1070</f>
        <v>0</v>
      </c>
      <c r="AJ1071" s="354">
        <f t="shared" ref="AJ1071" si="3144">AJ1070</f>
        <v>0</v>
      </c>
      <c r="AK1071" s="354">
        <f t="shared" ref="AK1071" si="3145">AK1070</f>
        <v>0</v>
      </c>
      <c r="AL1071" s="354">
        <f t="shared" ref="AL1071" si="3146">AL1070</f>
        <v>0</v>
      </c>
      <c r="AM1071" s="354">
        <f t="shared" ref="AM1071" si="3147">AM1070</f>
        <v>0</v>
      </c>
      <c r="AN1071" s="354">
        <f t="shared" ref="AN1071" si="3148">AN1070</f>
        <v>0</v>
      </c>
      <c r="AO1071" s="354">
        <f t="shared" ref="AO1071" si="3149">AO1070</f>
        <v>0</v>
      </c>
      <c r="AP1071" s="354">
        <f t="shared" ref="AP1071" si="3150">AP1070</f>
        <v>0</v>
      </c>
      <c r="AQ1071" s="354">
        <f t="shared" ref="AQ1071" si="3151">AQ1070</f>
        <v>0</v>
      </c>
      <c r="AR1071" s="354">
        <f t="shared" ref="AR1071" si="3152">AR1070</f>
        <v>0</v>
      </c>
      <c r="AS1071" s="258"/>
    </row>
    <row r="1072" spans="1:45" ht="15" hidden="1" customHeight="1" outlineLevel="1">
      <c r="A1072" s="456"/>
      <c r="B1072" s="246"/>
      <c r="C1072" s="243"/>
      <c r="D1072" s="243"/>
      <c r="E1072" s="243"/>
      <c r="F1072" s="243"/>
      <c r="G1072" s="243"/>
      <c r="H1072" s="243"/>
      <c r="I1072" s="243"/>
      <c r="J1072" s="243"/>
      <c r="K1072" s="243"/>
      <c r="L1072" s="243"/>
      <c r="M1072" s="243"/>
      <c r="N1072" s="243"/>
      <c r="O1072" s="243"/>
      <c r="P1072" s="243"/>
      <c r="Q1072" s="243"/>
      <c r="R1072" s="243"/>
      <c r="S1072" s="243"/>
      <c r="T1072" s="243"/>
      <c r="U1072" s="243"/>
      <c r="V1072" s="243"/>
      <c r="W1072" s="243"/>
      <c r="X1072" s="243"/>
      <c r="Y1072" s="243"/>
      <c r="Z1072" s="243"/>
      <c r="AA1072" s="243"/>
      <c r="AB1072" s="243"/>
      <c r="AC1072" s="243"/>
      <c r="AD1072" s="243"/>
      <c r="AE1072" s="355"/>
      <c r="AF1072" s="368"/>
      <c r="AG1072" s="368"/>
      <c r="AH1072" s="368"/>
      <c r="AI1072" s="368"/>
      <c r="AJ1072" s="368"/>
      <c r="AK1072" s="368"/>
      <c r="AL1072" s="368"/>
      <c r="AM1072" s="368"/>
      <c r="AN1072" s="368"/>
      <c r="AO1072" s="368"/>
      <c r="AP1072" s="368"/>
      <c r="AQ1072" s="368"/>
      <c r="AR1072" s="368"/>
      <c r="AS1072" s="258"/>
    </row>
    <row r="1073" spans="1:45" ht="15" hidden="1" customHeight="1" outlineLevel="1">
      <c r="A1073" s="456"/>
      <c r="B1073" s="240" t="s">
        <v>461</v>
      </c>
      <c r="C1073" s="243"/>
      <c r="D1073" s="243"/>
      <c r="E1073" s="243"/>
      <c r="F1073" s="243"/>
      <c r="G1073" s="243"/>
      <c r="H1073" s="243"/>
      <c r="I1073" s="243"/>
      <c r="J1073" s="243"/>
      <c r="K1073" s="243"/>
      <c r="L1073" s="243"/>
      <c r="M1073" s="243"/>
      <c r="N1073" s="243"/>
      <c r="O1073" s="243"/>
      <c r="P1073" s="243"/>
      <c r="Q1073" s="243"/>
      <c r="R1073" s="243"/>
      <c r="S1073" s="243"/>
      <c r="T1073" s="243"/>
      <c r="U1073" s="243"/>
      <c r="V1073" s="243"/>
      <c r="W1073" s="243"/>
      <c r="X1073" s="243"/>
      <c r="Y1073" s="243"/>
      <c r="Z1073" s="243"/>
      <c r="AA1073" s="243"/>
      <c r="AB1073" s="243"/>
      <c r="AC1073" s="243"/>
      <c r="AD1073" s="243"/>
      <c r="AE1073" s="355"/>
      <c r="AF1073" s="368"/>
      <c r="AG1073" s="368"/>
      <c r="AH1073" s="368"/>
      <c r="AI1073" s="368"/>
      <c r="AJ1073" s="368"/>
      <c r="AK1073" s="368"/>
      <c r="AL1073" s="368"/>
      <c r="AM1073" s="368"/>
      <c r="AN1073" s="368"/>
      <c r="AO1073" s="368"/>
      <c r="AP1073" s="368"/>
      <c r="AQ1073" s="368"/>
      <c r="AR1073" s="368"/>
      <c r="AS1073" s="258"/>
    </row>
    <row r="1074" spans="1:45" ht="15" hidden="1" customHeight="1" outlineLevel="1">
      <c r="A1074" s="456">
        <v>25</v>
      </c>
      <c r="B1074" s="371" t="s">
        <v>1000</v>
      </c>
      <c r="C1074" s="243" t="s">
        <v>22</v>
      </c>
      <c r="D1074" s="247"/>
      <c r="E1074" s="247"/>
      <c r="F1074" s="247"/>
      <c r="G1074" s="247"/>
      <c r="H1074" s="247"/>
      <c r="I1074" s="247"/>
      <c r="J1074" s="247"/>
      <c r="K1074" s="247"/>
      <c r="L1074" s="247"/>
      <c r="M1074" s="247"/>
      <c r="N1074" s="247"/>
      <c r="O1074" s="247"/>
      <c r="P1074" s="247"/>
      <c r="Q1074" s="247">
        <v>12</v>
      </c>
      <c r="R1074" s="247"/>
      <c r="S1074" s="247"/>
      <c r="T1074" s="247"/>
      <c r="U1074" s="247"/>
      <c r="V1074" s="247"/>
      <c r="W1074" s="247"/>
      <c r="X1074" s="247"/>
      <c r="Y1074" s="247"/>
      <c r="Z1074" s="247"/>
      <c r="AA1074" s="247"/>
      <c r="AB1074" s="247"/>
      <c r="AC1074" s="247"/>
      <c r="AD1074" s="247"/>
      <c r="AE1074" s="369"/>
      <c r="AF1074" s="358"/>
      <c r="AG1074" s="358"/>
      <c r="AH1074" s="358"/>
      <c r="AI1074" s="358"/>
      <c r="AJ1074" s="358"/>
      <c r="AK1074" s="358"/>
      <c r="AL1074" s="358"/>
      <c r="AM1074" s="358"/>
      <c r="AN1074" s="358"/>
      <c r="AO1074" s="358"/>
      <c r="AP1074" s="358"/>
      <c r="AQ1074" s="358"/>
      <c r="AR1074" s="358"/>
      <c r="AS1074" s="248">
        <f>SUM(AE1074:AR1074)</f>
        <v>0</v>
      </c>
    </row>
    <row r="1075" spans="1:45" ht="15" hidden="1" customHeight="1" outlineLevel="1">
      <c r="A1075" s="456"/>
      <c r="B1075" s="246" t="s">
        <v>960</v>
      </c>
      <c r="C1075" s="243" t="s">
        <v>145</v>
      </c>
      <c r="D1075" s="247"/>
      <c r="E1075" s="247"/>
      <c r="F1075" s="247"/>
      <c r="G1075" s="247"/>
      <c r="H1075" s="247"/>
      <c r="I1075" s="247"/>
      <c r="J1075" s="247"/>
      <c r="K1075" s="247"/>
      <c r="L1075" s="247"/>
      <c r="M1075" s="247"/>
      <c r="N1075" s="247"/>
      <c r="O1075" s="247"/>
      <c r="P1075" s="247"/>
      <c r="Q1075" s="247">
        <f>Q1074</f>
        <v>12</v>
      </c>
      <c r="R1075" s="247"/>
      <c r="S1075" s="247"/>
      <c r="T1075" s="247"/>
      <c r="U1075" s="247"/>
      <c r="V1075" s="247"/>
      <c r="W1075" s="247"/>
      <c r="X1075" s="247"/>
      <c r="Y1075" s="247"/>
      <c r="Z1075" s="247"/>
      <c r="AA1075" s="247"/>
      <c r="AB1075" s="247"/>
      <c r="AC1075" s="247"/>
      <c r="AD1075" s="247"/>
      <c r="AE1075" s="354">
        <f>AE1074</f>
        <v>0</v>
      </c>
      <c r="AF1075" s="354">
        <f t="shared" ref="AF1075" si="3153">AF1074</f>
        <v>0</v>
      </c>
      <c r="AG1075" s="354">
        <f t="shared" ref="AG1075" si="3154">AG1074</f>
        <v>0</v>
      </c>
      <c r="AH1075" s="354">
        <f t="shared" ref="AH1075" si="3155">AH1074</f>
        <v>0</v>
      </c>
      <c r="AI1075" s="354">
        <f t="shared" ref="AI1075" si="3156">AI1074</f>
        <v>0</v>
      </c>
      <c r="AJ1075" s="354">
        <f t="shared" ref="AJ1075" si="3157">AJ1074</f>
        <v>0</v>
      </c>
      <c r="AK1075" s="354">
        <f t="shared" ref="AK1075" si="3158">AK1074</f>
        <v>0</v>
      </c>
      <c r="AL1075" s="354">
        <f t="shared" ref="AL1075" si="3159">AL1074</f>
        <v>0</v>
      </c>
      <c r="AM1075" s="354">
        <f t="shared" ref="AM1075" si="3160">AM1074</f>
        <v>0</v>
      </c>
      <c r="AN1075" s="354">
        <f t="shared" ref="AN1075" si="3161">AN1074</f>
        <v>0</v>
      </c>
      <c r="AO1075" s="354">
        <f t="shared" ref="AO1075" si="3162">AO1074</f>
        <v>0</v>
      </c>
      <c r="AP1075" s="354">
        <f t="shared" ref="AP1075" si="3163">AP1074</f>
        <v>0</v>
      </c>
      <c r="AQ1075" s="354">
        <f t="shared" ref="AQ1075" si="3164">AQ1074</f>
        <v>0</v>
      </c>
      <c r="AR1075" s="354">
        <f t="shared" ref="AR1075" si="3165">AR1074</f>
        <v>0</v>
      </c>
      <c r="AS1075" s="258"/>
    </row>
    <row r="1076" spans="1:45" ht="15" hidden="1" customHeight="1" outlineLevel="1">
      <c r="A1076" s="456"/>
      <c r="B1076" s="246"/>
      <c r="C1076" s="243"/>
      <c r="D1076" s="243"/>
      <c r="E1076" s="243"/>
      <c r="F1076" s="243"/>
      <c r="G1076" s="243"/>
      <c r="H1076" s="243"/>
      <c r="I1076" s="243"/>
      <c r="J1076" s="243"/>
      <c r="K1076" s="243"/>
      <c r="L1076" s="243"/>
      <c r="M1076" s="243"/>
      <c r="N1076" s="243"/>
      <c r="O1076" s="243"/>
      <c r="P1076" s="243"/>
      <c r="Q1076" s="243"/>
      <c r="R1076" s="243"/>
      <c r="S1076" s="243"/>
      <c r="T1076" s="243"/>
      <c r="U1076" s="243"/>
      <c r="V1076" s="243"/>
      <c r="W1076" s="243"/>
      <c r="X1076" s="243"/>
      <c r="Y1076" s="243"/>
      <c r="Z1076" s="243"/>
      <c r="AA1076" s="243"/>
      <c r="AB1076" s="243"/>
      <c r="AC1076" s="243"/>
      <c r="AD1076" s="243"/>
      <c r="AE1076" s="355"/>
      <c r="AF1076" s="368"/>
      <c r="AG1076" s="368"/>
      <c r="AH1076" s="368"/>
      <c r="AI1076" s="368"/>
      <c r="AJ1076" s="368"/>
      <c r="AK1076" s="368"/>
      <c r="AL1076" s="368"/>
      <c r="AM1076" s="368"/>
      <c r="AN1076" s="368"/>
      <c r="AO1076" s="368"/>
      <c r="AP1076" s="368"/>
      <c r="AQ1076" s="368"/>
      <c r="AR1076" s="368"/>
      <c r="AS1076" s="258"/>
    </row>
    <row r="1077" spans="1:45" ht="15" hidden="1" customHeight="1" outlineLevel="1">
      <c r="A1077" s="456">
        <v>26</v>
      </c>
      <c r="B1077" s="371" t="s">
        <v>1001</v>
      </c>
      <c r="C1077" s="243" t="s">
        <v>22</v>
      </c>
      <c r="D1077" s="247"/>
      <c r="E1077" s="247"/>
      <c r="F1077" s="247"/>
      <c r="G1077" s="247"/>
      <c r="H1077" s="247"/>
      <c r="I1077" s="247"/>
      <c r="J1077" s="247"/>
      <c r="K1077" s="247"/>
      <c r="L1077" s="247"/>
      <c r="M1077" s="247"/>
      <c r="N1077" s="247"/>
      <c r="O1077" s="247"/>
      <c r="P1077" s="247"/>
      <c r="Q1077" s="247">
        <v>12</v>
      </c>
      <c r="R1077" s="247"/>
      <c r="S1077" s="247"/>
      <c r="T1077" s="247"/>
      <c r="U1077" s="247"/>
      <c r="V1077" s="247"/>
      <c r="W1077" s="247"/>
      <c r="X1077" s="247"/>
      <c r="Y1077" s="247"/>
      <c r="Z1077" s="247"/>
      <c r="AA1077" s="247"/>
      <c r="AB1077" s="247"/>
      <c r="AC1077" s="247"/>
      <c r="AD1077" s="247"/>
      <c r="AE1077" s="369"/>
      <c r="AF1077" s="358"/>
      <c r="AG1077" s="358"/>
      <c r="AH1077" s="358"/>
      <c r="AI1077" s="358"/>
      <c r="AJ1077" s="358"/>
      <c r="AK1077" s="358"/>
      <c r="AL1077" s="358"/>
      <c r="AM1077" s="358"/>
      <c r="AN1077" s="358"/>
      <c r="AO1077" s="358"/>
      <c r="AP1077" s="358"/>
      <c r="AQ1077" s="358"/>
      <c r="AR1077" s="358"/>
      <c r="AS1077" s="248">
        <f>SUM(AE1077:AR1077)</f>
        <v>0</v>
      </c>
    </row>
    <row r="1078" spans="1:45" ht="15" hidden="1" customHeight="1" outlineLevel="1">
      <c r="A1078" s="456"/>
      <c r="B1078" s="246" t="s">
        <v>960</v>
      </c>
      <c r="C1078" s="243" t="s">
        <v>145</v>
      </c>
      <c r="D1078" s="247"/>
      <c r="E1078" s="247"/>
      <c r="F1078" s="247"/>
      <c r="G1078" s="247"/>
      <c r="H1078" s="247"/>
      <c r="I1078" s="247"/>
      <c r="J1078" s="247"/>
      <c r="K1078" s="247"/>
      <c r="L1078" s="247"/>
      <c r="M1078" s="247"/>
      <c r="N1078" s="247"/>
      <c r="O1078" s="247"/>
      <c r="P1078" s="247"/>
      <c r="Q1078" s="247">
        <f>Q1077</f>
        <v>12</v>
      </c>
      <c r="R1078" s="247"/>
      <c r="S1078" s="247"/>
      <c r="T1078" s="247"/>
      <c r="U1078" s="247"/>
      <c r="V1078" s="247"/>
      <c r="W1078" s="247"/>
      <c r="X1078" s="247"/>
      <c r="Y1078" s="247"/>
      <c r="Z1078" s="247"/>
      <c r="AA1078" s="247"/>
      <c r="AB1078" s="247"/>
      <c r="AC1078" s="247"/>
      <c r="AD1078" s="247"/>
      <c r="AE1078" s="354">
        <f>AE1077</f>
        <v>0</v>
      </c>
      <c r="AF1078" s="354">
        <f t="shared" ref="AF1078" si="3166">AF1077</f>
        <v>0</v>
      </c>
      <c r="AG1078" s="354">
        <f t="shared" ref="AG1078" si="3167">AG1077</f>
        <v>0</v>
      </c>
      <c r="AH1078" s="354">
        <f t="shared" ref="AH1078" si="3168">AH1077</f>
        <v>0</v>
      </c>
      <c r="AI1078" s="354">
        <f t="shared" ref="AI1078" si="3169">AI1077</f>
        <v>0</v>
      </c>
      <c r="AJ1078" s="354">
        <f t="shared" ref="AJ1078" si="3170">AJ1077</f>
        <v>0</v>
      </c>
      <c r="AK1078" s="354">
        <f t="shared" ref="AK1078" si="3171">AK1077</f>
        <v>0</v>
      </c>
      <c r="AL1078" s="354">
        <f t="shared" ref="AL1078" si="3172">AL1077</f>
        <v>0</v>
      </c>
      <c r="AM1078" s="354">
        <f t="shared" ref="AM1078" si="3173">AM1077</f>
        <v>0</v>
      </c>
      <c r="AN1078" s="354">
        <f t="shared" ref="AN1078" si="3174">AN1077</f>
        <v>0</v>
      </c>
      <c r="AO1078" s="354">
        <f t="shared" ref="AO1078" si="3175">AO1077</f>
        <v>0</v>
      </c>
      <c r="AP1078" s="354">
        <f t="shared" ref="AP1078" si="3176">AP1077</f>
        <v>0</v>
      </c>
      <c r="AQ1078" s="354">
        <f t="shared" ref="AQ1078" si="3177">AQ1077</f>
        <v>0</v>
      </c>
      <c r="AR1078" s="354">
        <f t="shared" ref="AR1078" si="3178">AR1077</f>
        <v>0</v>
      </c>
      <c r="AS1078" s="258"/>
    </row>
    <row r="1079" spans="1:45" ht="15" hidden="1" customHeight="1" outlineLevel="1">
      <c r="A1079" s="456"/>
      <c r="B1079" s="246"/>
      <c r="C1079" s="243"/>
      <c r="D1079" s="243"/>
      <c r="E1079" s="243"/>
      <c r="F1079" s="243"/>
      <c r="G1079" s="243"/>
      <c r="H1079" s="243"/>
      <c r="I1079" s="243"/>
      <c r="J1079" s="243"/>
      <c r="K1079" s="243"/>
      <c r="L1079" s="243"/>
      <c r="M1079" s="243"/>
      <c r="N1079" s="243"/>
      <c r="O1079" s="243"/>
      <c r="P1079" s="243"/>
      <c r="Q1079" s="243"/>
      <c r="R1079" s="243"/>
      <c r="S1079" s="243"/>
      <c r="T1079" s="243"/>
      <c r="U1079" s="243"/>
      <c r="V1079" s="243"/>
      <c r="W1079" s="243"/>
      <c r="X1079" s="243"/>
      <c r="Y1079" s="243"/>
      <c r="Z1079" s="243"/>
      <c r="AA1079" s="243"/>
      <c r="AB1079" s="243"/>
      <c r="AC1079" s="243"/>
      <c r="AD1079" s="243"/>
      <c r="AE1079" s="355"/>
      <c r="AF1079" s="368"/>
      <c r="AG1079" s="368"/>
      <c r="AH1079" s="368"/>
      <c r="AI1079" s="368"/>
      <c r="AJ1079" s="368"/>
      <c r="AK1079" s="368"/>
      <c r="AL1079" s="368"/>
      <c r="AM1079" s="368"/>
      <c r="AN1079" s="368"/>
      <c r="AO1079" s="368"/>
      <c r="AP1079" s="368"/>
      <c r="AQ1079" s="368"/>
      <c r="AR1079" s="368"/>
      <c r="AS1079" s="258"/>
    </row>
    <row r="1080" spans="1:45" ht="15" hidden="1" customHeight="1" outlineLevel="1">
      <c r="A1080" s="456">
        <v>27</v>
      </c>
      <c r="B1080" s="371" t="s">
        <v>1002</v>
      </c>
      <c r="C1080" s="243" t="s">
        <v>22</v>
      </c>
      <c r="D1080" s="247"/>
      <c r="E1080" s="247"/>
      <c r="F1080" s="247"/>
      <c r="G1080" s="247"/>
      <c r="H1080" s="247"/>
      <c r="I1080" s="247"/>
      <c r="J1080" s="247"/>
      <c r="K1080" s="247"/>
      <c r="L1080" s="247"/>
      <c r="M1080" s="247"/>
      <c r="N1080" s="247"/>
      <c r="O1080" s="247"/>
      <c r="P1080" s="247"/>
      <c r="Q1080" s="247">
        <v>12</v>
      </c>
      <c r="R1080" s="247"/>
      <c r="S1080" s="247"/>
      <c r="T1080" s="247"/>
      <c r="U1080" s="247"/>
      <c r="V1080" s="247"/>
      <c r="W1080" s="247"/>
      <c r="X1080" s="247"/>
      <c r="Y1080" s="247"/>
      <c r="Z1080" s="247"/>
      <c r="AA1080" s="247"/>
      <c r="AB1080" s="247"/>
      <c r="AC1080" s="247"/>
      <c r="AD1080" s="247"/>
      <c r="AE1080" s="369"/>
      <c r="AF1080" s="358"/>
      <c r="AG1080" s="358"/>
      <c r="AH1080" s="358"/>
      <c r="AI1080" s="358"/>
      <c r="AJ1080" s="358"/>
      <c r="AK1080" s="358"/>
      <c r="AL1080" s="358"/>
      <c r="AM1080" s="358"/>
      <c r="AN1080" s="358"/>
      <c r="AO1080" s="358"/>
      <c r="AP1080" s="358"/>
      <c r="AQ1080" s="358"/>
      <c r="AR1080" s="358"/>
      <c r="AS1080" s="248">
        <f>SUM(AE1080:AR1080)</f>
        <v>0</v>
      </c>
    </row>
    <row r="1081" spans="1:45" ht="15" hidden="1" customHeight="1" outlineLevel="1">
      <c r="A1081" s="456"/>
      <c r="B1081" s="246" t="s">
        <v>960</v>
      </c>
      <c r="C1081" s="243" t="s">
        <v>145</v>
      </c>
      <c r="D1081" s="247"/>
      <c r="E1081" s="247"/>
      <c r="F1081" s="247"/>
      <c r="G1081" s="247"/>
      <c r="H1081" s="247"/>
      <c r="I1081" s="247"/>
      <c r="J1081" s="247"/>
      <c r="K1081" s="247"/>
      <c r="L1081" s="247"/>
      <c r="M1081" s="247"/>
      <c r="N1081" s="247"/>
      <c r="O1081" s="247"/>
      <c r="P1081" s="247"/>
      <c r="Q1081" s="247">
        <f>Q1080</f>
        <v>12</v>
      </c>
      <c r="R1081" s="247"/>
      <c r="S1081" s="247"/>
      <c r="T1081" s="247"/>
      <c r="U1081" s="247"/>
      <c r="V1081" s="247"/>
      <c r="W1081" s="247"/>
      <c r="X1081" s="247"/>
      <c r="Y1081" s="247"/>
      <c r="Z1081" s="247"/>
      <c r="AA1081" s="247"/>
      <c r="AB1081" s="247"/>
      <c r="AC1081" s="247"/>
      <c r="AD1081" s="247"/>
      <c r="AE1081" s="354">
        <f>AE1080</f>
        <v>0</v>
      </c>
      <c r="AF1081" s="354">
        <f t="shared" ref="AF1081" si="3179">AF1080</f>
        <v>0</v>
      </c>
      <c r="AG1081" s="354">
        <f t="shared" ref="AG1081" si="3180">AG1080</f>
        <v>0</v>
      </c>
      <c r="AH1081" s="354">
        <f t="shared" ref="AH1081" si="3181">AH1080</f>
        <v>0</v>
      </c>
      <c r="AI1081" s="354">
        <f t="shared" ref="AI1081" si="3182">AI1080</f>
        <v>0</v>
      </c>
      <c r="AJ1081" s="354">
        <f t="shared" ref="AJ1081" si="3183">AJ1080</f>
        <v>0</v>
      </c>
      <c r="AK1081" s="354">
        <f t="shared" ref="AK1081" si="3184">AK1080</f>
        <v>0</v>
      </c>
      <c r="AL1081" s="354">
        <f t="shared" ref="AL1081" si="3185">AL1080</f>
        <v>0</v>
      </c>
      <c r="AM1081" s="354">
        <f t="shared" ref="AM1081" si="3186">AM1080</f>
        <v>0</v>
      </c>
      <c r="AN1081" s="354">
        <f t="shared" ref="AN1081" si="3187">AN1080</f>
        <v>0</v>
      </c>
      <c r="AO1081" s="354">
        <f t="shared" ref="AO1081" si="3188">AO1080</f>
        <v>0</v>
      </c>
      <c r="AP1081" s="354">
        <f t="shared" ref="AP1081" si="3189">AP1080</f>
        <v>0</v>
      </c>
      <c r="AQ1081" s="354">
        <f t="shared" ref="AQ1081" si="3190">AQ1080</f>
        <v>0</v>
      </c>
      <c r="AR1081" s="354">
        <f t="shared" ref="AR1081" si="3191">AR1080</f>
        <v>0</v>
      </c>
      <c r="AS1081" s="258"/>
    </row>
    <row r="1082" spans="1:45" ht="15" hidden="1" customHeight="1" outlineLevel="1">
      <c r="A1082" s="456"/>
      <c r="B1082" s="246"/>
      <c r="C1082" s="243"/>
      <c r="D1082" s="243"/>
      <c r="E1082" s="243"/>
      <c r="F1082" s="243"/>
      <c r="G1082" s="243"/>
      <c r="H1082" s="243"/>
      <c r="I1082" s="243"/>
      <c r="J1082" s="243"/>
      <c r="K1082" s="243"/>
      <c r="L1082" s="243"/>
      <c r="M1082" s="243"/>
      <c r="N1082" s="243"/>
      <c r="O1082" s="243"/>
      <c r="P1082" s="243"/>
      <c r="Q1082" s="243"/>
      <c r="R1082" s="243"/>
      <c r="S1082" s="243"/>
      <c r="T1082" s="243"/>
      <c r="U1082" s="243"/>
      <c r="V1082" s="243"/>
      <c r="W1082" s="243"/>
      <c r="X1082" s="243"/>
      <c r="Y1082" s="243"/>
      <c r="Z1082" s="243"/>
      <c r="AA1082" s="243"/>
      <c r="AB1082" s="243"/>
      <c r="AC1082" s="243"/>
      <c r="AD1082" s="243"/>
      <c r="AE1082" s="355"/>
      <c r="AF1082" s="368"/>
      <c r="AG1082" s="368"/>
      <c r="AH1082" s="368"/>
      <c r="AI1082" s="368"/>
      <c r="AJ1082" s="368"/>
      <c r="AK1082" s="368"/>
      <c r="AL1082" s="368"/>
      <c r="AM1082" s="368"/>
      <c r="AN1082" s="368"/>
      <c r="AO1082" s="368"/>
      <c r="AP1082" s="368"/>
      <c r="AQ1082" s="368"/>
      <c r="AR1082" s="368"/>
      <c r="AS1082" s="258"/>
    </row>
    <row r="1083" spans="1:45" ht="15" hidden="1" customHeight="1" outlineLevel="1">
      <c r="A1083" s="456">
        <v>28</v>
      </c>
      <c r="B1083" s="371" t="s">
        <v>1003</v>
      </c>
      <c r="C1083" s="243" t="s">
        <v>22</v>
      </c>
      <c r="D1083" s="247"/>
      <c r="E1083" s="247"/>
      <c r="F1083" s="247"/>
      <c r="G1083" s="247"/>
      <c r="H1083" s="247"/>
      <c r="I1083" s="247"/>
      <c r="J1083" s="247"/>
      <c r="K1083" s="247"/>
      <c r="L1083" s="247"/>
      <c r="M1083" s="247"/>
      <c r="N1083" s="247"/>
      <c r="O1083" s="247"/>
      <c r="P1083" s="247"/>
      <c r="Q1083" s="247">
        <v>12</v>
      </c>
      <c r="R1083" s="247"/>
      <c r="S1083" s="247"/>
      <c r="T1083" s="247"/>
      <c r="U1083" s="247"/>
      <c r="V1083" s="247"/>
      <c r="W1083" s="247"/>
      <c r="X1083" s="247"/>
      <c r="Y1083" s="247"/>
      <c r="Z1083" s="247"/>
      <c r="AA1083" s="247"/>
      <c r="AB1083" s="247"/>
      <c r="AC1083" s="247"/>
      <c r="AD1083" s="247"/>
      <c r="AE1083" s="369"/>
      <c r="AF1083" s="358"/>
      <c r="AG1083" s="358"/>
      <c r="AH1083" s="358"/>
      <c r="AI1083" s="358"/>
      <c r="AJ1083" s="358"/>
      <c r="AK1083" s="358"/>
      <c r="AL1083" s="358"/>
      <c r="AM1083" s="358"/>
      <c r="AN1083" s="358"/>
      <c r="AO1083" s="358"/>
      <c r="AP1083" s="358"/>
      <c r="AQ1083" s="358"/>
      <c r="AR1083" s="358"/>
      <c r="AS1083" s="248">
        <f>SUM(AE1083:AR1083)</f>
        <v>0</v>
      </c>
    </row>
    <row r="1084" spans="1:45" ht="15" hidden="1" customHeight="1" outlineLevel="1">
      <c r="A1084" s="456"/>
      <c r="B1084" s="246" t="s">
        <v>960</v>
      </c>
      <c r="C1084" s="243" t="s">
        <v>145</v>
      </c>
      <c r="D1084" s="247"/>
      <c r="E1084" s="247"/>
      <c r="F1084" s="247"/>
      <c r="G1084" s="247"/>
      <c r="H1084" s="247"/>
      <c r="I1084" s="247"/>
      <c r="J1084" s="247"/>
      <c r="K1084" s="247"/>
      <c r="L1084" s="247"/>
      <c r="M1084" s="247"/>
      <c r="N1084" s="247"/>
      <c r="O1084" s="247"/>
      <c r="P1084" s="247"/>
      <c r="Q1084" s="247">
        <f>Q1083</f>
        <v>12</v>
      </c>
      <c r="R1084" s="247"/>
      <c r="S1084" s="247"/>
      <c r="T1084" s="247"/>
      <c r="U1084" s="247"/>
      <c r="V1084" s="247"/>
      <c r="W1084" s="247"/>
      <c r="X1084" s="247"/>
      <c r="Y1084" s="247"/>
      <c r="Z1084" s="247"/>
      <c r="AA1084" s="247"/>
      <c r="AB1084" s="247"/>
      <c r="AC1084" s="247"/>
      <c r="AD1084" s="247"/>
      <c r="AE1084" s="354">
        <f>AE1083</f>
        <v>0</v>
      </c>
      <c r="AF1084" s="354">
        <f>AF1083</f>
        <v>0</v>
      </c>
      <c r="AG1084" s="354">
        <f t="shared" ref="AG1084" si="3192">AG1083</f>
        <v>0</v>
      </c>
      <c r="AH1084" s="354">
        <f t="shared" ref="AH1084" si="3193">AH1083</f>
        <v>0</v>
      </c>
      <c r="AI1084" s="354">
        <f t="shared" ref="AI1084" si="3194">AI1083</f>
        <v>0</v>
      </c>
      <c r="AJ1084" s="354">
        <f t="shared" ref="AJ1084" si="3195">AJ1083</f>
        <v>0</v>
      </c>
      <c r="AK1084" s="354">
        <f>AK1083</f>
        <v>0</v>
      </c>
      <c r="AL1084" s="354">
        <f t="shared" ref="AL1084" si="3196">AL1083</f>
        <v>0</v>
      </c>
      <c r="AM1084" s="354">
        <f t="shared" ref="AM1084" si="3197">AM1083</f>
        <v>0</v>
      </c>
      <c r="AN1084" s="354">
        <f t="shared" ref="AN1084" si="3198">AN1083</f>
        <v>0</v>
      </c>
      <c r="AO1084" s="354">
        <f t="shared" ref="AO1084" si="3199">AO1083</f>
        <v>0</v>
      </c>
      <c r="AP1084" s="354">
        <f t="shared" ref="AP1084" si="3200">AP1083</f>
        <v>0</v>
      </c>
      <c r="AQ1084" s="354">
        <f t="shared" ref="AQ1084" si="3201">AQ1083</f>
        <v>0</v>
      </c>
      <c r="AR1084" s="354">
        <f t="shared" ref="AR1084" si="3202">AR1083</f>
        <v>0</v>
      </c>
      <c r="AS1084" s="258"/>
    </row>
    <row r="1085" spans="1:45" ht="15" hidden="1" customHeight="1" outlineLevel="1">
      <c r="A1085" s="456"/>
      <c r="B1085" s="246"/>
      <c r="C1085" s="243"/>
      <c r="D1085" s="243"/>
      <c r="E1085" s="243"/>
      <c r="F1085" s="243"/>
      <c r="G1085" s="243"/>
      <c r="H1085" s="243"/>
      <c r="I1085" s="243"/>
      <c r="J1085" s="243"/>
      <c r="K1085" s="243"/>
      <c r="L1085" s="243"/>
      <c r="M1085" s="243"/>
      <c r="N1085" s="243"/>
      <c r="O1085" s="243"/>
      <c r="P1085" s="243"/>
      <c r="Q1085" s="243"/>
      <c r="R1085" s="243"/>
      <c r="S1085" s="243"/>
      <c r="T1085" s="243"/>
      <c r="U1085" s="243"/>
      <c r="V1085" s="243"/>
      <c r="W1085" s="243"/>
      <c r="X1085" s="243"/>
      <c r="Y1085" s="243"/>
      <c r="Z1085" s="243"/>
      <c r="AA1085" s="243"/>
      <c r="AB1085" s="243"/>
      <c r="AC1085" s="243"/>
      <c r="AD1085" s="243"/>
      <c r="AE1085" s="355"/>
      <c r="AF1085" s="368"/>
      <c r="AG1085" s="368"/>
      <c r="AH1085" s="368"/>
      <c r="AI1085" s="368"/>
      <c r="AJ1085" s="368"/>
      <c r="AK1085" s="368"/>
      <c r="AL1085" s="368"/>
      <c r="AM1085" s="368"/>
      <c r="AN1085" s="368"/>
      <c r="AO1085" s="368"/>
      <c r="AP1085" s="368"/>
      <c r="AQ1085" s="368"/>
      <c r="AR1085" s="368"/>
      <c r="AS1085" s="258"/>
    </row>
    <row r="1086" spans="1:45" ht="15" hidden="1" customHeight="1" outlineLevel="1">
      <c r="A1086" s="456">
        <v>29</v>
      </c>
      <c r="B1086" s="371" t="s">
        <v>1004</v>
      </c>
      <c r="C1086" s="243" t="s">
        <v>22</v>
      </c>
      <c r="D1086" s="247"/>
      <c r="E1086" s="247"/>
      <c r="F1086" s="247"/>
      <c r="G1086" s="247"/>
      <c r="H1086" s="247"/>
      <c r="I1086" s="247"/>
      <c r="J1086" s="247"/>
      <c r="K1086" s="247"/>
      <c r="L1086" s="247"/>
      <c r="M1086" s="247"/>
      <c r="N1086" s="247"/>
      <c r="O1086" s="247"/>
      <c r="P1086" s="247"/>
      <c r="Q1086" s="247">
        <v>3</v>
      </c>
      <c r="R1086" s="247"/>
      <c r="S1086" s="247"/>
      <c r="T1086" s="247"/>
      <c r="U1086" s="247"/>
      <c r="V1086" s="247"/>
      <c r="W1086" s="247"/>
      <c r="X1086" s="247"/>
      <c r="Y1086" s="247"/>
      <c r="Z1086" s="247"/>
      <c r="AA1086" s="247"/>
      <c r="AB1086" s="247"/>
      <c r="AC1086" s="247"/>
      <c r="AD1086" s="247"/>
      <c r="AE1086" s="369"/>
      <c r="AF1086" s="358"/>
      <c r="AG1086" s="358"/>
      <c r="AH1086" s="358"/>
      <c r="AI1086" s="358"/>
      <c r="AJ1086" s="358"/>
      <c r="AK1086" s="358"/>
      <c r="AL1086" s="358"/>
      <c r="AM1086" s="358"/>
      <c r="AN1086" s="358"/>
      <c r="AO1086" s="358"/>
      <c r="AP1086" s="358"/>
      <c r="AQ1086" s="358"/>
      <c r="AR1086" s="358"/>
      <c r="AS1086" s="248">
        <f>SUM(AE1086:AR1086)</f>
        <v>0</v>
      </c>
    </row>
    <row r="1087" spans="1:45" ht="15" hidden="1" customHeight="1" outlineLevel="1">
      <c r="A1087" s="456"/>
      <c r="B1087" s="246" t="s">
        <v>960</v>
      </c>
      <c r="C1087" s="243" t="s">
        <v>145</v>
      </c>
      <c r="D1087" s="247"/>
      <c r="E1087" s="247"/>
      <c r="F1087" s="247"/>
      <c r="G1087" s="247"/>
      <c r="H1087" s="247"/>
      <c r="I1087" s="247"/>
      <c r="J1087" s="247"/>
      <c r="K1087" s="247"/>
      <c r="L1087" s="247"/>
      <c r="M1087" s="247"/>
      <c r="N1087" s="247"/>
      <c r="O1087" s="247"/>
      <c r="P1087" s="247"/>
      <c r="Q1087" s="247">
        <f>Q1086</f>
        <v>3</v>
      </c>
      <c r="R1087" s="247"/>
      <c r="S1087" s="247"/>
      <c r="T1087" s="247"/>
      <c r="U1087" s="247"/>
      <c r="V1087" s="247"/>
      <c r="W1087" s="247"/>
      <c r="X1087" s="247"/>
      <c r="Y1087" s="247"/>
      <c r="Z1087" s="247"/>
      <c r="AA1087" s="247"/>
      <c r="AB1087" s="247"/>
      <c r="AC1087" s="247"/>
      <c r="AD1087" s="247"/>
      <c r="AE1087" s="354">
        <f>AE1086</f>
        <v>0</v>
      </c>
      <c r="AF1087" s="354">
        <f t="shared" ref="AF1087" si="3203">AF1086</f>
        <v>0</v>
      </c>
      <c r="AG1087" s="354">
        <f t="shared" ref="AG1087" si="3204">AG1086</f>
        <v>0</v>
      </c>
      <c r="AH1087" s="354">
        <f t="shared" ref="AH1087" si="3205">AH1086</f>
        <v>0</v>
      </c>
      <c r="AI1087" s="354">
        <f t="shared" ref="AI1087" si="3206">AI1086</f>
        <v>0</v>
      </c>
      <c r="AJ1087" s="354">
        <f t="shared" ref="AJ1087" si="3207">AJ1086</f>
        <v>0</v>
      </c>
      <c r="AK1087" s="354">
        <f t="shared" ref="AK1087" si="3208">AK1086</f>
        <v>0</v>
      </c>
      <c r="AL1087" s="354">
        <f t="shared" ref="AL1087" si="3209">AL1086</f>
        <v>0</v>
      </c>
      <c r="AM1087" s="354">
        <f t="shared" ref="AM1087" si="3210">AM1086</f>
        <v>0</v>
      </c>
      <c r="AN1087" s="354">
        <f t="shared" ref="AN1087" si="3211">AN1086</f>
        <v>0</v>
      </c>
      <c r="AO1087" s="354">
        <f t="shared" ref="AO1087" si="3212">AO1086</f>
        <v>0</v>
      </c>
      <c r="AP1087" s="354">
        <f t="shared" ref="AP1087" si="3213">AP1086</f>
        <v>0</v>
      </c>
      <c r="AQ1087" s="354">
        <f t="shared" ref="AQ1087" si="3214">AQ1086</f>
        <v>0</v>
      </c>
      <c r="AR1087" s="354">
        <f t="shared" ref="AR1087" si="3215">AR1086</f>
        <v>0</v>
      </c>
      <c r="AS1087" s="258"/>
    </row>
    <row r="1088" spans="1:45" ht="15" hidden="1" customHeight="1" outlineLevel="1">
      <c r="A1088" s="456"/>
      <c r="B1088" s="246"/>
      <c r="C1088" s="243"/>
      <c r="D1088" s="243"/>
      <c r="E1088" s="243"/>
      <c r="F1088" s="243"/>
      <c r="G1088" s="243"/>
      <c r="H1088" s="243"/>
      <c r="I1088" s="243"/>
      <c r="J1088" s="243"/>
      <c r="K1088" s="243"/>
      <c r="L1088" s="243"/>
      <c r="M1088" s="243"/>
      <c r="N1088" s="243"/>
      <c r="O1088" s="243"/>
      <c r="P1088" s="243"/>
      <c r="Q1088" s="243"/>
      <c r="R1088" s="243"/>
      <c r="S1088" s="243"/>
      <c r="T1088" s="243"/>
      <c r="U1088" s="243"/>
      <c r="V1088" s="243"/>
      <c r="W1088" s="243"/>
      <c r="X1088" s="243"/>
      <c r="Y1088" s="243"/>
      <c r="Z1088" s="243"/>
      <c r="AA1088" s="243"/>
      <c r="AB1088" s="243"/>
      <c r="AC1088" s="243"/>
      <c r="AD1088" s="243"/>
      <c r="AE1088" s="355"/>
      <c r="AF1088" s="368"/>
      <c r="AG1088" s="368"/>
      <c r="AH1088" s="368"/>
      <c r="AI1088" s="368"/>
      <c r="AJ1088" s="368"/>
      <c r="AK1088" s="368"/>
      <c r="AL1088" s="368"/>
      <c r="AM1088" s="368"/>
      <c r="AN1088" s="368"/>
      <c r="AO1088" s="368"/>
      <c r="AP1088" s="368"/>
      <c r="AQ1088" s="368"/>
      <c r="AR1088" s="368"/>
      <c r="AS1088" s="258"/>
    </row>
    <row r="1089" spans="1:45" ht="15" hidden="1" customHeight="1" outlineLevel="1">
      <c r="A1089" s="456">
        <v>30</v>
      </c>
      <c r="B1089" s="371" t="s">
        <v>1005</v>
      </c>
      <c r="C1089" s="243" t="s">
        <v>22</v>
      </c>
      <c r="D1089" s="247"/>
      <c r="E1089" s="247"/>
      <c r="F1089" s="247"/>
      <c r="G1089" s="247"/>
      <c r="H1089" s="247"/>
      <c r="I1089" s="247"/>
      <c r="J1089" s="247"/>
      <c r="K1089" s="247"/>
      <c r="L1089" s="247"/>
      <c r="M1089" s="247"/>
      <c r="N1089" s="247"/>
      <c r="O1089" s="247"/>
      <c r="P1089" s="247"/>
      <c r="Q1089" s="247">
        <v>12</v>
      </c>
      <c r="R1089" s="247"/>
      <c r="S1089" s="247"/>
      <c r="T1089" s="247"/>
      <c r="U1089" s="247"/>
      <c r="V1089" s="247"/>
      <c r="W1089" s="247"/>
      <c r="X1089" s="247"/>
      <c r="Y1089" s="247"/>
      <c r="Z1089" s="247"/>
      <c r="AA1089" s="247"/>
      <c r="AB1089" s="247"/>
      <c r="AC1089" s="247"/>
      <c r="AD1089" s="247"/>
      <c r="AE1089" s="369"/>
      <c r="AF1089" s="358"/>
      <c r="AG1089" s="358"/>
      <c r="AH1089" s="358"/>
      <c r="AI1089" s="358"/>
      <c r="AJ1089" s="358"/>
      <c r="AK1089" s="358"/>
      <c r="AL1089" s="358"/>
      <c r="AM1089" s="358"/>
      <c r="AN1089" s="358"/>
      <c r="AO1089" s="358"/>
      <c r="AP1089" s="358"/>
      <c r="AQ1089" s="358"/>
      <c r="AR1089" s="358"/>
      <c r="AS1089" s="248">
        <f>SUM(AE1089:AR1089)</f>
        <v>0</v>
      </c>
    </row>
    <row r="1090" spans="1:45" ht="15" hidden="1" customHeight="1" outlineLevel="1">
      <c r="A1090" s="456"/>
      <c r="B1090" s="246" t="s">
        <v>960</v>
      </c>
      <c r="C1090" s="243" t="s">
        <v>145</v>
      </c>
      <c r="D1090" s="247"/>
      <c r="E1090" s="247"/>
      <c r="F1090" s="247"/>
      <c r="G1090" s="247"/>
      <c r="H1090" s="247"/>
      <c r="I1090" s="247"/>
      <c r="J1090" s="247"/>
      <c r="K1090" s="247"/>
      <c r="L1090" s="247"/>
      <c r="M1090" s="247"/>
      <c r="N1090" s="247"/>
      <c r="O1090" s="247"/>
      <c r="P1090" s="247"/>
      <c r="Q1090" s="247">
        <f>Q1089</f>
        <v>12</v>
      </c>
      <c r="R1090" s="247"/>
      <c r="S1090" s="247"/>
      <c r="T1090" s="247"/>
      <c r="U1090" s="247"/>
      <c r="V1090" s="247"/>
      <c r="W1090" s="247"/>
      <c r="X1090" s="247"/>
      <c r="Y1090" s="247"/>
      <c r="Z1090" s="247"/>
      <c r="AA1090" s="247"/>
      <c r="AB1090" s="247"/>
      <c r="AC1090" s="247"/>
      <c r="AD1090" s="247"/>
      <c r="AE1090" s="354">
        <f>AE1089</f>
        <v>0</v>
      </c>
      <c r="AF1090" s="354">
        <f t="shared" ref="AF1090" si="3216">AF1089</f>
        <v>0</v>
      </c>
      <c r="AG1090" s="354">
        <f t="shared" ref="AG1090" si="3217">AG1089</f>
        <v>0</v>
      </c>
      <c r="AH1090" s="354">
        <f t="shared" ref="AH1090" si="3218">AH1089</f>
        <v>0</v>
      </c>
      <c r="AI1090" s="354">
        <f t="shared" ref="AI1090" si="3219">AI1089</f>
        <v>0</v>
      </c>
      <c r="AJ1090" s="354">
        <f t="shared" ref="AJ1090" si="3220">AJ1089</f>
        <v>0</v>
      </c>
      <c r="AK1090" s="354">
        <f t="shared" ref="AK1090" si="3221">AK1089</f>
        <v>0</v>
      </c>
      <c r="AL1090" s="354">
        <f t="shared" ref="AL1090" si="3222">AL1089</f>
        <v>0</v>
      </c>
      <c r="AM1090" s="354">
        <f t="shared" ref="AM1090" si="3223">AM1089</f>
        <v>0</v>
      </c>
      <c r="AN1090" s="354">
        <f t="shared" ref="AN1090" si="3224">AN1089</f>
        <v>0</v>
      </c>
      <c r="AO1090" s="354">
        <f t="shared" ref="AO1090" si="3225">AO1089</f>
        <v>0</v>
      </c>
      <c r="AP1090" s="354">
        <f t="shared" ref="AP1090" si="3226">AP1089</f>
        <v>0</v>
      </c>
      <c r="AQ1090" s="354">
        <f t="shared" ref="AQ1090" si="3227">AQ1089</f>
        <v>0</v>
      </c>
      <c r="AR1090" s="354">
        <f t="shared" ref="AR1090" si="3228">AR1089</f>
        <v>0</v>
      </c>
      <c r="AS1090" s="258"/>
    </row>
    <row r="1091" spans="1:45" ht="15" hidden="1" customHeight="1" outlineLevel="1">
      <c r="A1091" s="456"/>
      <c r="B1091" s="246"/>
      <c r="C1091" s="243"/>
      <c r="D1091" s="243"/>
      <c r="E1091" s="243"/>
      <c r="F1091" s="243"/>
      <c r="G1091" s="243"/>
      <c r="H1091" s="243"/>
      <c r="I1091" s="243"/>
      <c r="J1091" s="243"/>
      <c r="K1091" s="243"/>
      <c r="L1091" s="243"/>
      <c r="M1091" s="243"/>
      <c r="N1091" s="243"/>
      <c r="O1091" s="243"/>
      <c r="P1091" s="243"/>
      <c r="Q1091" s="243"/>
      <c r="R1091" s="243"/>
      <c r="S1091" s="243"/>
      <c r="T1091" s="243"/>
      <c r="U1091" s="243"/>
      <c r="V1091" s="243"/>
      <c r="W1091" s="243"/>
      <c r="X1091" s="243"/>
      <c r="Y1091" s="243"/>
      <c r="Z1091" s="243"/>
      <c r="AA1091" s="243"/>
      <c r="AB1091" s="243"/>
      <c r="AC1091" s="243"/>
      <c r="AD1091" s="243"/>
      <c r="AE1091" s="355"/>
      <c r="AF1091" s="368"/>
      <c r="AG1091" s="368"/>
      <c r="AH1091" s="368"/>
      <c r="AI1091" s="368"/>
      <c r="AJ1091" s="368"/>
      <c r="AK1091" s="368"/>
      <c r="AL1091" s="368"/>
      <c r="AM1091" s="368"/>
      <c r="AN1091" s="368"/>
      <c r="AO1091" s="368"/>
      <c r="AP1091" s="368"/>
      <c r="AQ1091" s="368"/>
      <c r="AR1091" s="368"/>
      <c r="AS1091" s="258"/>
    </row>
    <row r="1092" spans="1:45" ht="15" hidden="1" customHeight="1" outlineLevel="1">
      <c r="A1092" s="456">
        <v>31</v>
      </c>
      <c r="B1092" s="371" t="s">
        <v>1006</v>
      </c>
      <c r="C1092" s="243" t="s">
        <v>22</v>
      </c>
      <c r="D1092" s="247"/>
      <c r="E1092" s="247"/>
      <c r="F1092" s="247"/>
      <c r="G1092" s="247"/>
      <c r="H1092" s="247"/>
      <c r="I1092" s="247"/>
      <c r="J1092" s="247"/>
      <c r="K1092" s="247"/>
      <c r="L1092" s="247"/>
      <c r="M1092" s="247"/>
      <c r="N1092" s="247"/>
      <c r="O1092" s="247"/>
      <c r="P1092" s="247"/>
      <c r="Q1092" s="247">
        <v>12</v>
      </c>
      <c r="R1092" s="247"/>
      <c r="S1092" s="247"/>
      <c r="T1092" s="247"/>
      <c r="U1092" s="247"/>
      <c r="V1092" s="247"/>
      <c r="W1092" s="247"/>
      <c r="X1092" s="247"/>
      <c r="Y1092" s="247"/>
      <c r="Z1092" s="247"/>
      <c r="AA1092" s="247"/>
      <c r="AB1092" s="247"/>
      <c r="AC1092" s="247"/>
      <c r="AD1092" s="247"/>
      <c r="AE1092" s="369"/>
      <c r="AF1092" s="358"/>
      <c r="AG1092" s="358"/>
      <c r="AH1092" s="358"/>
      <c r="AI1092" s="358"/>
      <c r="AJ1092" s="358"/>
      <c r="AK1092" s="358"/>
      <c r="AL1092" s="358"/>
      <c r="AM1092" s="358"/>
      <c r="AN1092" s="358"/>
      <c r="AO1092" s="358"/>
      <c r="AP1092" s="358"/>
      <c r="AQ1092" s="358"/>
      <c r="AR1092" s="358"/>
      <c r="AS1092" s="248">
        <f>SUM(AE1092:AR1092)</f>
        <v>0</v>
      </c>
    </row>
    <row r="1093" spans="1:45" ht="15" hidden="1" customHeight="1" outlineLevel="1">
      <c r="A1093" s="456"/>
      <c r="B1093" s="246" t="s">
        <v>960</v>
      </c>
      <c r="C1093" s="243" t="s">
        <v>145</v>
      </c>
      <c r="D1093" s="247"/>
      <c r="E1093" s="247"/>
      <c r="F1093" s="247"/>
      <c r="G1093" s="247"/>
      <c r="H1093" s="247"/>
      <c r="I1093" s="247"/>
      <c r="J1093" s="247"/>
      <c r="K1093" s="247"/>
      <c r="L1093" s="247"/>
      <c r="M1093" s="247"/>
      <c r="N1093" s="247"/>
      <c r="O1093" s="247"/>
      <c r="P1093" s="247"/>
      <c r="Q1093" s="247">
        <f>Q1092</f>
        <v>12</v>
      </c>
      <c r="R1093" s="247"/>
      <c r="S1093" s="247"/>
      <c r="T1093" s="247"/>
      <c r="U1093" s="247"/>
      <c r="V1093" s="247"/>
      <c r="W1093" s="247"/>
      <c r="X1093" s="247"/>
      <c r="Y1093" s="247"/>
      <c r="Z1093" s="247"/>
      <c r="AA1093" s="247"/>
      <c r="AB1093" s="247"/>
      <c r="AC1093" s="247"/>
      <c r="AD1093" s="247"/>
      <c r="AE1093" s="354">
        <f>AE1092</f>
        <v>0</v>
      </c>
      <c r="AF1093" s="354">
        <f t="shared" ref="AF1093" si="3229">AF1092</f>
        <v>0</v>
      </c>
      <c r="AG1093" s="354">
        <f t="shared" ref="AG1093" si="3230">AG1092</f>
        <v>0</v>
      </c>
      <c r="AH1093" s="354">
        <f t="shared" ref="AH1093" si="3231">AH1092</f>
        <v>0</v>
      </c>
      <c r="AI1093" s="354">
        <f t="shared" ref="AI1093" si="3232">AI1092</f>
        <v>0</v>
      </c>
      <c r="AJ1093" s="354">
        <f t="shared" ref="AJ1093" si="3233">AJ1092</f>
        <v>0</v>
      </c>
      <c r="AK1093" s="354">
        <f t="shared" ref="AK1093" si="3234">AK1092</f>
        <v>0</v>
      </c>
      <c r="AL1093" s="354">
        <f t="shared" ref="AL1093" si="3235">AL1092</f>
        <v>0</v>
      </c>
      <c r="AM1093" s="354">
        <f t="shared" ref="AM1093" si="3236">AM1092</f>
        <v>0</v>
      </c>
      <c r="AN1093" s="354">
        <f t="shared" ref="AN1093" si="3237">AN1092</f>
        <v>0</v>
      </c>
      <c r="AO1093" s="354">
        <f t="shared" ref="AO1093" si="3238">AO1092</f>
        <v>0</v>
      </c>
      <c r="AP1093" s="354">
        <f t="shared" ref="AP1093" si="3239">AP1092</f>
        <v>0</v>
      </c>
      <c r="AQ1093" s="354">
        <f t="shared" ref="AQ1093" si="3240">AQ1092</f>
        <v>0</v>
      </c>
      <c r="AR1093" s="354">
        <f t="shared" ref="AR1093" si="3241">AR1092</f>
        <v>0</v>
      </c>
      <c r="AS1093" s="258"/>
    </row>
    <row r="1094" spans="1:45" ht="15" hidden="1" customHeight="1" outlineLevel="1">
      <c r="A1094" s="456"/>
      <c r="B1094" s="371"/>
      <c r="C1094" s="243"/>
      <c r="D1094" s="243"/>
      <c r="E1094" s="243"/>
      <c r="F1094" s="243"/>
      <c r="G1094" s="243"/>
      <c r="H1094" s="243"/>
      <c r="I1094" s="243"/>
      <c r="J1094" s="243"/>
      <c r="K1094" s="243"/>
      <c r="L1094" s="243"/>
      <c r="M1094" s="243"/>
      <c r="N1094" s="243"/>
      <c r="O1094" s="243"/>
      <c r="P1094" s="243"/>
      <c r="Q1094" s="243"/>
      <c r="R1094" s="243"/>
      <c r="S1094" s="243"/>
      <c r="T1094" s="243"/>
      <c r="U1094" s="243"/>
      <c r="V1094" s="243"/>
      <c r="W1094" s="243"/>
      <c r="X1094" s="243"/>
      <c r="Y1094" s="243"/>
      <c r="Z1094" s="243"/>
      <c r="AA1094" s="243"/>
      <c r="AB1094" s="243"/>
      <c r="AC1094" s="243"/>
      <c r="AD1094" s="243"/>
      <c r="AE1094" s="355"/>
      <c r="AF1094" s="368"/>
      <c r="AG1094" s="368"/>
      <c r="AH1094" s="368"/>
      <c r="AI1094" s="368"/>
      <c r="AJ1094" s="368"/>
      <c r="AK1094" s="368"/>
      <c r="AL1094" s="368"/>
      <c r="AM1094" s="368"/>
      <c r="AN1094" s="368"/>
      <c r="AO1094" s="368"/>
      <c r="AP1094" s="368"/>
      <c r="AQ1094" s="368"/>
      <c r="AR1094" s="368"/>
      <c r="AS1094" s="258"/>
    </row>
    <row r="1095" spans="1:45" ht="15" hidden="1" customHeight="1" outlineLevel="1">
      <c r="A1095" s="456">
        <v>32</v>
      </c>
      <c r="B1095" s="371" t="s">
        <v>1007</v>
      </c>
      <c r="C1095" s="243" t="s">
        <v>22</v>
      </c>
      <c r="D1095" s="247"/>
      <c r="E1095" s="247"/>
      <c r="F1095" s="247"/>
      <c r="G1095" s="247"/>
      <c r="H1095" s="247"/>
      <c r="I1095" s="247"/>
      <c r="J1095" s="247"/>
      <c r="K1095" s="247"/>
      <c r="L1095" s="247"/>
      <c r="M1095" s="247"/>
      <c r="N1095" s="247"/>
      <c r="O1095" s="247"/>
      <c r="P1095" s="247"/>
      <c r="Q1095" s="247">
        <v>12</v>
      </c>
      <c r="R1095" s="247"/>
      <c r="S1095" s="247"/>
      <c r="T1095" s="247"/>
      <c r="U1095" s="247"/>
      <c r="V1095" s="247"/>
      <c r="W1095" s="247"/>
      <c r="X1095" s="247"/>
      <c r="Y1095" s="247"/>
      <c r="Z1095" s="247"/>
      <c r="AA1095" s="247"/>
      <c r="AB1095" s="247"/>
      <c r="AC1095" s="247"/>
      <c r="AD1095" s="247"/>
      <c r="AE1095" s="369"/>
      <c r="AF1095" s="358"/>
      <c r="AG1095" s="358"/>
      <c r="AH1095" s="358"/>
      <c r="AI1095" s="358"/>
      <c r="AJ1095" s="358"/>
      <c r="AK1095" s="358"/>
      <c r="AL1095" s="358"/>
      <c r="AM1095" s="358"/>
      <c r="AN1095" s="358"/>
      <c r="AO1095" s="358"/>
      <c r="AP1095" s="358"/>
      <c r="AQ1095" s="358"/>
      <c r="AR1095" s="358"/>
      <c r="AS1095" s="248">
        <f>SUM(AE1095:AR1095)</f>
        <v>0</v>
      </c>
    </row>
    <row r="1096" spans="1:45" ht="15" hidden="1" customHeight="1" outlineLevel="1">
      <c r="A1096" s="456"/>
      <c r="B1096" s="246" t="s">
        <v>960</v>
      </c>
      <c r="C1096" s="243" t="s">
        <v>145</v>
      </c>
      <c r="D1096" s="247"/>
      <c r="E1096" s="247"/>
      <c r="F1096" s="247"/>
      <c r="G1096" s="247"/>
      <c r="H1096" s="247"/>
      <c r="I1096" s="247"/>
      <c r="J1096" s="247"/>
      <c r="K1096" s="247"/>
      <c r="L1096" s="247"/>
      <c r="M1096" s="247"/>
      <c r="N1096" s="247"/>
      <c r="O1096" s="247"/>
      <c r="P1096" s="247"/>
      <c r="Q1096" s="247">
        <f>Q1095</f>
        <v>12</v>
      </c>
      <c r="R1096" s="247"/>
      <c r="S1096" s="247"/>
      <c r="T1096" s="247"/>
      <c r="U1096" s="247"/>
      <c r="V1096" s="247"/>
      <c r="W1096" s="247"/>
      <c r="X1096" s="247"/>
      <c r="Y1096" s="247"/>
      <c r="Z1096" s="247"/>
      <c r="AA1096" s="247"/>
      <c r="AB1096" s="247"/>
      <c r="AC1096" s="247"/>
      <c r="AD1096" s="247"/>
      <c r="AE1096" s="354">
        <f>AE1095</f>
        <v>0</v>
      </c>
      <c r="AF1096" s="354">
        <f t="shared" ref="AF1096" si="3242">AF1095</f>
        <v>0</v>
      </c>
      <c r="AG1096" s="354">
        <f t="shared" ref="AG1096" si="3243">AG1095</f>
        <v>0</v>
      </c>
      <c r="AH1096" s="354">
        <f t="shared" ref="AH1096" si="3244">AH1095</f>
        <v>0</v>
      </c>
      <c r="AI1096" s="354">
        <f t="shared" ref="AI1096" si="3245">AI1095</f>
        <v>0</v>
      </c>
      <c r="AJ1096" s="354">
        <f t="shared" ref="AJ1096" si="3246">AJ1095</f>
        <v>0</v>
      </c>
      <c r="AK1096" s="354">
        <f t="shared" ref="AK1096" si="3247">AK1095</f>
        <v>0</v>
      </c>
      <c r="AL1096" s="354">
        <f t="shared" ref="AL1096" si="3248">AL1095</f>
        <v>0</v>
      </c>
      <c r="AM1096" s="354">
        <f t="shared" ref="AM1096" si="3249">AM1095</f>
        <v>0</v>
      </c>
      <c r="AN1096" s="354">
        <f t="shared" ref="AN1096" si="3250">AN1095</f>
        <v>0</v>
      </c>
      <c r="AO1096" s="354">
        <f t="shared" ref="AO1096" si="3251">AO1095</f>
        <v>0</v>
      </c>
      <c r="AP1096" s="354">
        <f t="shared" ref="AP1096" si="3252">AP1095</f>
        <v>0</v>
      </c>
      <c r="AQ1096" s="354">
        <f t="shared" ref="AQ1096" si="3253">AQ1095</f>
        <v>0</v>
      </c>
      <c r="AR1096" s="354">
        <f t="shared" ref="AR1096" si="3254">AR1095</f>
        <v>0</v>
      </c>
      <c r="AS1096" s="258"/>
    </row>
    <row r="1097" spans="1:45" ht="15" hidden="1" customHeight="1" outlineLevel="1">
      <c r="A1097" s="456"/>
      <c r="B1097" s="371"/>
      <c r="C1097" s="243"/>
      <c r="D1097" s="243"/>
      <c r="E1097" s="243"/>
      <c r="F1097" s="243"/>
      <c r="G1097" s="243"/>
      <c r="H1097" s="243"/>
      <c r="I1097" s="243"/>
      <c r="J1097" s="243"/>
      <c r="K1097" s="243"/>
      <c r="L1097" s="243"/>
      <c r="M1097" s="243"/>
      <c r="N1097" s="243"/>
      <c r="O1097" s="243"/>
      <c r="P1097" s="243"/>
      <c r="Q1097" s="243"/>
      <c r="R1097" s="243"/>
      <c r="S1097" s="243"/>
      <c r="T1097" s="243"/>
      <c r="U1097" s="243"/>
      <c r="V1097" s="243"/>
      <c r="W1097" s="243"/>
      <c r="X1097" s="243"/>
      <c r="Y1097" s="243"/>
      <c r="Z1097" s="243"/>
      <c r="AA1097" s="243"/>
      <c r="AB1097" s="243"/>
      <c r="AC1097" s="243"/>
      <c r="AD1097" s="243"/>
      <c r="AE1097" s="355"/>
      <c r="AF1097" s="368"/>
      <c r="AG1097" s="368"/>
      <c r="AH1097" s="368"/>
      <c r="AI1097" s="368"/>
      <c r="AJ1097" s="368"/>
      <c r="AK1097" s="368"/>
      <c r="AL1097" s="368"/>
      <c r="AM1097" s="368"/>
      <c r="AN1097" s="368"/>
      <c r="AO1097" s="368"/>
      <c r="AP1097" s="368"/>
      <c r="AQ1097" s="368"/>
      <c r="AR1097" s="368"/>
      <c r="AS1097" s="258"/>
    </row>
    <row r="1098" spans="1:45" ht="15" hidden="1" customHeight="1" outlineLevel="1">
      <c r="A1098" s="456"/>
      <c r="B1098" s="240" t="s">
        <v>462</v>
      </c>
      <c r="C1098" s="243"/>
      <c r="D1098" s="243"/>
      <c r="E1098" s="243"/>
      <c r="F1098" s="243"/>
      <c r="G1098" s="243"/>
      <c r="H1098" s="243"/>
      <c r="I1098" s="243"/>
      <c r="J1098" s="243"/>
      <c r="K1098" s="243"/>
      <c r="L1098" s="243"/>
      <c r="M1098" s="243"/>
      <c r="N1098" s="243"/>
      <c r="O1098" s="243"/>
      <c r="P1098" s="243"/>
      <c r="Q1098" s="243"/>
      <c r="R1098" s="243"/>
      <c r="S1098" s="243"/>
      <c r="T1098" s="243"/>
      <c r="U1098" s="243"/>
      <c r="V1098" s="243"/>
      <c r="W1098" s="243"/>
      <c r="X1098" s="243"/>
      <c r="Y1098" s="243"/>
      <c r="Z1098" s="243"/>
      <c r="AA1098" s="243"/>
      <c r="AB1098" s="243"/>
      <c r="AC1098" s="243"/>
      <c r="AD1098" s="243"/>
      <c r="AE1098" s="355"/>
      <c r="AF1098" s="368"/>
      <c r="AG1098" s="368"/>
      <c r="AH1098" s="368"/>
      <c r="AI1098" s="368"/>
      <c r="AJ1098" s="368"/>
      <c r="AK1098" s="368"/>
      <c r="AL1098" s="368"/>
      <c r="AM1098" s="368"/>
      <c r="AN1098" s="368"/>
      <c r="AO1098" s="368"/>
      <c r="AP1098" s="368"/>
      <c r="AQ1098" s="368"/>
      <c r="AR1098" s="368"/>
      <c r="AS1098" s="258"/>
    </row>
    <row r="1099" spans="1:45" ht="15" hidden="1" customHeight="1" outlineLevel="1">
      <c r="A1099" s="456">
        <v>33</v>
      </c>
      <c r="B1099" s="371" t="s">
        <v>108</v>
      </c>
      <c r="C1099" s="243" t="s">
        <v>22</v>
      </c>
      <c r="D1099" s="247"/>
      <c r="E1099" s="247"/>
      <c r="F1099" s="247"/>
      <c r="G1099" s="247"/>
      <c r="H1099" s="247"/>
      <c r="I1099" s="247"/>
      <c r="J1099" s="247"/>
      <c r="K1099" s="247"/>
      <c r="L1099" s="247"/>
      <c r="M1099" s="247"/>
      <c r="N1099" s="247"/>
      <c r="O1099" s="247"/>
      <c r="P1099" s="247"/>
      <c r="Q1099" s="247">
        <v>0</v>
      </c>
      <c r="R1099" s="247"/>
      <c r="S1099" s="247"/>
      <c r="T1099" s="247"/>
      <c r="U1099" s="247"/>
      <c r="V1099" s="247"/>
      <c r="W1099" s="247"/>
      <c r="X1099" s="247"/>
      <c r="Y1099" s="247"/>
      <c r="Z1099" s="247"/>
      <c r="AA1099" s="247"/>
      <c r="AB1099" s="247"/>
      <c r="AC1099" s="247"/>
      <c r="AD1099" s="247"/>
      <c r="AE1099" s="369"/>
      <c r="AF1099" s="358"/>
      <c r="AG1099" s="358"/>
      <c r="AH1099" s="358"/>
      <c r="AI1099" s="358"/>
      <c r="AJ1099" s="358"/>
      <c r="AK1099" s="358"/>
      <c r="AL1099" s="358"/>
      <c r="AM1099" s="358"/>
      <c r="AN1099" s="358"/>
      <c r="AO1099" s="358"/>
      <c r="AP1099" s="358"/>
      <c r="AQ1099" s="358"/>
      <c r="AR1099" s="358"/>
      <c r="AS1099" s="248">
        <f>SUM(AE1099:AR1099)</f>
        <v>0</v>
      </c>
    </row>
    <row r="1100" spans="1:45" ht="15" hidden="1" customHeight="1" outlineLevel="1">
      <c r="A1100" s="456"/>
      <c r="B1100" s="246" t="s">
        <v>960</v>
      </c>
      <c r="C1100" s="243" t="s">
        <v>145</v>
      </c>
      <c r="D1100" s="247"/>
      <c r="E1100" s="247"/>
      <c r="F1100" s="247"/>
      <c r="G1100" s="247"/>
      <c r="H1100" s="247"/>
      <c r="I1100" s="247"/>
      <c r="J1100" s="247"/>
      <c r="K1100" s="247"/>
      <c r="L1100" s="247"/>
      <c r="M1100" s="247"/>
      <c r="N1100" s="247"/>
      <c r="O1100" s="247"/>
      <c r="P1100" s="247"/>
      <c r="Q1100" s="247">
        <f>Q1099</f>
        <v>0</v>
      </c>
      <c r="R1100" s="247"/>
      <c r="S1100" s="247"/>
      <c r="T1100" s="247"/>
      <c r="U1100" s="247"/>
      <c r="V1100" s="247"/>
      <c r="W1100" s="247"/>
      <c r="X1100" s="247"/>
      <c r="Y1100" s="247"/>
      <c r="Z1100" s="247"/>
      <c r="AA1100" s="247"/>
      <c r="AB1100" s="247"/>
      <c r="AC1100" s="247"/>
      <c r="AD1100" s="247"/>
      <c r="AE1100" s="354">
        <f>AE1099</f>
        <v>0</v>
      </c>
      <c r="AF1100" s="354">
        <f t="shared" ref="AF1100" si="3255">AF1099</f>
        <v>0</v>
      </c>
      <c r="AG1100" s="354">
        <f t="shared" ref="AG1100" si="3256">AG1099</f>
        <v>0</v>
      </c>
      <c r="AH1100" s="354">
        <f t="shared" ref="AH1100" si="3257">AH1099</f>
        <v>0</v>
      </c>
      <c r="AI1100" s="354">
        <f t="shared" ref="AI1100" si="3258">AI1099</f>
        <v>0</v>
      </c>
      <c r="AJ1100" s="354">
        <f t="shared" ref="AJ1100" si="3259">AJ1099</f>
        <v>0</v>
      </c>
      <c r="AK1100" s="354">
        <f t="shared" ref="AK1100" si="3260">AK1099</f>
        <v>0</v>
      </c>
      <c r="AL1100" s="354">
        <f t="shared" ref="AL1100" si="3261">AL1099</f>
        <v>0</v>
      </c>
      <c r="AM1100" s="354">
        <f t="shared" ref="AM1100" si="3262">AM1099</f>
        <v>0</v>
      </c>
      <c r="AN1100" s="354">
        <f t="shared" ref="AN1100" si="3263">AN1099</f>
        <v>0</v>
      </c>
      <c r="AO1100" s="354">
        <f t="shared" ref="AO1100" si="3264">AO1099</f>
        <v>0</v>
      </c>
      <c r="AP1100" s="354">
        <f t="shared" ref="AP1100" si="3265">AP1099</f>
        <v>0</v>
      </c>
      <c r="AQ1100" s="354">
        <f t="shared" ref="AQ1100" si="3266">AQ1099</f>
        <v>0</v>
      </c>
      <c r="AR1100" s="354">
        <f t="shared" ref="AR1100" si="3267">AR1099</f>
        <v>0</v>
      </c>
      <c r="AS1100" s="258"/>
    </row>
    <row r="1101" spans="1:45" ht="15" hidden="1" customHeight="1" outlineLevel="1">
      <c r="A1101" s="456"/>
      <c r="B1101" s="371"/>
      <c r="C1101" s="243"/>
      <c r="D1101" s="243"/>
      <c r="E1101" s="243"/>
      <c r="F1101" s="243"/>
      <c r="G1101" s="243"/>
      <c r="H1101" s="243"/>
      <c r="I1101" s="243"/>
      <c r="J1101" s="243"/>
      <c r="K1101" s="243"/>
      <c r="L1101" s="243"/>
      <c r="M1101" s="243"/>
      <c r="N1101" s="243"/>
      <c r="O1101" s="243"/>
      <c r="P1101" s="243"/>
      <c r="Q1101" s="243"/>
      <c r="R1101" s="243"/>
      <c r="S1101" s="243"/>
      <c r="T1101" s="243"/>
      <c r="U1101" s="243"/>
      <c r="V1101" s="243"/>
      <c r="W1101" s="243"/>
      <c r="X1101" s="243"/>
      <c r="Y1101" s="243"/>
      <c r="Z1101" s="243"/>
      <c r="AA1101" s="243"/>
      <c r="AB1101" s="243"/>
      <c r="AC1101" s="243"/>
      <c r="AD1101" s="243"/>
      <c r="AE1101" s="355"/>
      <c r="AF1101" s="368"/>
      <c r="AG1101" s="368"/>
      <c r="AH1101" s="368"/>
      <c r="AI1101" s="368"/>
      <c r="AJ1101" s="368"/>
      <c r="AK1101" s="368"/>
      <c r="AL1101" s="368"/>
      <c r="AM1101" s="368"/>
      <c r="AN1101" s="368"/>
      <c r="AO1101" s="368"/>
      <c r="AP1101" s="368"/>
      <c r="AQ1101" s="368"/>
      <c r="AR1101" s="368"/>
      <c r="AS1101" s="258"/>
    </row>
    <row r="1102" spans="1:45" ht="15" hidden="1" customHeight="1" outlineLevel="1">
      <c r="A1102" s="456">
        <v>34</v>
      </c>
      <c r="B1102" s="371" t="s">
        <v>109</v>
      </c>
      <c r="C1102" s="243" t="s">
        <v>22</v>
      </c>
      <c r="D1102" s="247"/>
      <c r="E1102" s="247"/>
      <c r="F1102" s="247"/>
      <c r="G1102" s="247"/>
      <c r="H1102" s="247"/>
      <c r="I1102" s="247"/>
      <c r="J1102" s="247"/>
      <c r="K1102" s="247"/>
      <c r="L1102" s="247"/>
      <c r="M1102" s="247"/>
      <c r="N1102" s="247"/>
      <c r="O1102" s="247"/>
      <c r="P1102" s="247"/>
      <c r="Q1102" s="247">
        <v>0</v>
      </c>
      <c r="R1102" s="247"/>
      <c r="S1102" s="247"/>
      <c r="T1102" s="247"/>
      <c r="U1102" s="247"/>
      <c r="V1102" s="247"/>
      <c r="W1102" s="247"/>
      <c r="X1102" s="247"/>
      <c r="Y1102" s="247"/>
      <c r="Z1102" s="247"/>
      <c r="AA1102" s="247"/>
      <c r="AB1102" s="247"/>
      <c r="AC1102" s="247"/>
      <c r="AD1102" s="247"/>
      <c r="AE1102" s="369"/>
      <c r="AF1102" s="358"/>
      <c r="AG1102" s="358"/>
      <c r="AH1102" s="358"/>
      <c r="AI1102" s="358"/>
      <c r="AJ1102" s="358"/>
      <c r="AK1102" s="358"/>
      <c r="AL1102" s="358"/>
      <c r="AM1102" s="358"/>
      <c r="AN1102" s="358"/>
      <c r="AO1102" s="358"/>
      <c r="AP1102" s="358"/>
      <c r="AQ1102" s="358"/>
      <c r="AR1102" s="358"/>
      <c r="AS1102" s="248">
        <f>SUM(AE1102:AR1102)</f>
        <v>0</v>
      </c>
    </row>
    <row r="1103" spans="1:45" ht="15" hidden="1" customHeight="1" outlineLevel="1">
      <c r="A1103" s="456"/>
      <c r="B1103" s="246" t="s">
        <v>960</v>
      </c>
      <c r="C1103" s="243" t="s">
        <v>145</v>
      </c>
      <c r="D1103" s="247"/>
      <c r="E1103" s="247"/>
      <c r="F1103" s="247"/>
      <c r="G1103" s="247"/>
      <c r="H1103" s="247"/>
      <c r="I1103" s="247"/>
      <c r="J1103" s="247"/>
      <c r="K1103" s="247"/>
      <c r="L1103" s="247"/>
      <c r="M1103" s="247"/>
      <c r="N1103" s="247"/>
      <c r="O1103" s="247"/>
      <c r="P1103" s="247"/>
      <c r="Q1103" s="247">
        <f>Q1102</f>
        <v>0</v>
      </c>
      <c r="R1103" s="247"/>
      <c r="S1103" s="247"/>
      <c r="T1103" s="247"/>
      <c r="U1103" s="247"/>
      <c r="V1103" s="247"/>
      <c r="W1103" s="247"/>
      <c r="X1103" s="247"/>
      <c r="Y1103" s="247"/>
      <c r="Z1103" s="247"/>
      <c r="AA1103" s="247"/>
      <c r="AB1103" s="247"/>
      <c r="AC1103" s="247"/>
      <c r="AD1103" s="247"/>
      <c r="AE1103" s="354">
        <f>AE1102</f>
        <v>0</v>
      </c>
      <c r="AF1103" s="354">
        <f t="shared" ref="AF1103" si="3268">AF1102</f>
        <v>0</v>
      </c>
      <c r="AG1103" s="354">
        <f t="shared" ref="AG1103" si="3269">AG1102</f>
        <v>0</v>
      </c>
      <c r="AH1103" s="354">
        <f t="shared" ref="AH1103" si="3270">AH1102</f>
        <v>0</v>
      </c>
      <c r="AI1103" s="354">
        <f t="shared" ref="AI1103" si="3271">AI1102</f>
        <v>0</v>
      </c>
      <c r="AJ1103" s="354">
        <f t="shared" ref="AJ1103" si="3272">AJ1102</f>
        <v>0</v>
      </c>
      <c r="AK1103" s="354">
        <f t="shared" ref="AK1103" si="3273">AK1102</f>
        <v>0</v>
      </c>
      <c r="AL1103" s="354">
        <f t="shared" ref="AL1103" si="3274">AL1102</f>
        <v>0</v>
      </c>
      <c r="AM1103" s="354">
        <f t="shared" ref="AM1103" si="3275">AM1102</f>
        <v>0</v>
      </c>
      <c r="AN1103" s="354">
        <f t="shared" ref="AN1103" si="3276">AN1102</f>
        <v>0</v>
      </c>
      <c r="AO1103" s="354">
        <f t="shared" ref="AO1103" si="3277">AO1102</f>
        <v>0</v>
      </c>
      <c r="AP1103" s="354">
        <f t="shared" ref="AP1103" si="3278">AP1102</f>
        <v>0</v>
      </c>
      <c r="AQ1103" s="354">
        <f t="shared" ref="AQ1103" si="3279">AQ1102</f>
        <v>0</v>
      </c>
      <c r="AR1103" s="354">
        <f t="shared" ref="AR1103" si="3280">AR1102</f>
        <v>0</v>
      </c>
      <c r="AS1103" s="258"/>
    </row>
    <row r="1104" spans="1:45" ht="15" hidden="1" customHeight="1" outlineLevel="1">
      <c r="A1104" s="456"/>
      <c r="B1104" s="371"/>
      <c r="C1104" s="243"/>
      <c r="D1104" s="243"/>
      <c r="E1104" s="243"/>
      <c r="F1104" s="243"/>
      <c r="G1104" s="243"/>
      <c r="H1104" s="243"/>
      <c r="I1104" s="243"/>
      <c r="J1104" s="243"/>
      <c r="K1104" s="243"/>
      <c r="L1104" s="243"/>
      <c r="M1104" s="243"/>
      <c r="N1104" s="243"/>
      <c r="O1104" s="243"/>
      <c r="P1104" s="243"/>
      <c r="Q1104" s="243"/>
      <c r="R1104" s="243"/>
      <c r="S1104" s="243"/>
      <c r="T1104" s="243"/>
      <c r="U1104" s="243"/>
      <c r="V1104" s="243"/>
      <c r="W1104" s="243"/>
      <c r="X1104" s="243"/>
      <c r="Y1104" s="243"/>
      <c r="Z1104" s="243"/>
      <c r="AA1104" s="243"/>
      <c r="AB1104" s="243"/>
      <c r="AC1104" s="243"/>
      <c r="AD1104" s="243"/>
      <c r="AE1104" s="355"/>
      <c r="AF1104" s="368"/>
      <c r="AG1104" s="368"/>
      <c r="AH1104" s="368"/>
      <c r="AI1104" s="368"/>
      <c r="AJ1104" s="368"/>
      <c r="AK1104" s="368"/>
      <c r="AL1104" s="368"/>
      <c r="AM1104" s="368"/>
      <c r="AN1104" s="368"/>
      <c r="AO1104" s="368"/>
      <c r="AP1104" s="368"/>
      <c r="AQ1104" s="368"/>
      <c r="AR1104" s="368"/>
      <c r="AS1104" s="258"/>
    </row>
    <row r="1105" spans="1:45" ht="15" hidden="1" customHeight="1" outlineLevel="1">
      <c r="A1105" s="456">
        <v>35</v>
      </c>
      <c r="B1105" s="371" t="s">
        <v>110</v>
      </c>
      <c r="C1105" s="243" t="s">
        <v>22</v>
      </c>
      <c r="D1105" s="247"/>
      <c r="E1105" s="247"/>
      <c r="F1105" s="247"/>
      <c r="G1105" s="247"/>
      <c r="H1105" s="247"/>
      <c r="I1105" s="247"/>
      <c r="J1105" s="247"/>
      <c r="K1105" s="247"/>
      <c r="L1105" s="247"/>
      <c r="M1105" s="247"/>
      <c r="N1105" s="247"/>
      <c r="O1105" s="247"/>
      <c r="P1105" s="247"/>
      <c r="Q1105" s="247">
        <v>0</v>
      </c>
      <c r="R1105" s="247"/>
      <c r="S1105" s="247"/>
      <c r="T1105" s="247"/>
      <c r="U1105" s="247"/>
      <c r="V1105" s="247"/>
      <c r="W1105" s="247"/>
      <c r="X1105" s="247"/>
      <c r="Y1105" s="247"/>
      <c r="Z1105" s="247"/>
      <c r="AA1105" s="247"/>
      <c r="AB1105" s="247"/>
      <c r="AC1105" s="247"/>
      <c r="AD1105" s="247"/>
      <c r="AE1105" s="369"/>
      <c r="AF1105" s="358"/>
      <c r="AG1105" s="358"/>
      <c r="AH1105" s="358"/>
      <c r="AI1105" s="358"/>
      <c r="AJ1105" s="358"/>
      <c r="AK1105" s="358"/>
      <c r="AL1105" s="358"/>
      <c r="AM1105" s="358"/>
      <c r="AN1105" s="358"/>
      <c r="AO1105" s="358"/>
      <c r="AP1105" s="358"/>
      <c r="AQ1105" s="358"/>
      <c r="AR1105" s="358"/>
      <c r="AS1105" s="248">
        <f>SUM(AE1105:AR1105)</f>
        <v>0</v>
      </c>
    </row>
    <row r="1106" spans="1:45" ht="15" hidden="1" customHeight="1" outlineLevel="1">
      <c r="A1106" s="456"/>
      <c r="B1106" s="246" t="s">
        <v>960</v>
      </c>
      <c r="C1106" s="243" t="s">
        <v>145</v>
      </c>
      <c r="D1106" s="247"/>
      <c r="E1106" s="247"/>
      <c r="F1106" s="247"/>
      <c r="G1106" s="247"/>
      <c r="H1106" s="247"/>
      <c r="I1106" s="247"/>
      <c r="J1106" s="247"/>
      <c r="K1106" s="247"/>
      <c r="L1106" s="247"/>
      <c r="M1106" s="247"/>
      <c r="N1106" s="247"/>
      <c r="O1106" s="247"/>
      <c r="P1106" s="247"/>
      <c r="Q1106" s="247">
        <f>Q1105</f>
        <v>0</v>
      </c>
      <c r="R1106" s="247"/>
      <c r="S1106" s="247"/>
      <c r="T1106" s="247"/>
      <c r="U1106" s="247"/>
      <c r="V1106" s="247"/>
      <c r="W1106" s="247"/>
      <c r="X1106" s="247"/>
      <c r="Y1106" s="247"/>
      <c r="Z1106" s="247"/>
      <c r="AA1106" s="247"/>
      <c r="AB1106" s="247"/>
      <c r="AC1106" s="247"/>
      <c r="AD1106" s="247"/>
      <c r="AE1106" s="354">
        <f>AE1105</f>
        <v>0</v>
      </c>
      <c r="AF1106" s="354">
        <f t="shared" ref="AF1106" si="3281">AF1105</f>
        <v>0</v>
      </c>
      <c r="AG1106" s="354">
        <f t="shared" ref="AG1106" si="3282">AG1105</f>
        <v>0</v>
      </c>
      <c r="AH1106" s="354">
        <f t="shared" ref="AH1106" si="3283">AH1105</f>
        <v>0</v>
      </c>
      <c r="AI1106" s="354">
        <f t="shared" ref="AI1106" si="3284">AI1105</f>
        <v>0</v>
      </c>
      <c r="AJ1106" s="354">
        <f t="shared" ref="AJ1106" si="3285">AJ1105</f>
        <v>0</v>
      </c>
      <c r="AK1106" s="354">
        <f t="shared" ref="AK1106" si="3286">AK1105</f>
        <v>0</v>
      </c>
      <c r="AL1106" s="354">
        <f t="shared" ref="AL1106" si="3287">AL1105</f>
        <v>0</v>
      </c>
      <c r="AM1106" s="354">
        <f t="shared" ref="AM1106" si="3288">AM1105</f>
        <v>0</v>
      </c>
      <c r="AN1106" s="354">
        <f t="shared" ref="AN1106" si="3289">AN1105</f>
        <v>0</v>
      </c>
      <c r="AO1106" s="354">
        <f t="shared" ref="AO1106" si="3290">AO1105</f>
        <v>0</v>
      </c>
      <c r="AP1106" s="354">
        <f t="shared" ref="AP1106" si="3291">AP1105</f>
        <v>0</v>
      </c>
      <c r="AQ1106" s="354">
        <f t="shared" ref="AQ1106" si="3292">AQ1105</f>
        <v>0</v>
      </c>
      <c r="AR1106" s="354">
        <f t="shared" ref="AR1106" si="3293">AR1105</f>
        <v>0</v>
      </c>
      <c r="AS1106" s="258"/>
    </row>
    <row r="1107" spans="1:45" ht="15" hidden="1" customHeight="1" outlineLevel="1">
      <c r="A1107" s="456"/>
      <c r="B1107" s="374"/>
      <c r="C1107" s="243"/>
      <c r="D1107" s="243"/>
      <c r="E1107" s="243"/>
      <c r="F1107" s="243"/>
      <c r="G1107" s="243"/>
      <c r="H1107" s="243"/>
      <c r="I1107" s="243"/>
      <c r="J1107" s="243"/>
      <c r="K1107" s="243"/>
      <c r="L1107" s="243"/>
      <c r="M1107" s="243"/>
      <c r="N1107" s="243"/>
      <c r="O1107" s="243"/>
      <c r="P1107" s="243"/>
      <c r="Q1107" s="243"/>
      <c r="R1107" s="243"/>
      <c r="S1107" s="243"/>
      <c r="T1107" s="243"/>
      <c r="U1107" s="243"/>
      <c r="V1107" s="243"/>
      <c r="W1107" s="243"/>
      <c r="X1107" s="243"/>
      <c r="Y1107" s="243"/>
      <c r="Z1107" s="243"/>
      <c r="AA1107" s="243"/>
      <c r="AB1107" s="243"/>
      <c r="AC1107" s="243"/>
      <c r="AD1107" s="243"/>
      <c r="AE1107" s="355"/>
      <c r="AF1107" s="368"/>
      <c r="AG1107" s="368"/>
      <c r="AH1107" s="368"/>
      <c r="AI1107" s="368"/>
      <c r="AJ1107" s="368"/>
      <c r="AK1107" s="368"/>
      <c r="AL1107" s="368"/>
      <c r="AM1107" s="368"/>
      <c r="AN1107" s="368"/>
      <c r="AO1107" s="368"/>
      <c r="AP1107" s="368"/>
      <c r="AQ1107" s="368"/>
      <c r="AR1107" s="368"/>
      <c r="AS1107" s="258"/>
    </row>
    <row r="1108" spans="1:45" ht="15" hidden="1" customHeight="1" outlineLevel="1">
      <c r="A1108" s="456"/>
      <c r="B1108" s="240" t="s">
        <v>463</v>
      </c>
      <c r="C1108" s="243"/>
      <c r="D1108" s="243"/>
      <c r="E1108" s="243"/>
      <c r="F1108" s="243"/>
      <c r="G1108" s="243"/>
      <c r="H1108" s="243"/>
      <c r="I1108" s="243"/>
      <c r="J1108" s="243"/>
      <c r="K1108" s="243"/>
      <c r="L1108" s="243"/>
      <c r="M1108" s="243"/>
      <c r="N1108" s="243"/>
      <c r="O1108" s="243"/>
      <c r="P1108" s="243"/>
      <c r="Q1108" s="243"/>
      <c r="R1108" s="243"/>
      <c r="S1108" s="243"/>
      <c r="T1108" s="243"/>
      <c r="U1108" s="243"/>
      <c r="V1108" s="243"/>
      <c r="W1108" s="243"/>
      <c r="X1108" s="243"/>
      <c r="Y1108" s="243"/>
      <c r="Z1108" s="243"/>
      <c r="AA1108" s="243"/>
      <c r="AB1108" s="243"/>
      <c r="AC1108" s="243"/>
      <c r="AD1108" s="243"/>
      <c r="AE1108" s="355"/>
      <c r="AF1108" s="368"/>
      <c r="AG1108" s="368"/>
      <c r="AH1108" s="368"/>
      <c r="AI1108" s="368"/>
      <c r="AJ1108" s="368"/>
      <c r="AK1108" s="368"/>
      <c r="AL1108" s="368"/>
      <c r="AM1108" s="368"/>
      <c r="AN1108" s="368"/>
      <c r="AO1108" s="368"/>
      <c r="AP1108" s="368"/>
      <c r="AQ1108" s="368"/>
      <c r="AR1108" s="368"/>
      <c r="AS1108" s="258"/>
    </row>
    <row r="1109" spans="1:45" ht="28.5" hidden="1" customHeight="1" outlineLevel="1">
      <c r="A1109" s="456">
        <v>36</v>
      </c>
      <c r="B1109" s="371" t="s">
        <v>111</v>
      </c>
      <c r="C1109" s="243" t="s">
        <v>22</v>
      </c>
      <c r="D1109" s="247"/>
      <c r="E1109" s="247"/>
      <c r="F1109" s="247"/>
      <c r="G1109" s="247"/>
      <c r="H1109" s="247"/>
      <c r="I1109" s="247"/>
      <c r="J1109" s="247"/>
      <c r="K1109" s="247"/>
      <c r="L1109" s="247"/>
      <c r="M1109" s="247"/>
      <c r="N1109" s="247"/>
      <c r="O1109" s="247"/>
      <c r="P1109" s="247"/>
      <c r="Q1109" s="247">
        <v>12</v>
      </c>
      <c r="R1109" s="247"/>
      <c r="S1109" s="247"/>
      <c r="T1109" s="247"/>
      <c r="U1109" s="247"/>
      <c r="V1109" s="247"/>
      <c r="W1109" s="247"/>
      <c r="X1109" s="247"/>
      <c r="Y1109" s="247"/>
      <c r="Z1109" s="247"/>
      <c r="AA1109" s="247"/>
      <c r="AB1109" s="247"/>
      <c r="AC1109" s="247"/>
      <c r="AD1109" s="247"/>
      <c r="AE1109" s="369"/>
      <c r="AF1109" s="358"/>
      <c r="AG1109" s="358"/>
      <c r="AH1109" s="358"/>
      <c r="AI1109" s="358"/>
      <c r="AJ1109" s="358"/>
      <c r="AK1109" s="358"/>
      <c r="AL1109" s="358"/>
      <c r="AM1109" s="358"/>
      <c r="AN1109" s="358"/>
      <c r="AO1109" s="358"/>
      <c r="AP1109" s="358"/>
      <c r="AQ1109" s="358"/>
      <c r="AR1109" s="358"/>
      <c r="AS1109" s="248">
        <f>SUM(AE1109:AR1109)</f>
        <v>0</v>
      </c>
    </row>
    <row r="1110" spans="1:45" ht="15" hidden="1" customHeight="1" outlineLevel="1">
      <c r="A1110" s="456"/>
      <c r="B1110" s="246" t="s">
        <v>960</v>
      </c>
      <c r="C1110" s="243" t="s">
        <v>145</v>
      </c>
      <c r="D1110" s="247"/>
      <c r="E1110" s="247"/>
      <c r="F1110" s="247"/>
      <c r="G1110" s="247"/>
      <c r="H1110" s="247"/>
      <c r="I1110" s="247"/>
      <c r="J1110" s="247"/>
      <c r="K1110" s="247"/>
      <c r="L1110" s="247"/>
      <c r="M1110" s="247"/>
      <c r="N1110" s="247"/>
      <c r="O1110" s="247"/>
      <c r="P1110" s="247"/>
      <c r="Q1110" s="247">
        <f>Q1109</f>
        <v>12</v>
      </c>
      <c r="R1110" s="247"/>
      <c r="S1110" s="247"/>
      <c r="T1110" s="247"/>
      <c r="U1110" s="247"/>
      <c r="V1110" s="247"/>
      <c r="W1110" s="247"/>
      <c r="X1110" s="247"/>
      <c r="Y1110" s="247"/>
      <c r="Z1110" s="247"/>
      <c r="AA1110" s="247"/>
      <c r="AB1110" s="247"/>
      <c r="AC1110" s="247"/>
      <c r="AD1110" s="247"/>
      <c r="AE1110" s="354">
        <f>AE1109</f>
        <v>0</v>
      </c>
      <c r="AF1110" s="354">
        <f t="shared" ref="AF1110" si="3294">AF1109</f>
        <v>0</v>
      </c>
      <c r="AG1110" s="354">
        <f t="shared" ref="AG1110" si="3295">AG1109</f>
        <v>0</v>
      </c>
      <c r="AH1110" s="354">
        <f t="shared" ref="AH1110" si="3296">AH1109</f>
        <v>0</v>
      </c>
      <c r="AI1110" s="354">
        <f t="shared" ref="AI1110" si="3297">AI1109</f>
        <v>0</v>
      </c>
      <c r="AJ1110" s="354">
        <f t="shared" ref="AJ1110" si="3298">AJ1109</f>
        <v>0</v>
      </c>
      <c r="AK1110" s="354">
        <f t="shared" ref="AK1110" si="3299">AK1109</f>
        <v>0</v>
      </c>
      <c r="AL1110" s="354">
        <f t="shared" ref="AL1110" si="3300">AL1109</f>
        <v>0</v>
      </c>
      <c r="AM1110" s="354">
        <f t="shared" ref="AM1110" si="3301">AM1109</f>
        <v>0</v>
      </c>
      <c r="AN1110" s="354">
        <f t="shared" ref="AN1110" si="3302">AN1109</f>
        <v>0</v>
      </c>
      <c r="AO1110" s="354">
        <f t="shared" ref="AO1110" si="3303">AO1109</f>
        <v>0</v>
      </c>
      <c r="AP1110" s="354">
        <f t="shared" ref="AP1110" si="3304">AP1109</f>
        <v>0</v>
      </c>
      <c r="AQ1110" s="354">
        <f t="shared" ref="AQ1110" si="3305">AQ1109</f>
        <v>0</v>
      </c>
      <c r="AR1110" s="354">
        <f t="shared" ref="AR1110" si="3306">AR1109</f>
        <v>0</v>
      </c>
      <c r="AS1110" s="258"/>
    </row>
    <row r="1111" spans="1:45" ht="15" hidden="1" customHeight="1" outlineLevel="1">
      <c r="A1111" s="456"/>
      <c r="B1111" s="371"/>
      <c r="C1111" s="243"/>
      <c r="D1111" s="243"/>
      <c r="E1111" s="243"/>
      <c r="F1111" s="243"/>
      <c r="G1111" s="243"/>
      <c r="H1111" s="243"/>
      <c r="I1111" s="243"/>
      <c r="J1111" s="243"/>
      <c r="K1111" s="243"/>
      <c r="L1111" s="243"/>
      <c r="M1111" s="243"/>
      <c r="N1111" s="243"/>
      <c r="O1111" s="243"/>
      <c r="P1111" s="243"/>
      <c r="Q1111" s="243"/>
      <c r="R1111" s="243"/>
      <c r="S1111" s="243"/>
      <c r="T1111" s="243"/>
      <c r="U1111" s="243"/>
      <c r="V1111" s="243"/>
      <c r="W1111" s="243"/>
      <c r="X1111" s="243"/>
      <c r="Y1111" s="243"/>
      <c r="Z1111" s="243"/>
      <c r="AA1111" s="243"/>
      <c r="AB1111" s="243"/>
      <c r="AC1111" s="243"/>
      <c r="AD1111" s="243"/>
      <c r="AE1111" s="355"/>
      <c r="AF1111" s="368"/>
      <c r="AG1111" s="368"/>
      <c r="AH1111" s="368"/>
      <c r="AI1111" s="368"/>
      <c r="AJ1111" s="368"/>
      <c r="AK1111" s="368"/>
      <c r="AL1111" s="368"/>
      <c r="AM1111" s="368"/>
      <c r="AN1111" s="368"/>
      <c r="AO1111" s="368"/>
      <c r="AP1111" s="368"/>
      <c r="AQ1111" s="368"/>
      <c r="AR1111" s="368"/>
      <c r="AS1111" s="258"/>
    </row>
    <row r="1112" spans="1:45" ht="15" hidden="1" customHeight="1" outlineLevel="1">
      <c r="A1112" s="456">
        <v>37</v>
      </c>
      <c r="B1112" s="371" t="s">
        <v>112</v>
      </c>
      <c r="C1112" s="243" t="s">
        <v>22</v>
      </c>
      <c r="D1112" s="247"/>
      <c r="E1112" s="247"/>
      <c r="F1112" s="247"/>
      <c r="G1112" s="247"/>
      <c r="H1112" s="247"/>
      <c r="I1112" s="247"/>
      <c r="J1112" s="247"/>
      <c r="K1112" s="247"/>
      <c r="L1112" s="247"/>
      <c r="M1112" s="247"/>
      <c r="N1112" s="247"/>
      <c r="O1112" s="247"/>
      <c r="P1112" s="247"/>
      <c r="Q1112" s="247">
        <v>12</v>
      </c>
      <c r="R1112" s="247"/>
      <c r="S1112" s="247"/>
      <c r="T1112" s="247"/>
      <c r="U1112" s="247"/>
      <c r="V1112" s="247"/>
      <c r="W1112" s="247"/>
      <c r="X1112" s="247"/>
      <c r="Y1112" s="247"/>
      <c r="Z1112" s="247"/>
      <c r="AA1112" s="247"/>
      <c r="AB1112" s="247"/>
      <c r="AC1112" s="247"/>
      <c r="AD1112" s="247"/>
      <c r="AE1112" s="369"/>
      <c r="AF1112" s="358"/>
      <c r="AG1112" s="358"/>
      <c r="AH1112" s="358"/>
      <c r="AI1112" s="358"/>
      <c r="AJ1112" s="358"/>
      <c r="AK1112" s="358"/>
      <c r="AL1112" s="358"/>
      <c r="AM1112" s="358"/>
      <c r="AN1112" s="358"/>
      <c r="AO1112" s="358"/>
      <c r="AP1112" s="358"/>
      <c r="AQ1112" s="358"/>
      <c r="AR1112" s="358"/>
      <c r="AS1112" s="248">
        <f>SUM(AE1112:AR1112)</f>
        <v>0</v>
      </c>
    </row>
    <row r="1113" spans="1:45" ht="15" hidden="1" customHeight="1" outlineLevel="1">
      <c r="A1113" s="456"/>
      <c r="B1113" s="246" t="s">
        <v>960</v>
      </c>
      <c r="C1113" s="243" t="s">
        <v>145</v>
      </c>
      <c r="D1113" s="247"/>
      <c r="E1113" s="247"/>
      <c r="F1113" s="247"/>
      <c r="G1113" s="247"/>
      <c r="H1113" s="247"/>
      <c r="I1113" s="247"/>
      <c r="J1113" s="247"/>
      <c r="K1113" s="247"/>
      <c r="L1113" s="247"/>
      <c r="M1113" s="247"/>
      <c r="N1113" s="247"/>
      <c r="O1113" s="247"/>
      <c r="P1113" s="247"/>
      <c r="Q1113" s="247">
        <f>Q1112</f>
        <v>12</v>
      </c>
      <c r="R1113" s="247"/>
      <c r="S1113" s="247"/>
      <c r="T1113" s="247"/>
      <c r="U1113" s="247"/>
      <c r="V1113" s="247"/>
      <c r="W1113" s="247"/>
      <c r="X1113" s="247"/>
      <c r="Y1113" s="247"/>
      <c r="Z1113" s="247"/>
      <c r="AA1113" s="247"/>
      <c r="AB1113" s="247"/>
      <c r="AC1113" s="247"/>
      <c r="AD1113" s="247"/>
      <c r="AE1113" s="354">
        <f>AE1112</f>
        <v>0</v>
      </c>
      <c r="AF1113" s="354">
        <f t="shared" ref="AF1113" si="3307">AF1112</f>
        <v>0</v>
      </c>
      <c r="AG1113" s="354">
        <f t="shared" ref="AG1113" si="3308">AG1112</f>
        <v>0</v>
      </c>
      <c r="AH1113" s="354">
        <f t="shared" ref="AH1113" si="3309">AH1112</f>
        <v>0</v>
      </c>
      <c r="AI1113" s="354">
        <f t="shared" ref="AI1113" si="3310">AI1112</f>
        <v>0</v>
      </c>
      <c r="AJ1113" s="354">
        <f t="shared" ref="AJ1113" si="3311">AJ1112</f>
        <v>0</v>
      </c>
      <c r="AK1113" s="354">
        <f t="shared" ref="AK1113" si="3312">AK1112</f>
        <v>0</v>
      </c>
      <c r="AL1113" s="354">
        <f t="shared" ref="AL1113" si="3313">AL1112</f>
        <v>0</v>
      </c>
      <c r="AM1113" s="354">
        <f t="shared" ref="AM1113" si="3314">AM1112</f>
        <v>0</v>
      </c>
      <c r="AN1113" s="354">
        <f t="shared" ref="AN1113" si="3315">AN1112</f>
        <v>0</v>
      </c>
      <c r="AO1113" s="354">
        <f t="shared" ref="AO1113" si="3316">AO1112</f>
        <v>0</v>
      </c>
      <c r="AP1113" s="354">
        <f t="shared" ref="AP1113" si="3317">AP1112</f>
        <v>0</v>
      </c>
      <c r="AQ1113" s="354">
        <f t="shared" ref="AQ1113" si="3318">AQ1112</f>
        <v>0</v>
      </c>
      <c r="AR1113" s="354">
        <f t="shared" ref="AR1113" si="3319">AR1112</f>
        <v>0</v>
      </c>
      <c r="AS1113" s="258"/>
    </row>
    <row r="1114" spans="1:45" ht="15" hidden="1" customHeight="1" outlineLevel="1">
      <c r="A1114" s="456"/>
      <c r="B1114" s="371"/>
      <c r="C1114" s="243"/>
      <c r="D1114" s="243"/>
      <c r="E1114" s="243"/>
      <c r="F1114" s="243"/>
      <c r="G1114" s="243"/>
      <c r="H1114" s="243"/>
      <c r="I1114" s="243"/>
      <c r="J1114" s="243"/>
      <c r="K1114" s="243"/>
      <c r="L1114" s="243"/>
      <c r="M1114" s="243"/>
      <c r="N1114" s="243"/>
      <c r="O1114" s="243"/>
      <c r="P1114" s="243"/>
      <c r="Q1114" s="243"/>
      <c r="R1114" s="243"/>
      <c r="S1114" s="243"/>
      <c r="T1114" s="243"/>
      <c r="U1114" s="243"/>
      <c r="V1114" s="243"/>
      <c r="W1114" s="243"/>
      <c r="X1114" s="243"/>
      <c r="Y1114" s="243"/>
      <c r="Z1114" s="243"/>
      <c r="AA1114" s="243"/>
      <c r="AB1114" s="243"/>
      <c r="AC1114" s="243"/>
      <c r="AD1114" s="243"/>
      <c r="AE1114" s="355"/>
      <c r="AF1114" s="368"/>
      <c r="AG1114" s="368"/>
      <c r="AH1114" s="368"/>
      <c r="AI1114" s="368"/>
      <c r="AJ1114" s="368"/>
      <c r="AK1114" s="368"/>
      <c r="AL1114" s="368"/>
      <c r="AM1114" s="368"/>
      <c r="AN1114" s="368"/>
      <c r="AO1114" s="368"/>
      <c r="AP1114" s="368"/>
      <c r="AQ1114" s="368"/>
      <c r="AR1114" s="368"/>
      <c r="AS1114" s="258"/>
    </row>
    <row r="1115" spans="1:45" ht="15" hidden="1" customHeight="1" outlineLevel="1">
      <c r="A1115" s="456">
        <v>38</v>
      </c>
      <c r="B1115" s="371" t="s">
        <v>113</v>
      </c>
      <c r="C1115" s="243" t="s">
        <v>22</v>
      </c>
      <c r="D1115" s="247"/>
      <c r="E1115" s="247"/>
      <c r="F1115" s="247"/>
      <c r="G1115" s="247"/>
      <c r="H1115" s="247"/>
      <c r="I1115" s="247"/>
      <c r="J1115" s="247"/>
      <c r="K1115" s="247"/>
      <c r="L1115" s="247"/>
      <c r="M1115" s="247"/>
      <c r="N1115" s="247"/>
      <c r="O1115" s="247"/>
      <c r="P1115" s="247"/>
      <c r="Q1115" s="247">
        <v>12</v>
      </c>
      <c r="R1115" s="247"/>
      <c r="S1115" s="247"/>
      <c r="T1115" s="247"/>
      <c r="U1115" s="247"/>
      <c r="V1115" s="247"/>
      <c r="W1115" s="247"/>
      <c r="X1115" s="247"/>
      <c r="Y1115" s="247"/>
      <c r="Z1115" s="247"/>
      <c r="AA1115" s="247"/>
      <c r="AB1115" s="247"/>
      <c r="AC1115" s="247"/>
      <c r="AD1115" s="247"/>
      <c r="AE1115" s="369"/>
      <c r="AF1115" s="358"/>
      <c r="AG1115" s="358"/>
      <c r="AH1115" s="358"/>
      <c r="AI1115" s="358"/>
      <c r="AJ1115" s="358"/>
      <c r="AK1115" s="358"/>
      <c r="AL1115" s="358"/>
      <c r="AM1115" s="358"/>
      <c r="AN1115" s="358"/>
      <c r="AO1115" s="358"/>
      <c r="AP1115" s="358"/>
      <c r="AQ1115" s="358"/>
      <c r="AR1115" s="358"/>
      <c r="AS1115" s="248">
        <f>SUM(AE1115:AR1115)</f>
        <v>0</v>
      </c>
    </row>
    <row r="1116" spans="1:45" ht="15" hidden="1" customHeight="1" outlineLevel="1">
      <c r="A1116" s="456"/>
      <c r="B1116" s="246" t="s">
        <v>960</v>
      </c>
      <c r="C1116" s="243" t="s">
        <v>145</v>
      </c>
      <c r="D1116" s="247"/>
      <c r="E1116" s="247"/>
      <c r="F1116" s="247"/>
      <c r="G1116" s="247"/>
      <c r="H1116" s="247"/>
      <c r="I1116" s="247"/>
      <c r="J1116" s="247"/>
      <c r="K1116" s="247"/>
      <c r="L1116" s="247"/>
      <c r="M1116" s="247"/>
      <c r="N1116" s="247"/>
      <c r="O1116" s="247"/>
      <c r="P1116" s="247"/>
      <c r="Q1116" s="247">
        <f>Q1115</f>
        <v>12</v>
      </c>
      <c r="R1116" s="247"/>
      <c r="S1116" s="247"/>
      <c r="T1116" s="247"/>
      <c r="U1116" s="247"/>
      <c r="V1116" s="247"/>
      <c r="W1116" s="247"/>
      <c r="X1116" s="247"/>
      <c r="Y1116" s="247"/>
      <c r="Z1116" s="247"/>
      <c r="AA1116" s="247"/>
      <c r="AB1116" s="247"/>
      <c r="AC1116" s="247"/>
      <c r="AD1116" s="247"/>
      <c r="AE1116" s="354">
        <f>AE1115</f>
        <v>0</v>
      </c>
      <c r="AF1116" s="354">
        <f t="shared" ref="AF1116" si="3320">AF1115</f>
        <v>0</v>
      </c>
      <c r="AG1116" s="354">
        <f t="shared" ref="AG1116" si="3321">AG1115</f>
        <v>0</v>
      </c>
      <c r="AH1116" s="354">
        <f t="shared" ref="AH1116" si="3322">AH1115</f>
        <v>0</v>
      </c>
      <c r="AI1116" s="354">
        <f t="shared" ref="AI1116" si="3323">AI1115</f>
        <v>0</v>
      </c>
      <c r="AJ1116" s="354">
        <f t="shared" ref="AJ1116" si="3324">AJ1115</f>
        <v>0</v>
      </c>
      <c r="AK1116" s="354">
        <f t="shared" ref="AK1116" si="3325">AK1115</f>
        <v>0</v>
      </c>
      <c r="AL1116" s="354">
        <f t="shared" ref="AL1116" si="3326">AL1115</f>
        <v>0</v>
      </c>
      <c r="AM1116" s="354">
        <f t="shared" ref="AM1116" si="3327">AM1115</f>
        <v>0</v>
      </c>
      <c r="AN1116" s="354">
        <f t="shared" ref="AN1116" si="3328">AN1115</f>
        <v>0</v>
      </c>
      <c r="AO1116" s="354">
        <f t="shared" ref="AO1116" si="3329">AO1115</f>
        <v>0</v>
      </c>
      <c r="AP1116" s="354">
        <f t="shared" ref="AP1116" si="3330">AP1115</f>
        <v>0</v>
      </c>
      <c r="AQ1116" s="354">
        <f t="shared" ref="AQ1116" si="3331">AQ1115</f>
        <v>0</v>
      </c>
      <c r="AR1116" s="354">
        <f t="shared" ref="AR1116" si="3332">AR1115</f>
        <v>0</v>
      </c>
      <c r="AS1116" s="258"/>
    </row>
    <row r="1117" spans="1:45" ht="15" hidden="1" customHeight="1" outlineLevel="1">
      <c r="A1117" s="456"/>
      <c r="B1117" s="371"/>
      <c r="C1117" s="243"/>
      <c r="D1117" s="243"/>
      <c r="E1117" s="243"/>
      <c r="F1117" s="243"/>
      <c r="G1117" s="243"/>
      <c r="H1117" s="243"/>
      <c r="I1117" s="243"/>
      <c r="J1117" s="243"/>
      <c r="K1117" s="243"/>
      <c r="L1117" s="243"/>
      <c r="M1117" s="243"/>
      <c r="N1117" s="243"/>
      <c r="O1117" s="243"/>
      <c r="P1117" s="243"/>
      <c r="Q1117" s="243"/>
      <c r="R1117" s="243"/>
      <c r="S1117" s="243"/>
      <c r="T1117" s="243"/>
      <c r="U1117" s="243"/>
      <c r="V1117" s="243"/>
      <c r="W1117" s="243"/>
      <c r="X1117" s="243"/>
      <c r="Y1117" s="243"/>
      <c r="Z1117" s="243"/>
      <c r="AA1117" s="243"/>
      <c r="AB1117" s="243"/>
      <c r="AC1117" s="243"/>
      <c r="AD1117" s="243"/>
      <c r="AE1117" s="355"/>
      <c r="AF1117" s="368"/>
      <c r="AG1117" s="368"/>
      <c r="AH1117" s="368"/>
      <c r="AI1117" s="368"/>
      <c r="AJ1117" s="368"/>
      <c r="AK1117" s="368"/>
      <c r="AL1117" s="368"/>
      <c r="AM1117" s="368"/>
      <c r="AN1117" s="368"/>
      <c r="AO1117" s="368"/>
      <c r="AP1117" s="368"/>
      <c r="AQ1117" s="368"/>
      <c r="AR1117" s="368"/>
      <c r="AS1117" s="258"/>
    </row>
    <row r="1118" spans="1:45" ht="15" hidden="1" customHeight="1" outlineLevel="1">
      <c r="A1118" s="456">
        <v>39</v>
      </c>
      <c r="B1118" s="371" t="s">
        <v>114</v>
      </c>
      <c r="C1118" s="243" t="s">
        <v>22</v>
      </c>
      <c r="D1118" s="247"/>
      <c r="E1118" s="247"/>
      <c r="F1118" s="247"/>
      <c r="G1118" s="247"/>
      <c r="H1118" s="247"/>
      <c r="I1118" s="247"/>
      <c r="J1118" s="247"/>
      <c r="K1118" s="247"/>
      <c r="L1118" s="247"/>
      <c r="M1118" s="247"/>
      <c r="N1118" s="247"/>
      <c r="O1118" s="247"/>
      <c r="P1118" s="247"/>
      <c r="Q1118" s="247">
        <v>12</v>
      </c>
      <c r="R1118" s="247"/>
      <c r="S1118" s="247"/>
      <c r="T1118" s="247"/>
      <c r="U1118" s="247"/>
      <c r="V1118" s="247"/>
      <c r="W1118" s="247"/>
      <c r="X1118" s="247"/>
      <c r="Y1118" s="247"/>
      <c r="Z1118" s="247"/>
      <c r="AA1118" s="247"/>
      <c r="AB1118" s="247"/>
      <c r="AC1118" s="247"/>
      <c r="AD1118" s="247"/>
      <c r="AE1118" s="369"/>
      <c r="AF1118" s="358"/>
      <c r="AG1118" s="358"/>
      <c r="AH1118" s="358"/>
      <c r="AI1118" s="358"/>
      <c r="AJ1118" s="358"/>
      <c r="AK1118" s="358"/>
      <c r="AL1118" s="358"/>
      <c r="AM1118" s="358"/>
      <c r="AN1118" s="358"/>
      <c r="AO1118" s="358"/>
      <c r="AP1118" s="358"/>
      <c r="AQ1118" s="358"/>
      <c r="AR1118" s="358"/>
      <c r="AS1118" s="248">
        <f>SUM(AE1118:AR1118)</f>
        <v>0</v>
      </c>
    </row>
    <row r="1119" spans="1:45" ht="15" hidden="1" customHeight="1" outlineLevel="1">
      <c r="A1119" s="456"/>
      <c r="B1119" s="246" t="s">
        <v>960</v>
      </c>
      <c r="C1119" s="243" t="s">
        <v>145</v>
      </c>
      <c r="D1119" s="247"/>
      <c r="E1119" s="247"/>
      <c r="F1119" s="247"/>
      <c r="G1119" s="247"/>
      <c r="H1119" s="247"/>
      <c r="I1119" s="247"/>
      <c r="J1119" s="247"/>
      <c r="K1119" s="247"/>
      <c r="L1119" s="247"/>
      <c r="M1119" s="247"/>
      <c r="N1119" s="247"/>
      <c r="O1119" s="247"/>
      <c r="P1119" s="247"/>
      <c r="Q1119" s="247">
        <f>Q1118</f>
        <v>12</v>
      </c>
      <c r="R1119" s="247"/>
      <c r="S1119" s="247"/>
      <c r="T1119" s="247"/>
      <c r="U1119" s="247"/>
      <c r="V1119" s="247"/>
      <c r="W1119" s="247"/>
      <c r="X1119" s="247"/>
      <c r="Y1119" s="247"/>
      <c r="Z1119" s="247"/>
      <c r="AA1119" s="247"/>
      <c r="AB1119" s="247"/>
      <c r="AC1119" s="247"/>
      <c r="AD1119" s="247"/>
      <c r="AE1119" s="354">
        <f>AE1118</f>
        <v>0</v>
      </c>
      <c r="AF1119" s="354">
        <f t="shared" ref="AF1119" si="3333">AF1118</f>
        <v>0</v>
      </c>
      <c r="AG1119" s="354">
        <f t="shared" ref="AG1119" si="3334">AG1118</f>
        <v>0</v>
      </c>
      <c r="AH1119" s="354">
        <f t="shared" ref="AH1119" si="3335">AH1118</f>
        <v>0</v>
      </c>
      <c r="AI1119" s="354">
        <f t="shared" ref="AI1119" si="3336">AI1118</f>
        <v>0</v>
      </c>
      <c r="AJ1119" s="354">
        <f t="shared" ref="AJ1119" si="3337">AJ1118</f>
        <v>0</v>
      </c>
      <c r="AK1119" s="354">
        <f t="shared" ref="AK1119" si="3338">AK1118</f>
        <v>0</v>
      </c>
      <c r="AL1119" s="354">
        <f t="shared" ref="AL1119" si="3339">AL1118</f>
        <v>0</v>
      </c>
      <c r="AM1119" s="354">
        <f t="shared" ref="AM1119" si="3340">AM1118</f>
        <v>0</v>
      </c>
      <c r="AN1119" s="354">
        <f t="shared" ref="AN1119" si="3341">AN1118</f>
        <v>0</v>
      </c>
      <c r="AO1119" s="354">
        <f t="shared" ref="AO1119" si="3342">AO1118</f>
        <v>0</v>
      </c>
      <c r="AP1119" s="354">
        <f t="shared" ref="AP1119" si="3343">AP1118</f>
        <v>0</v>
      </c>
      <c r="AQ1119" s="354">
        <f t="shared" ref="AQ1119" si="3344">AQ1118</f>
        <v>0</v>
      </c>
      <c r="AR1119" s="354">
        <f t="shared" ref="AR1119" si="3345">AR1118</f>
        <v>0</v>
      </c>
      <c r="AS1119" s="258"/>
    </row>
    <row r="1120" spans="1:45" ht="15" hidden="1" customHeight="1" outlineLevel="1">
      <c r="A1120" s="456"/>
      <c r="B1120" s="371"/>
      <c r="C1120" s="243"/>
      <c r="D1120" s="243"/>
      <c r="E1120" s="243"/>
      <c r="F1120" s="243"/>
      <c r="G1120" s="243"/>
      <c r="H1120" s="243"/>
      <c r="I1120" s="243"/>
      <c r="J1120" s="243"/>
      <c r="K1120" s="243"/>
      <c r="L1120" s="243"/>
      <c r="M1120" s="243"/>
      <c r="N1120" s="243"/>
      <c r="O1120" s="243"/>
      <c r="P1120" s="243"/>
      <c r="Q1120" s="243"/>
      <c r="R1120" s="243"/>
      <c r="S1120" s="243"/>
      <c r="T1120" s="243"/>
      <c r="U1120" s="243"/>
      <c r="V1120" s="243"/>
      <c r="W1120" s="243"/>
      <c r="X1120" s="243"/>
      <c r="Y1120" s="243"/>
      <c r="Z1120" s="243"/>
      <c r="AA1120" s="243"/>
      <c r="AB1120" s="243"/>
      <c r="AC1120" s="243"/>
      <c r="AD1120" s="243"/>
      <c r="AE1120" s="355"/>
      <c r="AF1120" s="368"/>
      <c r="AG1120" s="368"/>
      <c r="AH1120" s="368"/>
      <c r="AI1120" s="368"/>
      <c r="AJ1120" s="368"/>
      <c r="AK1120" s="368"/>
      <c r="AL1120" s="368"/>
      <c r="AM1120" s="368"/>
      <c r="AN1120" s="368"/>
      <c r="AO1120" s="368"/>
      <c r="AP1120" s="368"/>
      <c r="AQ1120" s="368"/>
      <c r="AR1120" s="368"/>
      <c r="AS1120" s="258"/>
    </row>
    <row r="1121" spans="1:45" ht="15" hidden="1" customHeight="1" outlineLevel="1">
      <c r="A1121" s="456">
        <v>40</v>
      </c>
      <c r="B1121" s="371" t="s">
        <v>115</v>
      </c>
      <c r="C1121" s="243" t="s">
        <v>22</v>
      </c>
      <c r="D1121" s="247"/>
      <c r="E1121" s="247"/>
      <c r="F1121" s="247"/>
      <c r="G1121" s="247"/>
      <c r="H1121" s="247"/>
      <c r="I1121" s="247"/>
      <c r="J1121" s="247"/>
      <c r="K1121" s="247"/>
      <c r="L1121" s="247"/>
      <c r="M1121" s="247"/>
      <c r="N1121" s="247"/>
      <c r="O1121" s="247"/>
      <c r="P1121" s="247"/>
      <c r="Q1121" s="247">
        <v>12</v>
      </c>
      <c r="R1121" s="247"/>
      <c r="S1121" s="247"/>
      <c r="T1121" s="247"/>
      <c r="U1121" s="247"/>
      <c r="V1121" s="247"/>
      <c r="W1121" s="247"/>
      <c r="X1121" s="247"/>
      <c r="Y1121" s="247"/>
      <c r="Z1121" s="247"/>
      <c r="AA1121" s="247"/>
      <c r="AB1121" s="247"/>
      <c r="AC1121" s="247"/>
      <c r="AD1121" s="247"/>
      <c r="AE1121" s="369"/>
      <c r="AF1121" s="358"/>
      <c r="AG1121" s="358"/>
      <c r="AH1121" s="358"/>
      <c r="AI1121" s="358"/>
      <c r="AJ1121" s="358"/>
      <c r="AK1121" s="358"/>
      <c r="AL1121" s="358"/>
      <c r="AM1121" s="358"/>
      <c r="AN1121" s="358"/>
      <c r="AO1121" s="358"/>
      <c r="AP1121" s="358"/>
      <c r="AQ1121" s="358"/>
      <c r="AR1121" s="358"/>
      <c r="AS1121" s="248">
        <f>SUM(AE1121:AR1121)</f>
        <v>0</v>
      </c>
    </row>
    <row r="1122" spans="1:45" ht="15" hidden="1" customHeight="1" outlineLevel="1">
      <c r="A1122" s="456"/>
      <c r="B1122" s="246" t="s">
        <v>960</v>
      </c>
      <c r="C1122" s="243" t="s">
        <v>145</v>
      </c>
      <c r="D1122" s="247"/>
      <c r="E1122" s="247"/>
      <c r="F1122" s="247"/>
      <c r="G1122" s="247"/>
      <c r="H1122" s="247"/>
      <c r="I1122" s="247"/>
      <c r="J1122" s="247"/>
      <c r="K1122" s="247"/>
      <c r="L1122" s="247"/>
      <c r="M1122" s="247"/>
      <c r="N1122" s="247"/>
      <c r="O1122" s="247"/>
      <c r="P1122" s="247"/>
      <c r="Q1122" s="247">
        <f>Q1121</f>
        <v>12</v>
      </c>
      <c r="R1122" s="247"/>
      <c r="S1122" s="247"/>
      <c r="T1122" s="247"/>
      <c r="U1122" s="247"/>
      <c r="V1122" s="247"/>
      <c r="W1122" s="247"/>
      <c r="X1122" s="247"/>
      <c r="Y1122" s="247"/>
      <c r="Z1122" s="247"/>
      <c r="AA1122" s="247"/>
      <c r="AB1122" s="247"/>
      <c r="AC1122" s="247"/>
      <c r="AD1122" s="247"/>
      <c r="AE1122" s="354">
        <f>AE1121</f>
        <v>0</v>
      </c>
      <c r="AF1122" s="354">
        <f t="shared" ref="AF1122" si="3346">AF1121</f>
        <v>0</v>
      </c>
      <c r="AG1122" s="354">
        <f t="shared" ref="AG1122" si="3347">AG1121</f>
        <v>0</v>
      </c>
      <c r="AH1122" s="354">
        <f t="shared" ref="AH1122" si="3348">AH1121</f>
        <v>0</v>
      </c>
      <c r="AI1122" s="354">
        <f t="shared" ref="AI1122" si="3349">AI1121</f>
        <v>0</v>
      </c>
      <c r="AJ1122" s="354">
        <f t="shared" ref="AJ1122" si="3350">AJ1121</f>
        <v>0</v>
      </c>
      <c r="AK1122" s="354">
        <f t="shared" ref="AK1122" si="3351">AK1121</f>
        <v>0</v>
      </c>
      <c r="AL1122" s="354">
        <f t="shared" ref="AL1122" si="3352">AL1121</f>
        <v>0</v>
      </c>
      <c r="AM1122" s="354">
        <f t="shared" ref="AM1122" si="3353">AM1121</f>
        <v>0</v>
      </c>
      <c r="AN1122" s="354">
        <f t="shared" ref="AN1122" si="3354">AN1121</f>
        <v>0</v>
      </c>
      <c r="AO1122" s="354">
        <f t="shared" ref="AO1122" si="3355">AO1121</f>
        <v>0</v>
      </c>
      <c r="AP1122" s="354">
        <f t="shared" ref="AP1122" si="3356">AP1121</f>
        <v>0</v>
      </c>
      <c r="AQ1122" s="354">
        <f t="shared" ref="AQ1122" si="3357">AQ1121</f>
        <v>0</v>
      </c>
      <c r="AR1122" s="354">
        <f t="shared" ref="AR1122" si="3358">AR1121</f>
        <v>0</v>
      </c>
      <c r="AS1122" s="258"/>
    </row>
    <row r="1123" spans="1:45" ht="15" hidden="1" customHeight="1" outlineLevel="1">
      <c r="A1123" s="456"/>
      <c r="B1123" s="371"/>
      <c r="C1123" s="243"/>
      <c r="D1123" s="243"/>
      <c r="E1123" s="243"/>
      <c r="F1123" s="243"/>
      <c r="G1123" s="243"/>
      <c r="H1123" s="243"/>
      <c r="I1123" s="243"/>
      <c r="J1123" s="243"/>
      <c r="K1123" s="243"/>
      <c r="L1123" s="243"/>
      <c r="M1123" s="243"/>
      <c r="N1123" s="243"/>
      <c r="O1123" s="243"/>
      <c r="P1123" s="243"/>
      <c r="Q1123" s="243"/>
      <c r="R1123" s="243"/>
      <c r="S1123" s="243"/>
      <c r="T1123" s="243"/>
      <c r="U1123" s="243"/>
      <c r="V1123" s="243"/>
      <c r="W1123" s="243"/>
      <c r="X1123" s="243"/>
      <c r="Y1123" s="243"/>
      <c r="Z1123" s="243"/>
      <c r="AA1123" s="243"/>
      <c r="AB1123" s="243"/>
      <c r="AC1123" s="243"/>
      <c r="AD1123" s="243"/>
      <c r="AE1123" s="355"/>
      <c r="AF1123" s="368"/>
      <c r="AG1123" s="368"/>
      <c r="AH1123" s="368"/>
      <c r="AI1123" s="368"/>
      <c r="AJ1123" s="368"/>
      <c r="AK1123" s="368"/>
      <c r="AL1123" s="368"/>
      <c r="AM1123" s="368"/>
      <c r="AN1123" s="368"/>
      <c r="AO1123" s="368"/>
      <c r="AP1123" s="368"/>
      <c r="AQ1123" s="368"/>
      <c r="AR1123" s="368"/>
      <c r="AS1123" s="258"/>
    </row>
    <row r="1124" spans="1:45" ht="28.5" hidden="1" customHeight="1" outlineLevel="1">
      <c r="A1124" s="456">
        <v>41</v>
      </c>
      <c r="B1124" s="371" t="s">
        <v>116</v>
      </c>
      <c r="C1124" s="243" t="s">
        <v>22</v>
      </c>
      <c r="D1124" s="247"/>
      <c r="E1124" s="247"/>
      <c r="F1124" s="247"/>
      <c r="G1124" s="247"/>
      <c r="H1124" s="247"/>
      <c r="I1124" s="247"/>
      <c r="J1124" s="247"/>
      <c r="K1124" s="247"/>
      <c r="L1124" s="247"/>
      <c r="M1124" s="247"/>
      <c r="N1124" s="247"/>
      <c r="O1124" s="247"/>
      <c r="P1124" s="247"/>
      <c r="Q1124" s="247">
        <v>12</v>
      </c>
      <c r="R1124" s="247"/>
      <c r="S1124" s="247"/>
      <c r="T1124" s="247"/>
      <c r="U1124" s="247"/>
      <c r="V1124" s="247"/>
      <c r="W1124" s="247"/>
      <c r="X1124" s="247"/>
      <c r="Y1124" s="247"/>
      <c r="Z1124" s="247"/>
      <c r="AA1124" s="247"/>
      <c r="AB1124" s="247"/>
      <c r="AC1124" s="247"/>
      <c r="AD1124" s="247"/>
      <c r="AE1124" s="369"/>
      <c r="AF1124" s="358"/>
      <c r="AG1124" s="358"/>
      <c r="AH1124" s="358"/>
      <c r="AI1124" s="358"/>
      <c r="AJ1124" s="358"/>
      <c r="AK1124" s="358"/>
      <c r="AL1124" s="358"/>
      <c r="AM1124" s="358"/>
      <c r="AN1124" s="358"/>
      <c r="AO1124" s="358"/>
      <c r="AP1124" s="358"/>
      <c r="AQ1124" s="358"/>
      <c r="AR1124" s="358"/>
      <c r="AS1124" s="248">
        <f>SUM(AE1124:AR1124)</f>
        <v>0</v>
      </c>
    </row>
    <row r="1125" spans="1:45" ht="15" hidden="1" customHeight="1" outlineLevel="1">
      <c r="A1125" s="456"/>
      <c r="B1125" s="246" t="s">
        <v>960</v>
      </c>
      <c r="C1125" s="243" t="s">
        <v>145</v>
      </c>
      <c r="D1125" s="247"/>
      <c r="E1125" s="247"/>
      <c r="F1125" s="247"/>
      <c r="G1125" s="247"/>
      <c r="H1125" s="247"/>
      <c r="I1125" s="247"/>
      <c r="J1125" s="247"/>
      <c r="K1125" s="247"/>
      <c r="L1125" s="247"/>
      <c r="M1125" s="247"/>
      <c r="N1125" s="247"/>
      <c r="O1125" s="247"/>
      <c r="P1125" s="247"/>
      <c r="Q1125" s="247">
        <f>Q1124</f>
        <v>12</v>
      </c>
      <c r="R1125" s="247"/>
      <c r="S1125" s="247"/>
      <c r="T1125" s="247"/>
      <c r="U1125" s="247"/>
      <c r="V1125" s="247"/>
      <c r="W1125" s="247"/>
      <c r="X1125" s="247"/>
      <c r="Y1125" s="247"/>
      <c r="Z1125" s="247"/>
      <c r="AA1125" s="247"/>
      <c r="AB1125" s="247"/>
      <c r="AC1125" s="247"/>
      <c r="AD1125" s="247"/>
      <c r="AE1125" s="354">
        <f>AE1124</f>
        <v>0</v>
      </c>
      <c r="AF1125" s="354">
        <f t="shared" ref="AF1125" si="3359">AF1124</f>
        <v>0</v>
      </c>
      <c r="AG1125" s="354">
        <f t="shared" ref="AG1125" si="3360">AG1124</f>
        <v>0</v>
      </c>
      <c r="AH1125" s="354">
        <f t="shared" ref="AH1125" si="3361">AH1124</f>
        <v>0</v>
      </c>
      <c r="AI1125" s="354">
        <f t="shared" ref="AI1125" si="3362">AI1124</f>
        <v>0</v>
      </c>
      <c r="AJ1125" s="354">
        <f t="shared" ref="AJ1125" si="3363">AJ1124</f>
        <v>0</v>
      </c>
      <c r="AK1125" s="354">
        <f t="shared" ref="AK1125" si="3364">AK1124</f>
        <v>0</v>
      </c>
      <c r="AL1125" s="354">
        <f t="shared" ref="AL1125" si="3365">AL1124</f>
        <v>0</v>
      </c>
      <c r="AM1125" s="354">
        <f t="shared" ref="AM1125" si="3366">AM1124</f>
        <v>0</v>
      </c>
      <c r="AN1125" s="354">
        <f t="shared" ref="AN1125" si="3367">AN1124</f>
        <v>0</v>
      </c>
      <c r="AO1125" s="354">
        <f t="shared" ref="AO1125" si="3368">AO1124</f>
        <v>0</v>
      </c>
      <c r="AP1125" s="354">
        <f t="shared" ref="AP1125" si="3369">AP1124</f>
        <v>0</v>
      </c>
      <c r="AQ1125" s="354">
        <f t="shared" ref="AQ1125" si="3370">AQ1124</f>
        <v>0</v>
      </c>
      <c r="AR1125" s="354">
        <f t="shared" ref="AR1125" si="3371">AR1124</f>
        <v>0</v>
      </c>
      <c r="AS1125" s="258"/>
    </row>
    <row r="1126" spans="1:45" ht="15" hidden="1" customHeight="1" outlineLevel="1">
      <c r="A1126" s="456"/>
      <c r="B1126" s="371"/>
      <c r="C1126" s="243"/>
      <c r="D1126" s="243"/>
      <c r="E1126" s="243"/>
      <c r="F1126" s="243"/>
      <c r="G1126" s="243"/>
      <c r="H1126" s="243"/>
      <c r="I1126" s="243"/>
      <c r="J1126" s="243"/>
      <c r="K1126" s="243"/>
      <c r="L1126" s="243"/>
      <c r="M1126" s="243"/>
      <c r="N1126" s="243"/>
      <c r="O1126" s="243"/>
      <c r="P1126" s="243"/>
      <c r="Q1126" s="243"/>
      <c r="R1126" s="243"/>
      <c r="S1126" s="243"/>
      <c r="T1126" s="243"/>
      <c r="U1126" s="243"/>
      <c r="V1126" s="243"/>
      <c r="W1126" s="243"/>
      <c r="X1126" s="243"/>
      <c r="Y1126" s="243"/>
      <c r="Z1126" s="243"/>
      <c r="AA1126" s="243"/>
      <c r="AB1126" s="243"/>
      <c r="AC1126" s="243"/>
      <c r="AD1126" s="243"/>
      <c r="AE1126" s="355"/>
      <c r="AF1126" s="368"/>
      <c r="AG1126" s="368"/>
      <c r="AH1126" s="368"/>
      <c r="AI1126" s="368"/>
      <c r="AJ1126" s="368"/>
      <c r="AK1126" s="368"/>
      <c r="AL1126" s="368"/>
      <c r="AM1126" s="368"/>
      <c r="AN1126" s="368"/>
      <c r="AO1126" s="368"/>
      <c r="AP1126" s="368"/>
      <c r="AQ1126" s="368"/>
      <c r="AR1126" s="368"/>
      <c r="AS1126" s="258"/>
    </row>
    <row r="1127" spans="1:45" ht="28.5" hidden="1" customHeight="1" outlineLevel="1">
      <c r="A1127" s="456">
        <v>42</v>
      </c>
      <c r="B1127" s="371" t="s">
        <v>117</v>
      </c>
      <c r="C1127" s="243" t="s">
        <v>22</v>
      </c>
      <c r="D1127" s="247"/>
      <c r="E1127" s="247"/>
      <c r="F1127" s="247"/>
      <c r="G1127" s="247"/>
      <c r="H1127" s="247"/>
      <c r="I1127" s="247"/>
      <c r="J1127" s="247"/>
      <c r="K1127" s="247"/>
      <c r="L1127" s="247"/>
      <c r="M1127" s="247"/>
      <c r="N1127" s="247"/>
      <c r="O1127" s="247"/>
      <c r="P1127" s="247"/>
      <c r="Q1127" s="243"/>
      <c r="R1127" s="247"/>
      <c r="S1127" s="247"/>
      <c r="T1127" s="247"/>
      <c r="U1127" s="247"/>
      <c r="V1127" s="247"/>
      <c r="W1127" s="247"/>
      <c r="X1127" s="247"/>
      <c r="Y1127" s="247"/>
      <c r="Z1127" s="247"/>
      <c r="AA1127" s="247"/>
      <c r="AB1127" s="247"/>
      <c r="AC1127" s="247"/>
      <c r="AD1127" s="247"/>
      <c r="AE1127" s="369"/>
      <c r="AF1127" s="358"/>
      <c r="AG1127" s="358"/>
      <c r="AH1127" s="358"/>
      <c r="AI1127" s="358"/>
      <c r="AJ1127" s="358"/>
      <c r="AK1127" s="358"/>
      <c r="AL1127" s="358"/>
      <c r="AM1127" s="358"/>
      <c r="AN1127" s="358"/>
      <c r="AO1127" s="358"/>
      <c r="AP1127" s="358"/>
      <c r="AQ1127" s="358"/>
      <c r="AR1127" s="358"/>
      <c r="AS1127" s="248">
        <f>SUM(AE1127:AR1127)</f>
        <v>0</v>
      </c>
    </row>
    <row r="1128" spans="1:45" ht="15" hidden="1" customHeight="1" outlineLevel="1">
      <c r="A1128" s="456"/>
      <c r="B1128" s="246" t="s">
        <v>960</v>
      </c>
      <c r="C1128" s="243" t="s">
        <v>145</v>
      </c>
      <c r="D1128" s="247"/>
      <c r="E1128" s="247"/>
      <c r="F1128" s="247"/>
      <c r="G1128" s="247"/>
      <c r="H1128" s="247"/>
      <c r="I1128" s="247"/>
      <c r="J1128" s="247"/>
      <c r="K1128" s="247"/>
      <c r="L1128" s="247"/>
      <c r="M1128" s="247"/>
      <c r="N1128" s="247"/>
      <c r="O1128" s="247"/>
      <c r="P1128" s="247"/>
      <c r="Q1128" s="406"/>
      <c r="R1128" s="247"/>
      <c r="S1128" s="247"/>
      <c r="T1128" s="247"/>
      <c r="U1128" s="247"/>
      <c r="V1128" s="247"/>
      <c r="W1128" s="247"/>
      <c r="X1128" s="247"/>
      <c r="Y1128" s="247"/>
      <c r="Z1128" s="247"/>
      <c r="AA1128" s="247"/>
      <c r="AB1128" s="247"/>
      <c r="AC1128" s="247"/>
      <c r="AD1128" s="247"/>
      <c r="AE1128" s="354">
        <f>AE1127</f>
        <v>0</v>
      </c>
      <c r="AF1128" s="354">
        <f t="shared" ref="AF1128" si="3372">AF1127</f>
        <v>0</v>
      </c>
      <c r="AG1128" s="354">
        <f t="shared" ref="AG1128" si="3373">AG1127</f>
        <v>0</v>
      </c>
      <c r="AH1128" s="354">
        <f t="shared" ref="AH1128" si="3374">AH1127</f>
        <v>0</v>
      </c>
      <c r="AI1128" s="354">
        <f t="shared" ref="AI1128" si="3375">AI1127</f>
        <v>0</v>
      </c>
      <c r="AJ1128" s="354">
        <f t="shared" ref="AJ1128" si="3376">AJ1127</f>
        <v>0</v>
      </c>
      <c r="AK1128" s="354">
        <f t="shared" ref="AK1128" si="3377">AK1127</f>
        <v>0</v>
      </c>
      <c r="AL1128" s="354">
        <f t="shared" ref="AL1128" si="3378">AL1127</f>
        <v>0</v>
      </c>
      <c r="AM1128" s="354">
        <f t="shared" ref="AM1128" si="3379">AM1127</f>
        <v>0</v>
      </c>
      <c r="AN1128" s="354">
        <f t="shared" ref="AN1128" si="3380">AN1127</f>
        <v>0</v>
      </c>
      <c r="AO1128" s="354">
        <f t="shared" ref="AO1128" si="3381">AO1127</f>
        <v>0</v>
      </c>
      <c r="AP1128" s="354">
        <f t="shared" ref="AP1128" si="3382">AP1127</f>
        <v>0</v>
      </c>
      <c r="AQ1128" s="354">
        <f t="shared" ref="AQ1128" si="3383">AQ1127</f>
        <v>0</v>
      </c>
      <c r="AR1128" s="354">
        <f t="shared" ref="AR1128" si="3384">AR1127</f>
        <v>0</v>
      </c>
      <c r="AS1128" s="258"/>
    </row>
    <row r="1129" spans="1:45" ht="15" hidden="1" customHeight="1" outlineLevel="1">
      <c r="A1129" s="456"/>
      <c r="B1129" s="371"/>
      <c r="C1129" s="243"/>
      <c r="D1129" s="243"/>
      <c r="E1129" s="243"/>
      <c r="F1129" s="243"/>
      <c r="G1129" s="243"/>
      <c r="H1129" s="243"/>
      <c r="I1129" s="243"/>
      <c r="J1129" s="243"/>
      <c r="K1129" s="243"/>
      <c r="L1129" s="243"/>
      <c r="M1129" s="243"/>
      <c r="N1129" s="243"/>
      <c r="O1129" s="243"/>
      <c r="P1129" s="243"/>
      <c r="Q1129" s="243"/>
      <c r="R1129" s="243"/>
      <c r="S1129" s="243"/>
      <c r="T1129" s="243"/>
      <c r="U1129" s="243"/>
      <c r="V1129" s="243"/>
      <c r="W1129" s="243"/>
      <c r="X1129" s="243"/>
      <c r="Y1129" s="243"/>
      <c r="Z1129" s="243"/>
      <c r="AA1129" s="243"/>
      <c r="AB1129" s="243"/>
      <c r="AC1129" s="243"/>
      <c r="AD1129" s="243"/>
      <c r="AE1129" s="355"/>
      <c r="AF1129" s="368"/>
      <c r="AG1129" s="368"/>
      <c r="AH1129" s="368"/>
      <c r="AI1129" s="368"/>
      <c r="AJ1129" s="368"/>
      <c r="AK1129" s="368"/>
      <c r="AL1129" s="368"/>
      <c r="AM1129" s="368"/>
      <c r="AN1129" s="368"/>
      <c r="AO1129" s="368"/>
      <c r="AP1129" s="368"/>
      <c r="AQ1129" s="368"/>
      <c r="AR1129" s="368"/>
      <c r="AS1129" s="258"/>
    </row>
    <row r="1130" spans="1:45" ht="15" hidden="1" customHeight="1" outlineLevel="1">
      <c r="A1130" s="456">
        <v>43</v>
      </c>
      <c r="B1130" s="371" t="s">
        <v>118</v>
      </c>
      <c r="C1130" s="243" t="s">
        <v>22</v>
      </c>
      <c r="D1130" s="247"/>
      <c r="E1130" s="247"/>
      <c r="F1130" s="247"/>
      <c r="G1130" s="247"/>
      <c r="H1130" s="247"/>
      <c r="I1130" s="247"/>
      <c r="J1130" s="247"/>
      <c r="K1130" s="247"/>
      <c r="L1130" s="247"/>
      <c r="M1130" s="247"/>
      <c r="N1130" s="247"/>
      <c r="O1130" s="247"/>
      <c r="P1130" s="247"/>
      <c r="Q1130" s="247">
        <v>12</v>
      </c>
      <c r="R1130" s="247"/>
      <c r="S1130" s="247"/>
      <c r="T1130" s="247"/>
      <c r="U1130" s="247"/>
      <c r="V1130" s="247"/>
      <c r="W1130" s="247"/>
      <c r="X1130" s="247"/>
      <c r="Y1130" s="247"/>
      <c r="Z1130" s="247"/>
      <c r="AA1130" s="247"/>
      <c r="AB1130" s="247"/>
      <c r="AC1130" s="247"/>
      <c r="AD1130" s="247"/>
      <c r="AE1130" s="369"/>
      <c r="AF1130" s="358"/>
      <c r="AG1130" s="358"/>
      <c r="AH1130" s="358"/>
      <c r="AI1130" s="358"/>
      <c r="AJ1130" s="358"/>
      <c r="AK1130" s="358"/>
      <c r="AL1130" s="358"/>
      <c r="AM1130" s="358"/>
      <c r="AN1130" s="358"/>
      <c r="AO1130" s="358"/>
      <c r="AP1130" s="358"/>
      <c r="AQ1130" s="358"/>
      <c r="AR1130" s="358"/>
      <c r="AS1130" s="248">
        <f>SUM(AE1130:AR1130)</f>
        <v>0</v>
      </c>
    </row>
    <row r="1131" spans="1:45" ht="15" hidden="1" customHeight="1" outlineLevel="1">
      <c r="A1131" s="456"/>
      <c r="B1131" s="246" t="s">
        <v>960</v>
      </c>
      <c r="C1131" s="243" t="s">
        <v>145</v>
      </c>
      <c r="D1131" s="247"/>
      <c r="E1131" s="247"/>
      <c r="F1131" s="247"/>
      <c r="G1131" s="247"/>
      <c r="H1131" s="247"/>
      <c r="I1131" s="247"/>
      <c r="J1131" s="247"/>
      <c r="K1131" s="247"/>
      <c r="L1131" s="247"/>
      <c r="M1131" s="247"/>
      <c r="N1131" s="247"/>
      <c r="O1131" s="247"/>
      <c r="P1131" s="247"/>
      <c r="Q1131" s="247">
        <f>Q1130</f>
        <v>12</v>
      </c>
      <c r="R1131" s="247"/>
      <c r="S1131" s="247"/>
      <c r="T1131" s="247"/>
      <c r="U1131" s="247"/>
      <c r="V1131" s="247"/>
      <c r="W1131" s="247"/>
      <c r="X1131" s="247"/>
      <c r="Y1131" s="247"/>
      <c r="Z1131" s="247"/>
      <c r="AA1131" s="247"/>
      <c r="AB1131" s="247"/>
      <c r="AC1131" s="247"/>
      <c r="AD1131" s="247"/>
      <c r="AE1131" s="354">
        <f>AE1130</f>
        <v>0</v>
      </c>
      <c r="AF1131" s="354">
        <f t="shared" ref="AF1131" si="3385">AF1130</f>
        <v>0</v>
      </c>
      <c r="AG1131" s="354">
        <f t="shared" ref="AG1131" si="3386">AG1130</f>
        <v>0</v>
      </c>
      <c r="AH1131" s="354">
        <f t="shared" ref="AH1131" si="3387">AH1130</f>
        <v>0</v>
      </c>
      <c r="AI1131" s="354">
        <f t="shared" ref="AI1131" si="3388">AI1130</f>
        <v>0</v>
      </c>
      <c r="AJ1131" s="354">
        <f t="shared" ref="AJ1131" si="3389">AJ1130</f>
        <v>0</v>
      </c>
      <c r="AK1131" s="354">
        <f t="shared" ref="AK1131" si="3390">AK1130</f>
        <v>0</v>
      </c>
      <c r="AL1131" s="354">
        <f t="shared" ref="AL1131" si="3391">AL1130</f>
        <v>0</v>
      </c>
      <c r="AM1131" s="354">
        <f t="shared" ref="AM1131" si="3392">AM1130</f>
        <v>0</v>
      </c>
      <c r="AN1131" s="354">
        <f t="shared" ref="AN1131" si="3393">AN1130</f>
        <v>0</v>
      </c>
      <c r="AO1131" s="354">
        <f t="shared" ref="AO1131" si="3394">AO1130</f>
        <v>0</v>
      </c>
      <c r="AP1131" s="354">
        <f t="shared" ref="AP1131" si="3395">AP1130</f>
        <v>0</v>
      </c>
      <c r="AQ1131" s="354">
        <f t="shared" ref="AQ1131" si="3396">AQ1130</f>
        <v>0</v>
      </c>
      <c r="AR1131" s="354">
        <f t="shared" ref="AR1131" si="3397">AR1130</f>
        <v>0</v>
      </c>
      <c r="AS1131" s="258"/>
    </row>
    <row r="1132" spans="1:45" ht="15" hidden="1" customHeight="1" outlineLevel="1">
      <c r="A1132" s="456"/>
      <c r="B1132" s="371"/>
      <c r="C1132" s="243"/>
      <c r="D1132" s="243"/>
      <c r="E1132" s="243"/>
      <c r="F1132" s="243"/>
      <c r="G1132" s="243"/>
      <c r="H1132" s="243"/>
      <c r="I1132" s="243"/>
      <c r="J1132" s="243"/>
      <c r="K1132" s="243"/>
      <c r="L1132" s="243"/>
      <c r="M1132" s="243"/>
      <c r="N1132" s="243"/>
      <c r="O1132" s="243"/>
      <c r="P1132" s="243"/>
      <c r="Q1132" s="243"/>
      <c r="R1132" s="243"/>
      <c r="S1132" s="243"/>
      <c r="T1132" s="243"/>
      <c r="U1132" s="243"/>
      <c r="V1132" s="243"/>
      <c r="W1132" s="243"/>
      <c r="X1132" s="243"/>
      <c r="Y1132" s="243"/>
      <c r="Z1132" s="243"/>
      <c r="AA1132" s="243"/>
      <c r="AB1132" s="243"/>
      <c r="AC1132" s="243"/>
      <c r="AD1132" s="243"/>
      <c r="AE1132" s="355"/>
      <c r="AF1132" s="368"/>
      <c r="AG1132" s="368"/>
      <c r="AH1132" s="368"/>
      <c r="AI1132" s="368"/>
      <c r="AJ1132" s="368"/>
      <c r="AK1132" s="368"/>
      <c r="AL1132" s="368"/>
      <c r="AM1132" s="368"/>
      <c r="AN1132" s="368"/>
      <c r="AO1132" s="368"/>
      <c r="AP1132" s="368"/>
      <c r="AQ1132" s="368"/>
      <c r="AR1132" s="368"/>
      <c r="AS1132" s="258"/>
    </row>
    <row r="1133" spans="1:45" ht="28.5" hidden="1" customHeight="1" outlineLevel="1">
      <c r="A1133" s="456">
        <v>44</v>
      </c>
      <c r="B1133" s="371" t="s">
        <v>983</v>
      </c>
      <c r="C1133" s="243" t="s">
        <v>22</v>
      </c>
      <c r="D1133" s="247"/>
      <c r="E1133" s="247"/>
      <c r="F1133" s="247"/>
      <c r="G1133" s="247"/>
      <c r="H1133" s="247"/>
      <c r="I1133" s="247"/>
      <c r="J1133" s="247"/>
      <c r="K1133" s="247"/>
      <c r="L1133" s="247"/>
      <c r="M1133" s="247"/>
      <c r="N1133" s="247"/>
      <c r="O1133" s="247"/>
      <c r="P1133" s="247"/>
      <c r="Q1133" s="247">
        <v>12</v>
      </c>
      <c r="R1133" s="247"/>
      <c r="S1133" s="247"/>
      <c r="T1133" s="247"/>
      <c r="U1133" s="247"/>
      <c r="V1133" s="247"/>
      <c r="W1133" s="247"/>
      <c r="X1133" s="247"/>
      <c r="Y1133" s="247"/>
      <c r="Z1133" s="247"/>
      <c r="AA1133" s="247"/>
      <c r="AB1133" s="247"/>
      <c r="AC1133" s="247"/>
      <c r="AD1133" s="247"/>
      <c r="AE1133" s="369"/>
      <c r="AF1133" s="358"/>
      <c r="AG1133" s="358"/>
      <c r="AH1133" s="358"/>
      <c r="AI1133" s="358"/>
      <c r="AJ1133" s="358"/>
      <c r="AK1133" s="358"/>
      <c r="AL1133" s="358"/>
      <c r="AM1133" s="358"/>
      <c r="AN1133" s="358"/>
      <c r="AO1133" s="358"/>
      <c r="AP1133" s="358"/>
      <c r="AQ1133" s="358"/>
      <c r="AR1133" s="358"/>
      <c r="AS1133" s="248">
        <f>SUM(AE1133:AR1133)</f>
        <v>0</v>
      </c>
    </row>
    <row r="1134" spans="1:45" ht="15" hidden="1" customHeight="1" outlineLevel="1">
      <c r="A1134" s="456"/>
      <c r="B1134" s="246" t="s">
        <v>960</v>
      </c>
      <c r="C1134" s="243" t="s">
        <v>145</v>
      </c>
      <c r="D1134" s="247"/>
      <c r="E1134" s="247"/>
      <c r="F1134" s="247"/>
      <c r="G1134" s="247"/>
      <c r="H1134" s="247"/>
      <c r="I1134" s="247"/>
      <c r="J1134" s="247"/>
      <c r="K1134" s="247"/>
      <c r="L1134" s="247"/>
      <c r="M1134" s="247"/>
      <c r="N1134" s="247"/>
      <c r="O1134" s="247"/>
      <c r="P1134" s="247"/>
      <c r="Q1134" s="247">
        <f>Q1133</f>
        <v>12</v>
      </c>
      <c r="R1134" s="247"/>
      <c r="S1134" s="247"/>
      <c r="T1134" s="247"/>
      <c r="U1134" s="247"/>
      <c r="V1134" s="247"/>
      <c r="W1134" s="247"/>
      <c r="X1134" s="247"/>
      <c r="Y1134" s="247"/>
      <c r="Z1134" s="247"/>
      <c r="AA1134" s="247"/>
      <c r="AB1134" s="247"/>
      <c r="AC1134" s="247"/>
      <c r="AD1134" s="247"/>
      <c r="AE1134" s="354">
        <f>AE1133</f>
        <v>0</v>
      </c>
      <c r="AF1134" s="354">
        <f t="shared" ref="AF1134" si="3398">AF1133</f>
        <v>0</v>
      </c>
      <c r="AG1134" s="354">
        <f t="shared" ref="AG1134" si="3399">AG1133</f>
        <v>0</v>
      </c>
      <c r="AH1134" s="354">
        <f t="shared" ref="AH1134" si="3400">AH1133</f>
        <v>0</v>
      </c>
      <c r="AI1134" s="354">
        <f t="shared" ref="AI1134" si="3401">AI1133</f>
        <v>0</v>
      </c>
      <c r="AJ1134" s="354">
        <f t="shared" ref="AJ1134" si="3402">AJ1133</f>
        <v>0</v>
      </c>
      <c r="AK1134" s="354">
        <f t="shared" ref="AK1134" si="3403">AK1133</f>
        <v>0</v>
      </c>
      <c r="AL1134" s="354">
        <f t="shared" ref="AL1134" si="3404">AL1133</f>
        <v>0</v>
      </c>
      <c r="AM1134" s="354">
        <f t="shared" ref="AM1134" si="3405">AM1133</f>
        <v>0</v>
      </c>
      <c r="AN1134" s="354">
        <f t="shared" ref="AN1134" si="3406">AN1133</f>
        <v>0</v>
      </c>
      <c r="AO1134" s="354">
        <f t="shared" ref="AO1134" si="3407">AO1133</f>
        <v>0</v>
      </c>
      <c r="AP1134" s="354">
        <f t="shared" ref="AP1134" si="3408">AP1133</f>
        <v>0</v>
      </c>
      <c r="AQ1134" s="354">
        <f t="shared" ref="AQ1134" si="3409">AQ1133</f>
        <v>0</v>
      </c>
      <c r="AR1134" s="354">
        <f t="shared" ref="AR1134" si="3410">AR1133</f>
        <v>0</v>
      </c>
      <c r="AS1134" s="258"/>
    </row>
    <row r="1135" spans="1:45" ht="15" hidden="1" customHeight="1" outlineLevel="1">
      <c r="A1135" s="456"/>
      <c r="B1135" s="371"/>
      <c r="C1135" s="243"/>
      <c r="D1135" s="243"/>
      <c r="E1135" s="243"/>
      <c r="F1135" s="243"/>
      <c r="G1135" s="243"/>
      <c r="H1135" s="243"/>
      <c r="I1135" s="243"/>
      <c r="J1135" s="243"/>
      <c r="K1135" s="243"/>
      <c r="L1135" s="243"/>
      <c r="M1135" s="243"/>
      <c r="N1135" s="243"/>
      <c r="O1135" s="243"/>
      <c r="P1135" s="243"/>
      <c r="Q1135" s="243"/>
      <c r="R1135" s="243"/>
      <c r="S1135" s="243"/>
      <c r="T1135" s="243"/>
      <c r="U1135" s="243"/>
      <c r="V1135" s="243"/>
      <c r="W1135" s="243"/>
      <c r="X1135" s="243"/>
      <c r="Y1135" s="243"/>
      <c r="Z1135" s="243"/>
      <c r="AA1135" s="243"/>
      <c r="AB1135" s="243"/>
      <c r="AC1135" s="243"/>
      <c r="AD1135" s="243"/>
      <c r="AE1135" s="355"/>
      <c r="AF1135" s="368"/>
      <c r="AG1135" s="368"/>
      <c r="AH1135" s="368"/>
      <c r="AI1135" s="368"/>
      <c r="AJ1135" s="368"/>
      <c r="AK1135" s="368"/>
      <c r="AL1135" s="368"/>
      <c r="AM1135" s="368"/>
      <c r="AN1135" s="368"/>
      <c r="AO1135" s="368"/>
      <c r="AP1135" s="368"/>
      <c r="AQ1135" s="368"/>
      <c r="AR1135" s="368"/>
      <c r="AS1135" s="258"/>
    </row>
    <row r="1136" spans="1:45" ht="32.65" hidden="1" customHeight="1" outlineLevel="1">
      <c r="A1136" s="456">
        <v>45</v>
      </c>
      <c r="B1136" s="371" t="s">
        <v>119</v>
      </c>
      <c r="C1136" s="243" t="s">
        <v>22</v>
      </c>
      <c r="D1136" s="247"/>
      <c r="E1136" s="247"/>
      <c r="F1136" s="247"/>
      <c r="G1136" s="247"/>
      <c r="H1136" s="247"/>
      <c r="I1136" s="247"/>
      <c r="J1136" s="247"/>
      <c r="K1136" s="247"/>
      <c r="L1136" s="247"/>
      <c r="M1136" s="247"/>
      <c r="N1136" s="247"/>
      <c r="O1136" s="247"/>
      <c r="P1136" s="247"/>
      <c r="Q1136" s="247">
        <v>12</v>
      </c>
      <c r="R1136" s="247"/>
      <c r="S1136" s="247"/>
      <c r="T1136" s="247"/>
      <c r="U1136" s="247"/>
      <c r="V1136" s="247"/>
      <c r="W1136" s="247"/>
      <c r="X1136" s="247"/>
      <c r="Y1136" s="247"/>
      <c r="Z1136" s="247"/>
      <c r="AA1136" s="247"/>
      <c r="AB1136" s="247"/>
      <c r="AC1136" s="247"/>
      <c r="AD1136" s="247"/>
      <c r="AE1136" s="369"/>
      <c r="AF1136" s="358"/>
      <c r="AG1136" s="358"/>
      <c r="AH1136" s="358"/>
      <c r="AI1136" s="358"/>
      <c r="AJ1136" s="358"/>
      <c r="AK1136" s="358"/>
      <c r="AL1136" s="358"/>
      <c r="AM1136" s="358"/>
      <c r="AN1136" s="358"/>
      <c r="AO1136" s="358"/>
      <c r="AP1136" s="358"/>
      <c r="AQ1136" s="358"/>
      <c r="AR1136" s="358"/>
      <c r="AS1136" s="248">
        <f>SUM(AE1136:AR1136)</f>
        <v>0</v>
      </c>
    </row>
    <row r="1137" spans="1:45" ht="15" hidden="1" customHeight="1" outlineLevel="1">
      <c r="A1137" s="456"/>
      <c r="B1137" s="246" t="s">
        <v>960</v>
      </c>
      <c r="C1137" s="243" t="s">
        <v>145</v>
      </c>
      <c r="D1137" s="247"/>
      <c r="E1137" s="247"/>
      <c r="F1137" s="247"/>
      <c r="G1137" s="247"/>
      <c r="H1137" s="247"/>
      <c r="I1137" s="247"/>
      <c r="J1137" s="247"/>
      <c r="K1137" s="247"/>
      <c r="L1137" s="247"/>
      <c r="M1137" s="247"/>
      <c r="N1137" s="247"/>
      <c r="O1137" s="247"/>
      <c r="P1137" s="247"/>
      <c r="Q1137" s="247">
        <f>Q1136</f>
        <v>12</v>
      </c>
      <c r="R1137" s="247"/>
      <c r="S1137" s="247"/>
      <c r="T1137" s="247"/>
      <c r="U1137" s="247"/>
      <c r="V1137" s="247"/>
      <c r="W1137" s="247"/>
      <c r="X1137" s="247"/>
      <c r="Y1137" s="247"/>
      <c r="Z1137" s="247"/>
      <c r="AA1137" s="247"/>
      <c r="AB1137" s="247"/>
      <c r="AC1137" s="247"/>
      <c r="AD1137" s="247"/>
      <c r="AE1137" s="354">
        <f>AE1136</f>
        <v>0</v>
      </c>
      <c r="AF1137" s="354">
        <f t="shared" ref="AF1137" si="3411">AF1136</f>
        <v>0</v>
      </c>
      <c r="AG1137" s="354">
        <f t="shared" ref="AG1137" si="3412">AG1136</f>
        <v>0</v>
      </c>
      <c r="AH1137" s="354">
        <f t="shared" ref="AH1137" si="3413">AH1136</f>
        <v>0</v>
      </c>
      <c r="AI1137" s="354">
        <f t="shared" ref="AI1137" si="3414">AI1136</f>
        <v>0</v>
      </c>
      <c r="AJ1137" s="354">
        <f t="shared" ref="AJ1137" si="3415">AJ1136</f>
        <v>0</v>
      </c>
      <c r="AK1137" s="354">
        <f t="shared" ref="AK1137" si="3416">AK1136</f>
        <v>0</v>
      </c>
      <c r="AL1137" s="354">
        <f t="shared" ref="AL1137" si="3417">AL1136</f>
        <v>0</v>
      </c>
      <c r="AM1137" s="354">
        <f t="shared" ref="AM1137" si="3418">AM1136</f>
        <v>0</v>
      </c>
      <c r="AN1137" s="354">
        <f t="shared" ref="AN1137" si="3419">AN1136</f>
        <v>0</v>
      </c>
      <c r="AO1137" s="354">
        <f t="shared" ref="AO1137" si="3420">AO1136</f>
        <v>0</v>
      </c>
      <c r="AP1137" s="354">
        <f t="shared" ref="AP1137" si="3421">AP1136</f>
        <v>0</v>
      </c>
      <c r="AQ1137" s="354">
        <f t="shared" ref="AQ1137" si="3422">AQ1136</f>
        <v>0</v>
      </c>
      <c r="AR1137" s="354">
        <f t="shared" ref="AR1137" si="3423">AR1136</f>
        <v>0</v>
      </c>
      <c r="AS1137" s="258"/>
    </row>
    <row r="1138" spans="1:45" ht="15" hidden="1" customHeight="1" outlineLevel="1">
      <c r="A1138" s="456"/>
      <c r="B1138" s="371"/>
      <c r="C1138" s="243"/>
      <c r="D1138" s="243"/>
      <c r="E1138" s="243"/>
      <c r="F1138" s="243"/>
      <c r="G1138" s="243"/>
      <c r="H1138" s="243"/>
      <c r="I1138" s="243"/>
      <c r="J1138" s="243"/>
      <c r="K1138" s="243"/>
      <c r="L1138" s="243"/>
      <c r="M1138" s="243"/>
      <c r="N1138" s="243"/>
      <c r="O1138" s="243"/>
      <c r="P1138" s="243"/>
      <c r="Q1138" s="243"/>
      <c r="R1138" s="243"/>
      <c r="S1138" s="243"/>
      <c r="T1138" s="243"/>
      <c r="U1138" s="243"/>
      <c r="V1138" s="243"/>
      <c r="W1138" s="243"/>
      <c r="X1138" s="243"/>
      <c r="Y1138" s="243"/>
      <c r="Z1138" s="243"/>
      <c r="AA1138" s="243"/>
      <c r="AB1138" s="243"/>
      <c r="AC1138" s="243"/>
      <c r="AD1138" s="243"/>
      <c r="AE1138" s="355"/>
      <c r="AF1138" s="368"/>
      <c r="AG1138" s="368"/>
      <c r="AH1138" s="368"/>
      <c r="AI1138" s="368"/>
      <c r="AJ1138" s="368"/>
      <c r="AK1138" s="368"/>
      <c r="AL1138" s="368"/>
      <c r="AM1138" s="368"/>
      <c r="AN1138" s="368"/>
      <c r="AO1138" s="368"/>
      <c r="AP1138" s="368"/>
      <c r="AQ1138" s="368"/>
      <c r="AR1138" s="368"/>
      <c r="AS1138" s="258"/>
    </row>
    <row r="1139" spans="1:45" ht="32.25" hidden="1" customHeight="1" outlineLevel="1">
      <c r="A1139" s="456">
        <v>46</v>
      </c>
      <c r="B1139" s="371" t="s">
        <v>120</v>
      </c>
      <c r="C1139" s="243" t="s">
        <v>22</v>
      </c>
      <c r="D1139" s="247"/>
      <c r="E1139" s="247"/>
      <c r="F1139" s="247"/>
      <c r="G1139" s="247"/>
      <c r="H1139" s="247"/>
      <c r="I1139" s="247"/>
      <c r="J1139" s="247"/>
      <c r="K1139" s="247"/>
      <c r="L1139" s="247"/>
      <c r="M1139" s="247"/>
      <c r="N1139" s="247"/>
      <c r="O1139" s="247"/>
      <c r="P1139" s="247"/>
      <c r="Q1139" s="247">
        <v>12</v>
      </c>
      <c r="R1139" s="247"/>
      <c r="S1139" s="247"/>
      <c r="T1139" s="247"/>
      <c r="U1139" s="247"/>
      <c r="V1139" s="247"/>
      <c r="W1139" s="247"/>
      <c r="X1139" s="247"/>
      <c r="Y1139" s="247"/>
      <c r="Z1139" s="247"/>
      <c r="AA1139" s="247"/>
      <c r="AB1139" s="247"/>
      <c r="AC1139" s="247"/>
      <c r="AD1139" s="247"/>
      <c r="AE1139" s="369"/>
      <c r="AF1139" s="358"/>
      <c r="AG1139" s="358"/>
      <c r="AH1139" s="358"/>
      <c r="AI1139" s="358"/>
      <c r="AJ1139" s="358"/>
      <c r="AK1139" s="358"/>
      <c r="AL1139" s="358"/>
      <c r="AM1139" s="358"/>
      <c r="AN1139" s="358"/>
      <c r="AO1139" s="358"/>
      <c r="AP1139" s="358"/>
      <c r="AQ1139" s="358"/>
      <c r="AR1139" s="358"/>
      <c r="AS1139" s="248">
        <f>SUM(AE1139:AR1139)</f>
        <v>0</v>
      </c>
    </row>
    <row r="1140" spans="1:45" ht="15" hidden="1" customHeight="1" outlineLevel="1">
      <c r="A1140" s="456"/>
      <c r="B1140" s="246" t="s">
        <v>960</v>
      </c>
      <c r="C1140" s="243" t="s">
        <v>145</v>
      </c>
      <c r="D1140" s="247"/>
      <c r="E1140" s="247"/>
      <c r="F1140" s="247"/>
      <c r="G1140" s="247"/>
      <c r="H1140" s="247"/>
      <c r="I1140" s="247"/>
      <c r="J1140" s="247"/>
      <c r="K1140" s="247"/>
      <c r="L1140" s="247"/>
      <c r="M1140" s="247"/>
      <c r="N1140" s="247"/>
      <c r="O1140" s="247"/>
      <c r="P1140" s="247"/>
      <c r="Q1140" s="247">
        <f>Q1139</f>
        <v>12</v>
      </c>
      <c r="R1140" s="247"/>
      <c r="S1140" s="247"/>
      <c r="T1140" s="247"/>
      <c r="U1140" s="247"/>
      <c r="V1140" s="247"/>
      <c r="W1140" s="247"/>
      <c r="X1140" s="247"/>
      <c r="Y1140" s="247"/>
      <c r="Z1140" s="247"/>
      <c r="AA1140" s="247"/>
      <c r="AB1140" s="247"/>
      <c r="AC1140" s="247"/>
      <c r="AD1140" s="247"/>
      <c r="AE1140" s="354">
        <f>AE1139</f>
        <v>0</v>
      </c>
      <c r="AF1140" s="354">
        <f t="shared" ref="AF1140" si="3424">AF1139</f>
        <v>0</v>
      </c>
      <c r="AG1140" s="354">
        <f t="shared" ref="AG1140" si="3425">AG1139</f>
        <v>0</v>
      </c>
      <c r="AH1140" s="354">
        <f t="shared" ref="AH1140" si="3426">AH1139</f>
        <v>0</v>
      </c>
      <c r="AI1140" s="354">
        <f t="shared" ref="AI1140" si="3427">AI1139</f>
        <v>0</v>
      </c>
      <c r="AJ1140" s="354">
        <f t="shared" ref="AJ1140" si="3428">AJ1139</f>
        <v>0</v>
      </c>
      <c r="AK1140" s="354">
        <f t="shared" ref="AK1140" si="3429">AK1139</f>
        <v>0</v>
      </c>
      <c r="AL1140" s="354">
        <f t="shared" ref="AL1140" si="3430">AL1139</f>
        <v>0</v>
      </c>
      <c r="AM1140" s="354">
        <f t="shared" ref="AM1140" si="3431">AM1139</f>
        <v>0</v>
      </c>
      <c r="AN1140" s="354">
        <f t="shared" ref="AN1140" si="3432">AN1139</f>
        <v>0</v>
      </c>
      <c r="AO1140" s="354">
        <f t="shared" ref="AO1140" si="3433">AO1139</f>
        <v>0</v>
      </c>
      <c r="AP1140" s="354">
        <f t="shared" ref="AP1140" si="3434">AP1139</f>
        <v>0</v>
      </c>
      <c r="AQ1140" s="354">
        <f t="shared" ref="AQ1140" si="3435">AQ1139</f>
        <v>0</v>
      </c>
      <c r="AR1140" s="354">
        <f t="shared" ref="AR1140" si="3436">AR1139</f>
        <v>0</v>
      </c>
      <c r="AS1140" s="258"/>
    </row>
    <row r="1141" spans="1:45" ht="15" hidden="1" customHeight="1" outlineLevel="1">
      <c r="A1141" s="456"/>
      <c r="B1141" s="371"/>
      <c r="C1141" s="243"/>
      <c r="D1141" s="243"/>
      <c r="E1141" s="243"/>
      <c r="F1141" s="243"/>
      <c r="G1141" s="243"/>
      <c r="H1141" s="243"/>
      <c r="I1141" s="243"/>
      <c r="J1141" s="243"/>
      <c r="K1141" s="243"/>
      <c r="L1141" s="243"/>
      <c r="M1141" s="243"/>
      <c r="N1141" s="243"/>
      <c r="O1141" s="243"/>
      <c r="P1141" s="243"/>
      <c r="Q1141" s="243"/>
      <c r="R1141" s="243"/>
      <c r="S1141" s="243"/>
      <c r="T1141" s="243"/>
      <c r="U1141" s="243"/>
      <c r="V1141" s="243"/>
      <c r="W1141" s="243"/>
      <c r="X1141" s="243"/>
      <c r="Y1141" s="243"/>
      <c r="Z1141" s="243"/>
      <c r="AA1141" s="243"/>
      <c r="AB1141" s="243"/>
      <c r="AC1141" s="243"/>
      <c r="AD1141" s="243"/>
      <c r="AE1141" s="355"/>
      <c r="AF1141" s="368"/>
      <c r="AG1141" s="368"/>
      <c r="AH1141" s="368"/>
      <c r="AI1141" s="368"/>
      <c r="AJ1141" s="368"/>
      <c r="AK1141" s="368"/>
      <c r="AL1141" s="368"/>
      <c r="AM1141" s="368"/>
      <c r="AN1141" s="368"/>
      <c r="AO1141" s="368"/>
      <c r="AP1141" s="368"/>
      <c r="AQ1141" s="368"/>
      <c r="AR1141" s="368"/>
      <c r="AS1141" s="258"/>
    </row>
    <row r="1142" spans="1:45" ht="35.65" hidden="1" customHeight="1" outlineLevel="1">
      <c r="A1142" s="456">
        <v>47</v>
      </c>
      <c r="B1142" s="371" t="s">
        <v>121</v>
      </c>
      <c r="C1142" s="243" t="s">
        <v>22</v>
      </c>
      <c r="D1142" s="247"/>
      <c r="E1142" s="247"/>
      <c r="F1142" s="247"/>
      <c r="G1142" s="247"/>
      <c r="H1142" s="247"/>
      <c r="I1142" s="247"/>
      <c r="J1142" s="247"/>
      <c r="K1142" s="247"/>
      <c r="L1142" s="247"/>
      <c r="M1142" s="247"/>
      <c r="N1142" s="247"/>
      <c r="O1142" s="247"/>
      <c r="P1142" s="247"/>
      <c r="Q1142" s="247">
        <v>12</v>
      </c>
      <c r="R1142" s="247"/>
      <c r="S1142" s="247"/>
      <c r="T1142" s="247"/>
      <c r="U1142" s="247"/>
      <c r="V1142" s="247"/>
      <c r="W1142" s="247"/>
      <c r="X1142" s="247"/>
      <c r="Y1142" s="247"/>
      <c r="Z1142" s="247"/>
      <c r="AA1142" s="247"/>
      <c r="AB1142" s="247"/>
      <c r="AC1142" s="247"/>
      <c r="AD1142" s="247"/>
      <c r="AE1142" s="369"/>
      <c r="AF1142" s="358"/>
      <c r="AG1142" s="358"/>
      <c r="AH1142" s="358"/>
      <c r="AI1142" s="358"/>
      <c r="AJ1142" s="358"/>
      <c r="AK1142" s="358"/>
      <c r="AL1142" s="358"/>
      <c r="AM1142" s="358"/>
      <c r="AN1142" s="358"/>
      <c r="AO1142" s="358"/>
      <c r="AP1142" s="358"/>
      <c r="AQ1142" s="358"/>
      <c r="AR1142" s="358"/>
      <c r="AS1142" s="248">
        <f>SUM(AE1142:AR1142)</f>
        <v>0</v>
      </c>
    </row>
    <row r="1143" spans="1:45" ht="15" hidden="1" customHeight="1" outlineLevel="1">
      <c r="A1143" s="456"/>
      <c r="B1143" s="246" t="s">
        <v>960</v>
      </c>
      <c r="C1143" s="243" t="s">
        <v>145</v>
      </c>
      <c r="D1143" s="247"/>
      <c r="E1143" s="247"/>
      <c r="F1143" s="247"/>
      <c r="G1143" s="247"/>
      <c r="H1143" s="247"/>
      <c r="I1143" s="247"/>
      <c r="J1143" s="247"/>
      <c r="K1143" s="247"/>
      <c r="L1143" s="247"/>
      <c r="M1143" s="247"/>
      <c r="N1143" s="247"/>
      <c r="O1143" s="247"/>
      <c r="P1143" s="247"/>
      <c r="Q1143" s="247">
        <f>Q1142</f>
        <v>12</v>
      </c>
      <c r="R1143" s="247"/>
      <c r="S1143" s="247"/>
      <c r="T1143" s="247"/>
      <c r="U1143" s="247"/>
      <c r="V1143" s="247"/>
      <c r="W1143" s="247"/>
      <c r="X1143" s="247"/>
      <c r="Y1143" s="247"/>
      <c r="Z1143" s="247"/>
      <c r="AA1143" s="247"/>
      <c r="AB1143" s="247"/>
      <c r="AC1143" s="247"/>
      <c r="AD1143" s="247"/>
      <c r="AE1143" s="354">
        <f>AE1142</f>
        <v>0</v>
      </c>
      <c r="AF1143" s="354">
        <f t="shared" ref="AF1143" si="3437">AF1142</f>
        <v>0</v>
      </c>
      <c r="AG1143" s="354">
        <f t="shared" ref="AG1143" si="3438">AG1142</f>
        <v>0</v>
      </c>
      <c r="AH1143" s="354">
        <f t="shared" ref="AH1143" si="3439">AH1142</f>
        <v>0</v>
      </c>
      <c r="AI1143" s="354">
        <f t="shared" ref="AI1143" si="3440">AI1142</f>
        <v>0</v>
      </c>
      <c r="AJ1143" s="354">
        <f t="shared" ref="AJ1143" si="3441">AJ1142</f>
        <v>0</v>
      </c>
      <c r="AK1143" s="354">
        <f t="shared" ref="AK1143" si="3442">AK1142</f>
        <v>0</v>
      </c>
      <c r="AL1143" s="354">
        <f t="shared" ref="AL1143" si="3443">AL1142</f>
        <v>0</v>
      </c>
      <c r="AM1143" s="354">
        <f t="shared" ref="AM1143" si="3444">AM1142</f>
        <v>0</v>
      </c>
      <c r="AN1143" s="354">
        <f t="shared" ref="AN1143" si="3445">AN1142</f>
        <v>0</v>
      </c>
      <c r="AO1143" s="354">
        <f t="shared" ref="AO1143" si="3446">AO1142</f>
        <v>0</v>
      </c>
      <c r="AP1143" s="354">
        <f t="shared" ref="AP1143" si="3447">AP1142</f>
        <v>0</v>
      </c>
      <c r="AQ1143" s="354">
        <f t="shared" ref="AQ1143" si="3448">AQ1142</f>
        <v>0</v>
      </c>
      <c r="AR1143" s="354">
        <f t="shared" ref="AR1143" si="3449">AR1142</f>
        <v>0</v>
      </c>
      <c r="AS1143" s="258"/>
    </row>
    <row r="1144" spans="1:45" ht="15" hidden="1" customHeight="1" outlineLevel="1">
      <c r="A1144" s="456"/>
      <c r="B1144" s="371"/>
      <c r="C1144" s="243"/>
      <c r="D1144" s="243"/>
      <c r="E1144" s="243"/>
      <c r="F1144" s="243"/>
      <c r="G1144" s="243"/>
      <c r="H1144" s="243"/>
      <c r="I1144" s="243"/>
      <c r="J1144" s="243"/>
      <c r="K1144" s="243"/>
      <c r="L1144" s="243"/>
      <c r="M1144" s="243"/>
      <c r="N1144" s="243"/>
      <c r="O1144" s="243"/>
      <c r="P1144" s="243"/>
      <c r="Q1144" s="243"/>
      <c r="R1144" s="243"/>
      <c r="S1144" s="243"/>
      <c r="T1144" s="243"/>
      <c r="U1144" s="243"/>
      <c r="V1144" s="243"/>
      <c r="W1144" s="243"/>
      <c r="X1144" s="243"/>
      <c r="Y1144" s="243"/>
      <c r="Z1144" s="243"/>
      <c r="AA1144" s="243"/>
      <c r="AB1144" s="243"/>
      <c r="AC1144" s="243"/>
      <c r="AD1144" s="243"/>
      <c r="AE1144" s="355"/>
      <c r="AF1144" s="368"/>
      <c r="AG1144" s="368"/>
      <c r="AH1144" s="368"/>
      <c r="AI1144" s="368"/>
      <c r="AJ1144" s="368"/>
      <c r="AK1144" s="368"/>
      <c r="AL1144" s="368"/>
      <c r="AM1144" s="368"/>
      <c r="AN1144" s="368"/>
      <c r="AO1144" s="368"/>
      <c r="AP1144" s="368"/>
      <c r="AQ1144" s="368"/>
      <c r="AR1144" s="368"/>
      <c r="AS1144" s="258"/>
    </row>
    <row r="1145" spans="1:45" ht="39.75" hidden="1" customHeight="1" outlineLevel="1">
      <c r="A1145" s="456">
        <v>48</v>
      </c>
      <c r="B1145" s="371" t="s">
        <v>122</v>
      </c>
      <c r="C1145" s="243" t="s">
        <v>22</v>
      </c>
      <c r="D1145" s="247"/>
      <c r="E1145" s="247"/>
      <c r="F1145" s="247"/>
      <c r="G1145" s="247"/>
      <c r="H1145" s="247"/>
      <c r="I1145" s="247"/>
      <c r="J1145" s="247"/>
      <c r="K1145" s="247"/>
      <c r="L1145" s="247"/>
      <c r="M1145" s="247"/>
      <c r="N1145" s="247"/>
      <c r="O1145" s="247"/>
      <c r="P1145" s="247"/>
      <c r="Q1145" s="247">
        <v>12</v>
      </c>
      <c r="R1145" s="247"/>
      <c r="S1145" s="247"/>
      <c r="T1145" s="247"/>
      <c r="U1145" s="247"/>
      <c r="V1145" s="247"/>
      <c r="W1145" s="247"/>
      <c r="X1145" s="247"/>
      <c r="Y1145" s="247"/>
      <c r="Z1145" s="247"/>
      <c r="AA1145" s="247"/>
      <c r="AB1145" s="247"/>
      <c r="AC1145" s="247"/>
      <c r="AD1145" s="247"/>
      <c r="AE1145" s="369"/>
      <c r="AF1145" s="358"/>
      <c r="AG1145" s="358"/>
      <c r="AH1145" s="358"/>
      <c r="AI1145" s="358"/>
      <c r="AJ1145" s="358"/>
      <c r="AK1145" s="358"/>
      <c r="AL1145" s="358"/>
      <c r="AM1145" s="358"/>
      <c r="AN1145" s="358"/>
      <c r="AO1145" s="358"/>
      <c r="AP1145" s="358"/>
      <c r="AQ1145" s="358"/>
      <c r="AR1145" s="358"/>
      <c r="AS1145" s="248">
        <f>SUM(AE1145:AR1145)</f>
        <v>0</v>
      </c>
    </row>
    <row r="1146" spans="1:45" ht="15" hidden="1" customHeight="1" outlineLevel="1">
      <c r="A1146" s="456"/>
      <c r="B1146" s="246" t="s">
        <v>960</v>
      </c>
      <c r="C1146" s="243" t="s">
        <v>145</v>
      </c>
      <c r="D1146" s="247"/>
      <c r="E1146" s="247"/>
      <c r="F1146" s="247"/>
      <c r="G1146" s="247"/>
      <c r="H1146" s="247"/>
      <c r="I1146" s="247"/>
      <c r="J1146" s="247"/>
      <c r="K1146" s="247"/>
      <c r="L1146" s="247"/>
      <c r="M1146" s="247"/>
      <c r="N1146" s="247"/>
      <c r="O1146" s="247"/>
      <c r="P1146" s="247"/>
      <c r="Q1146" s="247">
        <f>Q1145</f>
        <v>12</v>
      </c>
      <c r="R1146" s="247"/>
      <c r="S1146" s="247"/>
      <c r="T1146" s="247"/>
      <c r="U1146" s="247"/>
      <c r="V1146" s="247"/>
      <c r="W1146" s="247"/>
      <c r="X1146" s="247"/>
      <c r="Y1146" s="247"/>
      <c r="Z1146" s="247"/>
      <c r="AA1146" s="247"/>
      <c r="AB1146" s="247"/>
      <c r="AC1146" s="247"/>
      <c r="AD1146" s="247"/>
      <c r="AE1146" s="354">
        <f>AE1145</f>
        <v>0</v>
      </c>
      <c r="AF1146" s="354">
        <f t="shared" ref="AF1146" si="3450">AF1145</f>
        <v>0</v>
      </c>
      <c r="AG1146" s="354">
        <f t="shared" ref="AG1146" si="3451">AG1145</f>
        <v>0</v>
      </c>
      <c r="AH1146" s="354">
        <f t="shared" ref="AH1146" si="3452">AH1145</f>
        <v>0</v>
      </c>
      <c r="AI1146" s="354">
        <f t="shared" ref="AI1146" si="3453">AI1145</f>
        <v>0</v>
      </c>
      <c r="AJ1146" s="354">
        <f t="shared" ref="AJ1146" si="3454">AJ1145</f>
        <v>0</v>
      </c>
      <c r="AK1146" s="354">
        <f t="shared" ref="AK1146" si="3455">AK1145</f>
        <v>0</v>
      </c>
      <c r="AL1146" s="354">
        <f t="shared" ref="AL1146" si="3456">AL1145</f>
        <v>0</v>
      </c>
      <c r="AM1146" s="354">
        <f t="shared" ref="AM1146" si="3457">AM1145</f>
        <v>0</v>
      </c>
      <c r="AN1146" s="354">
        <f t="shared" ref="AN1146" si="3458">AN1145</f>
        <v>0</v>
      </c>
      <c r="AO1146" s="354">
        <f t="shared" ref="AO1146" si="3459">AO1145</f>
        <v>0</v>
      </c>
      <c r="AP1146" s="354">
        <f t="shared" ref="AP1146" si="3460">AP1145</f>
        <v>0</v>
      </c>
      <c r="AQ1146" s="354">
        <f t="shared" ref="AQ1146" si="3461">AQ1145</f>
        <v>0</v>
      </c>
      <c r="AR1146" s="354">
        <f t="shared" ref="AR1146" si="3462">AR1145</f>
        <v>0</v>
      </c>
      <c r="AS1146" s="258"/>
    </row>
    <row r="1147" spans="1:45" ht="15" hidden="1" customHeight="1" outlineLevel="1">
      <c r="A1147" s="456"/>
      <c r="B1147" s="371"/>
      <c r="C1147" s="243"/>
      <c r="D1147" s="243"/>
      <c r="E1147" s="243"/>
      <c r="F1147" s="243"/>
      <c r="G1147" s="243"/>
      <c r="H1147" s="243"/>
      <c r="I1147" s="243"/>
      <c r="J1147" s="243"/>
      <c r="K1147" s="243"/>
      <c r="L1147" s="243"/>
      <c r="M1147" s="243"/>
      <c r="N1147" s="243"/>
      <c r="O1147" s="243"/>
      <c r="P1147" s="243"/>
      <c r="Q1147" s="243"/>
      <c r="R1147" s="243"/>
      <c r="S1147" s="243"/>
      <c r="T1147" s="243"/>
      <c r="U1147" s="243"/>
      <c r="V1147" s="243"/>
      <c r="W1147" s="243"/>
      <c r="X1147" s="243"/>
      <c r="Y1147" s="243"/>
      <c r="Z1147" s="243"/>
      <c r="AA1147" s="243"/>
      <c r="AB1147" s="243"/>
      <c r="AC1147" s="243"/>
      <c r="AD1147" s="243"/>
      <c r="AE1147" s="355"/>
      <c r="AF1147" s="368"/>
      <c r="AG1147" s="368"/>
      <c r="AH1147" s="368"/>
      <c r="AI1147" s="368"/>
      <c r="AJ1147" s="368"/>
      <c r="AK1147" s="368"/>
      <c r="AL1147" s="368"/>
      <c r="AM1147" s="368"/>
      <c r="AN1147" s="368"/>
      <c r="AO1147" s="368"/>
      <c r="AP1147" s="368"/>
      <c r="AQ1147" s="368"/>
      <c r="AR1147" s="368"/>
      <c r="AS1147" s="258"/>
    </row>
    <row r="1148" spans="1:45" ht="33" hidden="1" customHeight="1" outlineLevel="1">
      <c r="A1148" s="456">
        <v>49</v>
      </c>
      <c r="B1148" s="371" t="s">
        <v>123</v>
      </c>
      <c r="C1148" s="243" t="s">
        <v>22</v>
      </c>
      <c r="D1148" s="247"/>
      <c r="E1148" s="247"/>
      <c r="F1148" s="247"/>
      <c r="G1148" s="247"/>
      <c r="H1148" s="247"/>
      <c r="I1148" s="247"/>
      <c r="J1148" s="247"/>
      <c r="K1148" s="247"/>
      <c r="L1148" s="247"/>
      <c r="M1148" s="247"/>
      <c r="N1148" s="247"/>
      <c r="O1148" s="247"/>
      <c r="P1148" s="247"/>
      <c r="Q1148" s="247">
        <v>12</v>
      </c>
      <c r="R1148" s="247"/>
      <c r="S1148" s="247"/>
      <c r="T1148" s="247"/>
      <c r="U1148" s="247"/>
      <c r="V1148" s="247"/>
      <c r="W1148" s="247"/>
      <c r="X1148" s="247"/>
      <c r="Y1148" s="247"/>
      <c r="Z1148" s="247"/>
      <c r="AA1148" s="247"/>
      <c r="AB1148" s="247"/>
      <c r="AC1148" s="247"/>
      <c r="AD1148" s="247"/>
      <c r="AE1148" s="369"/>
      <c r="AF1148" s="358"/>
      <c r="AG1148" s="358"/>
      <c r="AH1148" s="358"/>
      <c r="AI1148" s="358"/>
      <c r="AJ1148" s="358"/>
      <c r="AK1148" s="358"/>
      <c r="AL1148" s="358"/>
      <c r="AM1148" s="358"/>
      <c r="AN1148" s="358"/>
      <c r="AO1148" s="358"/>
      <c r="AP1148" s="358"/>
      <c r="AQ1148" s="358"/>
      <c r="AR1148" s="358"/>
      <c r="AS1148" s="248">
        <f>SUM(AE1148:AR1148)</f>
        <v>0</v>
      </c>
    </row>
    <row r="1149" spans="1:45" ht="15" hidden="1" customHeight="1" outlineLevel="1">
      <c r="A1149" s="456"/>
      <c r="B1149" s="246" t="s">
        <v>960</v>
      </c>
      <c r="C1149" s="243" t="s">
        <v>145</v>
      </c>
      <c r="D1149" s="247"/>
      <c r="E1149" s="247"/>
      <c r="F1149" s="247"/>
      <c r="G1149" s="247"/>
      <c r="H1149" s="247"/>
      <c r="I1149" s="247"/>
      <c r="J1149" s="247"/>
      <c r="K1149" s="247"/>
      <c r="L1149" s="247"/>
      <c r="M1149" s="247"/>
      <c r="N1149" s="247"/>
      <c r="O1149" s="247"/>
      <c r="P1149" s="247"/>
      <c r="Q1149" s="247">
        <f>Q1148</f>
        <v>12</v>
      </c>
      <c r="R1149" s="247"/>
      <c r="S1149" s="247"/>
      <c r="T1149" s="247"/>
      <c r="U1149" s="247"/>
      <c r="V1149" s="247"/>
      <c r="W1149" s="247"/>
      <c r="X1149" s="247"/>
      <c r="Y1149" s="247"/>
      <c r="Z1149" s="247"/>
      <c r="AA1149" s="247"/>
      <c r="AB1149" s="247"/>
      <c r="AC1149" s="247"/>
      <c r="AD1149" s="247"/>
      <c r="AE1149" s="354">
        <f>AE1148</f>
        <v>0</v>
      </c>
      <c r="AF1149" s="354">
        <f t="shared" ref="AF1149" si="3463">AF1148</f>
        <v>0</v>
      </c>
      <c r="AG1149" s="354">
        <f t="shared" ref="AG1149" si="3464">AG1148</f>
        <v>0</v>
      </c>
      <c r="AH1149" s="354">
        <f t="shared" ref="AH1149" si="3465">AH1148</f>
        <v>0</v>
      </c>
      <c r="AI1149" s="354">
        <f t="shared" ref="AI1149" si="3466">AI1148</f>
        <v>0</v>
      </c>
      <c r="AJ1149" s="354">
        <f t="shared" ref="AJ1149" si="3467">AJ1148</f>
        <v>0</v>
      </c>
      <c r="AK1149" s="354">
        <f t="shared" ref="AK1149" si="3468">AK1148</f>
        <v>0</v>
      </c>
      <c r="AL1149" s="354">
        <f t="shared" ref="AL1149" si="3469">AL1148</f>
        <v>0</v>
      </c>
      <c r="AM1149" s="354">
        <f t="shared" ref="AM1149" si="3470">AM1148</f>
        <v>0</v>
      </c>
      <c r="AN1149" s="354">
        <f t="shared" ref="AN1149" si="3471">AN1148</f>
        <v>0</v>
      </c>
      <c r="AO1149" s="354">
        <f t="shared" ref="AO1149" si="3472">AO1148</f>
        <v>0</v>
      </c>
      <c r="AP1149" s="354">
        <f t="shared" ref="AP1149" si="3473">AP1148</f>
        <v>0</v>
      </c>
      <c r="AQ1149" s="354">
        <f t="shared" ref="AQ1149" si="3474">AQ1148</f>
        <v>0</v>
      </c>
      <c r="AR1149" s="354">
        <f t="shared" ref="AR1149" si="3475">AR1148</f>
        <v>0</v>
      </c>
      <c r="AS1149" s="258"/>
    </row>
    <row r="1150" spans="1:45" ht="15" hidden="1" customHeight="1" outlineLevel="1">
      <c r="A1150" s="456"/>
      <c r="B1150" s="246"/>
      <c r="C1150" s="243"/>
      <c r="D1150" s="660"/>
      <c r="E1150" s="660"/>
      <c r="F1150" s="660"/>
      <c r="G1150" s="660"/>
      <c r="H1150" s="660"/>
      <c r="I1150" s="660"/>
      <c r="J1150" s="660"/>
      <c r="K1150" s="660"/>
      <c r="L1150" s="660"/>
      <c r="M1150" s="660"/>
      <c r="N1150" s="660"/>
      <c r="O1150" s="660"/>
      <c r="P1150" s="660"/>
      <c r="Q1150" s="660"/>
      <c r="R1150" s="660"/>
      <c r="S1150" s="660"/>
      <c r="T1150" s="660"/>
      <c r="U1150" s="660"/>
      <c r="V1150" s="660"/>
      <c r="W1150" s="660"/>
      <c r="X1150" s="660"/>
      <c r="Y1150" s="660"/>
      <c r="Z1150" s="660"/>
      <c r="AA1150" s="660"/>
      <c r="AB1150" s="660"/>
      <c r="AC1150" s="660"/>
      <c r="AD1150" s="660"/>
      <c r="AE1150" s="354"/>
      <c r="AF1150" s="354"/>
      <c r="AG1150" s="354"/>
      <c r="AH1150" s="354"/>
      <c r="AI1150" s="354"/>
      <c r="AJ1150" s="354"/>
      <c r="AK1150" s="354"/>
      <c r="AL1150" s="354"/>
      <c r="AM1150" s="354"/>
      <c r="AN1150" s="354"/>
      <c r="AO1150" s="354"/>
      <c r="AP1150" s="354"/>
      <c r="AQ1150" s="354"/>
      <c r="AR1150" s="354"/>
      <c r="AS1150" s="258"/>
    </row>
    <row r="1151" spans="1:45" ht="15.75" hidden="1" outlineLevel="1">
      <c r="A1151" s="456"/>
      <c r="B1151" s="665" t="s">
        <v>849</v>
      </c>
      <c r="AS1151" s="661"/>
    </row>
    <row r="1152" spans="1:45" hidden="1" outlineLevel="1">
      <c r="A1152" s="456">
        <v>50</v>
      </c>
      <c r="B1152" s="246"/>
      <c r="AS1152" s="661"/>
    </row>
    <row r="1153" spans="1:45" ht="15.75" hidden="1" outlineLevel="1">
      <c r="A1153" s="456"/>
      <c r="B1153" s="371" t="s">
        <v>848</v>
      </c>
      <c r="C1153" s="243" t="s">
        <v>22</v>
      </c>
      <c r="D1153" s="247"/>
      <c r="E1153" s="247"/>
      <c r="F1153" s="247"/>
      <c r="G1153" s="247"/>
      <c r="H1153" s="247"/>
      <c r="I1153" s="247"/>
      <c r="J1153" s="247"/>
      <c r="K1153" s="247"/>
      <c r="L1153" s="247"/>
      <c r="M1153" s="247"/>
      <c r="N1153" s="247"/>
      <c r="O1153" s="247"/>
      <c r="P1153" s="247"/>
      <c r="Q1153" s="247">
        <v>12</v>
      </c>
      <c r="R1153" s="247"/>
      <c r="S1153" s="247"/>
      <c r="T1153" s="247"/>
      <c r="U1153" s="247"/>
      <c r="V1153" s="247"/>
      <c r="W1153" s="247"/>
      <c r="X1153" s="247"/>
      <c r="Y1153" s="247"/>
      <c r="Z1153" s="247"/>
      <c r="AA1153" s="247"/>
      <c r="AB1153" s="247"/>
      <c r="AC1153" s="247"/>
      <c r="AD1153" s="247"/>
      <c r="AE1153" s="369"/>
      <c r="AF1153" s="358"/>
      <c r="AG1153" s="358"/>
      <c r="AH1153" s="358"/>
      <c r="AI1153" s="358"/>
      <c r="AJ1153" s="358"/>
      <c r="AK1153" s="358"/>
      <c r="AL1153" s="358"/>
      <c r="AM1153" s="358"/>
      <c r="AN1153" s="358"/>
      <c r="AO1153" s="358"/>
      <c r="AP1153" s="358"/>
      <c r="AQ1153" s="358"/>
      <c r="AR1153" s="358"/>
      <c r="AS1153" s="248">
        <f>SUM(AE1153:AR1153)</f>
        <v>0</v>
      </c>
    </row>
    <row r="1154" spans="1:45" hidden="1" outlineLevel="1">
      <c r="A1154" s="456"/>
      <c r="B1154" s="246" t="s">
        <v>960</v>
      </c>
      <c r="C1154" s="243" t="s">
        <v>145</v>
      </c>
      <c r="D1154" s="247"/>
      <c r="E1154" s="247"/>
      <c r="F1154" s="247"/>
      <c r="G1154" s="247"/>
      <c r="H1154" s="247"/>
      <c r="I1154" s="247"/>
      <c r="J1154" s="247"/>
      <c r="K1154" s="247"/>
      <c r="L1154" s="247"/>
      <c r="M1154" s="247"/>
      <c r="N1154" s="247"/>
      <c r="O1154" s="247"/>
      <c r="P1154" s="247"/>
      <c r="Q1154" s="247">
        <f>Q1153</f>
        <v>12</v>
      </c>
      <c r="R1154" s="247"/>
      <c r="S1154" s="247"/>
      <c r="T1154" s="247"/>
      <c r="U1154" s="247"/>
      <c r="V1154" s="247"/>
      <c r="W1154" s="247"/>
      <c r="X1154" s="247"/>
      <c r="Y1154" s="247"/>
      <c r="Z1154" s="247"/>
      <c r="AA1154" s="247"/>
      <c r="AB1154" s="247"/>
      <c r="AC1154" s="247"/>
      <c r="AD1154" s="247"/>
      <c r="AE1154" s="354">
        <f>AE1153</f>
        <v>0</v>
      </c>
      <c r="AF1154" s="354">
        <f t="shared" ref="AF1154:AR1154" si="3476">AF1153</f>
        <v>0</v>
      </c>
      <c r="AG1154" s="354">
        <f t="shared" si="3476"/>
        <v>0</v>
      </c>
      <c r="AH1154" s="354">
        <f t="shared" si="3476"/>
        <v>0</v>
      </c>
      <c r="AI1154" s="354">
        <f t="shared" si="3476"/>
        <v>0</v>
      </c>
      <c r="AJ1154" s="354">
        <f t="shared" si="3476"/>
        <v>0</v>
      </c>
      <c r="AK1154" s="354">
        <f t="shared" si="3476"/>
        <v>0</v>
      </c>
      <c r="AL1154" s="354">
        <f t="shared" si="3476"/>
        <v>0</v>
      </c>
      <c r="AM1154" s="354">
        <f t="shared" si="3476"/>
        <v>0</v>
      </c>
      <c r="AN1154" s="354">
        <f t="shared" si="3476"/>
        <v>0</v>
      </c>
      <c r="AO1154" s="354">
        <f t="shared" si="3476"/>
        <v>0</v>
      </c>
      <c r="AP1154" s="354">
        <f t="shared" si="3476"/>
        <v>0</v>
      </c>
      <c r="AQ1154" s="354">
        <f t="shared" si="3476"/>
        <v>0</v>
      </c>
      <c r="AR1154" s="354">
        <f t="shared" si="3476"/>
        <v>0</v>
      </c>
      <c r="AS1154" s="258"/>
    </row>
    <row r="1155" spans="1:45" hidden="1" outlineLevel="1">
      <c r="A1155" s="456"/>
      <c r="B1155" s="246"/>
      <c r="C1155" s="257"/>
      <c r="D1155" s="243"/>
      <c r="E1155" s="243"/>
      <c r="F1155" s="243"/>
      <c r="G1155" s="243"/>
      <c r="H1155" s="243"/>
      <c r="I1155" s="243"/>
      <c r="J1155" s="243"/>
      <c r="K1155" s="243"/>
      <c r="L1155" s="243"/>
      <c r="M1155" s="243"/>
      <c r="N1155" s="243"/>
      <c r="O1155" s="243"/>
      <c r="P1155" s="243"/>
      <c r="Q1155" s="243"/>
      <c r="R1155" s="243"/>
      <c r="S1155" s="243"/>
      <c r="T1155" s="243"/>
      <c r="U1155" s="243"/>
      <c r="V1155" s="243"/>
      <c r="W1155" s="243"/>
      <c r="X1155" s="243"/>
      <c r="Y1155" s="243"/>
      <c r="Z1155" s="243"/>
      <c r="AA1155" s="243"/>
      <c r="AB1155" s="243"/>
      <c r="AC1155" s="243"/>
      <c r="AD1155" s="243"/>
      <c r="AE1155" s="253"/>
      <c r="AF1155" s="253"/>
      <c r="AG1155" s="253"/>
      <c r="AH1155" s="253"/>
      <c r="AI1155" s="253"/>
      <c r="AJ1155" s="253"/>
      <c r="AK1155" s="253"/>
      <c r="AL1155" s="253"/>
      <c r="AM1155" s="253"/>
      <c r="AN1155" s="253"/>
      <c r="AO1155" s="253"/>
      <c r="AP1155" s="253"/>
      <c r="AQ1155" s="253"/>
      <c r="AR1155" s="253"/>
      <c r="AS1155" s="258"/>
    </row>
    <row r="1156" spans="1:45" ht="15.75" collapsed="1">
      <c r="B1156" s="278" t="s">
        <v>316</v>
      </c>
      <c r="C1156" s="280"/>
      <c r="D1156" s="280">
        <f>SUM(D994:D1149)</f>
        <v>0</v>
      </c>
      <c r="E1156" s="280"/>
      <c r="F1156" s="280"/>
      <c r="G1156" s="280"/>
      <c r="H1156" s="280"/>
      <c r="I1156" s="280"/>
      <c r="J1156" s="280"/>
      <c r="K1156" s="280"/>
      <c r="L1156" s="280"/>
      <c r="M1156" s="280"/>
      <c r="N1156" s="280"/>
      <c r="O1156" s="280"/>
      <c r="P1156" s="280"/>
      <c r="Q1156" s="280"/>
      <c r="R1156" s="280">
        <f>SUM(R994:R1149)</f>
        <v>0</v>
      </c>
      <c r="S1156" s="280"/>
      <c r="T1156" s="280"/>
      <c r="U1156" s="280"/>
      <c r="V1156" s="280"/>
      <c r="W1156" s="280"/>
      <c r="X1156" s="280"/>
      <c r="Y1156" s="280"/>
      <c r="Z1156" s="280"/>
      <c r="AA1156" s="280"/>
      <c r="AB1156" s="280"/>
      <c r="AC1156" s="280"/>
      <c r="AD1156" s="280"/>
      <c r="AE1156" s="280">
        <f>IF(AE992="kWh",SUMPRODUCT(D994:D1154,AE994:AE1154))</f>
        <v>0</v>
      </c>
      <c r="AF1156" s="280">
        <f>IF(AF992="kWh",SUMPRODUCT(E994:E1154,AF994:AF1154))</f>
        <v>0</v>
      </c>
      <c r="AG1156" s="280">
        <f>IF(AG992="kw",SUMPRODUCT($Q$994:$Q$1154,$R$994:$R$1154,AG994:AG1154),SUMPRODUCT($D$994:$D$1154,AG994:AG1154))</f>
        <v>0</v>
      </c>
      <c r="AH1156" s="280">
        <f t="shared" ref="AH1156:AR1156" si="3477">IF(AH992="kw",SUMPRODUCT($Q$994:$Q$1154,$R$994:$R$1154,AH994:AH1154),SUMPRODUCT($D$994:$D$1154,AH994:AH1154))</f>
        <v>0</v>
      </c>
      <c r="AI1156" s="280">
        <f t="shared" si="3477"/>
        <v>0</v>
      </c>
      <c r="AJ1156" s="280">
        <f t="shared" si="3477"/>
        <v>0</v>
      </c>
      <c r="AK1156" s="280">
        <f t="shared" si="3477"/>
        <v>0</v>
      </c>
      <c r="AL1156" s="280">
        <f t="shared" si="3477"/>
        <v>0</v>
      </c>
      <c r="AM1156" s="280">
        <f t="shared" si="3477"/>
        <v>0</v>
      </c>
      <c r="AN1156" s="280">
        <f t="shared" si="3477"/>
        <v>0</v>
      </c>
      <c r="AO1156" s="280">
        <f t="shared" si="3477"/>
        <v>0</v>
      </c>
      <c r="AP1156" s="280">
        <f t="shared" si="3477"/>
        <v>0</v>
      </c>
      <c r="AQ1156" s="280">
        <f t="shared" si="3477"/>
        <v>0</v>
      </c>
      <c r="AR1156" s="280">
        <f t="shared" si="3477"/>
        <v>0</v>
      </c>
      <c r="AS1156" s="281"/>
    </row>
    <row r="1157" spans="1:45" ht="15.75">
      <c r="B1157" s="335" t="s">
        <v>317</v>
      </c>
      <c r="C1157" s="336"/>
      <c r="D1157" s="336"/>
      <c r="E1157" s="336"/>
      <c r="F1157" s="336"/>
      <c r="G1157" s="336"/>
      <c r="H1157" s="336"/>
      <c r="I1157" s="336"/>
      <c r="J1157" s="336"/>
      <c r="K1157" s="336"/>
      <c r="L1157" s="336"/>
      <c r="M1157" s="336"/>
      <c r="N1157" s="336"/>
      <c r="O1157" s="336"/>
      <c r="P1157" s="336"/>
      <c r="Q1157" s="336"/>
      <c r="R1157" s="336"/>
      <c r="S1157" s="336"/>
      <c r="T1157" s="336"/>
      <c r="U1157" s="336"/>
      <c r="V1157" s="336"/>
      <c r="W1157" s="336"/>
      <c r="X1157" s="336"/>
      <c r="Y1157" s="336"/>
      <c r="Z1157" s="336"/>
      <c r="AA1157" s="336"/>
      <c r="AB1157" s="336"/>
      <c r="AC1157" s="336"/>
      <c r="AD1157" s="336"/>
      <c r="AE1157" s="336">
        <f>HLOOKUP(AE991,'2. LRAMVA Threshold'!$B$42:$Q$60,12,FALSE)</f>
        <v>3951456</v>
      </c>
      <c r="AF1157" s="336">
        <f>HLOOKUP(AF991,'2. LRAMVA Threshold'!$B$42:$Q$53,12,FALSE)</f>
        <v>2665994</v>
      </c>
      <c r="AG1157" s="336">
        <f>HLOOKUP(AG796,'2. LRAMVA Threshold'!$B$42:$Q$53,12,FALSE)</f>
        <v>1337</v>
      </c>
      <c r="AH1157" s="336">
        <f>HLOOKUP(AH796,'2. LRAMVA Threshold'!$B$42:$Q$53,12,FALSE)</f>
        <v>0</v>
      </c>
      <c r="AI1157" s="336">
        <f>HLOOKUP(AI796,'2. LRAMVA Threshold'!$B$42:$Q$53,12,FALSE)</f>
        <v>0</v>
      </c>
      <c r="AJ1157" s="336">
        <f>HLOOKUP(AJ796,'2. LRAMVA Threshold'!$B$42:$Q$53,12,FALSE)</f>
        <v>0</v>
      </c>
      <c r="AK1157" s="336">
        <f>HLOOKUP(AK796,'2. LRAMVA Threshold'!$B$42:$Q$53,12,FALSE)</f>
        <v>0</v>
      </c>
      <c r="AL1157" s="336">
        <f>HLOOKUP(AL796,'2. LRAMVA Threshold'!$B$42:$Q$53,12,FALSE)</f>
        <v>0</v>
      </c>
      <c r="AM1157" s="336">
        <f>HLOOKUP(AM796,'2. LRAMVA Threshold'!$B$42:$Q$53,12,FALSE)</f>
        <v>0</v>
      </c>
      <c r="AN1157" s="336">
        <f>HLOOKUP(AN796,'2. LRAMVA Threshold'!$B$42:$Q$53,12,FALSE)</f>
        <v>0</v>
      </c>
      <c r="AO1157" s="336">
        <f>HLOOKUP(AO796,'2. LRAMVA Threshold'!$B$42:$Q$53,12,FALSE)</f>
        <v>0</v>
      </c>
      <c r="AP1157" s="336">
        <f>HLOOKUP(AP796,'2. LRAMVA Threshold'!$B$42:$Q$53,12,FALSE)</f>
        <v>0</v>
      </c>
      <c r="AQ1157" s="336">
        <f>HLOOKUP(AQ796,'2. LRAMVA Threshold'!$B$42:$Q$53,12,FALSE)</f>
        <v>0</v>
      </c>
      <c r="AR1157" s="336">
        <f>HLOOKUP(AR796,'2. LRAMVA Threshold'!$B$42:$Q$53,12,FALSE)</f>
        <v>0</v>
      </c>
      <c r="AS1157" s="385"/>
    </row>
    <row r="1158" spans="1:45">
      <c r="B1158" s="338"/>
      <c r="C1158" s="375"/>
      <c r="D1158" s="376"/>
      <c r="E1158" s="376"/>
      <c r="F1158" s="376"/>
      <c r="G1158" s="376"/>
      <c r="H1158" s="376"/>
      <c r="I1158" s="376"/>
      <c r="J1158" s="376"/>
      <c r="K1158" s="376"/>
      <c r="L1158" s="376"/>
      <c r="M1158" s="376"/>
      <c r="N1158" s="340"/>
      <c r="O1158" s="340"/>
      <c r="P1158" s="340"/>
      <c r="Q1158" s="376"/>
      <c r="R1158" s="377"/>
      <c r="S1158" s="376"/>
      <c r="T1158" s="376"/>
      <c r="U1158" s="376"/>
      <c r="V1158" s="378"/>
      <c r="W1158" s="378"/>
      <c r="X1158" s="378"/>
      <c r="Y1158" s="378"/>
      <c r="Z1158" s="376"/>
      <c r="AA1158" s="376"/>
      <c r="AB1158" s="340"/>
      <c r="AC1158" s="340"/>
      <c r="AD1158" s="340"/>
      <c r="AE1158" s="379"/>
      <c r="AF1158" s="379"/>
      <c r="AG1158" s="379"/>
      <c r="AH1158" s="379"/>
      <c r="AI1158" s="379"/>
      <c r="AJ1158" s="379"/>
      <c r="AK1158" s="379"/>
      <c r="AL1158" s="343"/>
      <c r="AM1158" s="343"/>
      <c r="AN1158" s="343"/>
      <c r="AO1158" s="343"/>
      <c r="AP1158" s="343"/>
      <c r="AQ1158" s="343"/>
      <c r="AR1158" s="343"/>
      <c r="AS1158" s="680"/>
    </row>
    <row r="1159" spans="1:45">
      <c r="B1159" s="275" t="s">
        <v>318</v>
      </c>
      <c r="C1159" s="288"/>
      <c r="D1159" s="288"/>
      <c r="E1159" s="321"/>
      <c r="F1159" s="321"/>
      <c r="G1159" s="321"/>
      <c r="H1159" s="321"/>
      <c r="I1159" s="321"/>
      <c r="J1159" s="321"/>
      <c r="K1159" s="321"/>
      <c r="L1159" s="321"/>
      <c r="M1159" s="321"/>
      <c r="N1159" s="321"/>
      <c r="O1159" s="321"/>
      <c r="P1159" s="321"/>
      <c r="Q1159" s="321"/>
      <c r="R1159" s="243"/>
      <c r="S1159" s="290"/>
      <c r="T1159" s="290"/>
      <c r="U1159" s="290"/>
      <c r="V1159" s="289"/>
      <c r="W1159" s="289"/>
      <c r="X1159" s="289"/>
      <c r="Y1159" s="289"/>
      <c r="Z1159" s="290"/>
      <c r="AA1159" s="290"/>
      <c r="AB1159" s="290"/>
      <c r="AC1159" s="290"/>
      <c r="AD1159" s="290"/>
      <c r="AE1159" s="722">
        <f>HLOOKUP(AE$35,'3.  Distribution Rates'!$C$122:$P$135,12,FALSE)</f>
        <v>0</v>
      </c>
      <c r="AF1159" s="722">
        <f>HLOOKUP(AF$35,'3.  Distribution Rates'!$C$122:$P$135,12,FALSE)</f>
        <v>2.5100000000000001E-2</v>
      </c>
      <c r="AG1159" s="291">
        <f>HLOOKUP(AG$35,'3.  Distribution Rates'!$C$122:$P$135,12,FALSE)</f>
        <v>6.8704999999999998</v>
      </c>
      <c r="AH1159" s="291">
        <f>HLOOKUP(AH$35,'3.  Distribution Rates'!$C$122:$P$135,12,FALSE)</f>
        <v>3.9100000000000003E-2</v>
      </c>
      <c r="AI1159" s="291">
        <f>HLOOKUP(AI$35,'3.  Distribution Rates'!$C$122:$P$135,12,FALSE)</f>
        <v>33.8444</v>
      </c>
      <c r="AJ1159" s="291">
        <f>HLOOKUP(AJ$35,'3.  Distribution Rates'!$C$122:$P$135,12,FALSE)</f>
        <v>9.1152999999999995</v>
      </c>
      <c r="AK1159" s="291">
        <f>HLOOKUP(AK$35,'3.  Distribution Rates'!$C$122:$P$135,12,FALSE)</f>
        <v>0</v>
      </c>
      <c r="AL1159" s="291">
        <f>HLOOKUP(AL$35,'3.  Distribution Rates'!$C$122:$P$135,12,FALSE)</f>
        <v>0</v>
      </c>
      <c r="AM1159" s="291">
        <f>HLOOKUP(AM$35,'3.  Distribution Rates'!$C$122:$P$135,12,FALSE)</f>
        <v>0</v>
      </c>
      <c r="AN1159" s="291">
        <f>HLOOKUP(AN$35,'3.  Distribution Rates'!$C$122:$P$135,12,FALSE)</f>
        <v>0</v>
      </c>
      <c r="AO1159" s="291">
        <f>HLOOKUP(AO$35,'3.  Distribution Rates'!$C$122:$P$135,12,FALSE)</f>
        <v>0</v>
      </c>
      <c r="AP1159" s="291">
        <f>HLOOKUP(AP$35,'3.  Distribution Rates'!$C$122:$P$135,12,FALSE)</f>
        <v>0</v>
      </c>
      <c r="AQ1159" s="291">
        <f>HLOOKUP(AQ$35,'3.  Distribution Rates'!$C$122:$P$135,12,FALSE)</f>
        <v>0</v>
      </c>
      <c r="AR1159" s="291">
        <f>HLOOKUP(AR$35,'3.  Distribution Rates'!$C$122:$P$135,12,FALSE)</f>
        <v>0</v>
      </c>
      <c r="AS1159" s="681"/>
    </row>
    <row r="1160" spans="1:45">
      <c r="B1160" s="275" t="s">
        <v>322</v>
      </c>
      <c r="C1160" s="293"/>
      <c r="D1160" s="235"/>
      <c r="E1160" s="232"/>
      <c r="F1160" s="232"/>
      <c r="G1160" s="232"/>
      <c r="H1160" s="232"/>
      <c r="I1160" s="232"/>
      <c r="J1160" s="232"/>
      <c r="K1160" s="232"/>
      <c r="L1160" s="232"/>
      <c r="M1160" s="232"/>
      <c r="N1160" s="232"/>
      <c r="O1160" s="232"/>
      <c r="P1160" s="232"/>
      <c r="Q1160" s="232"/>
      <c r="R1160" s="243"/>
      <c r="S1160" s="232"/>
      <c r="T1160" s="232"/>
      <c r="U1160" s="232"/>
      <c r="V1160" s="235"/>
      <c r="W1160" s="235"/>
      <c r="X1160" s="235"/>
      <c r="Y1160" s="235"/>
      <c r="Z1160" s="232"/>
      <c r="AA1160" s="232"/>
      <c r="AB1160" s="232"/>
      <c r="AC1160" s="232"/>
      <c r="AD1160" s="232"/>
      <c r="AE1160" s="323">
        <f>'4.  2011-2014 LRAM'!AM143*AE1159</f>
        <v>0</v>
      </c>
      <c r="AF1160" s="323">
        <f>'4.  2011-2014 LRAM'!AN143*AF1159</f>
        <v>0</v>
      </c>
      <c r="AG1160" s="323">
        <f>'4.  2011-2014 LRAM'!AO143*AG1159</f>
        <v>0</v>
      </c>
      <c r="AH1160" s="323">
        <f>'4.  2011-2014 LRAM'!AP143*AH1159</f>
        <v>0</v>
      </c>
      <c r="AI1160" s="323">
        <f>'4.  2011-2014 LRAM'!AQ143*AI1159</f>
        <v>0</v>
      </c>
      <c r="AJ1160" s="323">
        <f>'4.  2011-2014 LRAM'!AR143*AJ1159</f>
        <v>0</v>
      </c>
      <c r="AK1160" s="323">
        <f>'4.  2011-2014 LRAM'!AS143*AK1159</f>
        <v>0</v>
      </c>
      <c r="AL1160" s="323">
        <f>'4.  2011-2014 LRAM'!AT143*AL1159</f>
        <v>0</v>
      </c>
      <c r="AM1160" s="323">
        <f>'4.  2011-2014 LRAM'!AU143*AM1159</f>
        <v>0</v>
      </c>
      <c r="AN1160" s="323">
        <f>'4.  2011-2014 LRAM'!AV143*AN1159</f>
        <v>0</v>
      </c>
      <c r="AO1160" s="323">
        <f>'4.  2011-2014 LRAM'!AW143*AO1159</f>
        <v>0</v>
      </c>
      <c r="AP1160" s="323">
        <f>'4.  2011-2014 LRAM'!AX143*AP1159</f>
        <v>0</v>
      </c>
      <c r="AQ1160" s="323">
        <f>'4.  2011-2014 LRAM'!AY143*AQ1159</f>
        <v>0</v>
      </c>
      <c r="AR1160" s="323">
        <f>'4.  2011-2014 LRAM'!AZ143*AR1159</f>
        <v>0</v>
      </c>
      <c r="AS1160" s="682">
        <f t="shared" ref="AS1160:AS1169" si="3478">SUM(AE1160:AR1160)</f>
        <v>0</v>
      </c>
    </row>
    <row r="1161" spans="1:45">
      <c r="B1161" s="275" t="s">
        <v>323</v>
      </c>
      <c r="C1161" s="293"/>
      <c r="D1161" s="235"/>
      <c r="E1161" s="232"/>
      <c r="F1161" s="232"/>
      <c r="G1161" s="232"/>
      <c r="H1161" s="232"/>
      <c r="I1161" s="232"/>
      <c r="J1161" s="232"/>
      <c r="K1161" s="232"/>
      <c r="L1161" s="232"/>
      <c r="M1161" s="232"/>
      <c r="N1161" s="232"/>
      <c r="O1161" s="232"/>
      <c r="P1161" s="232"/>
      <c r="Q1161" s="232"/>
      <c r="R1161" s="243"/>
      <c r="S1161" s="232"/>
      <c r="T1161" s="232"/>
      <c r="U1161" s="232"/>
      <c r="V1161" s="235"/>
      <c r="W1161" s="235"/>
      <c r="X1161" s="235"/>
      <c r="Y1161" s="235"/>
      <c r="Z1161" s="232"/>
      <c r="AA1161" s="232"/>
      <c r="AB1161" s="232"/>
      <c r="AC1161" s="232"/>
      <c r="AD1161" s="232"/>
      <c r="AE1161" s="323">
        <f>'4.  2011-2014 LRAM'!AM282*AE1159</f>
        <v>0</v>
      </c>
      <c r="AF1161" s="323">
        <f>'4.  2011-2014 LRAM'!AN282*AF1159</f>
        <v>0</v>
      </c>
      <c r="AG1161" s="323">
        <f>'4.  2011-2014 LRAM'!AO282*AG1159</f>
        <v>0</v>
      </c>
      <c r="AH1161" s="323">
        <f>'4.  2011-2014 LRAM'!AP282*AH1159</f>
        <v>0</v>
      </c>
      <c r="AI1161" s="323">
        <f>'4.  2011-2014 LRAM'!AQ282*AI1159</f>
        <v>0</v>
      </c>
      <c r="AJ1161" s="323">
        <f>'4.  2011-2014 LRAM'!AR282*AJ1159</f>
        <v>0</v>
      </c>
      <c r="AK1161" s="323">
        <f>'4.  2011-2014 LRAM'!AS282*AK1159</f>
        <v>0</v>
      </c>
      <c r="AL1161" s="323">
        <f>'4.  2011-2014 LRAM'!AT282*AL1159</f>
        <v>0</v>
      </c>
      <c r="AM1161" s="323">
        <f>'4.  2011-2014 LRAM'!AU282*AM1159</f>
        <v>0</v>
      </c>
      <c r="AN1161" s="323">
        <f>'4.  2011-2014 LRAM'!AV282*AN1159</f>
        <v>0</v>
      </c>
      <c r="AO1161" s="323">
        <f>'4.  2011-2014 LRAM'!AW282*AO1159</f>
        <v>0</v>
      </c>
      <c r="AP1161" s="323">
        <f>'4.  2011-2014 LRAM'!AX282*AP1159</f>
        <v>0</v>
      </c>
      <c r="AQ1161" s="323">
        <f>'4.  2011-2014 LRAM'!AY282*AQ1159</f>
        <v>0</v>
      </c>
      <c r="AR1161" s="323">
        <f>'4.  2011-2014 LRAM'!AZ282*AR1159</f>
        <v>0</v>
      </c>
      <c r="AS1161" s="682">
        <f t="shared" si="3478"/>
        <v>0</v>
      </c>
    </row>
    <row r="1162" spans="1:45">
      <c r="B1162" s="275" t="s">
        <v>324</v>
      </c>
      <c r="C1162" s="293"/>
      <c r="D1162" s="235"/>
      <c r="E1162" s="232"/>
      <c r="F1162" s="232"/>
      <c r="G1162" s="232"/>
      <c r="H1162" s="232"/>
      <c r="I1162" s="232"/>
      <c r="J1162" s="232"/>
      <c r="K1162" s="232"/>
      <c r="L1162" s="232"/>
      <c r="M1162" s="232"/>
      <c r="N1162" s="232"/>
      <c r="O1162" s="232"/>
      <c r="P1162" s="232"/>
      <c r="Q1162" s="232"/>
      <c r="R1162" s="243"/>
      <c r="S1162" s="232"/>
      <c r="T1162" s="232"/>
      <c r="U1162" s="232"/>
      <c r="V1162" s="235"/>
      <c r="W1162" s="235"/>
      <c r="X1162" s="235"/>
      <c r="Y1162" s="235"/>
      <c r="Z1162" s="232"/>
      <c r="AA1162" s="232"/>
      <c r="AB1162" s="232"/>
      <c r="AC1162" s="232"/>
      <c r="AD1162" s="232"/>
      <c r="AE1162" s="323">
        <f>'4.  2011-2014 LRAM'!AM418*AE1159</f>
        <v>0</v>
      </c>
      <c r="AF1162" s="323">
        <f>'4.  2011-2014 LRAM'!AN418*AF1159</f>
        <v>0</v>
      </c>
      <c r="AG1162" s="323">
        <f>'4.  2011-2014 LRAM'!AO418*AG1159</f>
        <v>0</v>
      </c>
      <c r="AH1162" s="323">
        <f>'4.  2011-2014 LRAM'!AP418*AH1159</f>
        <v>0</v>
      </c>
      <c r="AI1162" s="323">
        <f>'4.  2011-2014 LRAM'!AQ418*AI1159</f>
        <v>0</v>
      </c>
      <c r="AJ1162" s="323">
        <f>'4.  2011-2014 LRAM'!AR418*AJ1159</f>
        <v>0</v>
      </c>
      <c r="AK1162" s="323">
        <f>'4.  2011-2014 LRAM'!AS418*AK1159</f>
        <v>0</v>
      </c>
      <c r="AL1162" s="323">
        <f>'4.  2011-2014 LRAM'!AT418*AL1159</f>
        <v>0</v>
      </c>
      <c r="AM1162" s="323">
        <f>'4.  2011-2014 LRAM'!AU418*AM1159</f>
        <v>0</v>
      </c>
      <c r="AN1162" s="323">
        <f>'4.  2011-2014 LRAM'!AV418*AN1159</f>
        <v>0</v>
      </c>
      <c r="AO1162" s="323">
        <f>'4.  2011-2014 LRAM'!AW418*AO1159</f>
        <v>0</v>
      </c>
      <c r="AP1162" s="323">
        <f>'4.  2011-2014 LRAM'!AX418*AP1159</f>
        <v>0</v>
      </c>
      <c r="AQ1162" s="323">
        <f>'4.  2011-2014 LRAM'!AY418*AQ1159</f>
        <v>0</v>
      </c>
      <c r="AR1162" s="323">
        <f>'4.  2011-2014 LRAM'!AZ418*AR1159</f>
        <v>0</v>
      </c>
      <c r="AS1162" s="682">
        <f t="shared" si="3478"/>
        <v>0</v>
      </c>
    </row>
    <row r="1163" spans="1:45">
      <c r="B1163" s="275" t="s">
        <v>325</v>
      </c>
      <c r="C1163" s="293"/>
      <c r="D1163" s="235"/>
      <c r="E1163" s="232"/>
      <c r="F1163" s="232"/>
      <c r="G1163" s="232"/>
      <c r="H1163" s="232"/>
      <c r="I1163" s="232"/>
      <c r="J1163" s="232"/>
      <c r="K1163" s="232"/>
      <c r="L1163" s="232"/>
      <c r="M1163" s="232"/>
      <c r="N1163" s="232"/>
      <c r="O1163" s="232"/>
      <c r="P1163" s="232"/>
      <c r="Q1163" s="232"/>
      <c r="R1163" s="243"/>
      <c r="S1163" s="232"/>
      <c r="T1163" s="232"/>
      <c r="U1163" s="232"/>
      <c r="V1163" s="235"/>
      <c r="W1163" s="235"/>
      <c r="X1163" s="235"/>
      <c r="Y1163" s="235"/>
      <c r="Z1163" s="232"/>
      <c r="AA1163" s="232"/>
      <c r="AB1163" s="232"/>
      <c r="AC1163" s="232"/>
      <c r="AD1163" s="232"/>
      <c r="AE1163" s="323">
        <f>'4.  2011-2014 LRAM'!AM555*AE1159</f>
        <v>0</v>
      </c>
      <c r="AF1163" s="323">
        <f>'4.  2011-2014 LRAM'!AN555*AF1159</f>
        <v>0</v>
      </c>
      <c r="AG1163" s="323">
        <f>'4.  2011-2014 LRAM'!AO555*AG1159</f>
        <v>0</v>
      </c>
      <c r="AH1163" s="323">
        <f>'4.  2011-2014 LRAM'!AP555*AH1159</f>
        <v>0</v>
      </c>
      <c r="AI1163" s="323">
        <f>'4.  2011-2014 LRAM'!AQ555*AI1159</f>
        <v>0</v>
      </c>
      <c r="AJ1163" s="323">
        <f>'4.  2011-2014 LRAM'!AR555*AJ1159</f>
        <v>0</v>
      </c>
      <c r="AK1163" s="323">
        <f>'4.  2011-2014 LRAM'!AS555*AK1159</f>
        <v>0</v>
      </c>
      <c r="AL1163" s="323">
        <f>'4.  2011-2014 LRAM'!AT555*AL1159</f>
        <v>0</v>
      </c>
      <c r="AM1163" s="323">
        <f>'4.  2011-2014 LRAM'!AU555*AM1159</f>
        <v>0</v>
      </c>
      <c r="AN1163" s="323">
        <f>'4.  2011-2014 LRAM'!AV555*AN1159</f>
        <v>0</v>
      </c>
      <c r="AO1163" s="323">
        <f>'4.  2011-2014 LRAM'!AW555*AO1159</f>
        <v>0</v>
      </c>
      <c r="AP1163" s="323">
        <f>'4.  2011-2014 LRAM'!AX555*AP1159</f>
        <v>0</v>
      </c>
      <c r="AQ1163" s="323">
        <f>'4.  2011-2014 LRAM'!AY555*AQ1159</f>
        <v>0</v>
      </c>
      <c r="AR1163" s="323">
        <f>'4.  2011-2014 LRAM'!AZ555*AR1159</f>
        <v>0</v>
      </c>
      <c r="AS1163" s="682">
        <f>SUM(AE1163:AR1163)</f>
        <v>0</v>
      </c>
    </row>
    <row r="1164" spans="1:45">
      <c r="B1164" s="275" t="s">
        <v>326</v>
      </c>
      <c r="C1164" s="293"/>
      <c r="D1164" s="235"/>
      <c r="E1164" s="232"/>
      <c r="F1164" s="232"/>
      <c r="G1164" s="232"/>
      <c r="H1164" s="232"/>
      <c r="I1164" s="232"/>
      <c r="J1164" s="232"/>
      <c r="K1164" s="232"/>
      <c r="L1164" s="232"/>
      <c r="M1164" s="232"/>
      <c r="N1164" s="232"/>
      <c r="O1164" s="232"/>
      <c r="P1164" s="232"/>
      <c r="Q1164" s="232"/>
      <c r="R1164" s="243"/>
      <c r="S1164" s="232"/>
      <c r="T1164" s="232"/>
      <c r="U1164" s="232"/>
      <c r="V1164" s="235"/>
      <c r="W1164" s="235"/>
      <c r="X1164" s="235"/>
      <c r="Y1164" s="235"/>
      <c r="Z1164" s="232"/>
      <c r="AA1164" s="232"/>
      <c r="AB1164" s="232"/>
      <c r="AC1164" s="232"/>
      <c r="AD1164" s="232"/>
      <c r="AE1164" s="323">
        <f t="shared" ref="AE1164:AR1164" si="3479">AE212*AE1159</f>
        <v>0</v>
      </c>
      <c r="AF1164" s="323">
        <f t="shared" si="3479"/>
        <v>0</v>
      </c>
      <c r="AG1164" s="323">
        <f t="shared" si="3479"/>
        <v>0</v>
      </c>
      <c r="AH1164" s="323">
        <f t="shared" si="3479"/>
        <v>0</v>
      </c>
      <c r="AI1164" s="323">
        <f t="shared" si="3479"/>
        <v>0</v>
      </c>
      <c r="AJ1164" s="323">
        <f t="shared" si="3479"/>
        <v>0</v>
      </c>
      <c r="AK1164" s="323">
        <f t="shared" si="3479"/>
        <v>0</v>
      </c>
      <c r="AL1164" s="323">
        <f t="shared" si="3479"/>
        <v>0</v>
      </c>
      <c r="AM1164" s="323">
        <f t="shared" si="3479"/>
        <v>0</v>
      </c>
      <c r="AN1164" s="323">
        <f t="shared" si="3479"/>
        <v>0</v>
      </c>
      <c r="AO1164" s="323">
        <f t="shared" si="3479"/>
        <v>0</v>
      </c>
      <c r="AP1164" s="323">
        <f t="shared" si="3479"/>
        <v>0</v>
      </c>
      <c r="AQ1164" s="323">
        <f t="shared" si="3479"/>
        <v>0</v>
      </c>
      <c r="AR1164" s="323">
        <f t="shared" si="3479"/>
        <v>0</v>
      </c>
      <c r="AS1164" s="682">
        <f t="shared" si="3478"/>
        <v>0</v>
      </c>
    </row>
    <row r="1165" spans="1:45">
      <c r="B1165" s="275" t="s">
        <v>327</v>
      </c>
      <c r="C1165" s="293"/>
      <c r="D1165" s="235"/>
      <c r="E1165" s="232"/>
      <c r="F1165" s="232"/>
      <c r="G1165" s="232"/>
      <c r="H1165" s="232"/>
      <c r="I1165" s="232"/>
      <c r="J1165" s="232"/>
      <c r="K1165" s="232"/>
      <c r="L1165" s="232"/>
      <c r="M1165" s="232"/>
      <c r="N1165" s="232"/>
      <c r="O1165" s="232"/>
      <c r="P1165" s="232"/>
      <c r="Q1165" s="232"/>
      <c r="R1165" s="243"/>
      <c r="S1165" s="232"/>
      <c r="T1165" s="232"/>
      <c r="U1165" s="232"/>
      <c r="V1165" s="235"/>
      <c r="W1165" s="235"/>
      <c r="X1165" s="235"/>
      <c r="Y1165" s="235"/>
      <c r="Z1165" s="232"/>
      <c r="AA1165" s="232"/>
      <c r="AB1165" s="232"/>
      <c r="AC1165" s="232"/>
      <c r="AD1165" s="232"/>
      <c r="AE1165" s="323">
        <f t="shared" ref="AE1165:AR1165" si="3480">AE402*AE1159</f>
        <v>0</v>
      </c>
      <c r="AF1165" s="323">
        <f t="shared" si="3480"/>
        <v>0</v>
      </c>
      <c r="AG1165" s="323">
        <f t="shared" si="3480"/>
        <v>0</v>
      </c>
      <c r="AH1165" s="323">
        <f t="shared" si="3480"/>
        <v>0</v>
      </c>
      <c r="AI1165" s="323">
        <f t="shared" si="3480"/>
        <v>0</v>
      </c>
      <c r="AJ1165" s="323">
        <f t="shared" si="3480"/>
        <v>0</v>
      </c>
      <c r="AK1165" s="323">
        <f t="shared" si="3480"/>
        <v>0</v>
      </c>
      <c r="AL1165" s="323">
        <f t="shared" si="3480"/>
        <v>0</v>
      </c>
      <c r="AM1165" s="323">
        <f t="shared" si="3480"/>
        <v>0</v>
      </c>
      <c r="AN1165" s="323">
        <f t="shared" si="3480"/>
        <v>0</v>
      </c>
      <c r="AO1165" s="323">
        <f t="shared" si="3480"/>
        <v>0</v>
      </c>
      <c r="AP1165" s="323">
        <f t="shared" si="3480"/>
        <v>0</v>
      </c>
      <c r="AQ1165" s="323">
        <f t="shared" si="3480"/>
        <v>0</v>
      </c>
      <c r="AR1165" s="323">
        <f t="shared" si="3480"/>
        <v>0</v>
      </c>
      <c r="AS1165" s="682">
        <f t="shared" si="3478"/>
        <v>0</v>
      </c>
    </row>
    <row r="1166" spans="1:45">
      <c r="B1166" s="275" t="s">
        <v>328</v>
      </c>
      <c r="C1166" s="293"/>
      <c r="D1166" s="235"/>
      <c r="E1166" s="232"/>
      <c r="F1166" s="232"/>
      <c r="G1166" s="232"/>
      <c r="H1166" s="232"/>
      <c r="I1166" s="232"/>
      <c r="J1166" s="232"/>
      <c r="K1166" s="232"/>
      <c r="L1166" s="232"/>
      <c r="M1166" s="232"/>
      <c r="N1166" s="232"/>
      <c r="O1166" s="232"/>
      <c r="P1166" s="232"/>
      <c r="Q1166" s="232"/>
      <c r="R1166" s="243"/>
      <c r="S1166" s="232"/>
      <c r="T1166" s="232"/>
      <c r="U1166" s="232"/>
      <c r="V1166" s="235"/>
      <c r="W1166" s="235"/>
      <c r="X1166" s="235"/>
      <c r="Y1166" s="235"/>
      <c r="Z1166" s="232"/>
      <c r="AA1166" s="232"/>
      <c r="AB1166" s="232"/>
      <c r="AC1166" s="232"/>
      <c r="AD1166" s="232"/>
      <c r="AE1166" s="323">
        <f>AE593*AE1159</f>
        <v>0</v>
      </c>
      <c r="AF1166" s="323">
        <f t="shared" ref="AF1166:AR1166" si="3481">AF593*AF1159</f>
        <v>39478.044581603739</v>
      </c>
      <c r="AG1166" s="323">
        <f t="shared" si="3481"/>
        <v>45033.188152967981</v>
      </c>
      <c r="AH1166" s="323">
        <f t="shared" si="3481"/>
        <v>0</v>
      </c>
      <c r="AI1166" s="323">
        <f t="shared" si="3481"/>
        <v>0</v>
      </c>
      <c r="AJ1166" s="323">
        <f t="shared" si="3481"/>
        <v>0</v>
      </c>
      <c r="AK1166" s="323">
        <f t="shared" si="3481"/>
        <v>0</v>
      </c>
      <c r="AL1166" s="323">
        <f t="shared" si="3481"/>
        <v>0</v>
      </c>
      <c r="AM1166" s="323">
        <f t="shared" si="3481"/>
        <v>0</v>
      </c>
      <c r="AN1166" s="323">
        <f t="shared" si="3481"/>
        <v>0</v>
      </c>
      <c r="AO1166" s="323">
        <f t="shared" si="3481"/>
        <v>0</v>
      </c>
      <c r="AP1166" s="323">
        <f t="shared" si="3481"/>
        <v>0</v>
      </c>
      <c r="AQ1166" s="323">
        <f t="shared" si="3481"/>
        <v>0</v>
      </c>
      <c r="AR1166" s="323">
        <f t="shared" si="3481"/>
        <v>0</v>
      </c>
      <c r="AS1166" s="682">
        <f t="shared" si="3478"/>
        <v>84511.23273457172</v>
      </c>
    </row>
    <row r="1167" spans="1:45">
      <c r="B1167" s="275" t="s">
        <v>329</v>
      </c>
      <c r="C1167" s="293"/>
      <c r="D1167" s="235"/>
      <c r="E1167" s="232"/>
      <c r="F1167" s="232"/>
      <c r="G1167" s="232"/>
      <c r="H1167" s="232"/>
      <c r="I1167" s="232"/>
      <c r="J1167" s="232"/>
      <c r="K1167" s="232"/>
      <c r="L1167" s="232"/>
      <c r="M1167" s="232"/>
      <c r="N1167" s="232"/>
      <c r="O1167" s="232"/>
      <c r="P1167" s="232"/>
      <c r="Q1167" s="232"/>
      <c r="R1167" s="243"/>
      <c r="S1167" s="232"/>
      <c r="T1167" s="232"/>
      <c r="U1167" s="232"/>
      <c r="V1167" s="235"/>
      <c r="W1167" s="235"/>
      <c r="X1167" s="235"/>
      <c r="Y1167" s="235"/>
      <c r="Z1167" s="232"/>
      <c r="AA1167" s="232"/>
      <c r="AB1167" s="232"/>
      <c r="AC1167" s="232"/>
      <c r="AD1167" s="232"/>
      <c r="AE1167" s="323">
        <f>AE783*AE1159</f>
        <v>0</v>
      </c>
      <c r="AF1167" s="323">
        <f t="shared" ref="AF1167:AR1167" si="3482">AF783*AF1159</f>
        <v>5469.1629017739751</v>
      </c>
      <c r="AG1167" s="323">
        <f t="shared" si="3482"/>
        <v>9501.8161059904669</v>
      </c>
      <c r="AH1167" s="323">
        <f t="shared" si="3482"/>
        <v>0</v>
      </c>
      <c r="AI1167" s="323">
        <f t="shared" si="3482"/>
        <v>0</v>
      </c>
      <c r="AJ1167" s="323">
        <f t="shared" si="3482"/>
        <v>0</v>
      </c>
      <c r="AK1167" s="323">
        <f t="shared" si="3482"/>
        <v>0</v>
      </c>
      <c r="AL1167" s="323">
        <f t="shared" si="3482"/>
        <v>0</v>
      </c>
      <c r="AM1167" s="323">
        <f t="shared" si="3482"/>
        <v>0</v>
      </c>
      <c r="AN1167" s="323">
        <f t="shared" si="3482"/>
        <v>0</v>
      </c>
      <c r="AO1167" s="323">
        <f t="shared" si="3482"/>
        <v>0</v>
      </c>
      <c r="AP1167" s="323">
        <f t="shared" si="3482"/>
        <v>0</v>
      </c>
      <c r="AQ1167" s="323">
        <f t="shared" si="3482"/>
        <v>0</v>
      </c>
      <c r="AR1167" s="323">
        <f t="shared" si="3482"/>
        <v>0</v>
      </c>
      <c r="AS1167" s="682">
        <f t="shared" si="3478"/>
        <v>14970.979007764443</v>
      </c>
    </row>
    <row r="1168" spans="1:45">
      <c r="B1168" s="275" t="s">
        <v>330</v>
      </c>
      <c r="C1168" s="293"/>
      <c r="D1168" s="235"/>
      <c r="E1168" s="232"/>
      <c r="F1168" s="232"/>
      <c r="G1168" s="232"/>
      <c r="H1168" s="232"/>
      <c r="I1168" s="232"/>
      <c r="J1168" s="232"/>
      <c r="K1168" s="232"/>
      <c r="L1168" s="232"/>
      <c r="M1168" s="232"/>
      <c r="N1168" s="232"/>
      <c r="O1168" s="232"/>
      <c r="P1168" s="232"/>
      <c r="Q1168" s="232"/>
      <c r="R1168" s="243"/>
      <c r="S1168" s="232"/>
      <c r="T1168" s="232"/>
      <c r="U1168" s="232"/>
      <c r="V1168" s="235"/>
      <c r="W1168" s="235"/>
      <c r="X1168" s="235"/>
      <c r="Y1168" s="235"/>
      <c r="Z1168" s="232"/>
      <c r="AA1168" s="232"/>
      <c r="AB1168" s="232"/>
      <c r="AC1168" s="232"/>
      <c r="AD1168" s="232"/>
      <c r="AE1168" s="323">
        <f>AE978*AE1159</f>
        <v>0</v>
      </c>
      <c r="AF1168" s="323">
        <f t="shared" ref="AF1168:AR1168" si="3483">AF978*AF1159</f>
        <v>1710.0486367147282</v>
      </c>
      <c r="AG1168" s="323">
        <f t="shared" si="3483"/>
        <v>9688.8977324894877</v>
      </c>
      <c r="AH1168" s="323">
        <f t="shared" si="3483"/>
        <v>0</v>
      </c>
      <c r="AI1168" s="323">
        <f t="shared" si="3483"/>
        <v>0</v>
      </c>
      <c r="AJ1168" s="323">
        <f t="shared" si="3483"/>
        <v>0</v>
      </c>
      <c r="AK1168" s="323">
        <f t="shared" si="3483"/>
        <v>0</v>
      </c>
      <c r="AL1168" s="323">
        <f t="shared" si="3483"/>
        <v>0</v>
      </c>
      <c r="AM1168" s="323">
        <f t="shared" si="3483"/>
        <v>0</v>
      </c>
      <c r="AN1168" s="323">
        <f t="shared" si="3483"/>
        <v>0</v>
      </c>
      <c r="AO1168" s="323">
        <f t="shared" si="3483"/>
        <v>0</v>
      </c>
      <c r="AP1168" s="323">
        <f t="shared" si="3483"/>
        <v>0</v>
      </c>
      <c r="AQ1168" s="323">
        <f t="shared" si="3483"/>
        <v>0</v>
      </c>
      <c r="AR1168" s="323">
        <f t="shared" si="3483"/>
        <v>0</v>
      </c>
      <c r="AS1168" s="682">
        <f t="shared" si="3478"/>
        <v>11398.946369204215</v>
      </c>
    </row>
    <row r="1169" spans="2:45">
      <c r="B1169" s="275" t="s">
        <v>331</v>
      </c>
      <c r="C1169" s="293"/>
      <c r="D1169" s="235"/>
      <c r="E1169" s="232"/>
      <c r="F1169" s="232"/>
      <c r="G1169" s="232"/>
      <c r="H1169" s="232"/>
      <c r="I1169" s="232"/>
      <c r="J1169" s="232"/>
      <c r="K1169" s="232"/>
      <c r="L1169" s="232"/>
      <c r="M1169" s="232"/>
      <c r="N1169" s="232"/>
      <c r="O1169" s="232"/>
      <c r="P1169" s="232"/>
      <c r="Q1169" s="232"/>
      <c r="R1169" s="243"/>
      <c r="S1169" s="232"/>
      <c r="T1169" s="232"/>
      <c r="U1169" s="232"/>
      <c r="V1169" s="235"/>
      <c r="W1169" s="235"/>
      <c r="X1169" s="235"/>
      <c r="Y1169" s="235"/>
      <c r="Z1169" s="232"/>
      <c r="AA1169" s="232"/>
      <c r="AB1169" s="232"/>
      <c r="AC1169" s="232"/>
      <c r="AD1169" s="232"/>
      <c r="AE1169" s="323">
        <f>AE1156*AE1159</f>
        <v>0</v>
      </c>
      <c r="AF1169" s="323">
        <f t="shared" ref="AF1169:AR1169" si="3484">AF1156*AF1159</f>
        <v>0</v>
      </c>
      <c r="AG1169" s="323">
        <f t="shared" si="3484"/>
        <v>0</v>
      </c>
      <c r="AH1169" s="323">
        <f t="shared" si="3484"/>
        <v>0</v>
      </c>
      <c r="AI1169" s="323">
        <f t="shared" si="3484"/>
        <v>0</v>
      </c>
      <c r="AJ1169" s="323">
        <f t="shared" si="3484"/>
        <v>0</v>
      </c>
      <c r="AK1169" s="323">
        <f t="shared" si="3484"/>
        <v>0</v>
      </c>
      <c r="AL1169" s="323">
        <f t="shared" si="3484"/>
        <v>0</v>
      </c>
      <c r="AM1169" s="323">
        <f t="shared" si="3484"/>
        <v>0</v>
      </c>
      <c r="AN1169" s="323">
        <f t="shared" si="3484"/>
        <v>0</v>
      </c>
      <c r="AO1169" s="323">
        <f t="shared" si="3484"/>
        <v>0</v>
      </c>
      <c r="AP1169" s="323">
        <f t="shared" si="3484"/>
        <v>0</v>
      </c>
      <c r="AQ1169" s="323">
        <f t="shared" si="3484"/>
        <v>0</v>
      </c>
      <c r="AR1169" s="323">
        <f t="shared" si="3484"/>
        <v>0</v>
      </c>
      <c r="AS1169" s="682">
        <f t="shared" si="3478"/>
        <v>0</v>
      </c>
    </row>
    <row r="1170" spans="2:45" ht="15.75">
      <c r="B1170" s="297" t="s">
        <v>321</v>
      </c>
      <c r="C1170" s="293"/>
      <c r="D1170" s="255"/>
      <c r="E1170" s="285"/>
      <c r="F1170" s="285"/>
      <c r="G1170" s="285"/>
      <c r="H1170" s="285"/>
      <c r="I1170" s="285"/>
      <c r="J1170" s="285"/>
      <c r="K1170" s="285"/>
      <c r="L1170" s="285"/>
      <c r="M1170" s="285"/>
      <c r="N1170" s="285"/>
      <c r="O1170" s="285"/>
      <c r="P1170" s="285"/>
      <c r="Q1170" s="285"/>
      <c r="R1170" s="252"/>
      <c r="S1170" s="285"/>
      <c r="T1170" s="285"/>
      <c r="U1170" s="285"/>
      <c r="V1170" s="255"/>
      <c r="W1170" s="255"/>
      <c r="X1170" s="255"/>
      <c r="Y1170" s="255"/>
      <c r="Z1170" s="285"/>
      <c r="AA1170" s="285"/>
      <c r="AB1170" s="285"/>
      <c r="AC1170" s="285"/>
      <c r="AD1170" s="285"/>
      <c r="AE1170" s="294">
        <f>SUM(AE1160:AE1169)</f>
        <v>0</v>
      </c>
      <c r="AF1170" s="294">
        <f>SUM(AF1160:AF1169)</f>
        <v>46657.256120092447</v>
      </c>
      <c r="AG1170" s="294">
        <f t="shared" ref="AG1170:AK1170" si="3485">SUM(AG1160:AG1169)</f>
        <v>64223.901991447936</v>
      </c>
      <c r="AH1170" s="294">
        <f t="shared" si="3485"/>
        <v>0</v>
      </c>
      <c r="AI1170" s="294">
        <f t="shared" si="3485"/>
        <v>0</v>
      </c>
      <c r="AJ1170" s="294">
        <f t="shared" si="3485"/>
        <v>0</v>
      </c>
      <c r="AK1170" s="294">
        <f t="shared" si="3485"/>
        <v>0</v>
      </c>
      <c r="AL1170" s="294">
        <f>SUM(AL1160:AL1169)</f>
        <v>0</v>
      </c>
      <c r="AM1170" s="294">
        <f t="shared" ref="AM1170:AR1170" si="3486">SUM(AM1160:AM1169)</f>
        <v>0</v>
      </c>
      <c r="AN1170" s="294">
        <f t="shared" si="3486"/>
        <v>0</v>
      </c>
      <c r="AO1170" s="294">
        <f t="shared" si="3486"/>
        <v>0</v>
      </c>
      <c r="AP1170" s="294">
        <f t="shared" si="3486"/>
        <v>0</v>
      </c>
      <c r="AQ1170" s="294">
        <f t="shared" si="3486"/>
        <v>0</v>
      </c>
      <c r="AR1170" s="294">
        <f t="shared" si="3486"/>
        <v>0</v>
      </c>
      <c r="AS1170" s="683">
        <f>SUM(AS1160:AS1169)</f>
        <v>110881.15811154038</v>
      </c>
    </row>
    <row r="1171" spans="2:45" ht="15.75">
      <c r="B1171" s="297" t="s">
        <v>320</v>
      </c>
      <c r="C1171" s="293"/>
      <c r="D1171" s="298"/>
      <c r="E1171" s="285"/>
      <c r="F1171" s="285"/>
      <c r="G1171" s="285"/>
      <c r="H1171" s="285"/>
      <c r="I1171" s="285"/>
      <c r="J1171" s="285"/>
      <c r="K1171" s="285"/>
      <c r="L1171" s="285"/>
      <c r="M1171" s="285"/>
      <c r="N1171" s="285"/>
      <c r="O1171" s="285"/>
      <c r="P1171" s="285"/>
      <c r="Q1171" s="285"/>
      <c r="R1171" s="252"/>
      <c r="S1171" s="285"/>
      <c r="T1171" s="285"/>
      <c r="U1171" s="285"/>
      <c r="V1171" s="255"/>
      <c r="W1171" s="255"/>
      <c r="X1171" s="255"/>
      <c r="Y1171" s="255"/>
      <c r="Z1171" s="285"/>
      <c r="AA1171" s="285"/>
      <c r="AB1171" s="285"/>
      <c r="AC1171" s="285"/>
      <c r="AD1171" s="285"/>
      <c r="AE1171" s="295">
        <f>AE1157*AE1159</f>
        <v>0</v>
      </c>
      <c r="AF1171" s="295">
        <f t="shared" ref="AF1171:AK1171" si="3487">AF1157*AF1159</f>
        <v>66916.449399999998</v>
      </c>
      <c r="AG1171" s="295">
        <f>AG1157*AG1159</f>
        <v>9185.8585000000003</v>
      </c>
      <c r="AH1171" s="295">
        <f t="shared" si="3487"/>
        <v>0</v>
      </c>
      <c r="AI1171" s="295">
        <f t="shared" si="3487"/>
        <v>0</v>
      </c>
      <c r="AJ1171" s="295">
        <f t="shared" si="3487"/>
        <v>0</v>
      </c>
      <c r="AK1171" s="295">
        <f t="shared" si="3487"/>
        <v>0</v>
      </c>
      <c r="AL1171" s="295">
        <f t="shared" ref="AL1171:AR1171" si="3488">AL1157*AL1159</f>
        <v>0</v>
      </c>
      <c r="AM1171" s="295">
        <f t="shared" si="3488"/>
        <v>0</v>
      </c>
      <c r="AN1171" s="295">
        <f t="shared" si="3488"/>
        <v>0</v>
      </c>
      <c r="AO1171" s="295">
        <f t="shared" si="3488"/>
        <v>0</v>
      </c>
      <c r="AP1171" s="295">
        <f t="shared" si="3488"/>
        <v>0</v>
      </c>
      <c r="AQ1171" s="295">
        <f t="shared" si="3488"/>
        <v>0</v>
      </c>
      <c r="AR1171" s="295">
        <f t="shared" si="3488"/>
        <v>0</v>
      </c>
      <c r="AS1171" s="351">
        <f>SUM(AE1171:AR1171)</f>
        <v>76102.3079</v>
      </c>
    </row>
    <row r="1172" spans="2:45" ht="15.75">
      <c r="B1172" s="297" t="s">
        <v>319</v>
      </c>
      <c r="C1172" s="293"/>
      <c r="D1172" s="298"/>
      <c r="E1172" s="285"/>
      <c r="F1172" s="285"/>
      <c r="G1172" s="285"/>
      <c r="H1172" s="285"/>
      <c r="I1172" s="285"/>
      <c r="J1172" s="285"/>
      <c r="K1172" s="285"/>
      <c r="L1172" s="285"/>
      <c r="M1172" s="285"/>
      <c r="N1172" s="285"/>
      <c r="O1172" s="285"/>
      <c r="P1172" s="285"/>
      <c r="Q1172" s="285"/>
      <c r="R1172" s="252"/>
      <c r="S1172" s="285"/>
      <c r="T1172" s="285"/>
      <c r="U1172" s="285"/>
      <c r="V1172" s="298"/>
      <c r="W1172" s="298"/>
      <c r="X1172" s="298"/>
      <c r="Y1172" s="298"/>
      <c r="Z1172" s="285"/>
      <c r="AA1172" s="285"/>
      <c r="AB1172" s="285"/>
      <c r="AC1172" s="285"/>
      <c r="AD1172" s="285"/>
      <c r="AE1172" s="299"/>
      <c r="AF1172" s="299"/>
      <c r="AG1172" s="299"/>
      <c r="AH1172" s="299"/>
      <c r="AI1172" s="299"/>
      <c r="AJ1172" s="299"/>
      <c r="AK1172" s="299"/>
      <c r="AL1172" s="299"/>
      <c r="AM1172" s="299"/>
      <c r="AN1172" s="299"/>
      <c r="AO1172" s="299"/>
      <c r="AP1172" s="299"/>
      <c r="AQ1172" s="299"/>
      <c r="AR1172" s="299"/>
      <c r="AS1172" s="351">
        <f>AS1170-AS1171</f>
        <v>34778.850211540383</v>
      </c>
    </row>
    <row r="1173" spans="2:45" ht="15.75">
      <c r="B1173" s="297"/>
      <c r="C1173" s="293"/>
      <c r="D1173" s="298"/>
      <c r="E1173" s="285"/>
      <c r="F1173" s="285"/>
      <c r="G1173" s="285"/>
      <c r="H1173" s="285"/>
      <c r="I1173" s="285"/>
      <c r="J1173" s="285"/>
      <c r="K1173" s="285"/>
      <c r="L1173" s="285"/>
      <c r="M1173" s="285"/>
      <c r="N1173" s="285"/>
      <c r="O1173" s="285"/>
      <c r="P1173" s="285"/>
      <c r="Q1173" s="285"/>
      <c r="R1173" s="252"/>
      <c r="S1173" s="285"/>
      <c r="T1173" s="285"/>
      <c r="U1173" s="285"/>
      <c r="V1173" s="298"/>
      <c r="W1173" s="298"/>
      <c r="X1173" s="298"/>
      <c r="Y1173" s="298"/>
      <c r="Z1173" s="285"/>
      <c r="AA1173" s="285"/>
      <c r="AB1173" s="285"/>
      <c r="AC1173" s="285"/>
      <c r="AD1173" s="285"/>
      <c r="AE1173" s="299"/>
      <c r="AF1173" s="299"/>
      <c r="AG1173" s="299"/>
      <c r="AH1173" s="299"/>
      <c r="AI1173" s="299"/>
      <c r="AJ1173" s="299"/>
      <c r="AK1173" s="299"/>
      <c r="AL1173" s="299"/>
      <c r="AM1173" s="299"/>
      <c r="AN1173" s="299"/>
      <c r="AO1173" s="299"/>
      <c r="AP1173" s="299"/>
      <c r="AQ1173" s="299"/>
      <c r="AR1173" s="299"/>
      <c r="AS1173" s="351"/>
    </row>
    <row r="1174" spans="2:45">
      <c r="B1174" s="275" t="s">
        <v>794</v>
      </c>
      <c r="C1174" s="298"/>
      <c r="D1174" s="298"/>
      <c r="E1174" s="285"/>
      <c r="F1174" s="285"/>
      <c r="G1174" s="285"/>
      <c r="H1174" s="285"/>
      <c r="I1174" s="285"/>
      <c r="J1174" s="285"/>
      <c r="K1174" s="285"/>
      <c r="L1174" s="285"/>
      <c r="M1174" s="285"/>
      <c r="N1174" s="285"/>
      <c r="O1174" s="285"/>
      <c r="P1174" s="285"/>
      <c r="Q1174" s="285"/>
      <c r="R1174" s="252"/>
      <c r="S1174" s="285"/>
      <c r="T1174" s="285"/>
      <c r="U1174" s="285"/>
      <c r="V1174" s="298"/>
      <c r="W1174" s="293"/>
      <c r="X1174" s="298"/>
      <c r="Y1174" s="298"/>
      <c r="Z1174" s="285"/>
      <c r="AA1174" s="285"/>
      <c r="AB1174" s="285"/>
      <c r="AC1174" s="285"/>
      <c r="AD1174" s="285"/>
      <c r="AE1174" s="669">
        <f>SUMPRODUCT($E$994:$E$1154,AE994:AE1154)</f>
        <v>0</v>
      </c>
      <c r="AF1174" s="669">
        <f>SUMPRODUCT($E$994:$E$1154,AF994:AF1154)</f>
        <v>0</v>
      </c>
      <c r="AG1174" s="669">
        <f>IF(AG992="kw",SUMPRODUCT($Q$994:$Q$1154,$S$994:$S$1154,AG994:AG1154),SUMPRODUCT($E$994:$E$1154,AG994:AG1154))</f>
        <v>0</v>
      </c>
      <c r="AH1174" s="669">
        <f t="shared" ref="AH1174:AR1174" si="3489">IF(AH992="kw",SUMPRODUCT($Q$994:$Q$1154,$S$994:$S$1154,AH994:AH1154),SUMPRODUCT($E$994:$E$1154,AH994:AH1154))</f>
        <v>0</v>
      </c>
      <c r="AI1174" s="669">
        <f t="shared" si="3489"/>
        <v>0</v>
      </c>
      <c r="AJ1174" s="669">
        <f t="shared" si="3489"/>
        <v>0</v>
      </c>
      <c r="AK1174" s="669">
        <f t="shared" si="3489"/>
        <v>0</v>
      </c>
      <c r="AL1174" s="669">
        <f t="shared" si="3489"/>
        <v>0</v>
      </c>
      <c r="AM1174" s="669">
        <f t="shared" si="3489"/>
        <v>0</v>
      </c>
      <c r="AN1174" s="669">
        <f t="shared" si="3489"/>
        <v>0</v>
      </c>
      <c r="AO1174" s="669">
        <f t="shared" si="3489"/>
        <v>0</v>
      </c>
      <c r="AP1174" s="669">
        <f t="shared" si="3489"/>
        <v>0</v>
      </c>
      <c r="AQ1174" s="669">
        <f t="shared" si="3489"/>
        <v>0</v>
      </c>
      <c r="AR1174" s="669">
        <f t="shared" si="3489"/>
        <v>0</v>
      </c>
      <c r="AS1174" s="287"/>
    </row>
    <row r="1175" spans="2:45">
      <c r="B1175" s="275" t="s">
        <v>795</v>
      </c>
      <c r="C1175" s="298"/>
      <c r="D1175" s="298"/>
      <c r="E1175" s="285"/>
      <c r="F1175" s="285"/>
      <c r="G1175" s="285"/>
      <c r="H1175" s="285"/>
      <c r="I1175" s="285"/>
      <c r="J1175" s="285"/>
      <c r="K1175" s="285"/>
      <c r="L1175" s="285"/>
      <c r="M1175" s="285"/>
      <c r="N1175" s="285"/>
      <c r="O1175" s="285"/>
      <c r="P1175" s="285"/>
      <c r="Q1175" s="285"/>
      <c r="R1175" s="252"/>
      <c r="S1175" s="285"/>
      <c r="T1175" s="285"/>
      <c r="U1175" s="285"/>
      <c r="V1175" s="298"/>
      <c r="W1175" s="293"/>
      <c r="X1175" s="298"/>
      <c r="Y1175" s="298"/>
      <c r="Z1175" s="285"/>
      <c r="AA1175" s="285"/>
      <c r="AB1175" s="285"/>
      <c r="AC1175" s="285"/>
      <c r="AD1175" s="285"/>
      <c r="AE1175" s="669">
        <f>SUMPRODUCT($F$994:$F$1154,AE994:AE1154)</f>
        <v>0</v>
      </c>
      <c r="AF1175" s="669">
        <f>SUMPRODUCT($F$994:$F$1154,AF994:AF1154)</f>
        <v>0</v>
      </c>
      <c r="AG1175" s="669">
        <f>IF(AG992="kw",SUMPRODUCT($Q$994:$Q$1154,$T$994:$T$1154,AG994:AG1154),SUMPRODUCT($F$994:$F$1154,AG994:AG1154))</f>
        <v>0</v>
      </c>
      <c r="AH1175" s="669">
        <f t="shared" ref="AH1175:AR1175" si="3490">IF(AH992="kw",SUMPRODUCT($Q$994:$Q$1154,$T$994:$T$1154,AH994:AH1154),SUMPRODUCT($F$994:$F$1154,AH994:AH1154))</f>
        <v>0</v>
      </c>
      <c r="AI1175" s="669">
        <f t="shared" si="3490"/>
        <v>0</v>
      </c>
      <c r="AJ1175" s="669">
        <f t="shared" si="3490"/>
        <v>0</v>
      </c>
      <c r="AK1175" s="669">
        <f t="shared" si="3490"/>
        <v>0</v>
      </c>
      <c r="AL1175" s="669">
        <f t="shared" si="3490"/>
        <v>0</v>
      </c>
      <c r="AM1175" s="669">
        <f t="shared" si="3490"/>
        <v>0</v>
      </c>
      <c r="AN1175" s="669">
        <f t="shared" si="3490"/>
        <v>0</v>
      </c>
      <c r="AO1175" s="669">
        <f t="shared" si="3490"/>
        <v>0</v>
      </c>
      <c r="AP1175" s="669">
        <f t="shared" si="3490"/>
        <v>0</v>
      </c>
      <c r="AQ1175" s="669">
        <f t="shared" si="3490"/>
        <v>0</v>
      </c>
      <c r="AR1175" s="669">
        <f t="shared" si="3490"/>
        <v>0</v>
      </c>
      <c r="AS1175" s="287"/>
    </row>
    <row r="1176" spans="2:45">
      <c r="B1176" s="275" t="s">
        <v>796</v>
      </c>
      <c r="C1176" s="298"/>
      <c r="D1176" s="298"/>
      <c r="E1176" s="285"/>
      <c r="F1176" s="285"/>
      <c r="G1176" s="285"/>
      <c r="H1176" s="285"/>
      <c r="I1176" s="285"/>
      <c r="J1176" s="285"/>
      <c r="K1176" s="285"/>
      <c r="L1176" s="285"/>
      <c r="M1176" s="285"/>
      <c r="N1176" s="285"/>
      <c r="O1176" s="285"/>
      <c r="P1176" s="285"/>
      <c r="Q1176" s="285"/>
      <c r="R1176" s="252"/>
      <c r="S1176" s="285"/>
      <c r="T1176" s="285"/>
      <c r="U1176" s="285"/>
      <c r="V1176" s="298"/>
      <c r="W1176" s="293"/>
      <c r="X1176" s="298"/>
      <c r="Y1176" s="298"/>
      <c r="Z1176" s="285"/>
      <c r="AA1176" s="285"/>
      <c r="AB1176" s="285"/>
      <c r="AC1176" s="285"/>
      <c r="AD1176" s="285"/>
      <c r="AE1176" s="669">
        <f>SUMPRODUCT($G$994:$G$1154,AE994:AE1154)</f>
        <v>0</v>
      </c>
      <c r="AF1176" s="669">
        <f>SUMPRODUCT($G$994:$G$1154,AF994:AF1154)</f>
        <v>0</v>
      </c>
      <c r="AG1176" s="669">
        <f>IF(AG992="kw",SUMPRODUCT($Q$994:$Q$1154,$U$994:$U$1154,AG994:AG1154),SUMPRODUCT($G$994:$G$1154,AG994:AG1154))</f>
        <v>0</v>
      </c>
      <c r="AH1176" s="669">
        <f t="shared" ref="AH1176:AR1176" si="3491">IF(AH992="kw",SUMPRODUCT($Q$994:$Q$1154,$U$994:$U$1154,AH994:AH1154),SUMPRODUCT($G$994:$G$1154,AH994:AH1154))</f>
        <v>0</v>
      </c>
      <c r="AI1176" s="669">
        <f t="shared" si="3491"/>
        <v>0</v>
      </c>
      <c r="AJ1176" s="669">
        <f t="shared" si="3491"/>
        <v>0</v>
      </c>
      <c r="AK1176" s="669">
        <f t="shared" si="3491"/>
        <v>0</v>
      </c>
      <c r="AL1176" s="669">
        <f t="shared" si="3491"/>
        <v>0</v>
      </c>
      <c r="AM1176" s="669">
        <f t="shared" si="3491"/>
        <v>0</v>
      </c>
      <c r="AN1176" s="669">
        <f t="shared" si="3491"/>
        <v>0</v>
      </c>
      <c r="AO1176" s="669">
        <f t="shared" si="3491"/>
        <v>0</v>
      </c>
      <c r="AP1176" s="669">
        <f t="shared" si="3491"/>
        <v>0</v>
      </c>
      <c r="AQ1176" s="669">
        <f t="shared" si="3491"/>
        <v>0</v>
      </c>
      <c r="AR1176" s="669">
        <f t="shared" si="3491"/>
        <v>0</v>
      </c>
      <c r="AS1176" s="287"/>
    </row>
    <row r="1177" spans="2:45">
      <c r="B1177" s="275" t="s">
        <v>797</v>
      </c>
      <c r="C1177" s="298"/>
      <c r="D1177" s="298"/>
      <c r="E1177" s="285"/>
      <c r="F1177" s="285"/>
      <c r="G1177" s="285"/>
      <c r="H1177" s="285"/>
      <c r="I1177" s="285"/>
      <c r="J1177" s="285"/>
      <c r="K1177" s="285"/>
      <c r="L1177" s="285"/>
      <c r="M1177" s="285"/>
      <c r="N1177" s="285"/>
      <c r="O1177" s="285"/>
      <c r="P1177" s="285"/>
      <c r="Q1177" s="285"/>
      <c r="R1177" s="252"/>
      <c r="S1177" s="285"/>
      <c r="T1177" s="285"/>
      <c r="U1177" s="285"/>
      <c r="V1177" s="298"/>
      <c r="W1177" s="293"/>
      <c r="X1177" s="298"/>
      <c r="Y1177" s="298"/>
      <c r="Z1177" s="285"/>
      <c r="AA1177" s="285"/>
      <c r="AB1177" s="285"/>
      <c r="AC1177" s="285"/>
      <c r="AD1177" s="285"/>
      <c r="AE1177" s="669">
        <f>SUMPRODUCT($H$994:$H$1154,AE994:AE1154)</f>
        <v>0</v>
      </c>
      <c r="AF1177" s="669">
        <f>SUMPRODUCT($H$994:$H$1154,AF994:AF1154)</f>
        <v>0</v>
      </c>
      <c r="AG1177" s="669">
        <f>IF(AG992="kw",SUMPRODUCT($Q$994:$Q$1154,$V$994:$V$1154,AG994:AG1154),SUMPRODUCT($H$994:$H$1154,AG994:AG1154))</f>
        <v>0</v>
      </c>
      <c r="AH1177" s="669">
        <f t="shared" ref="AH1177:AR1177" si="3492">IF(AH992="kw",SUMPRODUCT($Q$994:$Q$1154,$V$994:$V$1154,AH994:AH1154),SUMPRODUCT($H$994:$H$1154,AH994:AH1154))</f>
        <v>0</v>
      </c>
      <c r="AI1177" s="669">
        <f t="shared" si="3492"/>
        <v>0</v>
      </c>
      <c r="AJ1177" s="669">
        <f t="shared" si="3492"/>
        <v>0</v>
      </c>
      <c r="AK1177" s="669">
        <f t="shared" si="3492"/>
        <v>0</v>
      </c>
      <c r="AL1177" s="669">
        <f t="shared" si="3492"/>
        <v>0</v>
      </c>
      <c r="AM1177" s="669">
        <f t="shared" si="3492"/>
        <v>0</v>
      </c>
      <c r="AN1177" s="669">
        <f t="shared" si="3492"/>
        <v>0</v>
      </c>
      <c r="AO1177" s="669">
        <f t="shared" si="3492"/>
        <v>0</v>
      </c>
      <c r="AP1177" s="669">
        <f t="shared" si="3492"/>
        <v>0</v>
      </c>
      <c r="AQ1177" s="669">
        <f t="shared" si="3492"/>
        <v>0</v>
      </c>
      <c r="AR1177" s="669">
        <f t="shared" si="3492"/>
        <v>0</v>
      </c>
      <c r="AS1177" s="287"/>
    </row>
    <row r="1178" spans="2:45">
      <c r="B1178" s="275" t="s">
        <v>798</v>
      </c>
      <c r="C1178" s="298"/>
      <c r="D1178" s="298"/>
      <c r="E1178" s="285"/>
      <c r="F1178" s="285"/>
      <c r="G1178" s="285"/>
      <c r="H1178" s="285"/>
      <c r="I1178" s="285"/>
      <c r="J1178" s="285"/>
      <c r="K1178" s="285"/>
      <c r="L1178" s="285"/>
      <c r="M1178" s="285"/>
      <c r="N1178" s="285"/>
      <c r="O1178" s="285"/>
      <c r="P1178" s="285"/>
      <c r="Q1178" s="285"/>
      <c r="R1178" s="252"/>
      <c r="S1178" s="285"/>
      <c r="T1178" s="285"/>
      <c r="U1178" s="285"/>
      <c r="V1178" s="298"/>
      <c r="W1178" s="293"/>
      <c r="X1178" s="298"/>
      <c r="Y1178" s="298"/>
      <c r="Z1178" s="285"/>
      <c r="AA1178" s="285"/>
      <c r="AB1178" s="285"/>
      <c r="AC1178" s="285"/>
      <c r="AD1178" s="285"/>
      <c r="AE1178" s="669">
        <f>SUMPRODUCT($I$994:$I$1154,AE994:AE1154)</f>
        <v>0</v>
      </c>
      <c r="AF1178" s="669">
        <f>SUMPRODUCT($I$994:$I$1154,AF994:AF1154)</f>
        <v>0</v>
      </c>
      <c r="AG1178" s="669">
        <f>IF(AG992="kw",SUMPRODUCT($Q$994:$Q$1154,$W$994:$W$1154,AG994:AG1154),SUMPRODUCT($I$994:$I$1154,AG994:AG1154))</f>
        <v>0</v>
      </c>
      <c r="AH1178" s="669">
        <f t="shared" ref="AH1178:AR1178" si="3493">IF(AH992="kw",SUMPRODUCT($Q$994:$Q$1154,$W$994:$W$1154,AH994:AH1154),SUMPRODUCT($I$994:$I$1154,AH994:AH1154))</f>
        <v>0</v>
      </c>
      <c r="AI1178" s="669">
        <f t="shared" si="3493"/>
        <v>0</v>
      </c>
      <c r="AJ1178" s="669">
        <f t="shared" si="3493"/>
        <v>0</v>
      </c>
      <c r="AK1178" s="669">
        <f t="shared" si="3493"/>
        <v>0</v>
      </c>
      <c r="AL1178" s="669">
        <f t="shared" si="3493"/>
        <v>0</v>
      </c>
      <c r="AM1178" s="669">
        <f t="shared" si="3493"/>
        <v>0</v>
      </c>
      <c r="AN1178" s="669">
        <f t="shared" si="3493"/>
        <v>0</v>
      </c>
      <c r="AO1178" s="669">
        <f t="shared" si="3493"/>
        <v>0</v>
      </c>
      <c r="AP1178" s="669">
        <f t="shared" si="3493"/>
        <v>0</v>
      </c>
      <c r="AQ1178" s="669">
        <f t="shared" si="3493"/>
        <v>0</v>
      </c>
      <c r="AR1178" s="669">
        <f t="shared" si="3493"/>
        <v>0</v>
      </c>
      <c r="AS1178" s="287"/>
    </row>
    <row r="1179" spans="2:45">
      <c r="B1179" s="275" t="s">
        <v>799</v>
      </c>
      <c r="C1179" s="298"/>
      <c r="D1179" s="298"/>
      <c r="E1179" s="285"/>
      <c r="F1179" s="285"/>
      <c r="G1179" s="285"/>
      <c r="H1179" s="285"/>
      <c r="I1179" s="285"/>
      <c r="J1179" s="285"/>
      <c r="K1179" s="285"/>
      <c r="L1179" s="285"/>
      <c r="M1179" s="285"/>
      <c r="N1179" s="285"/>
      <c r="O1179" s="285"/>
      <c r="P1179" s="285"/>
      <c r="Q1179" s="285"/>
      <c r="R1179" s="252"/>
      <c r="S1179" s="285"/>
      <c r="T1179" s="285"/>
      <c r="U1179" s="285"/>
      <c r="V1179" s="298"/>
      <c r="W1179" s="293"/>
      <c r="X1179" s="298"/>
      <c r="Y1179" s="298"/>
      <c r="Z1179" s="285"/>
      <c r="AA1179" s="285"/>
      <c r="AB1179" s="285"/>
      <c r="AC1179" s="285"/>
      <c r="AD1179" s="285"/>
      <c r="AE1179" s="669">
        <f>SUMPRODUCT($J$994:$J$1154,AE994:AE1154)</f>
        <v>0</v>
      </c>
      <c r="AF1179" s="669">
        <f>SUMPRODUCT($J$994:$J$1154,AF994:AF1154)</f>
        <v>0</v>
      </c>
      <c r="AG1179" s="669">
        <f>IF(AG992="kw",SUMPRODUCT($Q$994:$Q$1154,$X$994:$X$1154,AG994:AG1154),SUMPRODUCT($J$994:$J$1154,AG994:AG1154))</f>
        <v>0</v>
      </c>
      <c r="AH1179" s="669">
        <f t="shared" ref="AH1179:AR1179" si="3494">IF(AH992="kw",SUMPRODUCT($Q$994:$Q$1154,$X$994:$X$1154,AH994:AH1154),SUMPRODUCT($J$994:$J$1154,AH994:AH1154))</f>
        <v>0</v>
      </c>
      <c r="AI1179" s="669">
        <f t="shared" si="3494"/>
        <v>0</v>
      </c>
      <c r="AJ1179" s="669">
        <f t="shared" si="3494"/>
        <v>0</v>
      </c>
      <c r="AK1179" s="669">
        <f t="shared" si="3494"/>
        <v>0</v>
      </c>
      <c r="AL1179" s="669">
        <f t="shared" si="3494"/>
        <v>0</v>
      </c>
      <c r="AM1179" s="669">
        <f t="shared" si="3494"/>
        <v>0</v>
      </c>
      <c r="AN1179" s="669">
        <f t="shared" si="3494"/>
        <v>0</v>
      </c>
      <c r="AO1179" s="669">
        <f t="shared" si="3494"/>
        <v>0</v>
      </c>
      <c r="AP1179" s="669">
        <f t="shared" si="3494"/>
        <v>0</v>
      </c>
      <c r="AQ1179" s="669">
        <f t="shared" si="3494"/>
        <v>0</v>
      </c>
      <c r="AR1179" s="669">
        <f t="shared" si="3494"/>
        <v>0</v>
      </c>
      <c r="AS1179" s="287"/>
    </row>
    <row r="1180" spans="2:45">
      <c r="B1180" s="383" t="s">
        <v>800</v>
      </c>
      <c r="C1180" s="311"/>
      <c r="D1180" s="329"/>
      <c r="E1180" s="329"/>
      <c r="F1180" s="329"/>
      <c r="G1180" s="329"/>
      <c r="H1180" s="329"/>
      <c r="I1180" s="329"/>
      <c r="J1180" s="329"/>
      <c r="K1180" s="329"/>
      <c r="L1180" s="329"/>
      <c r="M1180" s="329"/>
      <c r="N1180" s="329"/>
      <c r="O1180" s="329"/>
      <c r="P1180" s="329"/>
      <c r="Q1180" s="329"/>
      <c r="R1180" s="328"/>
      <c r="S1180" s="329"/>
      <c r="T1180" s="329"/>
      <c r="U1180" s="329"/>
      <c r="V1180" s="311"/>
      <c r="W1180" s="330"/>
      <c r="X1180" s="330"/>
      <c r="Y1180" s="329"/>
      <c r="Z1180" s="329"/>
      <c r="AA1180" s="330"/>
      <c r="AB1180" s="330"/>
      <c r="AC1180" s="330"/>
      <c r="AD1180" s="330"/>
      <c r="AE1180" s="670">
        <f>SUMPRODUCT($K$994:$K$1154,AE994:AE1154)</f>
        <v>0</v>
      </c>
      <c r="AF1180" s="670">
        <f>SUMPRODUCT($K$994:$K$1154,AF994:AF1154)</f>
        <v>0</v>
      </c>
      <c r="AG1180" s="670">
        <f>IF(AG992="kw",SUMPRODUCT($Q$994:$Q$1154,$Y$994:$Y$1154,AG994:AG1154),SUMPRODUCT($K$994:$K$1154,AG994:AG1154))</f>
        <v>0</v>
      </c>
      <c r="AH1180" s="670">
        <f t="shared" ref="AH1180:AR1180" si="3495">IF(AH992="kw",SUMPRODUCT($Q$994:$Q$1154,$Y$994:$Y$1154,AH994:AH1154),SUMPRODUCT($K$994:$K$1154,AH994:AH1154))</f>
        <v>0</v>
      </c>
      <c r="AI1180" s="670">
        <f t="shared" si="3495"/>
        <v>0</v>
      </c>
      <c r="AJ1180" s="670">
        <f t="shared" si="3495"/>
        <v>0</v>
      </c>
      <c r="AK1180" s="670">
        <f t="shared" si="3495"/>
        <v>0</v>
      </c>
      <c r="AL1180" s="670">
        <f t="shared" si="3495"/>
        <v>0</v>
      </c>
      <c r="AM1180" s="670">
        <f t="shared" si="3495"/>
        <v>0</v>
      </c>
      <c r="AN1180" s="670">
        <f t="shared" si="3495"/>
        <v>0</v>
      </c>
      <c r="AO1180" s="670">
        <f t="shared" si="3495"/>
        <v>0</v>
      </c>
      <c r="AP1180" s="670">
        <f t="shared" si="3495"/>
        <v>0</v>
      </c>
      <c r="AQ1180" s="670">
        <f t="shared" si="3495"/>
        <v>0</v>
      </c>
      <c r="AR1180" s="670">
        <f t="shared" si="3495"/>
        <v>0</v>
      </c>
      <c r="AS1180" s="331"/>
    </row>
    <row r="1181" spans="2:45" ht="19.5" customHeight="1">
      <c r="B1181" s="314" t="s">
        <v>539</v>
      </c>
      <c r="C1181" s="332"/>
      <c r="D1181" s="333"/>
      <c r="E1181" s="333"/>
      <c r="F1181" s="333"/>
      <c r="G1181" s="333"/>
      <c r="H1181" s="333"/>
      <c r="I1181" s="333"/>
      <c r="J1181" s="333"/>
      <c r="K1181" s="333"/>
      <c r="L1181" s="333"/>
      <c r="M1181" s="333"/>
      <c r="N1181" s="333"/>
      <c r="O1181" s="333"/>
      <c r="P1181" s="333"/>
      <c r="Q1181" s="333"/>
      <c r="R1181" s="333"/>
      <c r="S1181" s="333"/>
      <c r="T1181" s="333"/>
      <c r="U1181" s="333"/>
      <c r="V1181" s="317"/>
      <c r="W1181" s="318"/>
      <c r="X1181" s="333"/>
      <c r="Y1181" s="333"/>
      <c r="Z1181" s="333"/>
      <c r="AA1181" s="333"/>
      <c r="AB1181" s="333"/>
      <c r="AC1181" s="333"/>
      <c r="AD1181" s="333"/>
      <c r="AE1181" s="334"/>
      <c r="AF1181" s="334"/>
      <c r="AG1181" s="334"/>
      <c r="AH1181" s="334"/>
      <c r="AI1181" s="334"/>
      <c r="AJ1181" s="334"/>
      <c r="AK1181" s="334"/>
      <c r="AL1181" s="334"/>
      <c r="AM1181" s="334"/>
      <c r="AN1181" s="334"/>
      <c r="AO1181" s="334"/>
      <c r="AP1181" s="334"/>
      <c r="AQ1181" s="334"/>
      <c r="AR1181" s="334"/>
      <c r="AS1181" s="334"/>
    </row>
    <row r="1183" spans="2:45">
      <c r="B1183" s="502" t="s">
        <v>484</v>
      </c>
    </row>
    <row r="1184" spans="2:45" ht="15.75">
      <c r="B1184" s="233" t="s">
        <v>730</v>
      </c>
      <c r="C1184" s="234"/>
      <c r="D1184" s="502" t="s">
        <v>484</v>
      </c>
      <c r="E1184" s="209"/>
      <c r="F1184" s="502"/>
      <c r="G1184" s="209"/>
      <c r="H1184" s="209"/>
      <c r="I1184" s="209"/>
      <c r="J1184" s="209"/>
      <c r="K1184" s="209"/>
      <c r="L1184" s="209"/>
      <c r="M1184" s="209"/>
      <c r="N1184" s="209"/>
      <c r="O1184" s="209"/>
      <c r="P1184" s="209"/>
      <c r="Q1184" s="209"/>
      <c r="R1184" s="234"/>
      <c r="S1184" s="209"/>
      <c r="T1184" s="209"/>
      <c r="U1184" s="209"/>
      <c r="V1184" s="209"/>
      <c r="W1184" s="209"/>
      <c r="X1184" s="209"/>
      <c r="Y1184" s="209"/>
      <c r="Z1184" s="209"/>
      <c r="AA1184" s="209"/>
      <c r="AB1184" s="209"/>
      <c r="AC1184" s="209"/>
      <c r="AD1184" s="209"/>
      <c r="AE1184" s="223"/>
      <c r="AF1184" s="221"/>
      <c r="AG1184" s="221"/>
      <c r="AH1184" s="221"/>
      <c r="AI1184" s="221"/>
      <c r="AJ1184" s="221"/>
      <c r="AK1184" s="221"/>
      <c r="AL1184" s="221"/>
      <c r="AM1184" s="221"/>
      <c r="AN1184" s="221"/>
      <c r="AO1184" s="221"/>
      <c r="AP1184" s="221"/>
      <c r="AQ1184" s="221"/>
      <c r="AR1184" s="221"/>
    </row>
    <row r="1185" spans="1:45" ht="39.75" customHeight="1">
      <c r="B1185" s="832" t="s">
        <v>192</v>
      </c>
      <c r="C1185" s="834" t="s">
        <v>30</v>
      </c>
      <c r="D1185" s="236" t="s">
        <v>976</v>
      </c>
      <c r="E1185" s="843" t="s">
        <v>977</v>
      </c>
      <c r="F1185" s="844"/>
      <c r="G1185" s="844"/>
      <c r="H1185" s="844"/>
      <c r="I1185" s="844"/>
      <c r="J1185" s="844"/>
      <c r="K1185" s="844"/>
      <c r="L1185" s="844"/>
      <c r="M1185" s="844"/>
      <c r="N1185" s="844"/>
      <c r="O1185" s="844"/>
      <c r="P1185" s="845"/>
      <c r="Q1185" s="841" t="s">
        <v>194</v>
      </c>
      <c r="R1185" s="236" t="s">
        <v>390</v>
      </c>
      <c r="S1185" s="838" t="s">
        <v>193</v>
      </c>
      <c r="T1185" s="839"/>
      <c r="U1185" s="839"/>
      <c r="V1185" s="839"/>
      <c r="W1185" s="839"/>
      <c r="X1185" s="839"/>
      <c r="Y1185" s="839"/>
      <c r="Z1185" s="839"/>
      <c r="AA1185" s="839"/>
      <c r="AB1185" s="839"/>
      <c r="AC1185" s="839"/>
      <c r="AD1185" s="846"/>
      <c r="AE1185" s="838" t="s">
        <v>221</v>
      </c>
      <c r="AF1185" s="839"/>
      <c r="AG1185" s="839"/>
      <c r="AH1185" s="839"/>
      <c r="AI1185" s="839"/>
      <c r="AJ1185" s="839"/>
      <c r="AK1185" s="839"/>
      <c r="AL1185" s="839"/>
      <c r="AM1185" s="839"/>
      <c r="AN1185" s="839"/>
      <c r="AO1185" s="839"/>
      <c r="AP1185" s="839"/>
      <c r="AQ1185" s="839"/>
      <c r="AR1185" s="839"/>
      <c r="AS1185" s="840"/>
    </row>
    <row r="1186" spans="1:45" ht="65.25" customHeight="1">
      <c r="B1186" s="833"/>
      <c r="C1186" s="835"/>
      <c r="D1186" s="237">
        <v>2021</v>
      </c>
      <c r="E1186" s="237">
        <v>2022</v>
      </c>
      <c r="F1186" s="237">
        <v>2023</v>
      </c>
      <c r="G1186" s="237">
        <v>2024</v>
      </c>
      <c r="H1186" s="237">
        <v>2025</v>
      </c>
      <c r="I1186" s="237">
        <v>2026</v>
      </c>
      <c r="J1186" s="237">
        <v>2027</v>
      </c>
      <c r="K1186" s="237">
        <v>2028</v>
      </c>
      <c r="L1186" s="237">
        <v>2029</v>
      </c>
      <c r="M1186" s="237">
        <v>2030</v>
      </c>
      <c r="N1186" s="237">
        <v>2031</v>
      </c>
      <c r="O1186" s="237">
        <v>2032</v>
      </c>
      <c r="P1186" s="237">
        <v>2033</v>
      </c>
      <c r="Q1186" s="842"/>
      <c r="R1186" s="237">
        <v>2021</v>
      </c>
      <c r="S1186" s="237">
        <v>2022</v>
      </c>
      <c r="T1186" s="237">
        <v>2023</v>
      </c>
      <c r="U1186" s="237">
        <v>2024</v>
      </c>
      <c r="V1186" s="237">
        <v>2025</v>
      </c>
      <c r="W1186" s="237">
        <v>2026</v>
      </c>
      <c r="X1186" s="237">
        <v>2027</v>
      </c>
      <c r="Y1186" s="237">
        <v>2028</v>
      </c>
      <c r="Z1186" s="237">
        <v>2029</v>
      </c>
      <c r="AA1186" s="237">
        <v>2030</v>
      </c>
      <c r="AB1186" s="237">
        <v>2031</v>
      </c>
      <c r="AC1186" s="237">
        <v>2032</v>
      </c>
      <c r="AD1186" s="237">
        <v>2033</v>
      </c>
      <c r="AE1186" s="237" t="str">
        <f>'1.  LRAMVA Summary'!$D$45</f>
        <v>Residential</v>
      </c>
      <c r="AF1186" s="237" t="str">
        <f>'1.  LRAMVA Summary'!$E$45</f>
        <v>GS&lt;50 kW</v>
      </c>
      <c r="AG1186" s="237" t="str">
        <f>'1.  LRAMVA Summary'!$F$45</f>
        <v>GS 50-4,999 kW</v>
      </c>
      <c r="AH1186" s="237" t="str">
        <f>'1.  LRAMVA Summary'!$G$45</f>
        <v>Unmetered Scattered Load</v>
      </c>
      <c r="AI1186" s="237" t="str">
        <f>'1.  LRAMVA Summary'!$H$45</f>
        <v>Sentinel Lighting</v>
      </c>
      <c r="AJ1186" s="237" t="str">
        <f>'1.  LRAMVA Summary'!$I$45</f>
        <v>Street Lighting</v>
      </c>
      <c r="AK1186" s="237">
        <f>'1.  LRAMVA Summary'!$J$45</f>
        <v>0</v>
      </c>
      <c r="AL1186" s="237">
        <f>'1.  LRAMVA Summary'!$K$45</f>
        <v>0</v>
      </c>
      <c r="AM1186" s="237">
        <f>'1.  LRAMVA Summary'!$L$45</f>
        <v>0</v>
      </c>
      <c r="AN1186" s="237">
        <f>'1.  LRAMVA Summary'!$M$45</f>
        <v>0</v>
      </c>
      <c r="AO1186" s="237">
        <f>'1.  LRAMVA Summary'!$N$45</f>
        <v>0</v>
      </c>
      <c r="AP1186" s="237">
        <f>'1.  LRAMVA Summary'!$O$45</f>
        <v>0</v>
      </c>
      <c r="AQ1186" s="237">
        <f>'1.  LRAMVA Summary'!$P$45</f>
        <v>0</v>
      </c>
      <c r="AR1186" s="237">
        <f>'1.  LRAMVA Summary'!$Q$45</f>
        <v>0</v>
      </c>
      <c r="AS1186" s="239" t="str">
        <f>'1.  LRAMVA Summary'!$R$45</f>
        <v>Total</v>
      </c>
    </row>
    <row r="1187" spans="1:45" ht="15" customHeight="1">
      <c r="A1187" s="456"/>
      <c r="B1187" s="446" t="s">
        <v>465</v>
      </c>
      <c r="C1187" s="241"/>
      <c r="D1187" s="241"/>
      <c r="E1187" s="241"/>
      <c r="F1187" s="241"/>
      <c r="G1187" s="241"/>
      <c r="H1187" s="241"/>
      <c r="I1187" s="241"/>
      <c r="J1187" s="241"/>
      <c r="K1187" s="241"/>
      <c r="L1187" s="241"/>
      <c r="M1187" s="241"/>
      <c r="N1187" s="241"/>
      <c r="O1187" s="241"/>
      <c r="P1187" s="241"/>
      <c r="Q1187" s="242"/>
      <c r="R1187" s="241"/>
      <c r="S1187" s="241"/>
      <c r="T1187" s="241"/>
      <c r="U1187" s="241"/>
      <c r="V1187" s="241"/>
      <c r="W1187" s="241"/>
      <c r="X1187" s="241"/>
      <c r="Y1187" s="241"/>
      <c r="Z1187" s="241"/>
      <c r="AA1187" s="241"/>
      <c r="AB1187" s="241"/>
      <c r="AC1187" s="241"/>
      <c r="AD1187" s="241"/>
      <c r="AE1187" s="243" t="str">
        <f>'1.  LRAMVA Summary'!$D$46</f>
        <v>kWh</v>
      </c>
      <c r="AF1187" s="243" t="str">
        <f>'1.  LRAMVA Summary'!$E$46</f>
        <v>kWh</v>
      </c>
      <c r="AG1187" s="243" t="str">
        <f>'1.  LRAMVA Summary'!$F$46</f>
        <v>kW</v>
      </c>
      <c r="AH1187" s="243" t="str">
        <f>'1.  LRAMVA Summary'!$G$46</f>
        <v>kWh</v>
      </c>
      <c r="AI1187" s="243" t="str">
        <f>'1.  LRAMVA Summary'!$H$46</f>
        <v>kW</v>
      </c>
      <c r="AJ1187" s="243" t="str">
        <f>'1.  LRAMVA Summary'!$I$46</f>
        <v>kW</v>
      </c>
      <c r="AK1187" s="243">
        <f>'1.  LRAMVA Summary'!$J$46</f>
        <v>0</v>
      </c>
      <c r="AL1187" s="243">
        <f>'1.  LRAMVA Summary'!$K$46</f>
        <v>0</v>
      </c>
      <c r="AM1187" s="243">
        <f>'1.  LRAMVA Summary'!$L$46</f>
        <v>0</v>
      </c>
      <c r="AN1187" s="243">
        <f>'1.  LRAMVA Summary'!$M$46</f>
        <v>0</v>
      </c>
      <c r="AO1187" s="243">
        <f>'1.  LRAMVA Summary'!$N$46</f>
        <v>0</v>
      </c>
      <c r="AP1187" s="243">
        <f>'1.  LRAMVA Summary'!$O$46</f>
        <v>0</v>
      </c>
      <c r="AQ1187" s="243">
        <f>'1.  LRAMVA Summary'!$P$46</f>
        <v>0</v>
      </c>
      <c r="AR1187" s="243">
        <f>'1.  LRAMVA Summary'!$Q$46</f>
        <v>0</v>
      </c>
      <c r="AS1187" s="244"/>
    </row>
    <row r="1188" spans="1:45" ht="15" hidden="1" customHeight="1" outlineLevel="1">
      <c r="A1188" s="456"/>
      <c r="B1188" s="435" t="s">
        <v>458</v>
      </c>
      <c r="C1188" s="241"/>
      <c r="D1188" s="241"/>
      <c r="E1188" s="241"/>
      <c r="F1188" s="241"/>
      <c r="G1188" s="241"/>
      <c r="H1188" s="241"/>
      <c r="I1188" s="241"/>
      <c r="J1188" s="241"/>
      <c r="K1188" s="241"/>
      <c r="L1188" s="241"/>
      <c r="M1188" s="241"/>
      <c r="N1188" s="241"/>
      <c r="O1188" s="241"/>
      <c r="P1188" s="241"/>
      <c r="Q1188" s="242"/>
      <c r="R1188" s="241"/>
      <c r="S1188" s="241"/>
      <c r="T1188" s="241"/>
      <c r="U1188" s="241"/>
      <c r="V1188" s="241"/>
      <c r="W1188" s="241"/>
      <c r="X1188" s="241"/>
      <c r="Y1188" s="241"/>
      <c r="Z1188" s="241"/>
      <c r="AA1188" s="241"/>
      <c r="AB1188" s="241"/>
      <c r="AC1188" s="241"/>
      <c r="AD1188" s="241"/>
      <c r="AE1188" s="243"/>
      <c r="AF1188" s="243"/>
      <c r="AG1188" s="243"/>
      <c r="AH1188" s="243"/>
      <c r="AI1188" s="243"/>
      <c r="AJ1188" s="243"/>
      <c r="AK1188" s="243"/>
      <c r="AL1188" s="243"/>
      <c r="AM1188" s="243"/>
      <c r="AN1188" s="243"/>
      <c r="AO1188" s="243"/>
      <c r="AP1188" s="243"/>
      <c r="AQ1188" s="243"/>
      <c r="AR1188" s="243"/>
      <c r="AS1188" s="244"/>
    </row>
    <row r="1189" spans="1:45" ht="15" hidden="1" customHeight="1" outlineLevel="1">
      <c r="A1189" s="456">
        <v>1</v>
      </c>
      <c r="B1189" s="371" t="s">
        <v>92</v>
      </c>
      <c r="C1189" s="243" t="s">
        <v>22</v>
      </c>
      <c r="D1189" s="247"/>
      <c r="E1189" s="247"/>
      <c r="F1189" s="247"/>
      <c r="G1189" s="247"/>
      <c r="H1189" s="247"/>
      <c r="I1189" s="247"/>
      <c r="J1189" s="247"/>
      <c r="K1189" s="247"/>
      <c r="L1189" s="247"/>
      <c r="M1189" s="247"/>
      <c r="N1189" s="247"/>
      <c r="O1189" s="247"/>
      <c r="P1189" s="247"/>
      <c r="Q1189" s="243"/>
      <c r="R1189" s="247"/>
      <c r="S1189" s="247"/>
      <c r="T1189" s="247"/>
      <c r="U1189" s="247"/>
      <c r="V1189" s="247"/>
      <c r="W1189" s="247"/>
      <c r="X1189" s="247"/>
      <c r="Y1189" s="247"/>
      <c r="Z1189" s="247"/>
      <c r="AA1189" s="247"/>
      <c r="AB1189" s="247"/>
      <c r="AC1189" s="247"/>
      <c r="AD1189" s="247"/>
      <c r="AE1189" s="358"/>
      <c r="AF1189" s="358"/>
      <c r="AG1189" s="358"/>
      <c r="AH1189" s="358"/>
      <c r="AI1189" s="358"/>
      <c r="AJ1189" s="358"/>
      <c r="AK1189" s="358"/>
      <c r="AL1189" s="353"/>
      <c r="AM1189" s="353"/>
      <c r="AN1189" s="353"/>
      <c r="AO1189" s="353"/>
      <c r="AP1189" s="353"/>
      <c r="AQ1189" s="353"/>
      <c r="AR1189" s="353"/>
      <c r="AS1189" s="248">
        <f>SUM(AE1189:AR1189)</f>
        <v>0</v>
      </c>
    </row>
    <row r="1190" spans="1:45" ht="15" hidden="1" customHeight="1" outlineLevel="1">
      <c r="A1190" s="456"/>
      <c r="B1190" s="246" t="s">
        <v>961</v>
      </c>
      <c r="C1190" s="243" t="s">
        <v>145</v>
      </c>
      <c r="D1190" s="247"/>
      <c r="E1190" s="247"/>
      <c r="F1190" s="247"/>
      <c r="G1190" s="247"/>
      <c r="H1190" s="247"/>
      <c r="I1190" s="247"/>
      <c r="J1190" s="247"/>
      <c r="K1190" s="247"/>
      <c r="L1190" s="247"/>
      <c r="M1190" s="247"/>
      <c r="N1190" s="247"/>
      <c r="O1190" s="247"/>
      <c r="P1190" s="247"/>
      <c r="Q1190" s="406"/>
      <c r="R1190" s="247"/>
      <c r="S1190" s="247"/>
      <c r="T1190" s="247"/>
      <c r="U1190" s="247"/>
      <c r="V1190" s="247"/>
      <c r="W1190" s="247"/>
      <c r="X1190" s="247"/>
      <c r="Y1190" s="247"/>
      <c r="Z1190" s="247"/>
      <c r="AA1190" s="247"/>
      <c r="AB1190" s="247"/>
      <c r="AC1190" s="247"/>
      <c r="AD1190" s="247"/>
      <c r="AE1190" s="354">
        <f>AE1189</f>
        <v>0</v>
      </c>
      <c r="AF1190" s="354">
        <f t="shared" ref="AF1190:AR1190" si="3496">AF1189</f>
        <v>0</v>
      </c>
      <c r="AG1190" s="354">
        <f t="shared" si="3496"/>
        <v>0</v>
      </c>
      <c r="AH1190" s="354">
        <f t="shared" si="3496"/>
        <v>0</v>
      </c>
      <c r="AI1190" s="354">
        <f t="shared" si="3496"/>
        <v>0</v>
      </c>
      <c r="AJ1190" s="354">
        <f t="shared" si="3496"/>
        <v>0</v>
      </c>
      <c r="AK1190" s="354">
        <f t="shared" si="3496"/>
        <v>0</v>
      </c>
      <c r="AL1190" s="354">
        <f t="shared" si="3496"/>
        <v>0</v>
      </c>
      <c r="AM1190" s="354">
        <f t="shared" si="3496"/>
        <v>0</v>
      </c>
      <c r="AN1190" s="354">
        <f t="shared" si="3496"/>
        <v>0</v>
      </c>
      <c r="AO1190" s="354">
        <f t="shared" si="3496"/>
        <v>0</v>
      </c>
      <c r="AP1190" s="354">
        <f t="shared" si="3496"/>
        <v>0</v>
      </c>
      <c r="AQ1190" s="354">
        <f t="shared" si="3496"/>
        <v>0</v>
      </c>
      <c r="AR1190" s="354">
        <f t="shared" si="3496"/>
        <v>0</v>
      </c>
      <c r="AS1190" s="249"/>
    </row>
    <row r="1191" spans="1:45" ht="15" hidden="1" customHeight="1" outlineLevel="1">
      <c r="A1191" s="456"/>
      <c r="B1191" s="250"/>
      <c r="C1191" s="251"/>
      <c r="D1191" s="251"/>
      <c r="E1191" s="251"/>
      <c r="F1191" s="251"/>
      <c r="G1191" s="251"/>
      <c r="H1191" s="251"/>
      <c r="I1191" s="251"/>
      <c r="J1191" s="649"/>
      <c r="K1191" s="251"/>
      <c r="L1191" s="251"/>
      <c r="M1191" s="251"/>
      <c r="N1191" s="251"/>
      <c r="O1191" s="251"/>
      <c r="P1191" s="251"/>
      <c r="Q1191" s="252"/>
      <c r="R1191" s="251"/>
      <c r="S1191" s="251"/>
      <c r="T1191" s="251"/>
      <c r="U1191" s="251"/>
      <c r="V1191" s="251"/>
      <c r="W1191" s="251"/>
      <c r="X1191" s="251"/>
      <c r="Y1191" s="251"/>
      <c r="Z1191" s="251"/>
      <c r="AA1191" s="251"/>
      <c r="AB1191" s="251"/>
      <c r="AC1191" s="251"/>
      <c r="AD1191" s="251"/>
      <c r="AE1191" s="355"/>
      <c r="AF1191" s="356"/>
      <c r="AG1191" s="356"/>
      <c r="AH1191" s="356"/>
      <c r="AI1191" s="356"/>
      <c r="AJ1191" s="356"/>
      <c r="AK1191" s="356"/>
      <c r="AL1191" s="356"/>
      <c r="AM1191" s="356"/>
      <c r="AN1191" s="356"/>
      <c r="AO1191" s="356"/>
      <c r="AP1191" s="356"/>
      <c r="AQ1191" s="356"/>
      <c r="AR1191" s="356"/>
      <c r="AS1191" s="254"/>
    </row>
    <row r="1192" spans="1:45" ht="15" hidden="1" customHeight="1" outlineLevel="1">
      <c r="A1192" s="456">
        <v>2</v>
      </c>
      <c r="B1192" s="371" t="s">
        <v>93</v>
      </c>
      <c r="C1192" s="243" t="s">
        <v>22</v>
      </c>
      <c r="D1192" s="247"/>
      <c r="E1192" s="247"/>
      <c r="F1192" s="247"/>
      <c r="G1192" s="247"/>
      <c r="H1192" s="247"/>
      <c r="I1192" s="247"/>
      <c r="J1192" s="247"/>
      <c r="K1192" s="247"/>
      <c r="L1192" s="247"/>
      <c r="M1192" s="247"/>
      <c r="N1192" s="247"/>
      <c r="O1192" s="247"/>
      <c r="P1192" s="247"/>
      <c r="Q1192" s="243"/>
      <c r="R1192" s="247"/>
      <c r="S1192" s="247"/>
      <c r="T1192" s="247"/>
      <c r="U1192" s="247"/>
      <c r="V1192" s="247"/>
      <c r="W1192" s="247"/>
      <c r="X1192" s="247"/>
      <c r="Y1192" s="247"/>
      <c r="Z1192" s="247"/>
      <c r="AA1192" s="247"/>
      <c r="AB1192" s="247"/>
      <c r="AC1192" s="247"/>
      <c r="AD1192" s="247"/>
      <c r="AE1192" s="358"/>
      <c r="AF1192" s="358"/>
      <c r="AG1192" s="358"/>
      <c r="AH1192" s="358"/>
      <c r="AI1192" s="358"/>
      <c r="AJ1192" s="358"/>
      <c r="AK1192" s="358"/>
      <c r="AL1192" s="353"/>
      <c r="AM1192" s="353"/>
      <c r="AN1192" s="353"/>
      <c r="AO1192" s="353"/>
      <c r="AP1192" s="353"/>
      <c r="AQ1192" s="353"/>
      <c r="AR1192" s="353"/>
      <c r="AS1192" s="248">
        <f>SUM(AE1192:AR1192)</f>
        <v>0</v>
      </c>
    </row>
    <row r="1193" spans="1:45" ht="15" hidden="1" customHeight="1" outlineLevel="1">
      <c r="A1193" s="456"/>
      <c r="B1193" s="246" t="s">
        <v>961</v>
      </c>
      <c r="C1193" s="243" t="s">
        <v>145</v>
      </c>
      <c r="D1193" s="247"/>
      <c r="E1193" s="247"/>
      <c r="F1193" s="247"/>
      <c r="G1193" s="247"/>
      <c r="H1193" s="247"/>
      <c r="I1193" s="247"/>
      <c r="J1193" s="247"/>
      <c r="K1193" s="247"/>
      <c r="L1193" s="247"/>
      <c r="M1193" s="247"/>
      <c r="N1193" s="247"/>
      <c r="O1193" s="247"/>
      <c r="P1193" s="247"/>
      <c r="Q1193" s="406"/>
      <c r="R1193" s="247"/>
      <c r="S1193" s="247"/>
      <c r="T1193" s="247"/>
      <c r="U1193" s="247"/>
      <c r="V1193" s="247"/>
      <c r="W1193" s="247"/>
      <c r="X1193" s="247"/>
      <c r="Y1193" s="247"/>
      <c r="Z1193" s="247"/>
      <c r="AA1193" s="247"/>
      <c r="AB1193" s="247"/>
      <c r="AC1193" s="247"/>
      <c r="AD1193" s="247"/>
      <c r="AE1193" s="354">
        <f>AE1192</f>
        <v>0</v>
      </c>
      <c r="AF1193" s="354">
        <f t="shared" ref="AF1193:AR1193" si="3497">AF1192</f>
        <v>0</v>
      </c>
      <c r="AG1193" s="354">
        <f t="shared" si="3497"/>
        <v>0</v>
      </c>
      <c r="AH1193" s="354">
        <f t="shared" si="3497"/>
        <v>0</v>
      </c>
      <c r="AI1193" s="354">
        <f t="shared" si="3497"/>
        <v>0</v>
      </c>
      <c r="AJ1193" s="354">
        <f t="shared" si="3497"/>
        <v>0</v>
      </c>
      <c r="AK1193" s="354">
        <f t="shared" si="3497"/>
        <v>0</v>
      </c>
      <c r="AL1193" s="354">
        <f t="shared" si="3497"/>
        <v>0</v>
      </c>
      <c r="AM1193" s="354">
        <f t="shared" si="3497"/>
        <v>0</v>
      </c>
      <c r="AN1193" s="354">
        <f t="shared" si="3497"/>
        <v>0</v>
      </c>
      <c r="AO1193" s="354">
        <f t="shared" si="3497"/>
        <v>0</v>
      </c>
      <c r="AP1193" s="354">
        <f t="shared" si="3497"/>
        <v>0</v>
      </c>
      <c r="AQ1193" s="354">
        <f t="shared" si="3497"/>
        <v>0</v>
      </c>
      <c r="AR1193" s="354">
        <f t="shared" si="3497"/>
        <v>0</v>
      </c>
      <c r="AS1193" s="249"/>
    </row>
    <row r="1194" spans="1:45" ht="15" hidden="1" customHeight="1" outlineLevel="1">
      <c r="A1194" s="456"/>
      <c r="B1194" s="250"/>
      <c r="C1194" s="251"/>
      <c r="D1194" s="256"/>
      <c r="E1194" s="256"/>
      <c r="F1194" s="256"/>
      <c r="G1194" s="256"/>
      <c r="H1194" s="256"/>
      <c r="I1194" s="256"/>
      <c r="J1194" s="256"/>
      <c r="K1194" s="256"/>
      <c r="L1194" s="256"/>
      <c r="M1194" s="256"/>
      <c r="N1194" s="256"/>
      <c r="O1194" s="256"/>
      <c r="P1194" s="256"/>
      <c r="Q1194" s="252"/>
      <c r="R1194" s="256"/>
      <c r="S1194" s="256"/>
      <c r="T1194" s="256"/>
      <c r="U1194" s="256"/>
      <c r="V1194" s="256"/>
      <c r="W1194" s="256"/>
      <c r="X1194" s="256"/>
      <c r="Y1194" s="256"/>
      <c r="Z1194" s="256"/>
      <c r="AA1194" s="256"/>
      <c r="AB1194" s="256"/>
      <c r="AC1194" s="256"/>
      <c r="AD1194" s="256"/>
      <c r="AE1194" s="355"/>
      <c r="AF1194" s="356"/>
      <c r="AG1194" s="356"/>
      <c r="AH1194" s="356"/>
      <c r="AI1194" s="356"/>
      <c r="AJ1194" s="356"/>
      <c r="AK1194" s="356"/>
      <c r="AL1194" s="356"/>
      <c r="AM1194" s="356"/>
      <c r="AN1194" s="356"/>
      <c r="AO1194" s="356"/>
      <c r="AP1194" s="356"/>
      <c r="AQ1194" s="356"/>
      <c r="AR1194" s="356"/>
      <c r="AS1194" s="254"/>
    </row>
    <row r="1195" spans="1:45" ht="15" hidden="1" customHeight="1" outlineLevel="1">
      <c r="A1195" s="456">
        <v>3</v>
      </c>
      <c r="B1195" s="371" t="s">
        <v>94</v>
      </c>
      <c r="C1195" s="243" t="s">
        <v>22</v>
      </c>
      <c r="D1195" s="247"/>
      <c r="E1195" s="247"/>
      <c r="F1195" s="247"/>
      <c r="G1195" s="247"/>
      <c r="H1195" s="247"/>
      <c r="I1195" s="247"/>
      <c r="J1195" s="247"/>
      <c r="K1195" s="247"/>
      <c r="L1195" s="247"/>
      <c r="M1195" s="247"/>
      <c r="N1195" s="247"/>
      <c r="O1195" s="247"/>
      <c r="P1195" s="247"/>
      <c r="Q1195" s="243"/>
      <c r="R1195" s="247"/>
      <c r="S1195" s="247"/>
      <c r="T1195" s="247"/>
      <c r="U1195" s="247"/>
      <c r="V1195" s="247"/>
      <c r="W1195" s="247"/>
      <c r="X1195" s="247"/>
      <c r="Y1195" s="247"/>
      <c r="Z1195" s="247"/>
      <c r="AA1195" s="247"/>
      <c r="AB1195" s="247"/>
      <c r="AC1195" s="247"/>
      <c r="AD1195" s="247"/>
      <c r="AE1195" s="358"/>
      <c r="AF1195" s="358"/>
      <c r="AG1195" s="358"/>
      <c r="AH1195" s="358"/>
      <c r="AI1195" s="358"/>
      <c r="AJ1195" s="358"/>
      <c r="AK1195" s="358"/>
      <c r="AL1195" s="353"/>
      <c r="AM1195" s="353"/>
      <c r="AN1195" s="353"/>
      <c r="AO1195" s="353"/>
      <c r="AP1195" s="353"/>
      <c r="AQ1195" s="353"/>
      <c r="AR1195" s="353"/>
      <c r="AS1195" s="248">
        <f>SUM(AE1195:AR1195)</f>
        <v>0</v>
      </c>
    </row>
    <row r="1196" spans="1:45" ht="15" hidden="1" customHeight="1" outlineLevel="1">
      <c r="A1196" s="456"/>
      <c r="B1196" s="246" t="s">
        <v>961</v>
      </c>
      <c r="C1196" s="243" t="s">
        <v>145</v>
      </c>
      <c r="D1196" s="247"/>
      <c r="E1196" s="247"/>
      <c r="F1196" s="247"/>
      <c r="G1196" s="247"/>
      <c r="H1196" s="247"/>
      <c r="I1196" s="247"/>
      <c r="J1196" s="247"/>
      <c r="K1196" s="247"/>
      <c r="L1196" s="247"/>
      <c r="M1196" s="247"/>
      <c r="N1196" s="247"/>
      <c r="O1196" s="247"/>
      <c r="P1196" s="247"/>
      <c r="Q1196" s="406"/>
      <c r="R1196" s="247"/>
      <c r="S1196" s="247"/>
      <c r="T1196" s="247"/>
      <c r="U1196" s="247"/>
      <c r="V1196" s="247"/>
      <c r="W1196" s="247"/>
      <c r="X1196" s="247"/>
      <c r="Y1196" s="247"/>
      <c r="Z1196" s="247"/>
      <c r="AA1196" s="247"/>
      <c r="AB1196" s="247"/>
      <c r="AC1196" s="247"/>
      <c r="AD1196" s="247"/>
      <c r="AE1196" s="354">
        <f>AE1195</f>
        <v>0</v>
      </c>
      <c r="AF1196" s="354">
        <f t="shared" ref="AF1196:AR1196" si="3498">AF1195</f>
        <v>0</v>
      </c>
      <c r="AG1196" s="354">
        <f t="shared" si="3498"/>
        <v>0</v>
      </c>
      <c r="AH1196" s="354">
        <f t="shared" si="3498"/>
        <v>0</v>
      </c>
      <c r="AI1196" s="354">
        <f t="shared" si="3498"/>
        <v>0</v>
      </c>
      <c r="AJ1196" s="354">
        <f t="shared" si="3498"/>
        <v>0</v>
      </c>
      <c r="AK1196" s="354">
        <f t="shared" si="3498"/>
        <v>0</v>
      </c>
      <c r="AL1196" s="354">
        <f t="shared" si="3498"/>
        <v>0</v>
      </c>
      <c r="AM1196" s="354">
        <f t="shared" si="3498"/>
        <v>0</v>
      </c>
      <c r="AN1196" s="354">
        <f t="shared" si="3498"/>
        <v>0</v>
      </c>
      <c r="AO1196" s="354">
        <f t="shared" si="3498"/>
        <v>0</v>
      </c>
      <c r="AP1196" s="354">
        <f t="shared" si="3498"/>
        <v>0</v>
      </c>
      <c r="AQ1196" s="354">
        <f t="shared" si="3498"/>
        <v>0</v>
      </c>
      <c r="AR1196" s="354">
        <f t="shared" si="3498"/>
        <v>0</v>
      </c>
      <c r="AS1196" s="249"/>
    </row>
    <row r="1197" spans="1:45" ht="15" hidden="1" customHeight="1" outlineLevel="1">
      <c r="A1197" s="456"/>
      <c r="B1197" s="246"/>
      <c r="C1197" s="257"/>
      <c r="D1197" s="243"/>
      <c r="E1197" s="243"/>
      <c r="F1197" s="243"/>
      <c r="G1197" s="243"/>
      <c r="H1197" s="243"/>
      <c r="I1197" s="243"/>
      <c r="J1197" s="243"/>
      <c r="K1197" s="243"/>
      <c r="L1197" s="243"/>
      <c r="M1197" s="243"/>
      <c r="N1197" s="243"/>
      <c r="O1197" s="243"/>
      <c r="P1197" s="243"/>
      <c r="Q1197" s="243"/>
      <c r="R1197" s="243"/>
      <c r="S1197" s="243"/>
      <c r="T1197" s="243"/>
      <c r="U1197" s="243"/>
      <c r="V1197" s="243"/>
      <c r="W1197" s="243"/>
      <c r="X1197" s="243"/>
      <c r="Y1197" s="243"/>
      <c r="Z1197" s="243"/>
      <c r="AA1197" s="243"/>
      <c r="AB1197" s="243"/>
      <c r="AC1197" s="243"/>
      <c r="AD1197" s="243"/>
      <c r="AE1197" s="355"/>
      <c r="AF1197" s="355"/>
      <c r="AG1197" s="355"/>
      <c r="AH1197" s="355"/>
      <c r="AI1197" s="355"/>
      <c r="AJ1197" s="355"/>
      <c r="AK1197" s="355"/>
      <c r="AL1197" s="355"/>
      <c r="AM1197" s="355"/>
      <c r="AN1197" s="355"/>
      <c r="AO1197" s="355"/>
      <c r="AP1197" s="355"/>
      <c r="AQ1197" s="355"/>
      <c r="AR1197" s="355"/>
      <c r="AS1197" s="258"/>
    </row>
    <row r="1198" spans="1:45" ht="15" hidden="1" customHeight="1" outlineLevel="1">
      <c r="A1198" s="456">
        <v>4</v>
      </c>
      <c r="B1198" s="265" t="s">
        <v>578</v>
      </c>
      <c r="C1198" s="243" t="s">
        <v>22</v>
      </c>
      <c r="D1198" s="247"/>
      <c r="E1198" s="247"/>
      <c r="F1198" s="247"/>
      <c r="G1198" s="247"/>
      <c r="H1198" s="247"/>
      <c r="I1198" s="247"/>
      <c r="J1198" s="247"/>
      <c r="K1198" s="247"/>
      <c r="L1198" s="247"/>
      <c r="M1198" s="247"/>
      <c r="N1198" s="247"/>
      <c r="O1198" s="247"/>
      <c r="P1198" s="247"/>
      <c r="Q1198" s="243"/>
      <c r="R1198" s="247"/>
      <c r="S1198" s="247"/>
      <c r="T1198" s="247"/>
      <c r="U1198" s="247"/>
      <c r="V1198" s="247"/>
      <c r="W1198" s="247"/>
      <c r="X1198" s="247"/>
      <c r="Y1198" s="247"/>
      <c r="Z1198" s="247"/>
      <c r="AA1198" s="247"/>
      <c r="AB1198" s="247"/>
      <c r="AC1198" s="247"/>
      <c r="AD1198" s="247"/>
      <c r="AE1198" s="358"/>
      <c r="AF1198" s="358"/>
      <c r="AG1198" s="358"/>
      <c r="AH1198" s="358"/>
      <c r="AI1198" s="358"/>
      <c r="AJ1198" s="358"/>
      <c r="AK1198" s="358"/>
      <c r="AL1198" s="353"/>
      <c r="AM1198" s="353"/>
      <c r="AN1198" s="353"/>
      <c r="AO1198" s="353"/>
      <c r="AP1198" s="353"/>
      <c r="AQ1198" s="353"/>
      <c r="AR1198" s="353"/>
      <c r="AS1198" s="248">
        <f>SUM(AE1198:AR1198)</f>
        <v>0</v>
      </c>
    </row>
    <row r="1199" spans="1:45" ht="15" hidden="1" customHeight="1" outlineLevel="1">
      <c r="A1199" s="456"/>
      <c r="B1199" s="246" t="s">
        <v>961</v>
      </c>
      <c r="C1199" s="243" t="s">
        <v>145</v>
      </c>
      <c r="D1199" s="247"/>
      <c r="E1199" s="247"/>
      <c r="F1199" s="247"/>
      <c r="G1199" s="247"/>
      <c r="H1199" s="247"/>
      <c r="I1199" s="247"/>
      <c r="J1199" s="247"/>
      <c r="K1199" s="247"/>
      <c r="L1199" s="247"/>
      <c r="M1199" s="247"/>
      <c r="N1199" s="247"/>
      <c r="O1199" s="247"/>
      <c r="P1199" s="247"/>
      <c r="Q1199" s="406"/>
      <c r="R1199" s="247"/>
      <c r="S1199" s="247"/>
      <c r="T1199" s="247"/>
      <c r="U1199" s="247"/>
      <c r="V1199" s="247"/>
      <c r="W1199" s="247"/>
      <c r="X1199" s="247"/>
      <c r="Y1199" s="247"/>
      <c r="Z1199" s="247"/>
      <c r="AA1199" s="247"/>
      <c r="AB1199" s="247"/>
      <c r="AC1199" s="247"/>
      <c r="AD1199" s="247"/>
      <c r="AE1199" s="354">
        <f>AE1198</f>
        <v>0</v>
      </c>
      <c r="AF1199" s="354">
        <f t="shared" ref="AF1199:AR1199" si="3499">AF1198</f>
        <v>0</v>
      </c>
      <c r="AG1199" s="354">
        <f t="shared" si="3499"/>
        <v>0</v>
      </c>
      <c r="AH1199" s="354">
        <f t="shared" si="3499"/>
        <v>0</v>
      </c>
      <c r="AI1199" s="354">
        <f t="shared" si="3499"/>
        <v>0</v>
      </c>
      <c r="AJ1199" s="354">
        <f t="shared" si="3499"/>
        <v>0</v>
      </c>
      <c r="AK1199" s="354">
        <f t="shared" si="3499"/>
        <v>0</v>
      </c>
      <c r="AL1199" s="354">
        <f t="shared" si="3499"/>
        <v>0</v>
      </c>
      <c r="AM1199" s="354">
        <f t="shared" si="3499"/>
        <v>0</v>
      </c>
      <c r="AN1199" s="354">
        <f t="shared" si="3499"/>
        <v>0</v>
      </c>
      <c r="AO1199" s="354">
        <f t="shared" si="3499"/>
        <v>0</v>
      </c>
      <c r="AP1199" s="354">
        <f t="shared" si="3499"/>
        <v>0</v>
      </c>
      <c r="AQ1199" s="354">
        <f t="shared" si="3499"/>
        <v>0</v>
      </c>
      <c r="AR1199" s="354">
        <f t="shared" si="3499"/>
        <v>0</v>
      </c>
      <c r="AS1199" s="249"/>
    </row>
    <row r="1200" spans="1:45" ht="15" hidden="1" customHeight="1" outlineLevel="1">
      <c r="A1200" s="456"/>
      <c r="B1200" s="246"/>
      <c r="C1200" s="257"/>
      <c r="D1200" s="256"/>
      <c r="E1200" s="256"/>
      <c r="F1200" s="256"/>
      <c r="G1200" s="256"/>
      <c r="H1200" s="256"/>
      <c r="I1200" s="256"/>
      <c r="J1200" s="256"/>
      <c r="K1200" s="256"/>
      <c r="L1200" s="256"/>
      <c r="M1200" s="256"/>
      <c r="N1200" s="256"/>
      <c r="O1200" s="256"/>
      <c r="P1200" s="256"/>
      <c r="Q1200" s="243"/>
      <c r="R1200" s="256"/>
      <c r="S1200" s="256"/>
      <c r="T1200" s="256"/>
      <c r="U1200" s="256"/>
      <c r="V1200" s="256"/>
      <c r="W1200" s="256"/>
      <c r="X1200" s="256"/>
      <c r="Y1200" s="256"/>
      <c r="Z1200" s="256"/>
      <c r="AA1200" s="256"/>
      <c r="AB1200" s="256"/>
      <c r="AC1200" s="256"/>
      <c r="AD1200" s="256"/>
      <c r="AE1200" s="355"/>
      <c r="AF1200" s="355"/>
      <c r="AG1200" s="355"/>
      <c r="AH1200" s="355"/>
      <c r="AI1200" s="355"/>
      <c r="AJ1200" s="355"/>
      <c r="AK1200" s="355"/>
      <c r="AL1200" s="355"/>
      <c r="AM1200" s="355"/>
      <c r="AN1200" s="355"/>
      <c r="AO1200" s="355"/>
      <c r="AP1200" s="355"/>
      <c r="AQ1200" s="355"/>
      <c r="AR1200" s="355"/>
      <c r="AS1200" s="258"/>
    </row>
    <row r="1201" spans="1:45" ht="15" hidden="1" customHeight="1" outlineLevel="1">
      <c r="A1201" s="456">
        <v>5</v>
      </c>
      <c r="B1201" s="371" t="s">
        <v>95</v>
      </c>
      <c r="C1201" s="243" t="s">
        <v>22</v>
      </c>
      <c r="D1201" s="247"/>
      <c r="E1201" s="247"/>
      <c r="F1201" s="247"/>
      <c r="G1201" s="247"/>
      <c r="H1201" s="247"/>
      <c r="I1201" s="247"/>
      <c r="J1201" s="247"/>
      <c r="K1201" s="247"/>
      <c r="L1201" s="247"/>
      <c r="M1201" s="247"/>
      <c r="N1201" s="247"/>
      <c r="O1201" s="247"/>
      <c r="P1201" s="247"/>
      <c r="Q1201" s="243"/>
      <c r="R1201" s="247"/>
      <c r="S1201" s="247"/>
      <c r="T1201" s="247"/>
      <c r="U1201" s="247"/>
      <c r="V1201" s="247"/>
      <c r="W1201" s="247"/>
      <c r="X1201" s="247"/>
      <c r="Y1201" s="247"/>
      <c r="Z1201" s="247"/>
      <c r="AA1201" s="247"/>
      <c r="AB1201" s="247"/>
      <c r="AC1201" s="247"/>
      <c r="AD1201" s="247"/>
      <c r="AE1201" s="358"/>
      <c r="AF1201" s="358"/>
      <c r="AG1201" s="358"/>
      <c r="AH1201" s="358"/>
      <c r="AI1201" s="358"/>
      <c r="AJ1201" s="358"/>
      <c r="AK1201" s="358"/>
      <c r="AL1201" s="353"/>
      <c r="AM1201" s="353"/>
      <c r="AN1201" s="353"/>
      <c r="AO1201" s="353"/>
      <c r="AP1201" s="353"/>
      <c r="AQ1201" s="353"/>
      <c r="AR1201" s="353"/>
      <c r="AS1201" s="248">
        <f>SUM(AE1201:AR1201)</f>
        <v>0</v>
      </c>
    </row>
    <row r="1202" spans="1:45" ht="15" hidden="1" customHeight="1" outlineLevel="1">
      <c r="A1202" s="456"/>
      <c r="B1202" s="246" t="s">
        <v>961</v>
      </c>
      <c r="C1202" s="243" t="s">
        <v>145</v>
      </c>
      <c r="D1202" s="247"/>
      <c r="E1202" s="247"/>
      <c r="F1202" s="247"/>
      <c r="G1202" s="247"/>
      <c r="H1202" s="247"/>
      <c r="I1202" s="247"/>
      <c r="J1202" s="247"/>
      <c r="K1202" s="247"/>
      <c r="L1202" s="247"/>
      <c r="M1202" s="247"/>
      <c r="N1202" s="247"/>
      <c r="O1202" s="247"/>
      <c r="P1202" s="247"/>
      <c r="Q1202" s="406"/>
      <c r="R1202" s="247"/>
      <c r="S1202" s="247"/>
      <c r="T1202" s="247"/>
      <c r="U1202" s="247"/>
      <c r="V1202" s="247"/>
      <c r="W1202" s="247"/>
      <c r="X1202" s="247"/>
      <c r="Y1202" s="247"/>
      <c r="Z1202" s="247"/>
      <c r="AA1202" s="247"/>
      <c r="AB1202" s="247"/>
      <c r="AC1202" s="247"/>
      <c r="AD1202" s="247"/>
      <c r="AE1202" s="354">
        <f>AE1201</f>
        <v>0</v>
      </c>
      <c r="AF1202" s="354">
        <f t="shared" ref="AF1202:AR1202" si="3500">AF1201</f>
        <v>0</v>
      </c>
      <c r="AG1202" s="354">
        <f t="shared" si="3500"/>
        <v>0</v>
      </c>
      <c r="AH1202" s="354">
        <f t="shared" si="3500"/>
        <v>0</v>
      </c>
      <c r="AI1202" s="354">
        <f t="shared" si="3500"/>
        <v>0</v>
      </c>
      <c r="AJ1202" s="354">
        <f t="shared" si="3500"/>
        <v>0</v>
      </c>
      <c r="AK1202" s="354">
        <f t="shared" si="3500"/>
        <v>0</v>
      </c>
      <c r="AL1202" s="354">
        <f t="shared" si="3500"/>
        <v>0</v>
      </c>
      <c r="AM1202" s="354">
        <f t="shared" si="3500"/>
        <v>0</v>
      </c>
      <c r="AN1202" s="354">
        <f t="shared" si="3500"/>
        <v>0</v>
      </c>
      <c r="AO1202" s="354">
        <f t="shared" si="3500"/>
        <v>0</v>
      </c>
      <c r="AP1202" s="354">
        <f t="shared" si="3500"/>
        <v>0</v>
      </c>
      <c r="AQ1202" s="354">
        <f t="shared" si="3500"/>
        <v>0</v>
      </c>
      <c r="AR1202" s="354">
        <f t="shared" si="3500"/>
        <v>0</v>
      </c>
      <c r="AS1202" s="249"/>
    </row>
    <row r="1203" spans="1:45" ht="15" hidden="1" customHeight="1" outlineLevel="1">
      <c r="A1203" s="456"/>
      <c r="B1203" s="246"/>
      <c r="C1203" s="243"/>
      <c r="D1203" s="243"/>
      <c r="E1203" s="243"/>
      <c r="F1203" s="243"/>
      <c r="G1203" s="243"/>
      <c r="H1203" s="243"/>
      <c r="I1203" s="243"/>
      <c r="J1203" s="243"/>
      <c r="K1203" s="243"/>
      <c r="L1203" s="243"/>
      <c r="M1203" s="243"/>
      <c r="N1203" s="243"/>
      <c r="O1203" s="243"/>
      <c r="P1203" s="243"/>
      <c r="Q1203" s="243"/>
      <c r="R1203" s="243"/>
      <c r="S1203" s="243"/>
      <c r="T1203" s="243"/>
      <c r="U1203" s="243"/>
      <c r="V1203" s="243"/>
      <c r="W1203" s="243"/>
      <c r="X1203" s="243"/>
      <c r="Y1203" s="243"/>
      <c r="Z1203" s="243"/>
      <c r="AA1203" s="243"/>
      <c r="AB1203" s="243"/>
      <c r="AC1203" s="243"/>
      <c r="AD1203" s="243"/>
      <c r="AE1203" s="365"/>
      <c r="AF1203" s="366"/>
      <c r="AG1203" s="366"/>
      <c r="AH1203" s="366"/>
      <c r="AI1203" s="366"/>
      <c r="AJ1203" s="366"/>
      <c r="AK1203" s="366"/>
      <c r="AL1203" s="366"/>
      <c r="AM1203" s="366"/>
      <c r="AN1203" s="366"/>
      <c r="AO1203" s="366"/>
      <c r="AP1203" s="366"/>
      <c r="AQ1203" s="366"/>
      <c r="AR1203" s="366"/>
      <c r="AS1203" s="249"/>
    </row>
    <row r="1204" spans="1:45" ht="15.75" hidden="1" outlineLevel="1">
      <c r="A1204" s="456"/>
      <c r="B1204" s="270" t="s">
        <v>459</v>
      </c>
      <c r="C1204" s="241"/>
      <c r="D1204" s="241"/>
      <c r="E1204" s="241"/>
      <c r="F1204" s="241"/>
      <c r="G1204" s="241"/>
      <c r="H1204" s="241"/>
      <c r="I1204" s="241"/>
      <c r="J1204" s="241"/>
      <c r="K1204" s="241"/>
      <c r="L1204" s="241"/>
      <c r="M1204" s="241"/>
      <c r="N1204" s="241"/>
      <c r="O1204" s="241"/>
      <c r="P1204" s="241"/>
      <c r="Q1204" s="242"/>
      <c r="R1204" s="241"/>
      <c r="S1204" s="241"/>
      <c r="T1204" s="241"/>
      <c r="U1204" s="241"/>
      <c r="V1204" s="241"/>
      <c r="W1204" s="241"/>
      <c r="X1204" s="241"/>
      <c r="Y1204" s="241"/>
      <c r="Z1204" s="241"/>
      <c r="AA1204" s="241"/>
      <c r="AB1204" s="241"/>
      <c r="AC1204" s="241"/>
      <c r="AD1204" s="241"/>
      <c r="AE1204" s="357"/>
      <c r="AF1204" s="357"/>
      <c r="AG1204" s="357"/>
      <c r="AH1204" s="357"/>
      <c r="AI1204" s="357"/>
      <c r="AJ1204" s="357"/>
      <c r="AK1204" s="357"/>
      <c r="AL1204" s="357"/>
      <c r="AM1204" s="357"/>
      <c r="AN1204" s="357"/>
      <c r="AO1204" s="357"/>
      <c r="AP1204" s="357"/>
      <c r="AQ1204" s="357"/>
      <c r="AR1204" s="357"/>
      <c r="AS1204" s="244"/>
    </row>
    <row r="1205" spans="1:45" ht="15" hidden="1" customHeight="1" outlineLevel="1">
      <c r="A1205" s="456">
        <v>6</v>
      </c>
      <c r="B1205" s="371" t="s">
        <v>981</v>
      </c>
      <c r="C1205" s="243" t="s">
        <v>22</v>
      </c>
      <c r="D1205" s="247"/>
      <c r="E1205" s="247"/>
      <c r="F1205" s="247"/>
      <c r="G1205" s="247"/>
      <c r="H1205" s="247"/>
      <c r="I1205" s="247"/>
      <c r="J1205" s="247"/>
      <c r="K1205" s="247"/>
      <c r="L1205" s="247"/>
      <c r="M1205" s="247"/>
      <c r="N1205" s="247"/>
      <c r="O1205" s="247"/>
      <c r="P1205" s="247"/>
      <c r="Q1205" s="247">
        <v>12</v>
      </c>
      <c r="R1205" s="247"/>
      <c r="S1205" s="247"/>
      <c r="T1205" s="247"/>
      <c r="U1205" s="247"/>
      <c r="V1205" s="247"/>
      <c r="W1205" s="247"/>
      <c r="X1205" s="247"/>
      <c r="Y1205" s="247"/>
      <c r="Z1205" s="247"/>
      <c r="AA1205" s="247"/>
      <c r="AB1205" s="247"/>
      <c r="AC1205" s="247"/>
      <c r="AD1205" s="247"/>
      <c r="AE1205" s="358"/>
      <c r="AF1205" s="358"/>
      <c r="AG1205" s="358"/>
      <c r="AH1205" s="358"/>
      <c r="AI1205" s="358"/>
      <c r="AJ1205" s="358"/>
      <c r="AK1205" s="358"/>
      <c r="AL1205" s="358"/>
      <c r="AM1205" s="358"/>
      <c r="AN1205" s="358"/>
      <c r="AO1205" s="358"/>
      <c r="AP1205" s="358"/>
      <c r="AQ1205" s="358"/>
      <c r="AR1205" s="358"/>
      <c r="AS1205" s="248">
        <f>SUM(AE1205:AR1205)</f>
        <v>0</v>
      </c>
    </row>
    <row r="1206" spans="1:45" ht="15" hidden="1" customHeight="1" outlineLevel="1">
      <c r="A1206" s="456"/>
      <c r="B1206" s="246" t="s">
        <v>961</v>
      </c>
      <c r="C1206" s="243" t="s">
        <v>145</v>
      </c>
      <c r="D1206" s="247"/>
      <c r="E1206" s="247"/>
      <c r="F1206" s="247"/>
      <c r="G1206" s="247"/>
      <c r="H1206" s="247"/>
      <c r="I1206" s="247"/>
      <c r="J1206" s="247"/>
      <c r="K1206" s="247"/>
      <c r="L1206" s="247"/>
      <c r="M1206" s="247"/>
      <c r="N1206" s="247"/>
      <c r="O1206" s="247"/>
      <c r="P1206" s="247"/>
      <c r="Q1206" s="247">
        <f>Q1205</f>
        <v>12</v>
      </c>
      <c r="R1206" s="247"/>
      <c r="S1206" s="247"/>
      <c r="T1206" s="247"/>
      <c r="U1206" s="247"/>
      <c r="V1206" s="247"/>
      <c r="W1206" s="247"/>
      <c r="X1206" s="247"/>
      <c r="Y1206" s="247"/>
      <c r="Z1206" s="247"/>
      <c r="AA1206" s="247"/>
      <c r="AB1206" s="247"/>
      <c r="AC1206" s="247"/>
      <c r="AD1206" s="247"/>
      <c r="AE1206" s="354">
        <f>AE1205</f>
        <v>0</v>
      </c>
      <c r="AF1206" s="354">
        <f t="shared" ref="AF1206:AR1206" si="3501">AF1205</f>
        <v>0</v>
      </c>
      <c r="AG1206" s="354">
        <f t="shared" si="3501"/>
        <v>0</v>
      </c>
      <c r="AH1206" s="354">
        <f t="shared" si="3501"/>
        <v>0</v>
      </c>
      <c r="AI1206" s="354">
        <f t="shared" si="3501"/>
        <v>0</v>
      </c>
      <c r="AJ1206" s="354">
        <f t="shared" si="3501"/>
        <v>0</v>
      </c>
      <c r="AK1206" s="354">
        <f t="shared" si="3501"/>
        <v>0</v>
      </c>
      <c r="AL1206" s="354">
        <f t="shared" si="3501"/>
        <v>0</v>
      </c>
      <c r="AM1206" s="354">
        <f t="shared" si="3501"/>
        <v>0</v>
      </c>
      <c r="AN1206" s="354">
        <f t="shared" si="3501"/>
        <v>0</v>
      </c>
      <c r="AO1206" s="354">
        <f t="shared" si="3501"/>
        <v>0</v>
      </c>
      <c r="AP1206" s="354">
        <f t="shared" si="3501"/>
        <v>0</v>
      </c>
      <c r="AQ1206" s="354">
        <f t="shared" si="3501"/>
        <v>0</v>
      </c>
      <c r="AR1206" s="354">
        <f t="shared" si="3501"/>
        <v>0</v>
      </c>
      <c r="AS1206" s="262"/>
    </row>
    <row r="1207" spans="1:45" ht="15" hidden="1" customHeight="1" outlineLevel="1">
      <c r="A1207" s="456"/>
      <c r="B1207" s="261"/>
      <c r="C1207" s="263"/>
      <c r="D1207" s="243"/>
      <c r="E1207" s="243"/>
      <c r="F1207" s="243"/>
      <c r="G1207" s="243"/>
      <c r="H1207" s="243"/>
      <c r="I1207" s="243"/>
      <c r="J1207" s="243"/>
      <c r="K1207" s="243"/>
      <c r="L1207" s="243"/>
      <c r="M1207" s="243"/>
      <c r="N1207" s="243"/>
      <c r="O1207" s="243"/>
      <c r="P1207" s="243"/>
      <c r="Q1207" s="243"/>
      <c r="R1207" s="243"/>
      <c r="S1207" s="243"/>
      <c r="T1207" s="243"/>
      <c r="U1207" s="243"/>
      <c r="V1207" s="243"/>
      <c r="W1207" s="243"/>
      <c r="X1207" s="243"/>
      <c r="Y1207" s="243"/>
      <c r="Z1207" s="243"/>
      <c r="AA1207" s="243"/>
      <c r="AB1207" s="243"/>
      <c r="AC1207" s="243"/>
      <c r="AD1207" s="243"/>
      <c r="AE1207" s="359"/>
      <c r="AF1207" s="359"/>
      <c r="AG1207" s="359"/>
      <c r="AH1207" s="359"/>
      <c r="AI1207" s="359"/>
      <c r="AJ1207" s="359"/>
      <c r="AK1207" s="359"/>
      <c r="AL1207" s="359"/>
      <c r="AM1207" s="359"/>
      <c r="AN1207" s="359"/>
      <c r="AO1207" s="359"/>
      <c r="AP1207" s="359"/>
      <c r="AQ1207" s="359"/>
      <c r="AR1207" s="359"/>
      <c r="AS1207" s="264"/>
    </row>
    <row r="1208" spans="1:45" ht="15" hidden="1" customHeight="1" outlineLevel="1">
      <c r="A1208" s="456">
        <v>7</v>
      </c>
      <c r="B1208" s="371" t="s">
        <v>96</v>
      </c>
      <c r="C1208" s="243" t="s">
        <v>22</v>
      </c>
      <c r="D1208" s="247"/>
      <c r="E1208" s="247"/>
      <c r="F1208" s="247"/>
      <c r="G1208" s="247"/>
      <c r="H1208" s="247"/>
      <c r="I1208" s="247"/>
      <c r="J1208" s="247"/>
      <c r="K1208" s="247"/>
      <c r="L1208" s="247"/>
      <c r="M1208" s="247"/>
      <c r="N1208" s="247"/>
      <c r="O1208" s="247"/>
      <c r="P1208" s="247"/>
      <c r="Q1208" s="247">
        <v>12</v>
      </c>
      <c r="R1208" s="247"/>
      <c r="S1208" s="247"/>
      <c r="T1208" s="247"/>
      <c r="U1208" s="247"/>
      <c r="V1208" s="247"/>
      <c r="W1208" s="247"/>
      <c r="X1208" s="247"/>
      <c r="Y1208" s="247"/>
      <c r="Z1208" s="247"/>
      <c r="AA1208" s="247"/>
      <c r="AB1208" s="247"/>
      <c r="AC1208" s="247"/>
      <c r="AD1208" s="247"/>
      <c r="AE1208" s="358"/>
      <c r="AF1208" s="358"/>
      <c r="AG1208" s="358"/>
      <c r="AH1208" s="358"/>
      <c r="AI1208" s="358"/>
      <c r="AJ1208" s="358"/>
      <c r="AK1208" s="358"/>
      <c r="AL1208" s="358"/>
      <c r="AM1208" s="358"/>
      <c r="AN1208" s="358"/>
      <c r="AO1208" s="358"/>
      <c r="AP1208" s="358"/>
      <c r="AQ1208" s="358"/>
      <c r="AR1208" s="358"/>
      <c r="AS1208" s="248">
        <f>SUM(AE1208:AR1208)</f>
        <v>0</v>
      </c>
    </row>
    <row r="1209" spans="1:45" ht="15" hidden="1" customHeight="1" outlineLevel="1">
      <c r="A1209" s="456"/>
      <c r="B1209" s="246" t="s">
        <v>961</v>
      </c>
      <c r="C1209" s="243" t="s">
        <v>145</v>
      </c>
      <c r="D1209" s="247"/>
      <c r="E1209" s="247"/>
      <c r="F1209" s="247"/>
      <c r="G1209" s="247"/>
      <c r="H1209" s="247"/>
      <c r="I1209" s="247"/>
      <c r="J1209" s="247"/>
      <c r="K1209" s="247"/>
      <c r="L1209" s="247"/>
      <c r="M1209" s="247"/>
      <c r="N1209" s="247"/>
      <c r="O1209" s="247"/>
      <c r="P1209" s="247"/>
      <c r="Q1209" s="247">
        <f>Q1208</f>
        <v>12</v>
      </c>
      <c r="R1209" s="247"/>
      <c r="S1209" s="247"/>
      <c r="T1209" s="247"/>
      <c r="U1209" s="247"/>
      <c r="V1209" s="247"/>
      <c r="W1209" s="247"/>
      <c r="X1209" s="247"/>
      <c r="Y1209" s="247"/>
      <c r="Z1209" s="247"/>
      <c r="AA1209" s="247"/>
      <c r="AB1209" s="247"/>
      <c r="AC1209" s="247"/>
      <c r="AD1209" s="247"/>
      <c r="AE1209" s="354">
        <f>AE1208</f>
        <v>0</v>
      </c>
      <c r="AF1209" s="354">
        <f t="shared" ref="AF1209:AR1209" si="3502">AF1208</f>
        <v>0</v>
      </c>
      <c r="AG1209" s="354">
        <f t="shared" si="3502"/>
        <v>0</v>
      </c>
      <c r="AH1209" s="354">
        <f t="shared" si="3502"/>
        <v>0</v>
      </c>
      <c r="AI1209" s="354">
        <f t="shared" si="3502"/>
        <v>0</v>
      </c>
      <c r="AJ1209" s="354">
        <f t="shared" si="3502"/>
        <v>0</v>
      </c>
      <c r="AK1209" s="354">
        <f t="shared" si="3502"/>
        <v>0</v>
      </c>
      <c r="AL1209" s="354">
        <f t="shared" si="3502"/>
        <v>0</v>
      </c>
      <c r="AM1209" s="354">
        <f t="shared" si="3502"/>
        <v>0</v>
      </c>
      <c r="AN1209" s="354">
        <f t="shared" si="3502"/>
        <v>0</v>
      </c>
      <c r="AO1209" s="354">
        <f t="shared" si="3502"/>
        <v>0</v>
      </c>
      <c r="AP1209" s="354">
        <f t="shared" si="3502"/>
        <v>0</v>
      </c>
      <c r="AQ1209" s="354">
        <f t="shared" si="3502"/>
        <v>0</v>
      </c>
      <c r="AR1209" s="354">
        <f t="shared" si="3502"/>
        <v>0</v>
      </c>
      <c r="AS1209" s="262"/>
    </row>
    <row r="1210" spans="1:45" ht="15" hidden="1" customHeight="1" outlineLevel="1">
      <c r="A1210" s="456"/>
      <c r="B1210" s="265"/>
      <c r="C1210" s="263"/>
      <c r="D1210" s="243"/>
      <c r="E1210" s="243"/>
      <c r="F1210" s="243"/>
      <c r="G1210" s="243"/>
      <c r="H1210" s="243"/>
      <c r="I1210" s="243"/>
      <c r="J1210" s="243"/>
      <c r="K1210" s="243"/>
      <c r="L1210" s="243"/>
      <c r="M1210" s="243"/>
      <c r="N1210" s="243"/>
      <c r="O1210" s="243"/>
      <c r="P1210" s="243"/>
      <c r="Q1210" s="243"/>
      <c r="R1210" s="243"/>
      <c r="S1210" s="243"/>
      <c r="T1210" s="243"/>
      <c r="U1210" s="243"/>
      <c r="V1210" s="243"/>
      <c r="W1210" s="243"/>
      <c r="X1210" s="243"/>
      <c r="Y1210" s="243"/>
      <c r="Z1210" s="243"/>
      <c r="AA1210" s="243"/>
      <c r="AB1210" s="243"/>
      <c r="AC1210" s="243"/>
      <c r="AD1210" s="243"/>
      <c r="AE1210" s="359"/>
      <c r="AF1210" s="360"/>
      <c r="AG1210" s="359"/>
      <c r="AH1210" s="359"/>
      <c r="AI1210" s="359"/>
      <c r="AJ1210" s="359"/>
      <c r="AK1210" s="359"/>
      <c r="AL1210" s="359"/>
      <c r="AM1210" s="359"/>
      <c r="AN1210" s="359"/>
      <c r="AO1210" s="359"/>
      <c r="AP1210" s="359"/>
      <c r="AQ1210" s="359"/>
      <c r="AR1210" s="359"/>
      <c r="AS1210" s="264"/>
    </row>
    <row r="1211" spans="1:45" ht="15" hidden="1" customHeight="1" outlineLevel="1">
      <c r="A1211" s="456">
        <v>8</v>
      </c>
      <c r="B1211" s="371" t="s">
        <v>97</v>
      </c>
      <c r="C1211" s="243" t="s">
        <v>22</v>
      </c>
      <c r="D1211" s="247"/>
      <c r="E1211" s="247"/>
      <c r="F1211" s="247"/>
      <c r="G1211" s="247"/>
      <c r="H1211" s="247"/>
      <c r="I1211" s="247"/>
      <c r="J1211" s="247"/>
      <c r="K1211" s="247"/>
      <c r="L1211" s="247"/>
      <c r="M1211" s="247"/>
      <c r="N1211" s="247"/>
      <c r="O1211" s="247"/>
      <c r="P1211" s="247"/>
      <c r="Q1211" s="247">
        <v>12</v>
      </c>
      <c r="R1211" s="247"/>
      <c r="S1211" s="247"/>
      <c r="T1211" s="247"/>
      <c r="U1211" s="247"/>
      <c r="V1211" s="247"/>
      <c r="W1211" s="247"/>
      <c r="X1211" s="247"/>
      <c r="Y1211" s="247"/>
      <c r="Z1211" s="247"/>
      <c r="AA1211" s="247"/>
      <c r="AB1211" s="247"/>
      <c r="AC1211" s="247"/>
      <c r="AD1211" s="247"/>
      <c r="AE1211" s="358"/>
      <c r="AF1211" s="358"/>
      <c r="AG1211" s="358"/>
      <c r="AH1211" s="358"/>
      <c r="AI1211" s="358"/>
      <c r="AJ1211" s="358"/>
      <c r="AK1211" s="358"/>
      <c r="AL1211" s="358"/>
      <c r="AM1211" s="358"/>
      <c r="AN1211" s="358"/>
      <c r="AO1211" s="358"/>
      <c r="AP1211" s="358"/>
      <c r="AQ1211" s="358"/>
      <c r="AR1211" s="358"/>
      <c r="AS1211" s="248">
        <f>SUM(AE1211:AR1211)</f>
        <v>0</v>
      </c>
    </row>
    <row r="1212" spans="1:45" ht="15" hidden="1" customHeight="1" outlineLevel="1">
      <c r="A1212" s="456"/>
      <c r="B1212" s="246" t="s">
        <v>961</v>
      </c>
      <c r="C1212" s="243" t="s">
        <v>145</v>
      </c>
      <c r="D1212" s="247"/>
      <c r="E1212" s="247"/>
      <c r="F1212" s="247"/>
      <c r="G1212" s="247"/>
      <c r="H1212" s="247"/>
      <c r="I1212" s="247"/>
      <c r="J1212" s="247"/>
      <c r="K1212" s="247"/>
      <c r="L1212" s="247"/>
      <c r="M1212" s="247"/>
      <c r="N1212" s="247"/>
      <c r="O1212" s="247"/>
      <c r="P1212" s="247"/>
      <c r="Q1212" s="247">
        <f>Q1211</f>
        <v>12</v>
      </c>
      <c r="R1212" s="247"/>
      <c r="S1212" s="247"/>
      <c r="T1212" s="247"/>
      <c r="U1212" s="247"/>
      <c r="V1212" s="247"/>
      <c r="W1212" s="247"/>
      <c r="X1212" s="247"/>
      <c r="Y1212" s="247"/>
      <c r="Z1212" s="247"/>
      <c r="AA1212" s="247"/>
      <c r="AB1212" s="247"/>
      <c r="AC1212" s="247"/>
      <c r="AD1212" s="247"/>
      <c r="AE1212" s="354">
        <f>AE1211</f>
        <v>0</v>
      </c>
      <c r="AF1212" s="354">
        <f t="shared" ref="AF1212:AR1212" si="3503">AF1211</f>
        <v>0</v>
      </c>
      <c r="AG1212" s="354">
        <f t="shared" si="3503"/>
        <v>0</v>
      </c>
      <c r="AH1212" s="354">
        <f t="shared" si="3503"/>
        <v>0</v>
      </c>
      <c r="AI1212" s="354">
        <f t="shared" si="3503"/>
        <v>0</v>
      </c>
      <c r="AJ1212" s="354">
        <f t="shared" si="3503"/>
        <v>0</v>
      </c>
      <c r="AK1212" s="354">
        <f t="shared" si="3503"/>
        <v>0</v>
      </c>
      <c r="AL1212" s="354">
        <f t="shared" si="3503"/>
        <v>0</v>
      </c>
      <c r="AM1212" s="354">
        <f t="shared" si="3503"/>
        <v>0</v>
      </c>
      <c r="AN1212" s="354">
        <f t="shared" si="3503"/>
        <v>0</v>
      </c>
      <c r="AO1212" s="354">
        <f t="shared" si="3503"/>
        <v>0</v>
      </c>
      <c r="AP1212" s="354">
        <f t="shared" si="3503"/>
        <v>0</v>
      </c>
      <c r="AQ1212" s="354">
        <f t="shared" si="3503"/>
        <v>0</v>
      </c>
      <c r="AR1212" s="354">
        <f t="shared" si="3503"/>
        <v>0</v>
      </c>
      <c r="AS1212" s="262"/>
    </row>
    <row r="1213" spans="1:45" ht="15" hidden="1" customHeight="1" outlineLevel="1">
      <c r="A1213" s="456"/>
      <c r="B1213" s="265"/>
      <c r="C1213" s="263"/>
      <c r="D1213" s="267"/>
      <c r="E1213" s="267"/>
      <c r="F1213" s="267"/>
      <c r="G1213" s="267"/>
      <c r="H1213" s="267"/>
      <c r="I1213" s="267"/>
      <c r="J1213" s="267"/>
      <c r="K1213" s="267"/>
      <c r="L1213" s="267"/>
      <c r="M1213" s="267"/>
      <c r="N1213" s="267"/>
      <c r="O1213" s="267"/>
      <c r="P1213" s="267"/>
      <c r="Q1213" s="243"/>
      <c r="R1213" s="267"/>
      <c r="S1213" s="267"/>
      <c r="T1213" s="267"/>
      <c r="U1213" s="267"/>
      <c r="V1213" s="267"/>
      <c r="W1213" s="267"/>
      <c r="X1213" s="267"/>
      <c r="Y1213" s="267"/>
      <c r="Z1213" s="267"/>
      <c r="AA1213" s="267"/>
      <c r="AB1213" s="267"/>
      <c r="AC1213" s="267"/>
      <c r="AD1213" s="267"/>
      <c r="AE1213" s="359"/>
      <c r="AF1213" s="360"/>
      <c r="AG1213" s="359"/>
      <c r="AH1213" s="359"/>
      <c r="AI1213" s="359"/>
      <c r="AJ1213" s="359"/>
      <c r="AK1213" s="359"/>
      <c r="AL1213" s="359"/>
      <c r="AM1213" s="359"/>
      <c r="AN1213" s="359"/>
      <c r="AO1213" s="359"/>
      <c r="AP1213" s="359"/>
      <c r="AQ1213" s="359"/>
      <c r="AR1213" s="359"/>
      <c r="AS1213" s="264"/>
    </row>
    <row r="1214" spans="1:45" ht="15" hidden="1" customHeight="1" outlineLevel="1">
      <c r="A1214" s="456">
        <v>9</v>
      </c>
      <c r="B1214" s="371" t="s">
        <v>98</v>
      </c>
      <c r="C1214" s="243" t="s">
        <v>22</v>
      </c>
      <c r="D1214" s="247"/>
      <c r="E1214" s="247"/>
      <c r="F1214" s="247"/>
      <c r="G1214" s="247"/>
      <c r="H1214" s="247"/>
      <c r="I1214" s="247"/>
      <c r="J1214" s="247"/>
      <c r="K1214" s="247"/>
      <c r="L1214" s="247"/>
      <c r="M1214" s="247"/>
      <c r="N1214" s="247"/>
      <c r="O1214" s="247"/>
      <c r="P1214" s="247"/>
      <c r="Q1214" s="247">
        <v>12</v>
      </c>
      <c r="R1214" s="247"/>
      <c r="S1214" s="247"/>
      <c r="T1214" s="247"/>
      <c r="U1214" s="247"/>
      <c r="V1214" s="247"/>
      <c r="W1214" s="247"/>
      <c r="X1214" s="247"/>
      <c r="Y1214" s="247"/>
      <c r="Z1214" s="247"/>
      <c r="AA1214" s="247"/>
      <c r="AB1214" s="247"/>
      <c r="AC1214" s="247"/>
      <c r="AD1214" s="247"/>
      <c r="AE1214" s="358"/>
      <c r="AF1214" s="358"/>
      <c r="AG1214" s="358"/>
      <c r="AH1214" s="358"/>
      <c r="AI1214" s="358"/>
      <c r="AJ1214" s="358"/>
      <c r="AK1214" s="358"/>
      <c r="AL1214" s="358"/>
      <c r="AM1214" s="358"/>
      <c r="AN1214" s="358"/>
      <c r="AO1214" s="358"/>
      <c r="AP1214" s="358"/>
      <c r="AQ1214" s="358"/>
      <c r="AR1214" s="358"/>
      <c r="AS1214" s="248">
        <f>SUM(AE1214:AR1214)</f>
        <v>0</v>
      </c>
    </row>
    <row r="1215" spans="1:45" ht="15" hidden="1" customHeight="1" outlineLevel="1">
      <c r="A1215" s="456"/>
      <c r="B1215" s="246" t="s">
        <v>961</v>
      </c>
      <c r="C1215" s="243" t="s">
        <v>145</v>
      </c>
      <c r="D1215" s="247"/>
      <c r="E1215" s="247"/>
      <c r="F1215" s="247"/>
      <c r="G1215" s="247"/>
      <c r="H1215" s="247"/>
      <c r="I1215" s="247"/>
      <c r="J1215" s="247"/>
      <c r="K1215" s="247"/>
      <c r="L1215" s="247"/>
      <c r="M1215" s="247"/>
      <c r="N1215" s="247"/>
      <c r="O1215" s="247"/>
      <c r="P1215" s="247"/>
      <c r="Q1215" s="247">
        <f>Q1214</f>
        <v>12</v>
      </c>
      <c r="R1215" s="247"/>
      <c r="S1215" s="247"/>
      <c r="T1215" s="247"/>
      <c r="U1215" s="247"/>
      <c r="V1215" s="247"/>
      <c r="W1215" s="247"/>
      <c r="X1215" s="247"/>
      <c r="Y1215" s="247"/>
      <c r="Z1215" s="247"/>
      <c r="AA1215" s="247"/>
      <c r="AB1215" s="247"/>
      <c r="AC1215" s="247"/>
      <c r="AD1215" s="247"/>
      <c r="AE1215" s="354">
        <f>AE1214</f>
        <v>0</v>
      </c>
      <c r="AF1215" s="354">
        <f t="shared" ref="AF1215:AR1215" si="3504">AF1214</f>
        <v>0</v>
      </c>
      <c r="AG1215" s="354">
        <f t="shared" si="3504"/>
        <v>0</v>
      </c>
      <c r="AH1215" s="354">
        <f t="shared" si="3504"/>
        <v>0</v>
      </c>
      <c r="AI1215" s="354">
        <f t="shared" si="3504"/>
        <v>0</v>
      </c>
      <c r="AJ1215" s="354">
        <f t="shared" si="3504"/>
        <v>0</v>
      </c>
      <c r="AK1215" s="354">
        <f t="shared" si="3504"/>
        <v>0</v>
      </c>
      <c r="AL1215" s="354">
        <f t="shared" si="3504"/>
        <v>0</v>
      </c>
      <c r="AM1215" s="354">
        <f t="shared" si="3504"/>
        <v>0</v>
      </c>
      <c r="AN1215" s="354">
        <f t="shared" si="3504"/>
        <v>0</v>
      </c>
      <c r="AO1215" s="354">
        <f t="shared" si="3504"/>
        <v>0</v>
      </c>
      <c r="AP1215" s="354">
        <f t="shared" si="3504"/>
        <v>0</v>
      </c>
      <c r="AQ1215" s="354">
        <f t="shared" si="3504"/>
        <v>0</v>
      </c>
      <c r="AR1215" s="354">
        <f t="shared" si="3504"/>
        <v>0</v>
      </c>
      <c r="AS1215" s="262"/>
    </row>
    <row r="1216" spans="1:45" ht="15" hidden="1" customHeight="1" outlineLevel="1">
      <c r="A1216" s="456"/>
      <c r="B1216" s="265"/>
      <c r="C1216" s="263"/>
      <c r="D1216" s="267"/>
      <c r="E1216" s="267"/>
      <c r="F1216" s="267"/>
      <c r="G1216" s="267"/>
      <c r="H1216" s="267"/>
      <c r="I1216" s="267"/>
      <c r="J1216" s="267"/>
      <c r="K1216" s="267"/>
      <c r="L1216" s="267"/>
      <c r="M1216" s="267"/>
      <c r="N1216" s="267"/>
      <c r="O1216" s="267"/>
      <c r="P1216" s="267"/>
      <c r="Q1216" s="243"/>
      <c r="R1216" s="267"/>
      <c r="S1216" s="267"/>
      <c r="T1216" s="267"/>
      <c r="U1216" s="267"/>
      <c r="V1216" s="267"/>
      <c r="W1216" s="267"/>
      <c r="X1216" s="267"/>
      <c r="Y1216" s="267"/>
      <c r="Z1216" s="267"/>
      <c r="AA1216" s="267"/>
      <c r="AB1216" s="267"/>
      <c r="AC1216" s="267"/>
      <c r="AD1216" s="267"/>
      <c r="AE1216" s="359"/>
      <c r="AF1216" s="359"/>
      <c r="AG1216" s="359"/>
      <c r="AH1216" s="359"/>
      <c r="AI1216" s="359"/>
      <c r="AJ1216" s="359"/>
      <c r="AK1216" s="359"/>
      <c r="AL1216" s="359"/>
      <c r="AM1216" s="359"/>
      <c r="AN1216" s="359"/>
      <c r="AO1216" s="359"/>
      <c r="AP1216" s="359"/>
      <c r="AQ1216" s="359"/>
      <c r="AR1216" s="359"/>
      <c r="AS1216" s="264"/>
    </row>
    <row r="1217" spans="1:45" ht="15" hidden="1" customHeight="1" outlineLevel="1">
      <c r="A1217" s="456">
        <v>10</v>
      </c>
      <c r="B1217" s="371" t="s">
        <v>99</v>
      </c>
      <c r="C1217" s="243" t="s">
        <v>22</v>
      </c>
      <c r="D1217" s="247"/>
      <c r="E1217" s="247"/>
      <c r="F1217" s="247"/>
      <c r="G1217" s="247"/>
      <c r="H1217" s="247"/>
      <c r="I1217" s="247"/>
      <c r="J1217" s="247"/>
      <c r="K1217" s="247"/>
      <c r="L1217" s="247"/>
      <c r="M1217" s="247"/>
      <c r="N1217" s="247"/>
      <c r="O1217" s="247"/>
      <c r="P1217" s="247"/>
      <c r="Q1217" s="247">
        <v>3</v>
      </c>
      <c r="R1217" s="247"/>
      <c r="S1217" s="247"/>
      <c r="T1217" s="247"/>
      <c r="U1217" s="247"/>
      <c r="V1217" s="247"/>
      <c r="W1217" s="247"/>
      <c r="X1217" s="247"/>
      <c r="Y1217" s="247"/>
      <c r="Z1217" s="247"/>
      <c r="AA1217" s="247"/>
      <c r="AB1217" s="247"/>
      <c r="AC1217" s="247"/>
      <c r="AD1217" s="247"/>
      <c r="AE1217" s="358"/>
      <c r="AF1217" s="358"/>
      <c r="AG1217" s="358"/>
      <c r="AH1217" s="358"/>
      <c r="AI1217" s="358"/>
      <c r="AJ1217" s="358"/>
      <c r="AK1217" s="358"/>
      <c r="AL1217" s="358"/>
      <c r="AM1217" s="358"/>
      <c r="AN1217" s="358"/>
      <c r="AO1217" s="358"/>
      <c r="AP1217" s="358"/>
      <c r="AQ1217" s="358"/>
      <c r="AR1217" s="358"/>
      <c r="AS1217" s="248">
        <f>SUM(AE1217:AR1217)</f>
        <v>0</v>
      </c>
    </row>
    <row r="1218" spans="1:45" ht="15" hidden="1" customHeight="1" outlineLevel="1">
      <c r="A1218" s="456"/>
      <c r="B1218" s="246" t="s">
        <v>961</v>
      </c>
      <c r="C1218" s="243" t="s">
        <v>145</v>
      </c>
      <c r="D1218" s="247"/>
      <c r="E1218" s="247"/>
      <c r="F1218" s="247"/>
      <c r="G1218" s="247"/>
      <c r="H1218" s="247"/>
      <c r="I1218" s="247"/>
      <c r="J1218" s="247"/>
      <c r="K1218" s="247"/>
      <c r="L1218" s="247"/>
      <c r="M1218" s="247"/>
      <c r="N1218" s="247"/>
      <c r="O1218" s="247"/>
      <c r="P1218" s="247"/>
      <c r="Q1218" s="247">
        <f>Q1217</f>
        <v>3</v>
      </c>
      <c r="R1218" s="247"/>
      <c r="S1218" s="247"/>
      <c r="T1218" s="247"/>
      <c r="U1218" s="247"/>
      <c r="V1218" s="247"/>
      <c r="W1218" s="247"/>
      <c r="X1218" s="247"/>
      <c r="Y1218" s="247"/>
      <c r="Z1218" s="247"/>
      <c r="AA1218" s="247"/>
      <c r="AB1218" s="247"/>
      <c r="AC1218" s="247"/>
      <c r="AD1218" s="247"/>
      <c r="AE1218" s="354">
        <f>AE1217</f>
        <v>0</v>
      </c>
      <c r="AF1218" s="354">
        <f t="shared" ref="AF1218:AR1218" si="3505">AF1217</f>
        <v>0</v>
      </c>
      <c r="AG1218" s="354">
        <f t="shared" si="3505"/>
        <v>0</v>
      </c>
      <c r="AH1218" s="354">
        <f t="shared" si="3505"/>
        <v>0</v>
      </c>
      <c r="AI1218" s="354">
        <f t="shared" si="3505"/>
        <v>0</v>
      </c>
      <c r="AJ1218" s="354">
        <f t="shared" si="3505"/>
        <v>0</v>
      </c>
      <c r="AK1218" s="354">
        <f t="shared" si="3505"/>
        <v>0</v>
      </c>
      <c r="AL1218" s="354">
        <f t="shared" si="3505"/>
        <v>0</v>
      </c>
      <c r="AM1218" s="354">
        <f t="shared" si="3505"/>
        <v>0</v>
      </c>
      <c r="AN1218" s="354">
        <f t="shared" si="3505"/>
        <v>0</v>
      </c>
      <c r="AO1218" s="354">
        <f t="shared" si="3505"/>
        <v>0</v>
      </c>
      <c r="AP1218" s="354">
        <f t="shared" si="3505"/>
        <v>0</v>
      </c>
      <c r="AQ1218" s="354">
        <f t="shared" si="3505"/>
        <v>0</v>
      </c>
      <c r="AR1218" s="354">
        <f t="shared" si="3505"/>
        <v>0</v>
      </c>
      <c r="AS1218" s="262"/>
    </row>
    <row r="1219" spans="1:45" ht="15" hidden="1" customHeight="1" outlineLevel="1">
      <c r="A1219" s="456"/>
      <c r="B1219" s="265"/>
      <c r="C1219" s="263"/>
      <c r="D1219" s="267"/>
      <c r="E1219" s="267"/>
      <c r="F1219" s="267"/>
      <c r="G1219" s="267"/>
      <c r="H1219" s="267"/>
      <c r="I1219" s="267"/>
      <c r="J1219" s="267"/>
      <c r="K1219" s="267"/>
      <c r="L1219" s="267"/>
      <c r="M1219" s="267"/>
      <c r="N1219" s="267"/>
      <c r="O1219" s="267"/>
      <c r="P1219" s="267"/>
      <c r="Q1219" s="243"/>
      <c r="R1219" s="267"/>
      <c r="S1219" s="267"/>
      <c r="T1219" s="267"/>
      <c r="U1219" s="267"/>
      <c r="V1219" s="267"/>
      <c r="W1219" s="267"/>
      <c r="X1219" s="267"/>
      <c r="Y1219" s="267"/>
      <c r="Z1219" s="267"/>
      <c r="AA1219" s="267"/>
      <c r="AB1219" s="267"/>
      <c r="AC1219" s="267"/>
      <c r="AD1219" s="267"/>
      <c r="AE1219" s="359"/>
      <c r="AF1219" s="360"/>
      <c r="AG1219" s="359"/>
      <c r="AH1219" s="359"/>
      <c r="AI1219" s="359"/>
      <c r="AJ1219" s="359"/>
      <c r="AK1219" s="359"/>
      <c r="AL1219" s="359"/>
      <c r="AM1219" s="359"/>
      <c r="AN1219" s="359"/>
      <c r="AO1219" s="359"/>
      <c r="AP1219" s="359"/>
      <c r="AQ1219" s="359"/>
      <c r="AR1219" s="359"/>
      <c r="AS1219" s="264"/>
    </row>
    <row r="1220" spans="1:45" ht="15" hidden="1" customHeight="1" outlineLevel="1">
      <c r="A1220" s="456"/>
      <c r="B1220" s="240" t="s">
        <v>10</v>
      </c>
      <c r="C1220" s="241"/>
      <c r="D1220" s="241"/>
      <c r="E1220" s="241"/>
      <c r="F1220" s="241"/>
      <c r="G1220" s="241"/>
      <c r="H1220" s="241"/>
      <c r="I1220" s="241"/>
      <c r="J1220" s="241"/>
      <c r="K1220" s="241"/>
      <c r="L1220" s="241"/>
      <c r="M1220" s="241"/>
      <c r="N1220" s="241"/>
      <c r="O1220" s="241"/>
      <c r="P1220" s="241"/>
      <c r="Q1220" s="242"/>
      <c r="R1220" s="241"/>
      <c r="S1220" s="241"/>
      <c r="T1220" s="241"/>
      <c r="U1220" s="241"/>
      <c r="V1220" s="241"/>
      <c r="W1220" s="241"/>
      <c r="X1220" s="241"/>
      <c r="Y1220" s="241"/>
      <c r="Z1220" s="241"/>
      <c r="AA1220" s="241"/>
      <c r="AB1220" s="241"/>
      <c r="AC1220" s="241"/>
      <c r="AD1220" s="241"/>
      <c r="AE1220" s="357"/>
      <c r="AF1220" s="357"/>
      <c r="AG1220" s="357"/>
      <c r="AH1220" s="357"/>
      <c r="AI1220" s="357"/>
      <c r="AJ1220" s="357"/>
      <c r="AK1220" s="357"/>
      <c r="AL1220" s="357"/>
      <c r="AM1220" s="357"/>
      <c r="AN1220" s="357"/>
      <c r="AO1220" s="357"/>
      <c r="AP1220" s="357"/>
      <c r="AQ1220" s="357"/>
      <c r="AR1220" s="357"/>
      <c r="AS1220" s="244"/>
    </row>
    <row r="1221" spans="1:45" ht="15" hidden="1" customHeight="1" outlineLevel="1">
      <c r="A1221" s="456">
        <v>11</v>
      </c>
      <c r="B1221" s="371" t="s">
        <v>100</v>
      </c>
      <c r="C1221" s="243" t="s">
        <v>22</v>
      </c>
      <c r="D1221" s="247"/>
      <c r="E1221" s="247"/>
      <c r="F1221" s="247"/>
      <c r="G1221" s="247"/>
      <c r="H1221" s="247"/>
      <c r="I1221" s="247"/>
      <c r="J1221" s="247"/>
      <c r="K1221" s="247"/>
      <c r="L1221" s="247"/>
      <c r="M1221" s="247"/>
      <c r="N1221" s="247"/>
      <c r="O1221" s="247"/>
      <c r="P1221" s="247"/>
      <c r="Q1221" s="247">
        <v>12</v>
      </c>
      <c r="R1221" s="247"/>
      <c r="S1221" s="247"/>
      <c r="T1221" s="247"/>
      <c r="U1221" s="247"/>
      <c r="V1221" s="247"/>
      <c r="W1221" s="247"/>
      <c r="X1221" s="247"/>
      <c r="Y1221" s="247"/>
      <c r="Z1221" s="247"/>
      <c r="AA1221" s="247"/>
      <c r="AB1221" s="247"/>
      <c r="AC1221" s="247"/>
      <c r="AD1221" s="247"/>
      <c r="AE1221" s="369"/>
      <c r="AF1221" s="358"/>
      <c r="AG1221" s="358"/>
      <c r="AH1221" s="358"/>
      <c r="AI1221" s="358"/>
      <c r="AJ1221" s="358"/>
      <c r="AK1221" s="358"/>
      <c r="AL1221" s="358"/>
      <c r="AM1221" s="358"/>
      <c r="AN1221" s="358"/>
      <c r="AO1221" s="358"/>
      <c r="AP1221" s="358"/>
      <c r="AQ1221" s="358"/>
      <c r="AR1221" s="358"/>
      <c r="AS1221" s="248">
        <f>SUM(AE1221:AR1221)</f>
        <v>0</v>
      </c>
    </row>
    <row r="1222" spans="1:45" ht="15" hidden="1" customHeight="1" outlineLevel="1">
      <c r="A1222" s="456"/>
      <c r="B1222" s="246" t="s">
        <v>961</v>
      </c>
      <c r="C1222" s="243" t="s">
        <v>145</v>
      </c>
      <c r="D1222" s="247"/>
      <c r="E1222" s="247"/>
      <c r="F1222" s="247"/>
      <c r="G1222" s="247"/>
      <c r="H1222" s="247"/>
      <c r="I1222" s="247"/>
      <c r="J1222" s="247"/>
      <c r="K1222" s="247"/>
      <c r="L1222" s="247"/>
      <c r="M1222" s="247"/>
      <c r="N1222" s="247"/>
      <c r="O1222" s="247"/>
      <c r="P1222" s="247"/>
      <c r="Q1222" s="247">
        <f>Q1221</f>
        <v>12</v>
      </c>
      <c r="R1222" s="247"/>
      <c r="S1222" s="247"/>
      <c r="T1222" s="247"/>
      <c r="U1222" s="247"/>
      <c r="V1222" s="247"/>
      <c r="W1222" s="247"/>
      <c r="X1222" s="247"/>
      <c r="Y1222" s="247"/>
      <c r="Z1222" s="247"/>
      <c r="AA1222" s="247"/>
      <c r="AB1222" s="247"/>
      <c r="AC1222" s="247"/>
      <c r="AD1222" s="247"/>
      <c r="AE1222" s="354">
        <f>AE1221</f>
        <v>0</v>
      </c>
      <c r="AF1222" s="354">
        <f t="shared" ref="AF1222:AR1222" si="3506">AF1221</f>
        <v>0</v>
      </c>
      <c r="AG1222" s="354">
        <f t="shared" si="3506"/>
        <v>0</v>
      </c>
      <c r="AH1222" s="354">
        <f t="shared" si="3506"/>
        <v>0</v>
      </c>
      <c r="AI1222" s="354">
        <f t="shared" si="3506"/>
        <v>0</v>
      </c>
      <c r="AJ1222" s="354">
        <f t="shared" si="3506"/>
        <v>0</v>
      </c>
      <c r="AK1222" s="354">
        <f t="shared" si="3506"/>
        <v>0</v>
      </c>
      <c r="AL1222" s="354">
        <f t="shared" si="3506"/>
        <v>0</v>
      </c>
      <c r="AM1222" s="354">
        <f t="shared" si="3506"/>
        <v>0</v>
      </c>
      <c r="AN1222" s="354">
        <f t="shared" si="3506"/>
        <v>0</v>
      </c>
      <c r="AO1222" s="354">
        <f t="shared" si="3506"/>
        <v>0</v>
      </c>
      <c r="AP1222" s="354">
        <f t="shared" si="3506"/>
        <v>0</v>
      </c>
      <c r="AQ1222" s="354">
        <f t="shared" si="3506"/>
        <v>0</v>
      </c>
      <c r="AR1222" s="354">
        <f t="shared" si="3506"/>
        <v>0</v>
      </c>
      <c r="AS1222" s="249"/>
    </row>
    <row r="1223" spans="1:45" ht="15" hidden="1" customHeight="1" outlineLevel="1">
      <c r="A1223" s="456"/>
      <c r="B1223" s="266"/>
      <c r="C1223" s="257"/>
      <c r="D1223" s="243"/>
      <c r="E1223" s="243"/>
      <c r="F1223" s="243"/>
      <c r="G1223" s="243"/>
      <c r="H1223" s="243"/>
      <c r="I1223" s="243"/>
      <c r="J1223" s="243"/>
      <c r="K1223" s="243"/>
      <c r="L1223" s="243"/>
      <c r="M1223" s="243"/>
      <c r="N1223" s="243"/>
      <c r="O1223" s="243"/>
      <c r="P1223" s="243"/>
      <c r="Q1223" s="243"/>
      <c r="R1223" s="243"/>
      <c r="S1223" s="243"/>
      <c r="T1223" s="243"/>
      <c r="U1223" s="243"/>
      <c r="V1223" s="243"/>
      <c r="W1223" s="243"/>
      <c r="X1223" s="243"/>
      <c r="Y1223" s="243"/>
      <c r="Z1223" s="243"/>
      <c r="AA1223" s="243"/>
      <c r="AB1223" s="243"/>
      <c r="AC1223" s="243"/>
      <c r="AD1223" s="243"/>
      <c r="AE1223" s="355"/>
      <c r="AF1223" s="364"/>
      <c r="AG1223" s="364"/>
      <c r="AH1223" s="364"/>
      <c r="AI1223" s="364"/>
      <c r="AJ1223" s="364"/>
      <c r="AK1223" s="364"/>
      <c r="AL1223" s="364"/>
      <c r="AM1223" s="364"/>
      <c r="AN1223" s="364"/>
      <c r="AO1223" s="364"/>
      <c r="AP1223" s="364"/>
      <c r="AQ1223" s="364"/>
      <c r="AR1223" s="364"/>
      <c r="AS1223" s="258"/>
    </row>
    <row r="1224" spans="1:45" ht="28.5" hidden="1" customHeight="1" outlineLevel="1">
      <c r="A1224" s="456">
        <v>12</v>
      </c>
      <c r="B1224" s="371" t="s">
        <v>101</v>
      </c>
      <c r="C1224" s="243" t="s">
        <v>22</v>
      </c>
      <c r="D1224" s="247"/>
      <c r="E1224" s="247"/>
      <c r="F1224" s="247"/>
      <c r="G1224" s="247"/>
      <c r="H1224" s="247"/>
      <c r="I1224" s="247"/>
      <c r="J1224" s="247"/>
      <c r="K1224" s="247"/>
      <c r="L1224" s="247"/>
      <c r="M1224" s="247"/>
      <c r="N1224" s="247"/>
      <c r="O1224" s="247"/>
      <c r="P1224" s="247"/>
      <c r="Q1224" s="247">
        <v>12</v>
      </c>
      <c r="R1224" s="247"/>
      <c r="S1224" s="247"/>
      <c r="T1224" s="247"/>
      <c r="U1224" s="247"/>
      <c r="V1224" s="247"/>
      <c r="W1224" s="247"/>
      <c r="X1224" s="247"/>
      <c r="Y1224" s="247"/>
      <c r="Z1224" s="247"/>
      <c r="AA1224" s="247"/>
      <c r="AB1224" s="247"/>
      <c r="AC1224" s="247"/>
      <c r="AD1224" s="247"/>
      <c r="AE1224" s="353"/>
      <c r="AF1224" s="358"/>
      <c r="AG1224" s="358"/>
      <c r="AH1224" s="358"/>
      <c r="AI1224" s="358"/>
      <c r="AJ1224" s="358"/>
      <c r="AK1224" s="358"/>
      <c r="AL1224" s="358"/>
      <c r="AM1224" s="358"/>
      <c r="AN1224" s="358"/>
      <c r="AO1224" s="358"/>
      <c r="AP1224" s="358"/>
      <c r="AQ1224" s="358"/>
      <c r="AR1224" s="358"/>
      <c r="AS1224" s="248">
        <f>SUM(AE1224:AR1224)</f>
        <v>0</v>
      </c>
    </row>
    <row r="1225" spans="1:45" ht="15" hidden="1" customHeight="1" outlineLevel="1">
      <c r="A1225" s="456"/>
      <c r="B1225" s="246" t="s">
        <v>961</v>
      </c>
      <c r="C1225" s="243" t="s">
        <v>145</v>
      </c>
      <c r="D1225" s="247"/>
      <c r="E1225" s="247"/>
      <c r="F1225" s="247"/>
      <c r="G1225" s="247"/>
      <c r="H1225" s="247"/>
      <c r="I1225" s="247"/>
      <c r="J1225" s="247"/>
      <c r="K1225" s="247"/>
      <c r="L1225" s="247"/>
      <c r="M1225" s="247"/>
      <c r="N1225" s="247"/>
      <c r="O1225" s="247"/>
      <c r="P1225" s="247"/>
      <c r="Q1225" s="247">
        <f>Q1224</f>
        <v>12</v>
      </c>
      <c r="R1225" s="247"/>
      <c r="S1225" s="247"/>
      <c r="T1225" s="247"/>
      <c r="U1225" s="247"/>
      <c r="V1225" s="247"/>
      <c r="W1225" s="247"/>
      <c r="X1225" s="247"/>
      <c r="Y1225" s="247"/>
      <c r="Z1225" s="247"/>
      <c r="AA1225" s="247"/>
      <c r="AB1225" s="247"/>
      <c r="AC1225" s="247"/>
      <c r="AD1225" s="247"/>
      <c r="AE1225" s="354">
        <f>AE1224</f>
        <v>0</v>
      </c>
      <c r="AF1225" s="354">
        <f t="shared" ref="AF1225:AR1225" si="3507">AF1224</f>
        <v>0</v>
      </c>
      <c r="AG1225" s="354">
        <f t="shared" si="3507"/>
        <v>0</v>
      </c>
      <c r="AH1225" s="354">
        <f t="shared" si="3507"/>
        <v>0</v>
      </c>
      <c r="AI1225" s="354">
        <f t="shared" si="3507"/>
        <v>0</v>
      </c>
      <c r="AJ1225" s="354">
        <f t="shared" si="3507"/>
        <v>0</v>
      </c>
      <c r="AK1225" s="354">
        <f t="shared" si="3507"/>
        <v>0</v>
      </c>
      <c r="AL1225" s="354">
        <f t="shared" si="3507"/>
        <v>0</v>
      </c>
      <c r="AM1225" s="354">
        <f t="shared" si="3507"/>
        <v>0</v>
      </c>
      <c r="AN1225" s="354">
        <f t="shared" si="3507"/>
        <v>0</v>
      </c>
      <c r="AO1225" s="354">
        <f t="shared" si="3507"/>
        <v>0</v>
      </c>
      <c r="AP1225" s="354">
        <f t="shared" si="3507"/>
        <v>0</v>
      </c>
      <c r="AQ1225" s="354">
        <f t="shared" si="3507"/>
        <v>0</v>
      </c>
      <c r="AR1225" s="354">
        <f t="shared" si="3507"/>
        <v>0</v>
      </c>
      <c r="AS1225" s="249"/>
    </row>
    <row r="1226" spans="1:45" ht="15" hidden="1" customHeight="1" outlineLevel="1">
      <c r="A1226" s="456"/>
      <c r="B1226" s="266"/>
      <c r="C1226" s="257"/>
      <c r="D1226" s="243"/>
      <c r="E1226" s="243"/>
      <c r="F1226" s="243"/>
      <c r="G1226" s="243"/>
      <c r="H1226" s="243"/>
      <c r="I1226" s="243"/>
      <c r="J1226" s="243"/>
      <c r="K1226" s="243"/>
      <c r="L1226" s="243"/>
      <c r="M1226" s="243"/>
      <c r="N1226" s="243"/>
      <c r="O1226" s="243"/>
      <c r="P1226" s="243"/>
      <c r="Q1226" s="243"/>
      <c r="R1226" s="243"/>
      <c r="S1226" s="243"/>
      <c r="T1226" s="243"/>
      <c r="U1226" s="243"/>
      <c r="V1226" s="243"/>
      <c r="W1226" s="243"/>
      <c r="X1226" s="243"/>
      <c r="Y1226" s="243"/>
      <c r="Z1226" s="243"/>
      <c r="AA1226" s="243"/>
      <c r="AB1226" s="243"/>
      <c r="AC1226" s="243"/>
      <c r="AD1226" s="243"/>
      <c r="AE1226" s="365"/>
      <c r="AF1226" s="365"/>
      <c r="AG1226" s="355"/>
      <c r="AH1226" s="355"/>
      <c r="AI1226" s="355"/>
      <c r="AJ1226" s="355"/>
      <c r="AK1226" s="355"/>
      <c r="AL1226" s="355"/>
      <c r="AM1226" s="355"/>
      <c r="AN1226" s="355"/>
      <c r="AO1226" s="355"/>
      <c r="AP1226" s="355"/>
      <c r="AQ1226" s="355"/>
      <c r="AR1226" s="355"/>
      <c r="AS1226" s="258"/>
    </row>
    <row r="1227" spans="1:45" ht="15" hidden="1" customHeight="1" outlineLevel="1">
      <c r="A1227" s="456">
        <v>13</v>
      </c>
      <c r="B1227" s="371" t="s">
        <v>982</v>
      </c>
      <c r="C1227" s="243" t="s">
        <v>22</v>
      </c>
      <c r="D1227" s="247"/>
      <c r="E1227" s="247"/>
      <c r="F1227" s="247"/>
      <c r="G1227" s="247"/>
      <c r="H1227" s="247"/>
      <c r="I1227" s="247"/>
      <c r="J1227" s="247"/>
      <c r="K1227" s="247"/>
      <c r="L1227" s="247"/>
      <c r="M1227" s="247"/>
      <c r="N1227" s="247"/>
      <c r="O1227" s="247"/>
      <c r="P1227" s="247"/>
      <c r="Q1227" s="247">
        <v>12</v>
      </c>
      <c r="R1227" s="247"/>
      <c r="S1227" s="247"/>
      <c r="T1227" s="247"/>
      <c r="U1227" s="247"/>
      <c r="V1227" s="247"/>
      <c r="W1227" s="247"/>
      <c r="X1227" s="247"/>
      <c r="Y1227" s="247"/>
      <c r="Z1227" s="247"/>
      <c r="AA1227" s="247"/>
      <c r="AB1227" s="247"/>
      <c r="AC1227" s="247"/>
      <c r="AD1227" s="247"/>
      <c r="AE1227" s="353"/>
      <c r="AF1227" s="358"/>
      <c r="AG1227" s="358"/>
      <c r="AH1227" s="358"/>
      <c r="AI1227" s="358"/>
      <c r="AJ1227" s="358"/>
      <c r="AK1227" s="358"/>
      <c r="AL1227" s="358"/>
      <c r="AM1227" s="358"/>
      <c r="AN1227" s="358"/>
      <c r="AO1227" s="358"/>
      <c r="AP1227" s="358"/>
      <c r="AQ1227" s="358"/>
      <c r="AR1227" s="358"/>
      <c r="AS1227" s="248">
        <f>SUM(AE1227:AR1227)</f>
        <v>0</v>
      </c>
    </row>
    <row r="1228" spans="1:45" ht="15" hidden="1" customHeight="1" outlineLevel="1">
      <c r="A1228" s="456"/>
      <c r="B1228" s="246" t="s">
        <v>961</v>
      </c>
      <c r="C1228" s="243" t="s">
        <v>145</v>
      </c>
      <c r="D1228" s="247"/>
      <c r="E1228" s="247"/>
      <c r="F1228" s="247"/>
      <c r="G1228" s="247"/>
      <c r="H1228" s="247"/>
      <c r="I1228" s="247"/>
      <c r="J1228" s="247"/>
      <c r="K1228" s="247"/>
      <c r="L1228" s="247"/>
      <c r="M1228" s="247"/>
      <c r="N1228" s="247"/>
      <c r="O1228" s="247"/>
      <c r="P1228" s="247"/>
      <c r="Q1228" s="247">
        <f>Q1227</f>
        <v>12</v>
      </c>
      <c r="R1228" s="247"/>
      <c r="S1228" s="247"/>
      <c r="T1228" s="247"/>
      <c r="U1228" s="247"/>
      <c r="V1228" s="247"/>
      <c r="W1228" s="247"/>
      <c r="X1228" s="247"/>
      <c r="Y1228" s="247"/>
      <c r="Z1228" s="247"/>
      <c r="AA1228" s="247"/>
      <c r="AB1228" s="247"/>
      <c r="AC1228" s="247"/>
      <c r="AD1228" s="247"/>
      <c r="AE1228" s="354">
        <f>AE1227</f>
        <v>0</v>
      </c>
      <c r="AF1228" s="354">
        <f t="shared" ref="AF1228:AR1228" si="3508">AF1227</f>
        <v>0</v>
      </c>
      <c r="AG1228" s="354">
        <f t="shared" si="3508"/>
        <v>0</v>
      </c>
      <c r="AH1228" s="354">
        <f t="shared" si="3508"/>
        <v>0</v>
      </c>
      <c r="AI1228" s="354">
        <f t="shared" si="3508"/>
        <v>0</v>
      </c>
      <c r="AJ1228" s="354">
        <f t="shared" si="3508"/>
        <v>0</v>
      </c>
      <c r="AK1228" s="354">
        <f t="shared" si="3508"/>
        <v>0</v>
      </c>
      <c r="AL1228" s="354">
        <f t="shared" si="3508"/>
        <v>0</v>
      </c>
      <c r="AM1228" s="354">
        <f t="shared" si="3508"/>
        <v>0</v>
      </c>
      <c r="AN1228" s="354">
        <f t="shared" si="3508"/>
        <v>0</v>
      </c>
      <c r="AO1228" s="354">
        <f t="shared" si="3508"/>
        <v>0</v>
      </c>
      <c r="AP1228" s="354">
        <f t="shared" si="3508"/>
        <v>0</v>
      </c>
      <c r="AQ1228" s="354">
        <f t="shared" si="3508"/>
        <v>0</v>
      </c>
      <c r="AR1228" s="354">
        <f t="shared" si="3508"/>
        <v>0</v>
      </c>
      <c r="AS1228" s="258"/>
    </row>
    <row r="1229" spans="1:45" ht="15" hidden="1" customHeight="1" outlineLevel="1">
      <c r="A1229" s="456"/>
      <c r="B1229" s="266"/>
      <c r="C1229" s="257"/>
      <c r="D1229" s="243"/>
      <c r="E1229" s="243"/>
      <c r="F1229" s="243"/>
      <c r="G1229" s="243"/>
      <c r="H1229" s="243"/>
      <c r="I1229" s="243"/>
      <c r="J1229" s="243"/>
      <c r="K1229" s="243"/>
      <c r="L1229" s="243"/>
      <c r="M1229" s="243"/>
      <c r="N1229" s="243"/>
      <c r="O1229" s="243"/>
      <c r="P1229" s="243"/>
      <c r="Q1229" s="243"/>
      <c r="R1229" s="243"/>
      <c r="S1229" s="243"/>
      <c r="T1229" s="243"/>
      <c r="U1229" s="243"/>
      <c r="V1229" s="243"/>
      <c r="W1229" s="243"/>
      <c r="X1229" s="243"/>
      <c r="Y1229" s="243"/>
      <c r="Z1229" s="243"/>
      <c r="AA1229" s="243"/>
      <c r="AB1229" s="243"/>
      <c r="AC1229" s="243"/>
      <c r="AD1229" s="243"/>
      <c r="AE1229" s="355"/>
      <c r="AF1229" s="355"/>
      <c r="AG1229" s="355"/>
      <c r="AH1229" s="355"/>
      <c r="AI1229" s="355"/>
      <c r="AJ1229" s="355"/>
      <c r="AK1229" s="355"/>
      <c r="AL1229" s="355"/>
      <c r="AM1229" s="355"/>
      <c r="AN1229" s="355"/>
      <c r="AO1229" s="355"/>
      <c r="AP1229" s="355"/>
      <c r="AQ1229" s="355"/>
      <c r="AR1229" s="355"/>
      <c r="AS1229" s="258"/>
    </row>
    <row r="1230" spans="1:45" ht="15" hidden="1" customHeight="1" outlineLevel="1">
      <c r="A1230" s="456"/>
      <c r="B1230" s="240" t="s">
        <v>102</v>
      </c>
      <c r="C1230" s="241"/>
      <c r="D1230" s="242"/>
      <c r="E1230" s="242"/>
      <c r="F1230" s="242"/>
      <c r="G1230" s="242"/>
      <c r="H1230" s="242"/>
      <c r="I1230" s="242"/>
      <c r="J1230" s="242"/>
      <c r="K1230" s="242"/>
      <c r="L1230" s="242"/>
      <c r="M1230" s="242"/>
      <c r="N1230" s="242"/>
      <c r="O1230" s="242"/>
      <c r="P1230" s="242"/>
      <c r="Q1230" s="242"/>
      <c r="R1230" s="242"/>
      <c r="S1230" s="241"/>
      <c r="T1230" s="241"/>
      <c r="U1230" s="241"/>
      <c r="V1230" s="241"/>
      <c r="W1230" s="241"/>
      <c r="X1230" s="241"/>
      <c r="Y1230" s="241"/>
      <c r="Z1230" s="241"/>
      <c r="AA1230" s="241"/>
      <c r="AB1230" s="241"/>
      <c r="AC1230" s="241"/>
      <c r="AD1230" s="241"/>
      <c r="AE1230" s="357"/>
      <c r="AF1230" s="357"/>
      <c r="AG1230" s="357"/>
      <c r="AH1230" s="357"/>
      <c r="AI1230" s="357"/>
      <c r="AJ1230" s="357"/>
      <c r="AK1230" s="357"/>
      <c r="AL1230" s="357"/>
      <c r="AM1230" s="357"/>
      <c r="AN1230" s="357"/>
      <c r="AO1230" s="357"/>
      <c r="AP1230" s="357"/>
      <c r="AQ1230" s="357"/>
      <c r="AR1230" s="357"/>
      <c r="AS1230" s="244"/>
    </row>
    <row r="1231" spans="1:45" ht="15" hidden="1" customHeight="1" outlineLevel="1">
      <c r="A1231" s="456">
        <v>14</v>
      </c>
      <c r="B1231" s="266" t="s">
        <v>103</v>
      </c>
      <c r="C1231" s="243" t="s">
        <v>22</v>
      </c>
      <c r="D1231" s="247"/>
      <c r="E1231" s="247"/>
      <c r="F1231" s="247"/>
      <c r="G1231" s="247"/>
      <c r="H1231" s="247"/>
      <c r="I1231" s="247"/>
      <c r="J1231" s="247"/>
      <c r="K1231" s="247"/>
      <c r="L1231" s="247"/>
      <c r="M1231" s="247"/>
      <c r="N1231" s="247"/>
      <c r="O1231" s="247"/>
      <c r="P1231" s="247"/>
      <c r="Q1231" s="247">
        <v>12</v>
      </c>
      <c r="R1231" s="247"/>
      <c r="S1231" s="247"/>
      <c r="T1231" s="247"/>
      <c r="U1231" s="247"/>
      <c r="V1231" s="247"/>
      <c r="W1231" s="247"/>
      <c r="X1231" s="247"/>
      <c r="Y1231" s="247"/>
      <c r="Z1231" s="247"/>
      <c r="AA1231" s="247"/>
      <c r="AB1231" s="247"/>
      <c r="AC1231" s="247"/>
      <c r="AD1231" s="247"/>
      <c r="AE1231" s="353"/>
      <c r="AF1231" s="353"/>
      <c r="AG1231" s="353"/>
      <c r="AH1231" s="353"/>
      <c r="AI1231" s="353"/>
      <c r="AJ1231" s="353"/>
      <c r="AK1231" s="353"/>
      <c r="AL1231" s="353"/>
      <c r="AM1231" s="353"/>
      <c r="AN1231" s="353"/>
      <c r="AO1231" s="353"/>
      <c r="AP1231" s="353"/>
      <c r="AQ1231" s="353"/>
      <c r="AR1231" s="353"/>
      <c r="AS1231" s="248">
        <f>SUM(AE1231:AR1231)</f>
        <v>0</v>
      </c>
    </row>
    <row r="1232" spans="1:45" ht="15" hidden="1" customHeight="1" outlineLevel="1">
      <c r="A1232" s="456"/>
      <c r="B1232" s="246" t="s">
        <v>961</v>
      </c>
      <c r="C1232" s="243" t="s">
        <v>145</v>
      </c>
      <c r="D1232" s="247"/>
      <c r="E1232" s="247"/>
      <c r="F1232" s="247"/>
      <c r="G1232" s="247"/>
      <c r="H1232" s="247"/>
      <c r="I1232" s="247"/>
      <c r="J1232" s="247"/>
      <c r="K1232" s="247"/>
      <c r="L1232" s="247"/>
      <c r="M1232" s="247"/>
      <c r="N1232" s="247"/>
      <c r="O1232" s="247"/>
      <c r="P1232" s="247"/>
      <c r="Q1232" s="247">
        <f>Q1231</f>
        <v>12</v>
      </c>
      <c r="R1232" s="247"/>
      <c r="S1232" s="247"/>
      <c r="T1232" s="247"/>
      <c r="U1232" s="247"/>
      <c r="V1232" s="247"/>
      <c r="W1232" s="247"/>
      <c r="X1232" s="247"/>
      <c r="Y1232" s="247"/>
      <c r="Z1232" s="247"/>
      <c r="AA1232" s="247"/>
      <c r="AB1232" s="247"/>
      <c r="AC1232" s="247"/>
      <c r="AD1232" s="247"/>
      <c r="AE1232" s="354">
        <f>AE1231</f>
        <v>0</v>
      </c>
      <c r="AF1232" s="354">
        <f t="shared" ref="AF1232:AR1232" si="3509">AF1231</f>
        <v>0</v>
      </c>
      <c r="AG1232" s="354">
        <f t="shared" si="3509"/>
        <v>0</v>
      </c>
      <c r="AH1232" s="354">
        <f t="shared" si="3509"/>
        <v>0</v>
      </c>
      <c r="AI1232" s="354">
        <f t="shared" si="3509"/>
        <v>0</v>
      </c>
      <c r="AJ1232" s="354">
        <f t="shared" si="3509"/>
        <v>0</v>
      </c>
      <c r="AK1232" s="354">
        <f t="shared" si="3509"/>
        <v>0</v>
      </c>
      <c r="AL1232" s="354">
        <f t="shared" si="3509"/>
        <v>0</v>
      </c>
      <c r="AM1232" s="354">
        <f t="shared" si="3509"/>
        <v>0</v>
      </c>
      <c r="AN1232" s="354">
        <f t="shared" si="3509"/>
        <v>0</v>
      </c>
      <c r="AO1232" s="354">
        <f t="shared" si="3509"/>
        <v>0</v>
      </c>
      <c r="AP1232" s="354">
        <f t="shared" si="3509"/>
        <v>0</v>
      </c>
      <c r="AQ1232" s="354">
        <f t="shared" si="3509"/>
        <v>0</v>
      </c>
      <c r="AR1232" s="354">
        <f t="shared" si="3509"/>
        <v>0</v>
      </c>
      <c r="AS1232" s="249"/>
    </row>
    <row r="1233" spans="1:46" ht="15" hidden="1" customHeight="1" outlineLevel="1">
      <c r="A1233" s="456"/>
      <c r="B1233" s="266"/>
      <c r="C1233" s="257"/>
      <c r="D1233" s="243"/>
      <c r="E1233" s="243"/>
      <c r="F1233" s="243"/>
      <c r="G1233" s="243"/>
      <c r="H1233" s="243"/>
      <c r="I1233" s="243"/>
      <c r="J1233" s="243"/>
      <c r="K1233" s="243"/>
      <c r="L1233" s="243"/>
      <c r="M1233" s="243"/>
      <c r="N1233" s="243"/>
      <c r="O1233" s="243"/>
      <c r="P1233" s="243"/>
      <c r="Q1233" s="406"/>
      <c r="R1233" s="243"/>
      <c r="S1233" s="243"/>
      <c r="T1233" s="243"/>
      <c r="U1233" s="243"/>
      <c r="V1233" s="243"/>
      <c r="W1233" s="243"/>
      <c r="X1233" s="243"/>
      <c r="Y1233" s="243"/>
      <c r="Z1233" s="243"/>
      <c r="AA1233" s="243"/>
      <c r="AB1233" s="243"/>
      <c r="AC1233" s="243"/>
      <c r="AD1233" s="243"/>
      <c r="AE1233" s="355"/>
      <c r="AF1233" s="355"/>
      <c r="AG1233" s="355"/>
      <c r="AH1233" s="355"/>
      <c r="AI1233" s="355"/>
      <c r="AJ1233" s="355"/>
      <c r="AK1233" s="355"/>
      <c r="AL1233" s="355"/>
      <c r="AM1233" s="355"/>
      <c r="AN1233" s="355"/>
      <c r="AO1233" s="355"/>
      <c r="AP1233" s="355"/>
      <c r="AQ1233" s="355"/>
      <c r="AR1233" s="355"/>
      <c r="AS1233" s="253"/>
      <c r="AT1233" s="535"/>
    </row>
    <row r="1234" spans="1:46" s="235" customFormat="1" ht="15.75" hidden="1" outlineLevel="1">
      <c r="A1234" s="456"/>
      <c r="B1234" s="240" t="s">
        <v>451</v>
      </c>
      <c r="C1234" s="243"/>
      <c r="D1234" s="243"/>
      <c r="E1234" s="243"/>
      <c r="F1234" s="243"/>
      <c r="G1234" s="243"/>
      <c r="H1234" s="243"/>
      <c r="I1234" s="243"/>
      <c r="J1234" s="243"/>
      <c r="K1234" s="243"/>
      <c r="L1234" s="243"/>
      <c r="M1234" s="243"/>
      <c r="N1234" s="243"/>
      <c r="O1234" s="243"/>
      <c r="P1234" s="243"/>
      <c r="Q1234" s="243"/>
      <c r="R1234" s="243"/>
      <c r="S1234" s="243"/>
      <c r="T1234" s="243"/>
      <c r="U1234" s="243"/>
      <c r="V1234" s="243"/>
      <c r="W1234" s="243"/>
      <c r="X1234" s="243"/>
      <c r="Y1234" s="243"/>
      <c r="Z1234" s="243"/>
      <c r="AA1234" s="243"/>
      <c r="AB1234" s="243"/>
      <c r="AC1234" s="243"/>
      <c r="AD1234" s="243"/>
      <c r="AE1234" s="355"/>
      <c r="AF1234" s="355"/>
      <c r="AG1234" s="355"/>
      <c r="AH1234" s="355"/>
      <c r="AI1234" s="355"/>
      <c r="AJ1234" s="355"/>
      <c r="AK1234" s="359"/>
      <c r="AL1234" s="359"/>
      <c r="AM1234" s="359"/>
      <c r="AN1234" s="359"/>
      <c r="AO1234" s="359"/>
      <c r="AP1234" s="359"/>
      <c r="AQ1234" s="359"/>
      <c r="AR1234" s="359"/>
      <c r="AS1234" s="445"/>
      <c r="AT1234" s="536"/>
    </row>
    <row r="1235" spans="1:46" hidden="1" outlineLevel="1">
      <c r="A1235" s="456">
        <v>15</v>
      </c>
      <c r="B1235" s="246" t="s">
        <v>456</v>
      </c>
      <c r="C1235" s="243" t="s">
        <v>22</v>
      </c>
      <c r="D1235" s="247"/>
      <c r="E1235" s="247"/>
      <c r="F1235" s="247"/>
      <c r="G1235" s="247"/>
      <c r="H1235" s="247"/>
      <c r="I1235" s="247"/>
      <c r="J1235" s="247"/>
      <c r="K1235" s="247"/>
      <c r="L1235" s="247"/>
      <c r="M1235" s="247"/>
      <c r="N1235" s="247"/>
      <c r="O1235" s="247"/>
      <c r="P1235" s="247"/>
      <c r="Q1235" s="247">
        <v>0</v>
      </c>
      <c r="R1235" s="247"/>
      <c r="S1235" s="247"/>
      <c r="T1235" s="247"/>
      <c r="U1235" s="247"/>
      <c r="V1235" s="247"/>
      <c r="W1235" s="247"/>
      <c r="X1235" s="247"/>
      <c r="Y1235" s="247"/>
      <c r="Z1235" s="247"/>
      <c r="AA1235" s="247"/>
      <c r="AB1235" s="247"/>
      <c r="AC1235" s="247"/>
      <c r="AD1235" s="247"/>
      <c r="AE1235" s="353"/>
      <c r="AF1235" s="353"/>
      <c r="AG1235" s="353"/>
      <c r="AH1235" s="353"/>
      <c r="AI1235" s="353"/>
      <c r="AJ1235" s="353"/>
      <c r="AK1235" s="353"/>
      <c r="AL1235" s="353"/>
      <c r="AM1235" s="353"/>
      <c r="AN1235" s="353"/>
      <c r="AO1235" s="353"/>
      <c r="AP1235" s="353"/>
      <c r="AQ1235" s="353"/>
      <c r="AR1235" s="353"/>
      <c r="AS1235" s="537">
        <f>SUM(AE1235:AR1235)</f>
        <v>0</v>
      </c>
      <c r="AT1235" s="535"/>
    </row>
    <row r="1236" spans="1:46" hidden="1" outlineLevel="1">
      <c r="A1236" s="456"/>
      <c r="B1236" s="246" t="s">
        <v>961</v>
      </c>
      <c r="C1236" s="243" t="s">
        <v>145</v>
      </c>
      <c r="D1236" s="247"/>
      <c r="E1236" s="247"/>
      <c r="F1236" s="247"/>
      <c r="G1236" s="247"/>
      <c r="H1236" s="247"/>
      <c r="I1236" s="247"/>
      <c r="J1236" s="247"/>
      <c r="K1236" s="247"/>
      <c r="L1236" s="247"/>
      <c r="M1236" s="247"/>
      <c r="N1236" s="247"/>
      <c r="O1236" s="247"/>
      <c r="P1236" s="247"/>
      <c r="Q1236" s="247">
        <f>Q1235</f>
        <v>0</v>
      </c>
      <c r="R1236" s="247"/>
      <c r="S1236" s="247"/>
      <c r="T1236" s="247"/>
      <c r="U1236" s="247"/>
      <c r="V1236" s="247"/>
      <c r="W1236" s="247"/>
      <c r="X1236" s="247"/>
      <c r="Y1236" s="247"/>
      <c r="Z1236" s="247"/>
      <c r="AA1236" s="247"/>
      <c r="AB1236" s="247"/>
      <c r="AC1236" s="247"/>
      <c r="AD1236" s="247"/>
      <c r="AE1236" s="354">
        <f>AE1235</f>
        <v>0</v>
      </c>
      <c r="AF1236" s="354">
        <f>AF1235</f>
        <v>0</v>
      </c>
      <c r="AG1236" s="354">
        <f t="shared" ref="AG1236:AI1236" si="3510">AG1235</f>
        <v>0</v>
      </c>
      <c r="AH1236" s="354">
        <f t="shared" si="3510"/>
        <v>0</v>
      </c>
      <c r="AI1236" s="354">
        <f t="shared" si="3510"/>
        <v>0</v>
      </c>
      <c r="AJ1236" s="354">
        <f>AJ1235</f>
        <v>0</v>
      </c>
      <c r="AK1236" s="354">
        <f t="shared" ref="AK1236:AR1236" si="3511">AK1235</f>
        <v>0</v>
      </c>
      <c r="AL1236" s="354">
        <f t="shared" si="3511"/>
        <v>0</v>
      </c>
      <c r="AM1236" s="354">
        <f t="shared" si="3511"/>
        <v>0</v>
      </c>
      <c r="AN1236" s="354">
        <f t="shared" si="3511"/>
        <v>0</v>
      </c>
      <c r="AO1236" s="354">
        <f t="shared" si="3511"/>
        <v>0</v>
      </c>
      <c r="AP1236" s="354">
        <f t="shared" si="3511"/>
        <v>0</v>
      </c>
      <c r="AQ1236" s="354">
        <f t="shared" si="3511"/>
        <v>0</v>
      </c>
      <c r="AR1236" s="354">
        <f t="shared" si="3511"/>
        <v>0</v>
      </c>
      <c r="AS1236" s="249"/>
    </row>
    <row r="1237" spans="1:46" hidden="1" outlineLevel="1">
      <c r="A1237" s="456"/>
      <c r="B1237" s="266"/>
      <c r="C1237" s="257"/>
      <c r="D1237" s="243"/>
      <c r="E1237" s="243"/>
      <c r="F1237" s="243"/>
      <c r="G1237" s="243"/>
      <c r="H1237" s="243"/>
      <c r="I1237" s="243"/>
      <c r="J1237" s="243"/>
      <c r="K1237" s="243"/>
      <c r="L1237" s="243"/>
      <c r="M1237" s="243"/>
      <c r="N1237" s="243"/>
      <c r="O1237" s="243"/>
      <c r="P1237" s="243"/>
      <c r="Q1237" s="243"/>
      <c r="R1237" s="243"/>
      <c r="S1237" s="243"/>
      <c r="T1237" s="243"/>
      <c r="U1237" s="243"/>
      <c r="V1237" s="243"/>
      <c r="W1237" s="243"/>
      <c r="X1237" s="243"/>
      <c r="Y1237" s="243"/>
      <c r="Z1237" s="243"/>
      <c r="AA1237" s="243"/>
      <c r="AB1237" s="243"/>
      <c r="AC1237" s="243"/>
      <c r="AD1237" s="243"/>
      <c r="AE1237" s="355"/>
      <c r="AF1237" s="355"/>
      <c r="AG1237" s="355"/>
      <c r="AH1237" s="355"/>
      <c r="AI1237" s="355"/>
      <c r="AJ1237" s="355"/>
      <c r="AK1237" s="355"/>
      <c r="AL1237" s="355"/>
      <c r="AM1237" s="355"/>
      <c r="AN1237" s="355"/>
      <c r="AO1237" s="355"/>
      <c r="AP1237" s="355"/>
      <c r="AQ1237" s="355"/>
      <c r="AR1237" s="355"/>
      <c r="AS1237" s="258"/>
    </row>
    <row r="1238" spans="1:46" s="235" customFormat="1" hidden="1" outlineLevel="1">
      <c r="A1238" s="456">
        <v>16</v>
      </c>
      <c r="B1238" s="275" t="s">
        <v>452</v>
      </c>
      <c r="C1238" s="243" t="s">
        <v>22</v>
      </c>
      <c r="D1238" s="247"/>
      <c r="E1238" s="247"/>
      <c r="F1238" s="247"/>
      <c r="G1238" s="247"/>
      <c r="H1238" s="247"/>
      <c r="I1238" s="247"/>
      <c r="J1238" s="247"/>
      <c r="K1238" s="247"/>
      <c r="L1238" s="247"/>
      <c r="M1238" s="247"/>
      <c r="N1238" s="247"/>
      <c r="O1238" s="247"/>
      <c r="P1238" s="247"/>
      <c r="Q1238" s="247">
        <v>0</v>
      </c>
      <c r="R1238" s="247"/>
      <c r="S1238" s="247"/>
      <c r="T1238" s="247"/>
      <c r="U1238" s="247"/>
      <c r="V1238" s="247"/>
      <c r="W1238" s="247"/>
      <c r="X1238" s="247"/>
      <c r="Y1238" s="247"/>
      <c r="Z1238" s="247"/>
      <c r="AA1238" s="247"/>
      <c r="AB1238" s="247"/>
      <c r="AC1238" s="247"/>
      <c r="AD1238" s="247"/>
      <c r="AE1238" s="353"/>
      <c r="AF1238" s="353"/>
      <c r="AG1238" s="353"/>
      <c r="AH1238" s="353"/>
      <c r="AI1238" s="353"/>
      <c r="AJ1238" s="353"/>
      <c r="AK1238" s="353"/>
      <c r="AL1238" s="353"/>
      <c r="AM1238" s="353"/>
      <c r="AN1238" s="353"/>
      <c r="AO1238" s="353"/>
      <c r="AP1238" s="353"/>
      <c r="AQ1238" s="353"/>
      <c r="AR1238" s="353"/>
      <c r="AS1238" s="248">
        <f>SUM(AE1238:AR1238)</f>
        <v>0</v>
      </c>
    </row>
    <row r="1239" spans="1:46" s="235" customFormat="1" hidden="1" outlineLevel="1">
      <c r="A1239" s="456"/>
      <c r="B1239" s="246" t="s">
        <v>961</v>
      </c>
      <c r="C1239" s="243" t="s">
        <v>145</v>
      </c>
      <c r="D1239" s="247"/>
      <c r="E1239" s="247"/>
      <c r="F1239" s="247"/>
      <c r="G1239" s="247"/>
      <c r="H1239" s="247"/>
      <c r="I1239" s="247"/>
      <c r="J1239" s="247"/>
      <c r="K1239" s="247"/>
      <c r="L1239" s="247"/>
      <c r="M1239" s="247"/>
      <c r="N1239" s="247"/>
      <c r="O1239" s="247"/>
      <c r="P1239" s="247"/>
      <c r="Q1239" s="247">
        <f>Q1238</f>
        <v>0</v>
      </c>
      <c r="R1239" s="247"/>
      <c r="S1239" s="247"/>
      <c r="T1239" s="247"/>
      <c r="U1239" s="247"/>
      <c r="V1239" s="247"/>
      <c r="W1239" s="247"/>
      <c r="X1239" s="247"/>
      <c r="Y1239" s="247"/>
      <c r="Z1239" s="247"/>
      <c r="AA1239" s="247"/>
      <c r="AB1239" s="247"/>
      <c r="AC1239" s="247"/>
      <c r="AD1239" s="247"/>
      <c r="AE1239" s="354">
        <f>AE1238</f>
        <v>0</v>
      </c>
      <c r="AF1239" s="354">
        <f t="shared" ref="AF1239:AQ1239" si="3512">AF1238</f>
        <v>0</v>
      </c>
      <c r="AG1239" s="354">
        <f t="shared" si="3512"/>
        <v>0</v>
      </c>
      <c r="AH1239" s="354">
        <f t="shared" si="3512"/>
        <v>0</v>
      </c>
      <c r="AI1239" s="354">
        <f t="shared" si="3512"/>
        <v>0</v>
      </c>
      <c r="AJ1239" s="354">
        <f t="shared" si="3512"/>
        <v>0</v>
      </c>
      <c r="AK1239" s="354">
        <f t="shared" si="3512"/>
        <v>0</v>
      </c>
      <c r="AL1239" s="354">
        <f t="shared" si="3512"/>
        <v>0</v>
      </c>
      <c r="AM1239" s="354">
        <f t="shared" si="3512"/>
        <v>0</v>
      </c>
      <c r="AN1239" s="354">
        <f t="shared" si="3512"/>
        <v>0</v>
      </c>
      <c r="AO1239" s="354">
        <f t="shared" si="3512"/>
        <v>0</v>
      </c>
      <c r="AP1239" s="354">
        <f t="shared" si="3512"/>
        <v>0</v>
      </c>
      <c r="AQ1239" s="354">
        <f t="shared" si="3512"/>
        <v>0</v>
      </c>
      <c r="AR1239" s="354">
        <f>AR1238</f>
        <v>0</v>
      </c>
      <c r="AS1239" s="249"/>
    </row>
    <row r="1240" spans="1:46" s="235" customFormat="1" hidden="1" outlineLevel="1">
      <c r="A1240" s="456"/>
      <c r="B1240" s="275"/>
      <c r="C1240" s="243"/>
      <c r="D1240" s="243"/>
      <c r="E1240" s="243"/>
      <c r="F1240" s="243"/>
      <c r="G1240" s="243"/>
      <c r="H1240" s="243"/>
      <c r="I1240" s="243"/>
      <c r="J1240" s="243"/>
      <c r="K1240" s="243"/>
      <c r="L1240" s="243"/>
      <c r="M1240" s="243"/>
      <c r="N1240" s="243"/>
      <c r="O1240" s="243"/>
      <c r="P1240" s="243"/>
      <c r="Q1240" s="243"/>
      <c r="R1240" s="243"/>
      <c r="S1240" s="243"/>
      <c r="T1240" s="243"/>
      <c r="U1240" s="243"/>
      <c r="V1240" s="243"/>
      <c r="W1240" s="243"/>
      <c r="X1240" s="243"/>
      <c r="Y1240" s="243"/>
      <c r="Z1240" s="243"/>
      <c r="AA1240" s="243"/>
      <c r="AB1240" s="243"/>
      <c r="AC1240" s="243"/>
      <c r="AD1240" s="243"/>
      <c r="AE1240" s="355"/>
      <c r="AF1240" s="355"/>
      <c r="AG1240" s="355"/>
      <c r="AH1240" s="355"/>
      <c r="AI1240" s="355"/>
      <c r="AJ1240" s="355"/>
      <c r="AK1240" s="359"/>
      <c r="AL1240" s="359"/>
      <c r="AM1240" s="359"/>
      <c r="AN1240" s="359"/>
      <c r="AO1240" s="359"/>
      <c r="AP1240" s="359"/>
      <c r="AQ1240" s="359"/>
      <c r="AR1240" s="359"/>
      <c r="AS1240" s="264"/>
    </row>
    <row r="1241" spans="1:46" ht="15.75" hidden="1" outlineLevel="1">
      <c r="A1241" s="456"/>
      <c r="B1241" s="447" t="s">
        <v>457</v>
      </c>
      <c r="C1241" s="271"/>
      <c r="D1241" s="242"/>
      <c r="E1241" s="241"/>
      <c r="F1241" s="241"/>
      <c r="G1241" s="241"/>
      <c r="H1241" s="241"/>
      <c r="I1241" s="241"/>
      <c r="J1241" s="241"/>
      <c r="K1241" s="241"/>
      <c r="L1241" s="241"/>
      <c r="M1241" s="241"/>
      <c r="N1241" s="241"/>
      <c r="O1241" s="241"/>
      <c r="P1241" s="241"/>
      <c r="Q1241" s="242"/>
      <c r="R1241" s="241"/>
      <c r="S1241" s="241"/>
      <c r="T1241" s="241"/>
      <c r="U1241" s="241"/>
      <c r="V1241" s="241"/>
      <c r="W1241" s="241"/>
      <c r="X1241" s="241"/>
      <c r="Y1241" s="241"/>
      <c r="Z1241" s="241"/>
      <c r="AA1241" s="241"/>
      <c r="AB1241" s="241"/>
      <c r="AC1241" s="241"/>
      <c r="AD1241" s="241"/>
      <c r="AE1241" s="357"/>
      <c r="AF1241" s="357"/>
      <c r="AG1241" s="357"/>
      <c r="AH1241" s="357"/>
      <c r="AI1241" s="357"/>
      <c r="AJ1241" s="357"/>
      <c r="AK1241" s="357"/>
      <c r="AL1241" s="357"/>
      <c r="AM1241" s="357"/>
      <c r="AN1241" s="357"/>
      <c r="AO1241" s="357"/>
      <c r="AP1241" s="357"/>
      <c r="AQ1241" s="357"/>
      <c r="AR1241" s="357"/>
      <c r="AS1241" s="244"/>
    </row>
    <row r="1242" spans="1:46" hidden="1" outlineLevel="1">
      <c r="A1242" s="456">
        <v>17</v>
      </c>
      <c r="B1242" s="371" t="s">
        <v>107</v>
      </c>
      <c r="C1242" s="243" t="s">
        <v>22</v>
      </c>
      <c r="D1242" s="247"/>
      <c r="E1242" s="247"/>
      <c r="F1242" s="247"/>
      <c r="G1242" s="247"/>
      <c r="H1242" s="247"/>
      <c r="I1242" s="247"/>
      <c r="J1242" s="247"/>
      <c r="K1242" s="247"/>
      <c r="L1242" s="247"/>
      <c r="M1242" s="247"/>
      <c r="N1242" s="247"/>
      <c r="O1242" s="247"/>
      <c r="P1242" s="247"/>
      <c r="Q1242" s="247">
        <v>12</v>
      </c>
      <c r="R1242" s="247"/>
      <c r="S1242" s="247"/>
      <c r="T1242" s="247"/>
      <c r="U1242" s="247"/>
      <c r="V1242" s="247"/>
      <c r="W1242" s="247"/>
      <c r="X1242" s="247"/>
      <c r="Y1242" s="247"/>
      <c r="Z1242" s="247"/>
      <c r="AA1242" s="247"/>
      <c r="AB1242" s="247"/>
      <c r="AC1242" s="247"/>
      <c r="AD1242" s="247"/>
      <c r="AE1242" s="369"/>
      <c r="AF1242" s="353"/>
      <c r="AG1242" s="353"/>
      <c r="AH1242" s="353"/>
      <c r="AI1242" s="353"/>
      <c r="AJ1242" s="353"/>
      <c r="AK1242" s="353"/>
      <c r="AL1242" s="358"/>
      <c r="AM1242" s="358"/>
      <c r="AN1242" s="358"/>
      <c r="AO1242" s="358"/>
      <c r="AP1242" s="358"/>
      <c r="AQ1242" s="358"/>
      <c r="AR1242" s="358"/>
      <c r="AS1242" s="248">
        <f>SUM(AE1242:AR1242)</f>
        <v>0</v>
      </c>
    </row>
    <row r="1243" spans="1:46" hidden="1" outlineLevel="1">
      <c r="A1243" s="456"/>
      <c r="B1243" s="246" t="s">
        <v>961</v>
      </c>
      <c r="C1243" s="243" t="s">
        <v>145</v>
      </c>
      <c r="D1243" s="247"/>
      <c r="E1243" s="247"/>
      <c r="F1243" s="247"/>
      <c r="G1243" s="247"/>
      <c r="H1243" s="247"/>
      <c r="I1243" s="247"/>
      <c r="J1243" s="247"/>
      <c r="K1243" s="247"/>
      <c r="L1243" s="247"/>
      <c r="M1243" s="247"/>
      <c r="N1243" s="247"/>
      <c r="O1243" s="247"/>
      <c r="P1243" s="247"/>
      <c r="Q1243" s="247">
        <f>Q1242</f>
        <v>12</v>
      </c>
      <c r="R1243" s="247"/>
      <c r="S1243" s="247"/>
      <c r="T1243" s="247"/>
      <c r="U1243" s="247"/>
      <c r="V1243" s="247"/>
      <c r="W1243" s="247"/>
      <c r="X1243" s="247"/>
      <c r="Y1243" s="247"/>
      <c r="Z1243" s="247"/>
      <c r="AA1243" s="247"/>
      <c r="AB1243" s="247"/>
      <c r="AC1243" s="247"/>
      <c r="AD1243" s="247"/>
      <c r="AE1243" s="354">
        <f>AE1242</f>
        <v>0</v>
      </c>
      <c r="AF1243" s="354">
        <f t="shared" ref="AF1243:AR1243" si="3513">AF1242</f>
        <v>0</v>
      </c>
      <c r="AG1243" s="354">
        <f t="shared" si="3513"/>
        <v>0</v>
      </c>
      <c r="AH1243" s="354">
        <f t="shared" si="3513"/>
        <v>0</v>
      </c>
      <c r="AI1243" s="354">
        <f t="shared" si="3513"/>
        <v>0</v>
      </c>
      <c r="AJ1243" s="354">
        <f t="shared" si="3513"/>
        <v>0</v>
      </c>
      <c r="AK1243" s="354">
        <f t="shared" si="3513"/>
        <v>0</v>
      </c>
      <c r="AL1243" s="354">
        <f t="shared" si="3513"/>
        <v>0</v>
      </c>
      <c r="AM1243" s="354">
        <f t="shared" si="3513"/>
        <v>0</v>
      </c>
      <c r="AN1243" s="354">
        <f t="shared" si="3513"/>
        <v>0</v>
      </c>
      <c r="AO1243" s="354">
        <f t="shared" si="3513"/>
        <v>0</v>
      </c>
      <c r="AP1243" s="354">
        <f t="shared" si="3513"/>
        <v>0</v>
      </c>
      <c r="AQ1243" s="354">
        <f t="shared" si="3513"/>
        <v>0</v>
      </c>
      <c r="AR1243" s="354">
        <f t="shared" si="3513"/>
        <v>0</v>
      </c>
      <c r="AS1243" s="258"/>
    </row>
    <row r="1244" spans="1:46" hidden="1" outlineLevel="1">
      <c r="A1244" s="456"/>
      <c r="B1244" s="246"/>
      <c r="C1244" s="243"/>
      <c r="D1244" s="243"/>
      <c r="E1244" s="243"/>
      <c r="F1244" s="243"/>
      <c r="G1244" s="243"/>
      <c r="H1244" s="243"/>
      <c r="I1244" s="243"/>
      <c r="J1244" s="243"/>
      <c r="K1244" s="243"/>
      <c r="L1244" s="243"/>
      <c r="M1244" s="243"/>
      <c r="N1244" s="243"/>
      <c r="O1244" s="243"/>
      <c r="P1244" s="243"/>
      <c r="Q1244" s="243"/>
      <c r="R1244" s="243"/>
      <c r="S1244" s="243"/>
      <c r="T1244" s="243"/>
      <c r="U1244" s="243"/>
      <c r="V1244" s="243"/>
      <c r="W1244" s="243"/>
      <c r="X1244" s="243"/>
      <c r="Y1244" s="243"/>
      <c r="Z1244" s="243"/>
      <c r="AA1244" s="243"/>
      <c r="AB1244" s="243"/>
      <c r="AC1244" s="243"/>
      <c r="AD1244" s="243"/>
      <c r="AE1244" s="365"/>
      <c r="AF1244" s="368"/>
      <c r="AG1244" s="368"/>
      <c r="AH1244" s="368"/>
      <c r="AI1244" s="368"/>
      <c r="AJ1244" s="368"/>
      <c r="AK1244" s="368"/>
      <c r="AL1244" s="368"/>
      <c r="AM1244" s="368"/>
      <c r="AN1244" s="368"/>
      <c r="AO1244" s="368"/>
      <c r="AP1244" s="368"/>
      <c r="AQ1244" s="368"/>
      <c r="AR1244" s="368"/>
      <c r="AS1244" s="258"/>
    </row>
    <row r="1245" spans="1:46" hidden="1" outlineLevel="1">
      <c r="A1245" s="456">
        <v>18</v>
      </c>
      <c r="B1245" s="371" t="s">
        <v>104</v>
      </c>
      <c r="C1245" s="243" t="s">
        <v>22</v>
      </c>
      <c r="D1245" s="247"/>
      <c r="E1245" s="247"/>
      <c r="F1245" s="247"/>
      <c r="G1245" s="247"/>
      <c r="H1245" s="247"/>
      <c r="I1245" s="247"/>
      <c r="J1245" s="247"/>
      <c r="K1245" s="247"/>
      <c r="L1245" s="247"/>
      <c r="M1245" s="247"/>
      <c r="N1245" s="247"/>
      <c r="O1245" s="247"/>
      <c r="P1245" s="247"/>
      <c r="Q1245" s="247">
        <v>12</v>
      </c>
      <c r="R1245" s="247"/>
      <c r="S1245" s="247"/>
      <c r="T1245" s="247"/>
      <c r="U1245" s="247"/>
      <c r="V1245" s="247"/>
      <c r="W1245" s="247"/>
      <c r="X1245" s="247"/>
      <c r="Y1245" s="247"/>
      <c r="Z1245" s="247"/>
      <c r="AA1245" s="247"/>
      <c r="AB1245" s="247"/>
      <c r="AC1245" s="247"/>
      <c r="AD1245" s="247"/>
      <c r="AE1245" s="369"/>
      <c r="AF1245" s="353"/>
      <c r="AG1245" s="353"/>
      <c r="AH1245" s="353"/>
      <c r="AI1245" s="353"/>
      <c r="AJ1245" s="353"/>
      <c r="AK1245" s="353"/>
      <c r="AL1245" s="358"/>
      <c r="AM1245" s="358"/>
      <c r="AN1245" s="358"/>
      <c r="AO1245" s="358"/>
      <c r="AP1245" s="358"/>
      <c r="AQ1245" s="358"/>
      <c r="AR1245" s="358"/>
      <c r="AS1245" s="248">
        <f>SUM(AE1245:AR1245)</f>
        <v>0</v>
      </c>
    </row>
    <row r="1246" spans="1:46" hidden="1" outlineLevel="1">
      <c r="A1246" s="456"/>
      <c r="B1246" s="246" t="s">
        <v>961</v>
      </c>
      <c r="C1246" s="243" t="s">
        <v>145</v>
      </c>
      <c r="D1246" s="247"/>
      <c r="E1246" s="247"/>
      <c r="F1246" s="247"/>
      <c r="G1246" s="247"/>
      <c r="H1246" s="247"/>
      <c r="I1246" s="247"/>
      <c r="J1246" s="247"/>
      <c r="K1246" s="247"/>
      <c r="L1246" s="247"/>
      <c r="M1246" s="247"/>
      <c r="N1246" s="247"/>
      <c r="O1246" s="247"/>
      <c r="P1246" s="247"/>
      <c r="Q1246" s="247">
        <f>Q1245</f>
        <v>12</v>
      </c>
      <c r="R1246" s="247"/>
      <c r="S1246" s="247"/>
      <c r="T1246" s="247"/>
      <c r="U1246" s="247"/>
      <c r="V1246" s="247"/>
      <c r="W1246" s="247"/>
      <c r="X1246" s="247"/>
      <c r="Y1246" s="247"/>
      <c r="Z1246" s="247"/>
      <c r="AA1246" s="247"/>
      <c r="AB1246" s="247"/>
      <c r="AC1246" s="247"/>
      <c r="AD1246" s="247"/>
      <c r="AE1246" s="354">
        <f>AE1245</f>
        <v>0</v>
      </c>
      <c r="AF1246" s="354">
        <f t="shared" ref="AF1246:AR1246" si="3514">AF1245</f>
        <v>0</v>
      </c>
      <c r="AG1246" s="354">
        <f t="shared" si="3514"/>
        <v>0</v>
      </c>
      <c r="AH1246" s="354">
        <f t="shared" si="3514"/>
        <v>0</v>
      </c>
      <c r="AI1246" s="354">
        <f t="shared" si="3514"/>
        <v>0</v>
      </c>
      <c r="AJ1246" s="354">
        <f t="shared" si="3514"/>
        <v>0</v>
      </c>
      <c r="AK1246" s="354">
        <f t="shared" si="3514"/>
        <v>0</v>
      </c>
      <c r="AL1246" s="354">
        <f t="shared" si="3514"/>
        <v>0</v>
      </c>
      <c r="AM1246" s="354">
        <f t="shared" si="3514"/>
        <v>0</v>
      </c>
      <c r="AN1246" s="354">
        <f t="shared" si="3514"/>
        <v>0</v>
      </c>
      <c r="AO1246" s="354">
        <f t="shared" si="3514"/>
        <v>0</v>
      </c>
      <c r="AP1246" s="354">
        <f t="shared" si="3514"/>
        <v>0</v>
      </c>
      <c r="AQ1246" s="354">
        <f t="shared" si="3514"/>
        <v>0</v>
      </c>
      <c r="AR1246" s="354">
        <f t="shared" si="3514"/>
        <v>0</v>
      </c>
      <c r="AS1246" s="258"/>
    </row>
    <row r="1247" spans="1:46" hidden="1" outlineLevel="1">
      <c r="A1247" s="456"/>
      <c r="B1247" s="273"/>
      <c r="C1247" s="243"/>
      <c r="D1247" s="243"/>
      <c r="E1247" s="243"/>
      <c r="F1247" s="243"/>
      <c r="G1247" s="243"/>
      <c r="H1247" s="243"/>
      <c r="I1247" s="243"/>
      <c r="J1247" s="243"/>
      <c r="K1247" s="243"/>
      <c r="L1247" s="243"/>
      <c r="M1247" s="243"/>
      <c r="N1247" s="243"/>
      <c r="O1247" s="243"/>
      <c r="P1247" s="243"/>
      <c r="Q1247" s="243"/>
      <c r="R1247" s="243"/>
      <c r="S1247" s="243"/>
      <c r="T1247" s="243"/>
      <c r="U1247" s="243"/>
      <c r="V1247" s="243"/>
      <c r="W1247" s="243"/>
      <c r="X1247" s="243"/>
      <c r="Y1247" s="243"/>
      <c r="Z1247" s="243"/>
      <c r="AA1247" s="243"/>
      <c r="AB1247" s="243"/>
      <c r="AC1247" s="243"/>
      <c r="AD1247" s="243"/>
      <c r="AE1247" s="366"/>
      <c r="AF1247" s="367"/>
      <c r="AG1247" s="367"/>
      <c r="AH1247" s="367"/>
      <c r="AI1247" s="367"/>
      <c r="AJ1247" s="367"/>
      <c r="AK1247" s="367"/>
      <c r="AL1247" s="367"/>
      <c r="AM1247" s="367"/>
      <c r="AN1247" s="367"/>
      <c r="AO1247" s="367"/>
      <c r="AP1247" s="367"/>
      <c r="AQ1247" s="367"/>
      <c r="AR1247" s="367"/>
      <c r="AS1247" s="249"/>
    </row>
    <row r="1248" spans="1:46" hidden="1" outlineLevel="1">
      <c r="A1248" s="456">
        <v>19</v>
      </c>
      <c r="B1248" s="371" t="s">
        <v>106</v>
      </c>
      <c r="C1248" s="243" t="s">
        <v>22</v>
      </c>
      <c r="D1248" s="247"/>
      <c r="E1248" s="247"/>
      <c r="F1248" s="247"/>
      <c r="G1248" s="247"/>
      <c r="H1248" s="247"/>
      <c r="I1248" s="247"/>
      <c r="J1248" s="247"/>
      <c r="K1248" s="247"/>
      <c r="L1248" s="247"/>
      <c r="M1248" s="247"/>
      <c r="N1248" s="247"/>
      <c r="O1248" s="247"/>
      <c r="P1248" s="247"/>
      <c r="Q1248" s="247">
        <v>12</v>
      </c>
      <c r="R1248" s="247"/>
      <c r="S1248" s="247"/>
      <c r="T1248" s="247"/>
      <c r="U1248" s="247"/>
      <c r="V1248" s="247"/>
      <c r="W1248" s="247"/>
      <c r="X1248" s="247"/>
      <c r="Y1248" s="247"/>
      <c r="Z1248" s="247"/>
      <c r="AA1248" s="247"/>
      <c r="AB1248" s="247"/>
      <c r="AC1248" s="247"/>
      <c r="AD1248" s="247"/>
      <c r="AE1248" s="369"/>
      <c r="AF1248" s="353"/>
      <c r="AG1248" s="353"/>
      <c r="AH1248" s="353"/>
      <c r="AI1248" s="353"/>
      <c r="AJ1248" s="353"/>
      <c r="AK1248" s="353"/>
      <c r="AL1248" s="358"/>
      <c r="AM1248" s="358"/>
      <c r="AN1248" s="358"/>
      <c r="AO1248" s="358"/>
      <c r="AP1248" s="358"/>
      <c r="AQ1248" s="358"/>
      <c r="AR1248" s="358"/>
      <c r="AS1248" s="248">
        <f>SUM(AE1248:AR1248)</f>
        <v>0</v>
      </c>
    </row>
    <row r="1249" spans="1:45" hidden="1" outlineLevel="1">
      <c r="A1249" s="456"/>
      <c r="B1249" s="246" t="s">
        <v>961</v>
      </c>
      <c r="C1249" s="243" t="s">
        <v>145</v>
      </c>
      <c r="D1249" s="247"/>
      <c r="E1249" s="247"/>
      <c r="F1249" s="247"/>
      <c r="G1249" s="247"/>
      <c r="H1249" s="247"/>
      <c r="I1249" s="247"/>
      <c r="J1249" s="247"/>
      <c r="K1249" s="247"/>
      <c r="L1249" s="247"/>
      <c r="M1249" s="247"/>
      <c r="N1249" s="247"/>
      <c r="O1249" s="247"/>
      <c r="P1249" s="247"/>
      <c r="Q1249" s="247">
        <f>Q1248</f>
        <v>12</v>
      </c>
      <c r="R1249" s="247"/>
      <c r="S1249" s="247"/>
      <c r="T1249" s="247"/>
      <c r="U1249" s="247"/>
      <c r="V1249" s="247"/>
      <c r="W1249" s="247"/>
      <c r="X1249" s="247"/>
      <c r="Y1249" s="247"/>
      <c r="Z1249" s="247"/>
      <c r="AA1249" s="247"/>
      <c r="AB1249" s="247"/>
      <c r="AC1249" s="247"/>
      <c r="AD1249" s="247"/>
      <c r="AE1249" s="354">
        <f>AE1248</f>
        <v>0</v>
      </c>
      <c r="AF1249" s="354">
        <f t="shared" ref="AF1249:AR1249" si="3515">AF1248</f>
        <v>0</v>
      </c>
      <c r="AG1249" s="354">
        <f t="shared" si="3515"/>
        <v>0</v>
      </c>
      <c r="AH1249" s="354">
        <f t="shared" si="3515"/>
        <v>0</v>
      </c>
      <c r="AI1249" s="354">
        <f t="shared" si="3515"/>
        <v>0</v>
      </c>
      <c r="AJ1249" s="354">
        <f t="shared" si="3515"/>
        <v>0</v>
      </c>
      <c r="AK1249" s="354">
        <f t="shared" si="3515"/>
        <v>0</v>
      </c>
      <c r="AL1249" s="354">
        <f t="shared" si="3515"/>
        <v>0</v>
      </c>
      <c r="AM1249" s="354">
        <f t="shared" si="3515"/>
        <v>0</v>
      </c>
      <c r="AN1249" s="354">
        <f t="shared" si="3515"/>
        <v>0</v>
      </c>
      <c r="AO1249" s="354">
        <f t="shared" si="3515"/>
        <v>0</v>
      </c>
      <c r="AP1249" s="354">
        <f t="shared" si="3515"/>
        <v>0</v>
      </c>
      <c r="AQ1249" s="354">
        <f t="shared" si="3515"/>
        <v>0</v>
      </c>
      <c r="AR1249" s="354">
        <f t="shared" si="3515"/>
        <v>0</v>
      </c>
      <c r="AS1249" s="249"/>
    </row>
    <row r="1250" spans="1:45" hidden="1" outlineLevel="1">
      <c r="A1250" s="456"/>
      <c r="B1250" s="273"/>
      <c r="C1250" s="243"/>
      <c r="D1250" s="243"/>
      <c r="E1250" s="243"/>
      <c r="F1250" s="243"/>
      <c r="G1250" s="243"/>
      <c r="H1250" s="243"/>
      <c r="I1250" s="243"/>
      <c r="J1250" s="243"/>
      <c r="K1250" s="243"/>
      <c r="L1250" s="243"/>
      <c r="M1250" s="243"/>
      <c r="N1250" s="243"/>
      <c r="O1250" s="243"/>
      <c r="P1250" s="243"/>
      <c r="Q1250" s="243"/>
      <c r="R1250" s="243"/>
      <c r="S1250" s="243"/>
      <c r="T1250" s="243"/>
      <c r="U1250" s="243"/>
      <c r="V1250" s="243"/>
      <c r="W1250" s="243"/>
      <c r="X1250" s="243"/>
      <c r="Y1250" s="243"/>
      <c r="Z1250" s="243"/>
      <c r="AA1250" s="243"/>
      <c r="AB1250" s="243"/>
      <c r="AC1250" s="243"/>
      <c r="AD1250" s="243"/>
      <c r="AE1250" s="355"/>
      <c r="AF1250" s="355"/>
      <c r="AG1250" s="355"/>
      <c r="AH1250" s="355"/>
      <c r="AI1250" s="355"/>
      <c r="AJ1250" s="355"/>
      <c r="AK1250" s="355"/>
      <c r="AL1250" s="355"/>
      <c r="AM1250" s="355"/>
      <c r="AN1250" s="355"/>
      <c r="AO1250" s="355"/>
      <c r="AP1250" s="355"/>
      <c r="AQ1250" s="355"/>
      <c r="AR1250" s="355"/>
      <c r="AS1250" s="258"/>
    </row>
    <row r="1251" spans="1:45" hidden="1" outlineLevel="1">
      <c r="A1251" s="456">
        <v>20</v>
      </c>
      <c r="B1251" s="371" t="s">
        <v>105</v>
      </c>
      <c r="C1251" s="243" t="s">
        <v>22</v>
      </c>
      <c r="D1251" s="247"/>
      <c r="E1251" s="247"/>
      <c r="F1251" s="247"/>
      <c r="G1251" s="247"/>
      <c r="H1251" s="247"/>
      <c r="I1251" s="247"/>
      <c r="J1251" s="247"/>
      <c r="K1251" s="247"/>
      <c r="L1251" s="247"/>
      <c r="M1251" s="247"/>
      <c r="N1251" s="247"/>
      <c r="O1251" s="247"/>
      <c r="P1251" s="247"/>
      <c r="Q1251" s="247">
        <v>12</v>
      </c>
      <c r="R1251" s="247"/>
      <c r="S1251" s="247"/>
      <c r="T1251" s="247"/>
      <c r="U1251" s="247"/>
      <c r="V1251" s="247"/>
      <c r="W1251" s="247"/>
      <c r="X1251" s="247"/>
      <c r="Y1251" s="247"/>
      <c r="Z1251" s="247"/>
      <c r="AA1251" s="247"/>
      <c r="AB1251" s="247"/>
      <c r="AC1251" s="247"/>
      <c r="AD1251" s="247"/>
      <c r="AE1251" s="369"/>
      <c r="AF1251" s="353"/>
      <c r="AG1251" s="353"/>
      <c r="AH1251" s="353"/>
      <c r="AI1251" s="353"/>
      <c r="AJ1251" s="353"/>
      <c r="AK1251" s="353"/>
      <c r="AL1251" s="358"/>
      <c r="AM1251" s="358"/>
      <c r="AN1251" s="358"/>
      <c r="AO1251" s="358"/>
      <c r="AP1251" s="358"/>
      <c r="AQ1251" s="358"/>
      <c r="AR1251" s="358"/>
      <c r="AS1251" s="248">
        <f>SUM(AE1251:AR1251)</f>
        <v>0</v>
      </c>
    </row>
    <row r="1252" spans="1:45" hidden="1" outlineLevel="1">
      <c r="A1252" s="456"/>
      <c r="B1252" s="246" t="s">
        <v>961</v>
      </c>
      <c r="C1252" s="243" t="s">
        <v>145</v>
      </c>
      <c r="D1252" s="247"/>
      <c r="E1252" s="247"/>
      <c r="F1252" s="247"/>
      <c r="G1252" s="247"/>
      <c r="H1252" s="247"/>
      <c r="I1252" s="247"/>
      <c r="J1252" s="247"/>
      <c r="K1252" s="247"/>
      <c r="L1252" s="247"/>
      <c r="M1252" s="247"/>
      <c r="N1252" s="247"/>
      <c r="O1252" s="247"/>
      <c r="P1252" s="247"/>
      <c r="Q1252" s="247">
        <f>Q1251</f>
        <v>12</v>
      </c>
      <c r="R1252" s="247"/>
      <c r="S1252" s="247"/>
      <c r="T1252" s="247"/>
      <c r="U1252" s="247"/>
      <c r="V1252" s="247"/>
      <c r="W1252" s="247"/>
      <c r="X1252" s="247"/>
      <c r="Y1252" s="247"/>
      <c r="Z1252" s="247"/>
      <c r="AA1252" s="247"/>
      <c r="AB1252" s="247"/>
      <c r="AC1252" s="247"/>
      <c r="AD1252" s="247"/>
      <c r="AE1252" s="354">
        <f t="shared" ref="AE1252:AR1252" si="3516">AE1251</f>
        <v>0</v>
      </c>
      <c r="AF1252" s="354">
        <f t="shared" si="3516"/>
        <v>0</v>
      </c>
      <c r="AG1252" s="354">
        <f t="shared" si="3516"/>
        <v>0</v>
      </c>
      <c r="AH1252" s="354">
        <f t="shared" si="3516"/>
        <v>0</v>
      </c>
      <c r="AI1252" s="354">
        <f t="shared" si="3516"/>
        <v>0</v>
      </c>
      <c r="AJ1252" s="354">
        <f t="shared" si="3516"/>
        <v>0</v>
      </c>
      <c r="AK1252" s="354">
        <f t="shared" si="3516"/>
        <v>0</v>
      </c>
      <c r="AL1252" s="354">
        <f t="shared" si="3516"/>
        <v>0</v>
      </c>
      <c r="AM1252" s="354">
        <f t="shared" si="3516"/>
        <v>0</v>
      </c>
      <c r="AN1252" s="354">
        <f t="shared" si="3516"/>
        <v>0</v>
      </c>
      <c r="AO1252" s="354">
        <f t="shared" si="3516"/>
        <v>0</v>
      </c>
      <c r="AP1252" s="354">
        <f t="shared" si="3516"/>
        <v>0</v>
      </c>
      <c r="AQ1252" s="354">
        <f t="shared" si="3516"/>
        <v>0</v>
      </c>
      <c r="AR1252" s="354">
        <f t="shared" si="3516"/>
        <v>0</v>
      </c>
      <c r="AS1252" s="258"/>
    </row>
    <row r="1253" spans="1:45" ht="15.75" hidden="1" outlineLevel="1">
      <c r="A1253" s="456"/>
      <c r="B1253" s="274"/>
      <c r="C1253" s="252"/>
      <c r="D1253" s="243"/>
      <c r="E1253" s="243"/>
      <c r="F1253" s="243"/>
      <c r="G1253" s="243"/>
      <c r="H1253" s="243"/>
      <c r="I1253" s="243"/>
      <c r="J1253" s="243"/>
      <c r="K1253" s="243"/>
      <c r="L1253" s="243"/>
      <c r="M1253" s="243"/>
      <c r="N1253" s="243"/>
      <c r="O1253" s="243"/>
      <c r="P1253" s="243"/>
      <c r="Q1253" s="252"/>
      <c r="R1253" s="243"/>
      <c r="S1253" s="243"/>
      <c r="T1253" s="243"/>
      <c r="U1253" s="243"/>
      <c r="V1253" s="243"/>
      <c r="W1253" s="243"/>
      <c r="X1253" s="243"/>
      <c r="Y1253" s="243"/>
      <c r="Z1253" s="243"/>
      <c r="AA1253" s="243"/>
      <c r="AB1253" s="243"/>
      <c r="AC1253" s="243"/>
      <c r="AD1253" s="243"/>
      <c r="AE1253" s="355"/>
      <c r="AF1253" s="355"/>
      <c r="AG1253" s="355"/>
      <c r="AH1253" s="355"/>
      <c r="AI1253" s="355"/>
      <c r="AJ1253" s="355"/>
      <c r="AK1253" s="355"/>
      <c r="AL1253" s="355"/>
      <c r="AM1253" s="355"/>
      <c r="AN1253" s="355"/>
      <c r="AO1253" s="355"/>
      <c r="AP1253" s="355"/>
      <c r="AQ1253" s="355"/>
      <c r="AR1253" s="355"/>
      <c r="AS1253" s="258"/>
    </row>
    <row r="1254" spans="1:45" ht="15.75" hidden="1" outlineLevel="1">
      <c r="A1254" s="456"/>
      <c r="B1254" s="446" t="s">
        <v>464</v>
      </c>
      <c r="C1254" s="243"/>
      <c r="D1254" s="243"/>
      <c r="E1254" s="243"/>
      <c r="F1254" s="243"/>
      <c r="G1254" s="243"/>
      <c r="H1254" s="243"/>
      <c r="I1254" s="243"/>
      <c r="J1254" s="243"/>
      <c r="K1254" s="243"/>
      <c r="L1254" s="243"/>
      <c r="M1254" s="243"/>
      <c r="N1254" s="243"/>
      <c r="O1254" s="243"/>
      <c r="P1254" s="243"/>
      <c r="Q1254" s="243"/>
      <c r="R1254" s="243"/>
      <c r="S1254" s="243"/>
      <c r="T1254" s="243"/>
      <c r="U1254" s="243"/>
      <c r="V1254" s="243"/>
      <c r="W1254" s="243"/>
      <c r="X1254" s="243"/>
      <c r="Y1254" s="243"/>
      <c r="Z1254" s="243"/>
      <c r="AA1254" s="243"/>
      <c r="AB1254" s="243"/>
      <c r="AC1254" s="243"/>
      <c r="AD1254" s="243"/>
      <c r="AE1254" s="365"/>
      <c r="AF1254" s="368"/>
      <c r="AG1254" s="368"/>
      <c r="AH1254" s="368"/>
      <c r="AI1254" s="368"/>
      <c r="AJ1254" s="368"/>
      <c r="AK1254" s="368"/>
      <c r="AL1254" s="368"/>
      <c r="AM1254" s="368"/>
      <c r="AN1254" s="368"/>
      <c r="AO1254" s="368"/>
      <c r="AP1254" s="368"/>
      <c r="AQ1254" s="368"/>
      <c r="AR1254" s="368"/>
      <c r="AS1254" s="258"/>
    </row>
    <row r="1255" spans="1:45" ht="15.75" hidden="1" outlineLevel="1">
      <c r="A1255" s="456"/>
      <c r="B1255" s="435" t="s">
        <v>460</v>
      </c>
      <c r="C1255" s="243"/>
      <c r="D1255" s="243"/>
      <c r="E1255" s="243"/>
      <c r="F1255" s="243"/>
      <c r="G1255" s="243"/>
      <c r="H1255" s="243"/>
      <c r="I1255" s="243"/>
      <c r="J1255" s="243"/>
      <c r="K1255" s="243"/>
      <c r="L1255" s="243"/>
      <c r="M1255" s="243"/>
      <c r="N1255" s="243"/>
      <c r="O1255" s="243"/>
      <c r="P1255" s="243"/>
      <c r="Q1255" s="243"/>
      <c r="R1255" s="243"/>
      <c r="S1255" s="243"/>
      <c r="T1255" s="243"/>
      <c r="U1255" s="243"/>
      <c r="V1255" s="243"/>
      <c r="W1255" s="243"/>
      <c r="X1255" s="243"/>
      <c r="Y1255" s="243"/>
      <c r="Z1255" s="243"/>
      <c r="AA1255" s="243"/>
      <c r="AB1255" s="243"/>
      <c r="AC1255" s="243"/>
      <c r="AD1255" s="243"/>
      <c r="AE1255" s="365"/>
      <c r="AF1255" s="368"/>
      <c r="AG1255" s="368"/>
      <c r="AH1255" s="368"/>
      <c r="AI1255" s="368"/>
      <c r="AJ1255" s="368"/>
      <c r="AK1255" s="368"/>
      <c r="AL1255" s="368"/>
      <c r="AM1255" s="368"/>
      <c r="AN1255" s="368"/>
      <c r="AO1255" s="368"/>
      <c r="AP1255" s="368"/>
      <c r="AQ1255" s="368"/>
      <c r="AR1255" s="368"/>
      <c r="AS1255" s="258"/>
    </row>
    <row r="1256" spans="1:45" ht="15" hidden="1" customHeight="1" outlineLevel="1">
      <c r="A1256" s="456">
        <v>21</v>
      </c>
      <c r="B1256" s="371" t="s">
        <v>996</v>
      </c>
      <c r="C1256" s="243" t="s">
        <v>22</v>
      </c>
      <c r="D1256" s="247"/>
      <c r="E1256" s="247"/>
      <c r="F1256" s="247"/>
      <c r="G1256" s="247"/>
      <c r="H1256" s="247"/>
      <c r="I1256" s="247"/>
      <c r="J1256" s="247"/>
      <c r="K1256" s="247"/>
      <c r="L1256" s="247"/>
      <c r="M1256" s="247"/>
      <c r="N1256" s="247"/>
      <c r="O1256" s="247"/>
      <c r="P1256" s="247"/>
      <c r="Q1256" s="243"/>
      <c r="R1256" s="247"/>
      <c r="S1256" s="247"/>
      <c r="T1256" s="247"/>
      <c r="U1256" s="247"/>
      <c r="V1256" s="247"/>
      <c r="W1256" s="247"/>
      <c r="X1256" s="247"/>
      <c r="Y1256" s="247"/>
      <c r="Z1256" s="247"/>
      <c r="AA1256" s="247"/>
      <c r="AB1256" s="247"/>
      <c r="AC1256" s="247"/>
      <c r="AD1256" s="247"/>
      <c r="AE1256" s="353"/>
      <c r="AF1256" s="353"/>
      <c r="AG1256" s="353"/>
      <c r="AH1256" s="353"/>
      <c r="AI1256" s="353"/>
      <c r="AJ1256" s="353"/>
      <c r="AK1256" s="353"/>
      <c r="AL1256" s="353"/>
      <c r="AM1256" s="353"/>
      <c r="AN1256" s="353"/>
      <c r="AO1256" s="353"/>
      <c r="AP1256" s="353"/>
      <c r="AQ1256" s="353"/>
      <c r="AR1256" s="353"/>
      <c r="AS1256" s="248">
        <f>SUM(AE1256:AR1256)</f>
        <v>0</v>
      </c>
    </row>
    <row r="1257" spans="1:45" ht="15" hidden="1" customHeight="1" outlineLevel="1">
      <c r="A1257" s="456"/>
      <c r="B1257" s="246" t="s">
        <v>961</v>
      </c>
      <c r="C1257" s="243" t="s">
        <v>145</v>
      </c>
      <c r="D1257" s="247"/>
      <c r="E1257" s="247"/>
      <c r="F1257" s="247"/>
      <c r="G1257" s="247"/>
      <c r="H1257" s="247"/>
      <c r="I1257" s="247"/>
      <c r="J1257" s="247"/>
      <c r="K1257" s="247"/>
      <c r="L1257" s="247"/>
      <c r="M1257" s="247"/>
      <c r="N1257" s="247"/>
      <c r="O1257" s="247"/>
      <c r="P1257" s="247"/>
      <c r="Q1257" s="243"/>
      <c r="R1257" s="247"/>
      <c r="S1257" s="247"/>
      <c r="T1257" s="247"/>
      <c r="U1257" s="247"/>
      <c r="V1257" s="247"/>
      <c r="W1257" s="247"/>
      <c r="X1257" s="247"/>
      <c r="Y1257" s="247"/>
      <c r="Z1257" s="247"/>
      <c r="AA1257" s="247"/>
      <c r="AB1257" s="247"/>
      <c r="AC1257" s="247"/>
      <c r="AD1257" s="247"/>
      <c r="AE1257" s="354">
        <f>AE1256</f>
        <v>0</v>
      </c>
      <c r="AF1257" s="354">
        <f t="shared" ref="AF1257:AR1257" si="3517">AF1256</f>
        <v>0</v>
      </c>
      <c r="AG1257" s="354">
        <f t="shared" si="3517"/>
        <v>0</v>
      </c>
      <c r="AH1257" s="354">
        <f t="shared" si="3517"/>
        <v>0</v>
      </c>
      <c r="AI1257" s="354">
        <f t="shared" si="3517"/>
        <v>0</v>
      </c>
      <c r="AJ1257" s="354">
        <f t="shared" si="3517"/>
        <v>0</v>
      </c>
      <c r="AK1257" s="354">
        <f t="shared" si="3517"/>
        <v>0</v>
      </c>
      <c r="AL1257" s="354">
        <f t="shared" si="3517"/>
        <v>0</v>
      </c>
      <c r="AM1257" s="354">
        <f t="shared" si="3517"/>
        <v>0</v>
      </c>
      <c r="AN1257" s="354">
        <f t="shared" si="3517"/>
        <v>0</v>
      </c>
      <c r="AO1257" s="354">
        <f t="shared" si="3517"/>
        <v>0</v>
      </c>
      <c r="AP1257" s="354">
        <f t="shared" si="3517"/>
        <v>0</v>
      </c>
      <c r="AQ1257" s="354">
        <f t="shared" si="3517"/>
        <v>0</v>
      </c>
      <c r="AR1257" s="354">
        <f t="shared" si="3517"/>
        <v>0</v>
      </c>
      <c r="AS1257" s="258"/>
    </row>
    <row r="1258" spans="1:45" ht="15" hidden="1" customHeight="1" outlineLevel="1">
      <c r="A1258" s="456"/>
      <c r="B1258" s="246"/>
      <c r="C1258" s="243"/>
      <c r="D1258" s="243"/>
      <c r="E1258" s="243"/>
      <c r="F1258" s="243"/>
      <c r="G1258" s="243"/>
      <c r="H1258" s="243"/>
      <c r="I1258" s="243"/>
      <c r="J1258" s="243"/>
      <c r="K1258" s="243"/>
      <c r="L1258" s="243"/>
      <c r="M1258" s="243"/>
      <c r="N1258" s="243"/>
      <c r="O1258" s="243"/>
      <c r="P1258" s="243"/>
      <c r="Q1258" s="243"/>
      <c r="R1258" s="243"/>
      <c r="S1258" s="243"/>
      <c r="T1258" s="243"/>
      <c r="U1258" s="243"/>
      <c r="V1258" s="243"/>
      <c r="W1258" s="243"/>
      <c r="X1258" s="243"/>
      <c r="Y1258" s="243"/>
      <c r="Z1258" s="243"/>
      <c r="AA1258" s="243"/>
      <c r="AB1258" s="243"/>
      <c r="AC1258" s="243"/>
      <c r="AD1258" s="243"/>
      <c r="AE1258" s="365"/>
      <c r="AF1258" s="368"/>
      <c r="AG1258" s="368"/>
      <c r="AH1258" s="368"/>
      <c r="AI1258" s="368"/>
      <c r="AJ1258" s="368"/>
      <c r="AK1258" s="368"/>
      <c r="AL1258" s="368"/>
      <c r="AM1258" s="368"/>
      <c r="AN1258" s="368"/>
      <c r="AO1258" s="368"/>
      <c r="AP1258" s="368"/>
      <c r="AQ1258" s="368"/>
      <c r="AR1258" s="368"/>
      <c r="AS1258" s="258"/>
    </row>
    <row r="1259" spans="1:45" ht="15" hidden="1" customHeight="1" outlineLevel="1">
      <c r="A1259" s="456">
        <v>22</v>
      </c>
      <c r="B1259" s="371" t="s">
        <v>997</v>
      </c>
      <c r="C1259" s="243" t="s">
        <v>22</v>
      </c>
      <c r="D1259" s="247"/>
      <c r="E1259" s="247"/>
      <c r="F1259" s="247"/>
      <c r="G1259" s="247"/>
      <c r="H1259" s="247"/>
      <c r="I1259" s="247"/>
      <c r="J1259" s="247"/>
      <c r="K1259" s="247"/>
      <c r="L1259" s="247"/>
      <c r="M1259" s="247"/>
      <c r="N1259" s="247"/>
      <c r="O1259" s="247"/>
      <c r="P1259" s="247"/>
      <c r="Q1259" s="243"/>
      <c r="R1259" s="247"/>
      <c r="S1259" s="247"/>
      <c r="T1259" s="247"/>
      <c r="U1259" s="247"/>
      <c r="V1259" s="247"/>
      <c r="W1259" s="247"/>
      <c r="X1259" s="247"/>
      <c r="Y1259" s="247"/>
      <c r="Z1259" s="247"/>
      <c r="AA1259" s="247"/>
      <c r="AB1259" s="247"/>
      <c r="AC1259" s="247"/>
      <c r="AD1259" s="247"/>
      <c r="AE1259" s="353"/>
      <c r="AF1259" s="353"/>
      <c r="AG1259" s="353"/>
      <c r="AH1259" s="353"/>
      <c r="AI1259" s="353"/>
      <c r="AJ1259" s="353"/>
      <c r="AK1259" s="353"/>
      <c r="AL1259" s="353"/>
      <c r="AM1259" s="353"/>
      <c r="AN1259" s="353"/>
      <c r="AO1259" s="353"/>
      <c r="AP1259" s="353"/>
      <c r="AQ1259" s="353"/>
      <c r="AR1259" s="353"/>
      <c r="AS1259" s="248">
        <f>SUM(AE1259:AR1259)</f>
        <v>0</v>
      </c>
    </row>
    <row r="1260" spans="1:45" ht="15" hidden="1" customHeight="1" outlineLevel="1">
      <c r="A1260" s="456"/>
      <c r="B1260" s="246" t="s">
        <v>961</v>
      </c>
      <c r="C1260" s="243" t="s">
        <v>145</v>
      </c>
      <c r="D1260" s="247"/>
      <c r="E1260" s="247"/>
      <c r="F1260" s="247"/>
      <c r="G1260" s="247"/>
      <c r="H1260" s="247"/>
      <c r="I1260" s="247"/>
      <c r="J1260" s="247"/>
      <c r="K1260" s="247"/>
      <c r="L1260" s="247"/>
      <c r="M1260" s="247"/>
      <c r="N1260" s="247"/>
      <c r="O1260" s="247"/>
      <c r="P1260" s="247"/>
      <c r="Q1260" s="243"/>
      <c r="R1260" s="247"/>
      <c r="S1260" s="247"/>
      <c r="T1260" s="247"/>
      <c r="U1260" s="247"/>
      <c r="V1260" s="247"/>
      <c r="W1260" s="247"/>
      <c r="X1260" s="247"/>
      <c r="Y1260" s="247"/>
      <c r="Z1260" s="247"/>
      <c r="AA1260" s="247"/>
      <c r="AB1260" s="247"/>
      <c r="AC1260" s="247"/>
      <c r="AD1260" s="247"/>
      <c r="AE1260" s="354">
        <f>AE1259</f>
        <v>0</v>
      </c>
      <c r="AF1260" s="354">
        <f t="shared" ref="AF1260:AR1260" si="3518">AF1259</f>
        <v>0</v>
      </c>
      <c r="AG1260" s="354">
        <f t="shared" si="3518"/>
        <v>0</v>
      </c>
      <c r="AH1260" s="354">
        <f t="shared" si="3518"/>
        <v>0</v>
      </c>
      <c r="AI1260" s="354">
        <f t="shared" si="3518"/>
        <v>0</v>
      </c>
      <c r="AJ1260" s="354">
        <f t="shared" si="3518"/>
        <v>0</v>
      </c>
      <c r="AK1260" s="354">
        <f t="shared" si="3518"/>
        <v>0</v>
      </c>
      <c r="AL1260" s="354">
        <f t="shared" si="3518"/>
        <v>0</v>
      </c>
      <c r="AM1260" s="354">
        <f t="shared" si="3518"/>
        <v>0</v>
      </c>
      <c r="AN1260" s="354">
        <f t="shared" si="3518"/>
        <v>0</v>
      </c>
      <c r="AO1260" s="354">
        <f t="shared" si="3518"/>
        <v>0</v>
      </c>
      <c r="AP1260" s="354">
        <f t="shared" si="3518"/>
        <v>0</v>
      </c>
      <c r="AQ1260" s="354">
        <f t="shared" si="3518"/>
        <v>0</v>
      </c>
      <c r="AR1260" s="354">
        <f t="shared" si="3518"/>
        <v>0</v>
      </c>
      <c r="AS1260" s="258"/>
    </row>
    <row r="1261" spans="1:45" ht="15" hidden="1" customHeight="1" outlineLevel="1">
      <c r="A1261" s="456"/>
      <c r="B1261" s="246"/>
      <c r="C1261" s="243"/>
      <c r="D1261" s="243"/>
      <c r="E1261" s="243"/>
      <c r="F1261" s="243"/>
      <c r="G1261" s="243"/>
      <c r="H1261" s="243"/>
      <c r="I1261" s="243"/>
      <c r="J1261" s="243"/>
      <c r="K1261" s="243"/>
      <c r="L1261" s="243"/>
      <c r="M1261" s="243"/>
      <c r="N1261" s="243"/>
      <c r="O1261" s="243"/>
      <c r="P1261" s="243"/>
      <c r="Q1261" s="243"/>
      <c r="R1261" s="243"/>
      <c r="S1261" s="243"/>
      <c r="T1261" s="243"/>
      <c r="U1261" s="243"/>
      <c r="V1261" s="243"/>
      <c r="W1261" s="243"/>
      <c r="X1261" s="243"/>
      <c r="Y1261" s="243"/>
      <c r="Z1261" s="243"/>
      <c r="AA1261" s="243"/>
      <c r="AB1261" s="243"/>
      <c r="AC1261" s="243"/>
      <c r="AD1261" s="243"/>
      <c r="AE1261" s="365"/>
      <c r="AF1261" s="368"/>
      <c r="AG1261" s="368"/>
      <c r="AH1261" s="368"/>
      <c r="AI1261" s="368"/>
      <c r="AJ1261" s="368"/>
      <c r="AK1261" s="368"/>
      <c r="AL1261" s="368"/>
      <c r="AM1261" s="368"/>
      <c r="AN1261" s="368"/>
      <c r="AO1261" s="368"/>
      <c r="AP1261" s="368"/>
      <c r="AQ1261" s="368"/>
      <c r="AR1261" s="368"/>
      <c r="AS1261" s="258"/>
    </row>
    <row r="1262" spans="1:45" ht="15" hidden="1" customHeight="1" outlineLevel="1">
      <c r="A1262" s="456">
        <v>23</v>
      </c>
      <c r="B1262" s="371" t="s">
        <v>998</v>
      </c>
      <c r="C1262" s="243" t="s">
        <v>22</v>
      </c>
      <c r="D1262" s="247"/>
      <c r="E1262" s="247"/>
      <c r="F1262" s="247"/>
      <c r="G1262" s="247"/>
      <c r="H1262" s="247"/>
      <c r="I1262" s="247"/>
      <c r="J1262" s="247"/>
      <c r="K1262" s="247"/>
      <c r="L1262" s="247"/>
      <c r="M1262" s="247"/>
      <c r="N1262" s="247"/>
      <c r="O1262" s="247"/>
      <c r="P1262" s="247"/>
      <c r="Q1262" s="243"/>
      <c r="R1262" s="247"/>
      <c r="S1262" s="247"/>
      <c r="T1262" s="247"/>
      <c r="U1262" s="247"/>
      <c r="V1262" s="247"/>
      <c r="W1262" s="247"/>
      <c r="X1262" s="247"/>
      <c r="Y1262" s="247"/>
      <c r="Z1262" s="247"/>
      <c r="AA1262" s="247"/>
      <c r="AB1262" s="247"/>
      <c r="AC1262" s="247"/>
      <c r="AD1262" s="247"/>
      <c r="AE1262" s="353"/>
      <c r="AF1262" s="353"/>
      <c r="AG1262" s="353"/>
      <c r="AH1262" s="353"/>
      <c r="AI1262" s="353"/>
      <c r="AJ1262" s="353"/>
      <c r="AK1262" s="353"/>
      <c r="AL1262" s="353"/>
      <c r="AM1262" s="353"/>
      <c r="AN1262" s="353"/>
      <c r="AO1262" s="353"/>
      <c r="AP1262" s="353"/>
      <c r="AQ1262" s="353"/>
      <c r="AR1262" s="353"/>
      <c r="AS1262" s="248">
        <f>SUM(AE1262:AR1262)</f>
        <v>0</v>
      </c>
    </row>
    <row r="1263" spans="1:45" ht="15" hidden="1" customHeight="1" outlineLevel="1">
      <c r="A1263" s="456"/>
      <c r="B1263" s="246" t="s">
        <v>961</v>
      </c>
      <c r="C1263" s="243" t="s">
        <v>145</v>
      </c>
      <c r="D1263" s="247"/>
      <c r="E1263" s="247"/>
      <c r="F1263" s="247"/>
      <c r="G1263" s="247"/>
      <c r="H1263" s="247"/>
      <c r="I1263" s="247"/>
      <c r="J1263" s="247"/>
      <c r="K1263" s="247"/>
      <c r="L1263" s="247"/>
      <c r="M1263" s="247"/>
      <c r="N1263" s="247"/>
      <c r="O1263" s="247"/>
      <c r="P1263" s="247"/>
      <c r="Q1263" s="243"/>
      <c r="R1263" s="247"/>
      <c r="S1263" s="247"/>
      <c r="T1263" s="247"/>
      <c r="U1263" s="247"/>
      <c r="V1263" s="247"/>
      <c r="W1263" s="247"/>
      <c r="X1263" s="247"/>
      <c r="Y1263" s="247"/>
      <c r="Z1263" s="247"/>
      <c r="AA1263" s="247"/>
      <c r="AB1263" s="247"/>
      <c r="AC1263" s="247"/>
      <c r="AD1263" s="247"/>
      <c r="AE1263" s="354">
        <f>AE1262</f>
        <v>0</v>
      </c>
      <c r="AF1263" s="354">
        <f t="shared" ref="AF1263:AR1263" si="3519">AF1262</f>
        <v>0</v>
      </c>
      <c r="AG1263" s="354">
        <f t="shared" si="3519"/>
        <v>0</v>
      </c>
      <c r="AH1263" s="354">
        <f t="shared" si="3519"/>
        <v>0</v>
      </c>
      <c r="AI1263" s="354">
        <f t="shared" si="3519"/>
        <v>0</v>
      </c>
      <c r="AJ1263" s="354">
        <f t="shared" si="3519"/>
        <v>0</v>
      </c>
      <c r="AK1263" s="354">
        <f t="shared" si="3519"/>
        <v>0</v>
      </c>
      <c r="AL1263" s="354">
        <f t="shared" si="3519"/>
        <v>0</v>
      </c>
      <c r="AM1263" s="354">
        <f t="shared" si="3519"/>
        <v>0</v>
      </c>
      <c r="AN1263" s="354">
        <f t="shared" si="3519"/>
        <v>0</v>
      </c>
      <c r="AO1263" s="354">
        <f t="shared" si="3519"/>
        <v>0</v>
      </c>
      <c r="AP1263" s="354">
        <f t="shared" si="3519"/>
        <v>0</v>
      </c>
      <c r="AQ1263" s="354">
        <f t="shared" si="3519"/>
        <v>0</v>
      </c>
      <c r="AR1263" s="354">
        <f t="shared" si="3519"/>
        <v>0</v>
      </c>
      <c r="AS1263" s="258"/>
    </row>
    <row r="1264" spans="1:45" ht="15" hidden="1" customHeight="1" outlineLevel="1">
      <c r="A1264" s="456"/>
      <c r="B1264" s="373"/>
      <c r="C1264" s="243"/>
      <c r="D1264" s="243"/>
      <c r="E1264" s="243"/>
      <c r="F1264" s="243"/>
      <c r="G1264" s="243"/>
      <c r="H1264" s="243"/>
      <c r="I1264" s="243"/>
      <c r="J1264" s="243"/>
      <c r="K1264" s="243"/>
      <c r="L1264" s="243"/>
      <c r="M1264" s="243"/>
      <c r="N1264" s="243"/>
      <c r="O1264" s="243"/>
      <c r="P1264" s="243"/>
      <c r="Q1264" s="243"/>
      <c r="R1264" s="243"/>
      <c r="S1264" s="243"/>
      <c r="T1264" s="243"/>
      <c r="U1264" s="243"/>
      <c r="V1264" s="243"/>
      <c r="W1264" s="243"/>
      <c r="X1264" s="243"/>
      <c r="Y1264" s="243"/>
      <c r="Z1264" s="243"/>
      <c r="AA1264" s="243"/>
      <c r="AB1264" s="243"/>
      <c r="AC1264" s="243"/>
      <c r="AD1264" s="243"/>
      <c r="AE1264" s="365"/>
      <c r="AF1264" s="368"/>
      <c r="AG1264" s="368"/>
      <c r="AH1264" s="368"/>
      <c r="AI1264" s="368"/>
      <c r="AJ1264" s="368"/>
      <c r="AK1264" s="368"/>
      <c r="AL1264" s="368"/>
      <c r="AM1264" s="368"/>
      <c r="AN1264" s="368"/>
      <c r="AO1264" s="368"/>
      <c r="AP1264" s="368"/>
      <c r="AQ1264" s="368"/>
      <c r="AR1264" s="368"/>
      <c r="AS1264" s="258"/>
    </row>
    <row r="1265" spans="1:45" ht="15" hidden="1" customHeight="1" outlineLevel="1">
      <c r="A1265" s="456">
        <v>24</v>
      </c>
      <c r="B1265" s="371" t="s">
        <v>999</v>
      </c>
      <c r="C1265" s="243" t="s">
        <v>22</v>
      </c>
      <c r="D1265" s="247"/>
      <c r="E1265" s="247"/>
      <c r="F1265" s="247"/>
      <c r="G1265" s="247"/>
      <c r="H1265" s="247"/>
      <c r="I1265" s="247"/>
      <c r="J1265" s="247"/>
      <c r="K1265" s="247"/>
      <c r="L1265" s="247"/>
      <c r="M1265" s="247"/>
      <c r="N1265" s="247"/>
      <c r="O1265" s="247"/>
      <c r="P1265" s="247"/>
      <c r="Q1265" s="243"/>
      <c r="R1265" s="247"/>
      <c r="S1265" s="247"/>
      <c r="T1265" s="247"/>
      <c r="U1265" s="247"/>
      <c r="V1265" s="247"/>
      <c r="W1265" s="247"/>
      <c r="X1265" s="247"/>
      <c r="Y1265" s="247"/>
      <c r="Z1265" s="247"/>
      <c r="AA1265" s="247"/>
      <c r="AB1265" s="247"/>
      <c r="AC1265" s="247"/>
      <c r="AD1265" s="247"/>
      <c r="AE1265" s="353"/>
      <c r="AF1265" s="353"/>
      <c r="AG1265" s="353"/>
      <c r="AH1265" s="353"/>
      <c r="AI1265" s="353"/>
      <c r="AJ1265" s="353"/>
      <c r="AK1265" s="353"/>
      <c r="AL1265" s="353"/>
      <c r="AM1265" s="353"/>
      <c r="AN1265" s="353"/>
      <c r="AO1265" s="353"/>
      <c r="AP1265" s="353"/>
      <c r="AQ1265" s="353"/>
      <c r="AR1265" s="353"/>
      <c r="AS1265" s="248">
        <f>SUM(AE1265:AR1265)</f>
        <v>0</v>
      </c>
    </row>
    <row r="1266" spans="1:45" ht="15" hidden="1" customHeight="1" outlineLevel="1">
      <c r="A1266" s="456"/>
      <c r="B1266" s="246" t="s">
        <v>961</v>
      </c>
      <c r="C1266" s="243" t="s">
        <v>145</v>
      </c>
      <c r="D1266" s="247"/>
      <c r="E1266" s="247"/>
      <c r="F1266" s="247"/>
      <c r="G1266" s="247"/>
      <c r="H1266" s="247"/>
      <c r="I1266" s="247"/>
      <c r="J1266" s="247"/>
      <c r="K1266" s="247"/>
      <c r="L1266" s="247"/>
      <c r="M1266" s="247"/>
      <c r="N1266" s="247"/>
      <c r="O1266" s="247"/>
      <c r="P1266" s="247"/>
      <c r="Q1266" s="243"/>
      <c r="R1266" s="247"/>
      <c r="S1266" s="247"/>
      <c r="T1266" s="247"/>
      <c r="U1266" s="247"/>
      <c r="V1266" s="247"/>
      <c r="W1266" s="247"/>
      <c r="X1266" s="247"/>
      <c r="Y1266" s="247"/>
      <c r="Z1266" s="247"/>
      <c r="AA1266" s="247"/>
      <c r="AB1266" s="247"/>
      <c r="AC1266" s="247"/>
      <c r="AD1266" s="247"/>
      <c r="AE1266" s="354">
        <f>AE1265</f>
        <v>0</v>
      </c>
      <c r="AF1266" s="354">
        <f t="shared" ref="AF1266:AR1266" si="3520">AF1265</f>
        <v>0</v>
      </c>
      <c r="AG1266" s="354">
        <f t="shared" si="3520"/>
        <v>0</v>
      </c>
      <c r="AH1266" s="354">
        <f t="shared" si="3520"/>
        <v>0</v>
      </c>
      <c r="AI1266" s="354">
        <f t="shared" si="3520"/>
        <v>0</v>
      </c>
      <c r="AJ1266" s="354">
        <f t="shared" si="3520"/>
        <v>0</v>
      </c>
      <c r="AK1266" s="354">
        <f t="shared" si="3520"/>
        <v>0</v>
      </c>
      <c r="AL1266" s="354">
        <f t="shared" si="3520"/>
        <v>0</v>
      </c>
      <c r="AM1266" s="354">
        <f t="shared" si="3520"/>
        <v>0</v>
      </c>
      <c r="AN1266" s="354">
        <f t="shared" si="3520"/>
        <v>0</v>
      </c>
      <c r="AO1266" s="354">
        <f t="shared" si="3520"/>
        <v>0</v>
      </c>
      <c r="AP1266" s="354">
        <f t="shared" si="3520"/>
        <v>0</v>
      </c>
      <c r="AQ1266" s="354">
        <f t="shared" si="3520"/>
        <v>0</v>
      </c>
      <c r="AR1266" s="354">
        <f t="shared" si="3520"/>
        <v>0</v>
      </c>
      <c r="AS1266" s="258"/>
    </row>
    <row r="1267" spans="1:45" ht="15" hidden="1" customHeight="1" outlineLevel="1">
      <c r="A1267" s="456"/>
      <c r="B1267" s="246"/>
      <c r="C1267" s="243"/>
      <c r="D1267" s="243"/>
      <c r="E1267" s="243"/>
      <c r="F1267" s="243"/>
      <c r="G1267" s="243"/>
      <c r="H1267" s="243"/>
      <c r="I1267" s="243"/>
      <c r="J1267" s="243"/>
      <c r="K1267" s="243"/>
      <c r="L1267" s="243"/>
      <c r="M1267" s="243"/>
      <c r="N1267" s="243"/>
      <c r="O1267" s="243"/>
      <c r="P1267" s="243"/>
      <c r="Q1267" s="243"/>
      <c r="R1267" s="243"/>
      <c r="S1267" s="243"/>
      <c r="T1267" s="243"/>
      <c r="U1267" s="243"/>
      <c r="V1267" s="243"/>
      <c r="W1267" s="243"/>
      <c r="X1267" s="243"/>
      <c r="Y1267" s="243"/>
      <c r="Z1267" s="243"/>
      <c r="AA1267" s="243"/>
      <c r="AB1267" s="243"/>
      <c r="AC1267" s="243"/>
      <c r="AD1267" s="243"/>
      <c r="AE1267" s="355"/>
      <c r="AF1267" s="368"/>
      <c r="AG1267" s="368"/>
      <c r="AH1267" s="368"/>
      <c r="AI1267" s="368"/>
      <c r="AJ1267" s="368"/>
      <c r="AK1267" s="368"/>
      <c r="AL1267" s="368"/>
      <c r="AM1267" s="368"/>
      <c r="AN1267" s="368"/>
      <c r="AO1267" s="368"/>
      <c r="AP1267" s="368"/>
      <c r="AQ1267" s="368"/>
      <c r="AR1267" s="368"/>
      <c r="AS1267" s="258"/>
    </row>
    <row r="1268" spans="1:45" ht="15" hidden="1" customHeight="1" outlineLevel="1">
      <c r="A1268" s="456"/>
      <c r="B1268" s="240" t="s">
        <v>461</v>
      </c>
      <c r="C1268" s="243"/>
      <c r="D1268" s="243"/>
      <c r="E1268" s="243"/>
      <c r="F1268" s="243"/>
      <c r="G1268" s="243"/>
      <c r="H1268" s="243"/>
      <c r="I1268" s="243"/>
      <c r="J1268" s="243"/>
      <c r="K1268" s="243"/>
      <c r="L1268" s="243"/>
      <c r="M1268" s="243"/>
      <c r="N1268" s="243"/>
      <c r="O1268" s="243"/>
      <c r="P1268" s="243"/>
      <c r="Q1268" s="243"/>
      <c r="R1268" s="243"/>
      <c r="S1268" s="243"/>
      <c r="T1268" s="243"/>
      <c r="U1268" s="243"/>
      <c r="V1268" s="243"/>
      <c r="W1268" s="243"/>
      <c r="X1268" s="243"/>
      <c r="Y1268" s="243"/>
      <c r="Z1268" s="243"/>
      <c r="AA1268" s="243"/>
      <c r="AB1268" s="243"/>
      <c r="AC1268" s="243"/>
      <c r="AD1268" s="243"/>
      <c r="AE1268" s="355"/>
      <c r="AF1268" s="368"/>
      <c r="AG1268" s="368"/>
      <c r="AH1268" s="368"/>
      <c r="AI1268" s="368"/>
      <c r="AJ1268" s="368"/>
      <c r="AK1268" s="368"/>
      <c r="AL1268" s="368"/>
      <c r="AM1268" s="368"/>
      <c r="AN1268" s="368"/>
      <c r="AO1268" s="368"/>
      <c r="AP1268" s="368"/>
      <c r="AQ1268" s="368"/>
      <c r="AR1268" s="368"/>
      <c r="AS1268" s="258"/>
    </row>
    <row r="1269" spans="1:45" ht="15" hidden="1" customHeight="1" outlineLevel="1">
      <c r="A1269" s="456">
        <v>25</v>
      </c>
      <c r="B1269" s="371" t="s">
        <v>1000</v>
      </c>
      <c r="C1269" s="243" t="s">
        <v>22</v>
      </c>
      <c r="D1269" s="247"/>
      <c r="E1269" s="247"/>
      <c r="F1269" s="247"/>
      <c r="G1269" s="247"/>
      <c r="H1269" s="247"/>
      <c r="I1269" s="247"/>
      <c r="J1269" s="247"/>
      <c r="K1269" s="247"/>
      <c r="L1269" s="247"/>
      <c r="M1269" s="247"/>
      <c r="N1269" s="247"/>
      <c r="O1269" s="247"/>
      <c r="P1269" s="247"/>
      <c r="Q1269" s="247">
        <v>12</v>
      </c>
      <c r="R1269" s="247"/>
      <c r="S1269" s="247"/>
      <c r="T1269" s="247"/>
      <c r="U1269" s="247"/>
      <c r="V1269" s="247"/>
      <c r="W1269" s="247"/>
      <c r="X1269" s="247"/>
      <c r="Y1269" s="247"/>
      <c r="Z1269" s="247"/>
      <c r="AA1269" s="247"/>
      <c r="AB1269" s="247"/>
      <c r="AC1269" s="247"/>
      <c r="AD1269" s="247"/>
      <c r="AE1269" s="369"/>
      <c r="AF1269" s="358"/>
      <c r="AG1269" s="358"/>
      <c r="AH1269" s="358"/>
      <c r="AI1269" s="358"/>
      <c r="AJ1269" s="358"/>
      <c r="AK1269" s="358"/>
      <c r="AL1269" s="358"/>
      <c r="AM1269" s="358"/>
      <c r="AN1269" s="358"/>
      <c r="AO1269" s="358"/>
      <c r="AP1269" s="358"/>
      <c r="AQ1269" s="358"/>
      <c r="AR1269" s="358"/>
      <c r="AS1269" s="248">
        <f>SUM(AE1269:AR1269)</f>
        <v>0</v>
      </c>
    </row>
    <row r="1270" spans="1:45" ht="15" hidden="1" customHeight="1" outlineLevel="1">
      <c r="A1270" s="456"/>
      <c r="B1270" s="246" t="s">
        <v>961</v>
      </c>
      <c r="C1270" s="243" t="s">
        <v>145</v>
      </c>
      <c r="D1270" s="247"/>
      <c r="E1270" s="247"/>
      <c r="F1270" s="247"/>
      <c r="G1270" s="247"/>
      <c r="H1270" s="247"/>
      <c r="I1270" s="247"/>
      <c r="J1270" s="247"/>
      <c r="K1270" s="247"/>
      <c r="L1270" s="247"/>
      <c r="M1270" s="247"/>
      <c r="N1270" s="247"/>
      <c r="O1270" s="247"/>
      <c r="P1270" s="247"/>
      <c r="Q1270" s="247">
        <f>Q1269</f>
        <v>12</v>
      </c>
      <c r="R1270" s="247"/>
      <c r="S1270" s="247"/>
      <c r="T1270" s="247"/>
      <c r="U1270" s="247"/>
      <c r="V1270" s="247"/>
      <c r="W1270" s="247"/>
      <c r="X1270" s="247"/>
      <c r="Y1270" s="247"/>
      <c r="Z1270" s="247"/>
      <c r="AA1270" s="247"/>
      <c r="AB1270" s="247"/>
      <c r="AC1270" s="247"/>
      <c r="AD1270" s="247"/>
      <c r="AE1270" s="354">
        <f>AE1269</f>
        <v>0</v>
      </c>
      <c r="AF1270" s="354">
        <f t="shared" ref="AF1270:AR1270" si="3521">AF1269</f>
        <v>0</v>
      </c>
      <c r="AG1270" s="354">
        <f t="shared" si="3521"/>
        <v>0</v>
      </c>
      <c r="AH1270" s="354">
        <f t="shared" si="3521"/>
        <v>0</v>
      </c>
      <c r="AI1270" s="354">
        <f t="shared" si="3521"/>
        <v>0</v>
      </c>
      <c r="AJ1270" s="354">
        <f t="shared" si="3521"/>
        <v>0</v>
      </c>
      <c r="AK1270" s="354">
        <f t="shared" si="3521"/>
        <v>0</v>
      </c>
      <c r="AL1270" s="354">
        <f t="shared" si="3521"/>
        <v>0</v>
      </c>
      <c r="AM1270" s="354">
        <f t="shared" si="3521"/>
        <v>0</v>
      </c>
      <c r="AN1270" s="354">
        <f t="shared" si="3521"/>
        <v>0</v>
      </c>
      <c r="AO1270" s="354">
        <f t="shared" si="3521"/>
        <v>0</v>
      </c>
      <c r="AP1270" s="354">
        <f t="shared" si="3521"/>
        <v>0</v>
      </c>
      <c r="AQ1270" s="354">
        <f t="shared" si="3521"/>
        <v>0</v>
      </c>
      <c r="AR1270" s="354">
        <f t="shared" si="3521"/>
        <v>0</v>
      </c>
      <c r="AS1270" s="258"/>
    </row>
    <row r="1271" spans="1:45" ht="15" hidden="1" customHeight="1" outlineLevel="1">
      <c r="A1271" s="456"/>
      <c r="B1271" s="246"/>
      <c r="C1271" s="243"/>
      <c r="D1271" s="243"/>
      <c r="E1271" s="243"/>
      <c r="F1271" s="243"/>
      <c r="G1271" s="243"/>
      <c r="H1271" s="243"/>
      <c r="I1271" s="243"/>
      <c r="J1271" s="243"/>
      <c r="K1271" s="243"/>
      <c r="L1271" s="243"/>
      <c r="M1271" s="243"/>
      <c r="N1271" s="243"/>
      <c r="O1271" s="243"/>
      <c r="P1271" s="243"/>
      <c r="Q1271" s="243"/>
      <c r="R1271" s="243"/>
      <c r="S1271" s="243"/>
      <c r="T1271" s="243"/>
      <c r="U1271" s="243"/>
      <c r="V1271" s="243"/>
      <c r="W1271" s="243"/>
      <c r="X1271" s="243"/>
      <c r="Y1271" s="243"/>
      <c r="Z1271" s="243"/>
      <c r="AA1271" s="243"/>
      <c r="AB1271" s="243"/>
      <c r="AC1271" s="243"/>
      <c r="AD1271" s="243"/>
      <c r="AE1271" s="355"/>
      <c r="AF1271" s="368"/>
      <c r="AG1271" s="368"/>
      <c r="AH1271" s="368"/>
      <c r="AI1271" s="368"/>
      <c r="AJ1271" s="368"/>
      <c r="AK1271" s="368"/>
      <c r="AL1271" s="368"/>
      <c r="AM1271" s="368"/>
      <c r="AN1271" s="368"/>
      <c r="AO1271" s="368"/>
      <c r="AP1271" s="368"/>
      <c r="AQ1271" s="368"/>
      <c r="AR1271" s="368"/>
      <c r="AS1271" s="258"/>
    </row>
    <row r="1272" spans="1:45" ht="15" hidden="1" customHeight="1" outlineLevel="1">
      <c r="A1272" s="456">
        <v>26</v>
      </c>
      <c r="B1272" s="371" t="s">
        <v>1001</v>
      </c>
      <c r="C1272" s="243" t="s">
        <v>22</v>
      </c>
      <c r="D1272" s="247"/>
      <c r="E1272" s="247"/>
      <c r="F1272" s="247"/>
      <c r="G1272" s="247"/>
      <c r="H1272" s="247"/>
      <c r="I1272" s="247"/>
      <c r="J1272" s="247"/>
      <c r="K1272" s="247"/>
      <c r="L1272" s="247"/>
      <c r="M1272" s="247"/>
      <c r="N1272" s="247"/>
      <c r="O1272" s="247"/>
      <c r="P1272" s="247"/>
      <c r="Q1272" s="247">
        <v>12</v>
      </c>
      <c r="R1272" s="247"/>
      <c r="S1272" s="247"/>
      <c r="T1272" s="247"/>
      <c r="U1272" s="247"/>
      <c r="V1272" s="247"/>
      <c r="W1272" s="247"/>
      <c r="X1272" s="247"/>
      <c r="Y1272" s="247"/>
      <c r="Z1272" s="247"/>
      <c r="AA1272" s="247"/>
      <c r="AB1272" s="247"/>
      <c r="AC1272" s="247"/>
      <c r="AD1272" s="247"/>
      <c r="AE1272" s="369"/>
      <c r="AF1272" s="358"/>
      <c r="AG1272" s="358"/>
      <c r="AH1272" s="358"/>
      <c r="AI1272" s="358"/>
      <c r="AJ1272" s="358"/>
      <c r="AK1272" s="358"/>
      <c r="AL1272" s="358"/>
      <c r="AM1272" s="358"/>
      <c r="AN1272" s="358"/>
      <c r="AO1272" s="358"/>
      <c r="AP1272" s="358"/>
      <c r="AQ1272" s="358"/>
      <c r="AR1272" s="358"/>
      <c r="AS1272" s="248">
        <f>SUM(AE1272:AR1272)</f>
        <v>0</v>
      </c>
    </row>
    <row r="1273" spans="1:45" ht="15" hidden="1" customHeight="1" outlineLevel="1">
      <c r="A1273" s="456"/>
      <c r="B1273" s="246" t="s">
        <v>961</v>
      </c>
      <c r="C1273" s="243" t="s">
        <v>145</v>
      </c>
      <c r="D1273" s="247"/>
      <c r="E1273" s="247"/>
      <c r="F1273" s="247"/>
      <c r="G1273" s="247"/>
      <c r="H1273" s="247"/>
      <c r="I1273" s="247"/>
      <c r="J1273" s="247"/>
      <c r="K1273" s="247"/>
      <c r="L1273" s="247"/>
      <c r="M1273" s="247"/>
      <c r="N1273" s="247"/>
      <c r="O1273" s="247"/>
      <c r="P1273" s="247"/>
      <c r="Q1273" s="247">
        <f>Q1272</f>
        <v>12</v>
      </c>
      <c r="R1273" s="247"/>
      <c r="S1273" s="247"/>
      <c r="T1273" s="247"/>
      <c r="U1273" s="247"/>
      <c r="V1273" s="247"/>
      <c r="W1273" s="247"/>
      <c r="X1273" s="247"/>
      <c r="Y1273" s="247"/>
      <c r="Z1273" s="247"/>
      <c r="AA1273" s="247"/>
      <c r="AB1273" s="247"/>
      <c r="AC1273" s="247"/>
      <c r="AD1273" s="247"/>
      <c r="AE1273" s="354">
        <f>AE1272</f>
        <v>0</v>
      </c>
      <c r="AF1273" s="354">
        <f t="shared" ref="AF1273:AR1273" si="3522">AF1272</f>
        <v>0</v>
      </c>
      <c r="AG1273" s="354">
        <f t="shared" si="3522"/>
        <v>0</v>
      </c>
      <c r="AH1273" s="354">
        <f t="shared" si="3522"/>
        <v>0</v>
      </c>
      <c r="AI1273" s="354">
        <f t="shared" si="3522"/>
        <v>0</v>
      </c>
      <c r="AJ1273" s="354">
        <f t="shared" si="3522"/>
        <v>0</v>
      </c>
      <c r="AK1273" s="354">
        <f t="shared" si="3522"/>
        <v>0</v>
      </c>
      <c r="AL1273" s="354">
        <f t="shared" si="3522"/>
        <v>0</v>
      </c>
      <c r="AM1273" s="354">
        <f t="shared" si="3522"/>
        <v>0</v>
      </c>
      <c r="AN1273" s="354">
        <f t="shared" si="3522"/>
        <v>0</v>
      </c>
      <c r="AO1273" s="354">
        <f t="shared" si="3522"/>
        <v>0</v>
      </c>
      <c r="AP1273" s="354">
        <f t="shared" si="3522"/>
        <v>0</v>
      </c>
      <c r="AQ1273" s="354">
        <f t="shared" si="3522"/>
        <v>0</v>
      </c>
      <c r="AR1273" s="354">
        <f t="shared" si="3522"/>
        <v>0</v>
      </c>
      <c r="AS1273" s="258"/>
    </row>
    <row r="1274" spans="1:45" ht="15" hidden="1" customHeight="1" outlineLevel="1">
      <c r="A1274" s="456"/>
      <c r="B1274" s="246"/>
      <c r="C1274" s="243"/>
      <c r="D1274" s="243"/>
      <c r="E1274" s="243"/>
      <c r="F1274" s="243"/>
      <c r="G1274" s="243"/>
      <c r="H1274" s="243"/>
      <c r="I1274" s="243"/>
      <c r="J1274" s="243"/>
      <c r="K1274" s="243"/>
      <c r="L1274" s="243"/>
      <c r="M1274" s="243"/>
      <c r="N1274" s="243"/>
      <c r="O1274" s="243"/>
      <c r="P1274" s="243"/>
      <c r="Q1274" s="243"/>
      <c r="R1274" s="243"/>
      <c r="S1274" s="243"/>
      <c r="T1274" s="243"/>
      <c r="U1274" s="243"/>
      <c r="V1274" s="243"/>
      <c r="W1274" s="243"/>
      <c r="X1274" s="243"/>
      <c r="Y1274" s="243"/>
      <c r="Z1274" s="243"/>
      <c r="AA1274" s="243"/>
      <c r="AB1274" s="243"/>
      <c r="AC1274" s="243"/>
      <c r="AD1274" s="243"/>
      <c r="AE1274" s="355"/>
      <c r="AF1274" s="368"/>
      <c r="AG1274" s="368"/>
      <c r="AH1274" s="368"/>
      <c r="AI1274" s="368"/>
      <c r="AJ1274" s="368"/>
      <c r="AK1274" s="368"/>
      <c r="AL1274" s="368"/>
      <c r="AM1274" s="368"/>
      <c r="AN1274" s="368"/>
      <c r="AO1274" s="368"/>
      <c r="AP1274" s="368"/>
      <c r="AQ1274" s="368"/>
      <c r="AR1274" s="368"/>
      <c r="AS1274" s="258"/>
    </row>
    <row r="1275" spans="1:45" ht="15" hidden="1" customHeight="1" outlineLevel="1">
      <c r="A1275" s="456">
        <v>27</v>
      </c>
      <c r="B1275" s="371" t="s">
        <v>1002</v>
      </c>
      <c r="C1275" s="243" t="s">
        <v>22</v>
      </c>
      <c r="D1275" s="247"/>
      <c r="E1275" s="247"/>
      <c r="F1275" s="247"/>
      <c r="G1275" s="247"/>
      <c r="H1275" s="247"/>
      <c r="I1275" s="247"/>
      <c r="J1275" s="247"/>
      <c r="K1275" s="247"/>
      <c r="L1275" s="247"/>
      <c r="M1275" s="247"/>
      <c r="N1275" s="247"/>
      <c r="O1275" s="247"/>
      <c r="P1275" s="247"/>
      <c r="Q1275" s="247">
        <v>12</v>
      </c>
      <c r="R1275" s="247"/>
      <c r="S1275" s="247"/>
      <c r="T1275" s="247"/>
      <c r="U1275" s="247"/>
      <c r="V1275" s="247"/>
      <c r="W1275" s="247"/>
      <c r="X1275" s="247"/>
      <c r="Y1275" s="247"/>
      <c r="Z1275" s="247"/>
      <c r="AA1275" s="247"/>
      <c r="AB1275" s="247"/>
      <c r="AC1275" s="247"/>
      <c r="AD1275" s="247"/>
      <c r="AE1275" s="369"/>
      <c r="AF1275" s="358"/>
      <c r="AG1275" s="358"/>
      <c r="AH1275" s="358"/>
      <c r="AI1275" s="358"/>
      <c r="AJ1275" s="358"/>
      <c r="AK1275" s="358"/>
      <c r="AL1275" s="358"/>
      <c r="AM1275" s="358"/>
      <c r="AN1275" s="358"/>
      <c r="AO1275" s="358"/>
      <c r="AP1275" s="358"/>
      <c r="AQ1275" s="358"/>
      <c r="AR1275" s="358"/>
      <c r="AS1275" s="248">
        <f>SUM(AE1275:AR1275)</f>
        <v>0</v>
      </c>
    </row>
    <row r="1276" spans="1:45" ht="15" hidden="1" customHeight="1" outlineLevel="1">
      <c r="A1276" s="456"/>
      <c r="B1276" s="246" t="s">
        <v>961</v>
      </c>
      <c r="C1276" s="243" t="s">
        <v>145</v>
      </c>
      <c r="D1276" s="247"/>
      <c r="E1276" s="247"/>
      <c r="F1276" s="247"/>
      <c r="G1276" s="247"/>
      <c r="H1276" s="247"/>
      <c r="I1276" s="247"/>
      <c r="J1276" s="247"/>
      <c r="K1276" s="247"/>
      <c r="L1276" s="247"/>
      <c r="M1276" s="247"/>
      <c r="N1276" s="247"/>
      <c r="O1276" s="247"/>
      <c r="P1276" s="247"/>
      <c r="Q1276" s="247">
        <f>Q1275</f>
        <v>12</v>
      </c>
      <c r="R1276" s="247"/>
      <c r="S1276" s="247"/>
      <c r="T1276" s="247"/>
      <c r="U1276" s="247"/>
      <c r="V1276" s="247"/>
      <c r="W1276" s="247"/>
      <c r="X1276" s="247"/>
      <c r="Y1276" s="247"/>
      <c r="Z1276" s="247"/>
      <c r="AA1276" s="247"/>
      <c r="AB1276" s="247"/>
      <c r="AC1276" s="247"/>
      <c r="AD1276" s="247"/>
      <c r="AE1276" s="354">
        <f>AE1275</f>
        <v>0</v>
      </c>
      <c r="AF1276" s="354">
        <f t="shared" ref="AF1276:AR1276" si="3523">AF1275</f>
        <v>0</v>
      </c>
      <c r="AG1276" s="354">
        <f t="shared" si="3523"/>
        <v>0</v>
      </c>
      <c r="AH1276" s="354">
        <f t="shared" si="3523"/>
        <v>0</v>
      </c>
      <c r="AI1276" s="354">
        <f t="shared" si="3523"/>
        <v>0</v>
      </c>
      <c r="AJ1276" s="354">
        <f t="shared" si="3523"/>
        <v>0</v>
      </c>
      <c r="AK1276" s="354">
        <f t="shared" si="3523"/>
        <v>0</v>
      </c>
      <c r="AL1276" s="354">
        <f t="shared" si="3523"/>
        <v>0</v>
      </c>
      <c r="AM1276" s="354">
        <f t="shared" si="3523"/>
        <v>0</v>
      </c>
      <c r="AN1276" s="354">
        <f t="shared" si="3523"/>
        <v>0</v>
      </c>
      <c r="AO1276" s="354">
        <f t="shared" si="3523"/>
        <v>0</v>
      </c>
      <c r="AP1276" s="354">
        <f t="shared" si="3523"/>
        <v>0</v>
      </c>
      <c r="AQ1276" s="354">
        <f t="shared" si="3523"/>
        <v>0</v>
      </c>
      <c r="AR1276" s="354">
        <f t="shared" si="3523"/>
        <v>0</v>
      </c>
      <c r="AS1276" s="258"/>
    </row>
    <row r="1277" spans="1:45" ht="15" hidden="1" customHeight="1" outlineLevel="1">
      <c r="A1277" s="456"/>
      <c r="B1277" s="246"/>
      <c r="C1277" s="243"/>
      <c r="D1277" s="243"/>
      <c r="E1277" s="243"/>
      <c r="F1277" s="243"/>
      <c r="G1277" s="243"/>
      <c r="H1277" s="243"/>
      <c r="I1277" s="243"/>
      <c r="J1277" s="243"/>
      <c r="K1277" s="243"/>
      <c r="L1277" s="243"/>
      <c r="M1277" s="243"/>
      <c r="N1277" s="243"/>
      <c r="O1277" s="243"/>
      <c r="P1277" s="243"/>
      <c r="Q1277" s="243"/>
      <c r="R1277" s="243"/>
      <c r="S1277" s="243"/>
      <c r="T1277" s="243"/>
      <c r="U1277" s="243"/>
      <c r="V1277" s="243"/>
      <c r="W1277" s="243"/>
      <c r="X1277" s="243"/>
      <c r="Y1277" s="243"/>
      <c r="Z1277" s="243"/>
      <c r="AA1277" s="243"/>
      <c r="AB1277" s="243"/>
      <c r="AC1277" s="243"/>
      <c r="AD1277" s="243"/>
      <c r="AE1277" s="355"/>
      <c r="AF1277" s="368"/>
      <c r="AG1277" s="368"/>
      <c r="AH1277" s="368"/>
      <c r="AI1277" s="368"/>
      <c r="AJ1277" s="368"/>
      <c r="AK1277" s="368"/>
      <c r="AL1277" s="368"/>
      <c r="AM1277" s="368"/>
      <c r="AN1277" s="368"/>
      <c r="AO1277" s="368"/>
      <c r="AP1277" s="368"/>
      <c r="AQ1277" s="368"/>
      <c r="AR1277" s="368"/>
      <c r="AS1277" s="258"/>
    </row>
    <row r="1278" spans="1:45" ht="15" hidden="1" customHeight="1" outlineLevel="1">
      <c r="A1278" s="456">
        <v>28</v>
      </c>
      <c r="B1278" s="371" t="s">
        <v>1003</v>
      </c>
      <c r="C1278" s="243" t="s">
        <v>22</v>
      </c>
      <c r="D1278" s="247"/>
      <c r="E1278" s="247"/>
      <c r="F1278" s="247"/>
      <c r="G1278" s="247"/>
      <c r="H1278" s="247"/>
      <c r="I1278" s="247"/>
      <c r="J1278" s="247"/>
      <c r="K1278" s="247"/>
      <c r="L1278" s="247"/>
      <c r="M1278" s="247"/>
      <c r="N1278" s="247"/>
      <c r="O1278" s="247"/>
      <c r="P1278" s="247"/>
      <c r="Q1278" s="247">
        <v>12</v>
      </c>
      <c r="R1278" s="247"/>
      <c r="S1278" s="247"/>
      <c r="T1278" s="247"/>
      <c r="U1278" s="247"/>
      <c r="V1278" s="247"/>
      <c r="W1278" s="247"/>
      <c r="X1278" s="247"/>
      <c r="Y1278" s="247"/>
      <c r="Z1278" s="247"/>
      <c r="AA1278" s="247"/>
      <c r="AB1278" s="247"/>
      <c r="AC1278" s="247"/>
      <c r="AD1278" s="247"/>
      <c r="AE1278" s="369"/>
      <c r="AF1278" s="358"/>
      <c r="AG1278" s="358"/>
      <c r="AH1278" s="358"/>
      <c r="AI1278" s="358"/>
      <c r="AJ1278" s="358"/>
      <c r="AK1278" s="358"/>
      <c r="AL1278" s="358"/>
      <c r="AM1278" s="358"/>
      <c r="AN1278" s="358"/>
      <c r="AO1278" s="358"/>
      <c r="AP1278" s="358"/>
      <c r="AQ1278" s="358"/>
      <c r="AR1278" s="358"/>
      <c r="AS1278" s="248">
        <f>SUM(AE1278:AR1278)</f>
        <v>0</v>
      </c>
    </row>
    <row r="1279" spans="1:45" ht="15" hidden="1" customHeight="1" outlineLevel="1">
      <c r="A1279" s="456"/>
      <c r="B1279" s="246" t="s">
        <v>961</v>
      </c>
      <c r="C1279" s="243" t="s">
        <v>145</v>
      </c>
      <c r="D1279" s="247"/>
      <c r="E1279" s="247"/>
      <c r="F1279" s="247"/>
      <c r="G1279" s="247"/>
      <c r="H1279" s="247"/>
      <c r="I1279" s="247"/>
      <c r="J1279" s="247"/>
      <c r="K1279" s="247"/>
      <c r="L1279" s="247"/>
      <c r="M1279" s="247"/>
      <c r="N1279" s="247"/>
      <c r="O1279" s="247"/>
      <c r="P1279" s="247"/>
      <c r="Q1279" s="247">
        <f>Q1278</f>
        <v>12</v>
      </c>
      <c r="R1279" s="247"/>
      <c r="S1279" s="247"/>
      <c r="T1279" s="247"/>
      <c r="U1279" s="247"/>
      <c r="V1279" s="247"/>
      <c r="W1279" s="247"/>
      <c r="X1279" s="247"/>
      <c r="Y1279" s="247"/>
      <c r="Z1279" s="247"/>
      <c r="AA1279" s="247"/>
      <c r="AB1279" s="247"/>
      <c r="AC1279" s="247"/>
      <c r="AD1279" s="247"/>
      <c r="AE1279" s="354">
        <f>AE1278</f>
        <v>0</v>
      </c>
      <c r="AF1279" s="354">
        <f>AF1278</f>
        <v>0</v>
      </c>
      <c r="AG1279" s="354">
        <f t="shared" ref="AG1279:AJ1279" si="3524">AG1278</f>
        <v>0</v>
      </c>
      <c r="AH1279" s="354">
        <f t="shared" si="3524"/>
        <v>0</v>
      </c>
      <c r="AI1279" s="354">
        <f t="shared" si="3524"/>
        <v>0</v>
      </c>
      <c r="AJ1279" s="354">
        <f t="shared" si="3524"/>
        <v>0</v>
      </c>
      <c r="AK1279" s="354">
        <f>AK1278</f>
        <v>0</v>
      </c>
      <c r="AL1279" s="354">
        <f t="shared" ref="AL1279:AR1279" si="3525">AL1278</f>
        <v>0</v>
      </c>
      <c r="AM1279" s="354">
        <f t="shared" si="3525"/>
        <v>0</v>
      </c>
      <c r="AN1279" s="354">
        <f t="shared" si="3525"/>
        <v>0</v>
      </c>
      <c r="AO1279" s="354">
        <f t="shared" si="3525"/>
        <v>0</v>
      </c>
      <c r="AP1279" s="354">
        <f t="shared" si="3525"/>
        <v>0</v>
      </c>
      <c r="AQ1279" s="354">
        <f t="shared" si="3525"/>
        <v>0</v>
      </c>
      <c r="AR1279" s="354">
        <f t="shared" si="3525"/>
        <v>0</v>
      </c>
      <c r="AS1279" s="258"/>
    </row>
    <row r="1280" spans="1:45" ht="15" hidden="1" customHeight="1" outlineLevel="1">
      <c r="A1280" s="456"/>
      <c r="B1280" s="246"/>
      <c r="C1280" s="243"/>
      <c r="D1280" s="243"/>
      <c r="E1280" s="243"/>
      <c r="F1280" s="243"/>
      <c r="G1280" s="243"/>
      <c r="H1280" s="243"/>
      <c r="I1280" s="243"/>
      <c r="J1280" s="243"/>
      <c r="K1280" s="243"/>
      <c r="L1280" s="243"/>
      <c r="M1280" s="243"/>
      <c r="N1280" s="243"/>
      <c r="O1280" s="243"/>
      <c r="P1280" s="243"/>
      <c r="Q1280" s="243"/>
      <c r="R1280" s="243"/>
      <c r="S1280" s="243"/>
      <c r="T1280" s="243"/>
      <c r="U1280" s="243"/>
      <c r="V1280" s="243"/>
      <c r="W1280" s="243"/>
      <c r="X1280" s="243"/>
      <c r="Y1280" s="243"/>
      <c r="Z1280" s="243"/>
      <c r="AA1280" s="243"/>
      <c r="AB1280" s="243"/>
      <c r="AC1280" s="243"/>
      <c r="AD1280" s="243"/>
      <c r="AE1280" s="355"/>
      <c r="AF1280" s="368"/>
      <c r="AG1280" s="368"/>
      <c r="AH1280" s="368"/>
      <c r="AI1280" s="368"/>
      <c r="AJ1280" s="368"/>
      <c r="AK1280" s="368"/>
      <c r="AL1280" s="368"/>
      <c r="AM1280" s="368"/>
      <c r="AN1280" s="368"/>
      <c r="AO1280" s="368"/>
      <c r="AP1280" s="368"/>
      <c r="AQ1280" s="368"/>
      <c r="AR1280" s="368"/>
      <c r="AS1280" s="258"/>
    </row>
    <row r="1281" spans="1:45" ht="15" hidden="1" customHeight="1" outlineLevel="1">
      <c r="A1281" s="456">
        <v>29</v>
      </c>
      <c r="B1281" s="371" t="s">
        <v>1004</v>
      </c>
      <c r="C1281" s="243" t="s">
        <v>22</v>
      </c>
      <c r="D1281" s="247"/>
      <c r="E1281" s="247"/>
      <c r="F1281" s="247"/>
      <c r="G1281" s="247"/>
      <c r="H1281" s="247"/>
      <c r="I1281" s="247"/>
      <c r="J1281" s="247"/>
      <c r="K1281" s="247"/>
      <c r="L1281" s="247"/>
      <c r="M1281" s="247"/>
      <c r="N1281" s="247"/>
      <c r="O1281" s="247"/>
      <c r="P1281" s="247"/>
      <c r="Q1281" s="247">
        <v>3</v>
      </c>
      <c r="R1281" s="247"/>
      <c r="S1281" s="247"/>
      <c r="T1281" s="247"/>
      <c r="U1281" s="247"/>
      <c r="V1281" s="247"/>
      <c r="W1281" s="247"/>
      <c r="X1281" s="247"/>
      <c r="Y1281" s="247"/>
      <c r="Z1281" s="247"/>
      <c r="AA1281" s="247"/>
      <c r="AB1281" s="247"/>
      <c r="AC1281" s="247"/>
      <c r="AD1281" s="247"/>
      <c r="AE1281" s="369"/>
      <c r="AF1281" s="358"/>
      <c r="AG1281" s="358"/>
      <c r="AH1281" s="358"/>
      <c r="AI1281" s="358"/>
      <c r="AJ1281" s="358"/>
      <c r="AK1281" s="358"/>
      <c r="AL1281" s="358"/>
      <c r="AM1281" s="358"/>
      <c r="AN1281" s="358"/>
      <c r="AO1281" s="358"/>
      <c r="AP1281" s="358"/>
      <c r="AQ1281" s="358"/>
      <c r="AR1281" s="358"/>
      <c r="AS1281" s="248">
        <f>SUM(AE1281:AR1281)</f>
        <v>0</v>
      </c>
    </row>
    <row r="1282" spans="1:45" ht="15" hidden="1" customHeight="1" outlineLevel="1">
      <c r="A1282" s="456"/>
      <c r="B1282" s="246" t="s">
        <v>961</v>
      </c>
      <c r="C1282" s="243" t="s">
        <v>145</v>
      </c>
      <c r="D1282" s="247"/>
      <c r="E1282" s="247"/>
      <c r="F1282" s="247"/>
      <c r="G1282" s="247"/>
      <c r="H1282" s="247"/>
      <c r="I1282" s="247"/>
      <c r="J1282" s="247"/>
      <c r="K1282" s="247"/>
      <c r="L1282" s="247"/>
      <c r="M1282" s="247"/>
      <c r="N1282" s="247"/>
      <c r="O1282" s="247"/>
      <c r="P1282" s="247"/>
      <c r="Q1282" s="247">
        <f>Q1281</f>
        <v>3</v>
      </c>
      <c r="R1282" s="247"/>
      <c r="S1282" s="247"/>
      <c r="T1282" s="247"/>
      <c r="U1282" s="247"/>
      <c r="V1282" s="247"/>
      <c r="W1282" s="247"/>
      <c r="X1282" s="247"/>
      <c r="Y1282" s="247"/>
      <c r="Z1282" s="247"/>
      <c r="AA1282" s="247"/>
      <c r="AB1282" s="247"/>
      <c r="AC1282" s="247"/>
      <c r="AD1282" s="247"/>
      <c r="AE1282" s="354">
        <f>AE1281</f>
        <v>0</v>
      </c>
      <c r="AF1282" s="354">
        <f t="shared" ref="AF1282:AR1282" si="3526">AF1281</f>
        <v>0</v>
      </c>
      <c r="AG1282" s="354">
        <f t="shared" si="3526"/>
        <v>0</v>
      </c>
      <c r="AH1282" s="354">
        <f t="shared" si="3526"/>
        <v>0</v>
      </c>
      <c r="AI1282" s="354">
        <f t="shared" si="3526"/>
        <v>0</v>
      </c>
      <c r="AJ1282" s="354">
        <f t="shared" si="3526"/>
        <v>0</v>
      </c>
      <c r="AK1282" s="354">
        <f t="shared" si="3526"/>
        <v>0</v>
      </c>
      <c r="AL1282" s="354">
        <f t="shared" si="3526"/>
        <v>0</v>
      </c>
      <c r="AM1282" s="354">
        <f t="shared" si="3526"/>
        <v>0</v>
      </c>
      <c r="AN1282" s="354">
        <f t="shared" si="3526"/>
        <v>0</v>
      </c>
      <c r="AO1282" s="354">
        <f t="shared" si="3526"/>
        <v>0</v>
      </c>
      <c r="AP1282" s="354">
        <f t="shared" si="3526"/>
        <v>0</v>
      </c>
      <c r="AQ1282" s="354">
        <f t="shared" si="3526"/>
        <v>0</v>
      </c>
      <c r="AR1282" s="354">
        <f t="shared" si="3526"/>
        <v>0</v>
      </c>
      <c r="AS1282" s="258"/>
    </row>
    <row r="1283" spans="1:45" ht="15" hidden="1" customHeight="1" outlineLevel="1">
      <c r="A1283" s="456"/>
      <c r="B1283" s="246"/>
      <c r="C1283" s="243"/>
      <c r="D1283" s="243"/>
      <c r="E1283" s="243"/>
      <c r="F1283" s="243"/>
      <c r="G1283" s="243"/>
      <c r="H1283" s="243"/>
      <c r="I1283" s="243"/>
      <c r="J1283" s="243"/>
      <c r="K1283" s="243"/>
      <c r="L1283" s="243"/>
      <c r="M1283" s="243"/>
      <c r="N1283" s="243"/>
      <c r="O1283" s="243"/>
      <c r="P1283" s="243"/>
      <c r="Q1283" s="243"/>
      <c r="R1283" s="243"/>
      <c r="S1283" s="243"/>
      <c r="T1283" s="243"/>
      <c r="U1283" s="243"/>
      <c r="V1283" s="243"/>
      <c r="W1283" s="243"/>
      <c r="X1283" s="243"/>
      <c r="Y1283" s="243"/>
      <c r="Z1283" s="243"/>
      <c r="AA1283" s="243"/>
      <c r="AB1283" s="243"/>
      <c r="AC1283" s="243"/>
      <c r="AD1283" s="243"/>
      <c r="AE1283" s="355"/>
      <c r="AF1283" s="368"/>
      <c r="AG1283" s="368"/>
      <c r="AH1283" s="368"/>
      <c r="AI1283" s="368"/>
      <c r="AJ1283" s="368"/>
      <c r="AK1283" s="368"/>
      <c r="AL1283" s="368"/>
      <c r="AM1283" s="368"/>
      <c r="AN1283" s="368"/>
      <c r="AO1283" s="368"/>
      <c r="AP1283" s="368"/>
      <c r="AQ1283" s="368"/>
      <c r="AR1283" s="368"/>
      <c r="AS1283" s="258"/>
    </row>
    <row r="1284" spans="1:45" ht="15" hidden="1" customHeight="1" outlineLevel="1">
      <c r="A1284" s="456">
        <v>30</v>
      </c>
      <c r="B1284" s="371" t="s">
        <v>1005</v>
      </c>
      <c r="C1284" s="243" t="s">
        <v>22</v>
      </c>
      <c r="D1284" s="247"/>
      <c r="E1284" s="247"/>
      <c r="F1284" s="247"/>
      <c r="G1284" s="247"/>
      <c r="H1284" s="247"/>
      <c r="I1284" s="247"/>
      <c r="J1284" s="247"/>
      <c r="K1284" s="247"/>
      <c r="L1284" s="247"/>
      <c r="M1284" s="247"/>
      <c r="N1284" s="247"/>
      <c r="O1284" s="247"/>
      <c r="P1284" s="247"/>
      <c r="Q1284" s="247">
        <v>12</v>
      </c>
      <c r="R1284" s="247"/>
      <c r="S1284" s="247"/>
      <c r="T1284" s="247"/>
      <c r="U1284" s="247"/>
      <c r="V1284" s="247"/>
      <c r="W1284" s="247"/>
      <c r="X1284" s="247"/>
      <c r="Y1284" s="247"/>
      <c r="Z1284" s="247"/>
      <c r="AA1284" s="247"/>
      <c r="AB1284" s="247"/>
      <c r="AC1284" s="247"/>
      <c r="AD1284" s="247"/>
      <c r="AE1284" s="369"/>
      <c r="AF1284" s="358"/>
      <c r="AG1284" s="358"/>
      <c r="AH1284" s="358"/>
      <c r="AI1284" s="358"/>
      <c r="AJ1284" s="358"/>
      <c r="AK1284" s="358"/>
      <c r="AL1284" s="358"/>
      <c r="AM1284" s="358"/>
      <c r="AN1284" s="358"/>
      <c r="AO1284" s="358"/>
      <c r="AP1284" s="358"/>
      <c r="AQ1284" s="358"/>
      <c r="AR1284" s="358"/>
      <c r="AS1284" s="248">
        <f>SUM(AE1284:AR1284)</f>
        <v>0</v>
      </c>
    </row>
    <row r="1285" spans="1:45" ht="15" hidden="1" customHeight="1" outlineLevel="1">
      <c r="A1285" s="456"/>
      <c r="B1285" s="246" t="s">
        <v>961</v>
      </c>
      <c r="C1285" s="243" t="s">
        <v>145</v>
      </c>
      <c r="D1285" s="247"/>
      <c r="E1285" s="247"/>
      <c r="F1285" s="247"/>
      <c r="G1285" s="247"/>
      <c r="H1285" s="247"/>
      <c r="I1285" s="247"/>
      <c r="J1285" s="247"/>
      <c r="K1285" s="247"/>
      <c r="L1285" s="247"/>
      <c r="M1285" s="247"/>
      <c r="N1285" s="247"/>
      <c r="O1285" s="247"/>
      <c r="P1285" s="247"/>
      <c r="Q1285" s="247">
        <f>Q1284</f>
        <v>12</v>
      </c>
      <c r="R1285" s="247"/>
      <c r="S1285" s="247"/>
      <c r="T1285" s="247"/>
      <c r="U1285" s="247"/>
      <c r="V1285" s="247"/>
      <c r="W1285" s="247"/>
      <c r="X1285" s="247"/>
      <c r="Y1285" s="247"/>
      <c r="Z1285" s="247"/>
      <c r="AA1285" s="247"/>
      <c r="AB1285" s="247"/>
      <c r="AC1285" s="247"/>
      <c r="AD1285" s="247"/>
      <c r="AE1285" s="354">
        <f>AE1284</f>
        <v>0</v>
      </c>
      <c r="AF1285" s="354">
        <f t="shared" ref="AF1285:AR1285" si="3527">AF1284</f>
        <v>0</v>
      </c>
      <c r="AG1285" s="354">
        <f t="shared" si="3527"/>
        <v>0</v>
      </c>
      <c r="AH1285" s="354">
        <f t="shared" si="3527"/>
        <v>0</v>
      </c>
      <c r="AI1285" s="354">
        <f t="shared" si="3527"/>
        <v>0</v>
      </c>
      <c r="AJ1285" s="354">
        <f t="shared" si="3527"/>
        <v>0</v>
      </c>
      <c r="AK1285" s="354">
        <f t="shared" si="3527"/>
        <v>0</v>
      </c>
      <c r="AL1285" s="354">
        <f t="shared" si="3527"/>
        <v>0</v>
      </c>
      <c r="AM1285" s="354">
        <f t="shared" si="3527"/>
        <v>0</v>
      </c>
      <c r="AN1285" s="354">
        <f t="shared" si="3527"/>
        <v>0</v>
      </c>
      <c r="AO1285" s="354">
        <f t="shared" si="3527"/>
        <v>0</v>
      </c>
      <c r="AP1285" s="354">
        <f t="shared" si="3527"/>
        <v>0</v>
      </c>
      <c r="AQ1285" s="354">
        <f t="shared" si="3527"/>
        <v>0</v>
      </c>
      <c r="AR1285" s="354">
        <f t="shared" si="3527"/>
        <v>0</v>
      </c>
      <c r="AS1285" s="258"/>
    </row>
    <row r="1286" spans="1:45" ht="15" hidden="1" customHeight="1" outlineLevel="1">
      <c r="A1286" s="456"/>
      <c r="B1286" s="246"/>
      <c r="C1286" s="243"/>
      <c r="D1286" s="243"/>
      <c r="E1286" s="243"/>
      <c r="F1286" s="243"/>
      <c r="G1286" s="243"/>
      <c r="H1286" s="243"/>
      <c r="I1286" s="243"/>
      <c r="J1286" s="243"/>
      <c r="K1286" s="243"/>
      <c r="L1286" s="243"/>
      <c r="M1286" s="243"/>
      <c r="N1286" s="243"/>
      <c r="O1286" s="243"/>
      <c r="P1286" s="243"/>
      <c r="Q1286" s="243"/>
      <c r="R1286" s="243"/>
      <c r="S1286" s="243"/>
      <c r="T1286" s="243"/>
      <c r="U1286" s="243"/>
      <c r="V1286" s="243"/>
      <c r="W1286" s="243"/>
      <c r="X1286" s="243"/>
      <c r="Y1286" s="243"/>
      <c r="Z1286" s="243"/>
      <c r="AA1286" s="243"/>
      <c r="AB1286" s="243"/>
      <c r="AC1286" s="243"/>
      <c r="AD1286" s="243"/>
      <c r="AE1286" s="355"/>
      <c r="AF1286" s="368"/>
      <c r="AG1286" s="368"/>
      <c r="AH1286" s="368"/>
      <c r="AI1286" s="368"/>
      <c r="AJ1286" s="368"/>
      <c r="AK1286" s="368"/>
      <c r="AL1286" s="368"/>
      <c r="AM1286" s="368"/>
      <c r="AN1286" s="368"/>
      <c r="AO1286" s="368"/>
      <c r="AP1286" s="368"/>
      <c r="AQ1286" s="368"/>
      <c r="AR1286" s="368"/>
      <c r="AS1286" s="258"/>
    </row>
    <row r="1287" spans="1:45" ht="15" hidden="1" customHeight="1" outlineLevel="1">
      <c r="A1287" s="456">
        <v>31</v>
      </c>
      <c r="B1287" s="371" t="s">
        <v>1006</v>
      </c>
      <c r="C1287" s="243" t="s">
        <v>22</v>
      </c>
      <c r="D1287" s="247"/>
      <c r="E1287" s="247"/>
      <c r="F1287" s="247"/>
      <c r="G1287" s="247"/>
      <c r="H1287" s="247"/>
      <c r="I1287" s="247"/>
      <c r="J1287" s="247"/>
      <c r="K1287" s="247"/>
      <c r="L1287" s="247"/>
      <c r="M1287" s="247"/>
      <c r="N1287" s="247"/>
      <c r="O1287" s="247"/>
      <c r="P1287" s="247"/>
      <c r="Q1287" s="247">
        <v>12</v>
      </c>
      <c r="R1287" s="247"/>
      <c r="S1287" s="247"/>
      <c r="T1287" s="247"/>
      <c r="U1287" s="247"/>
      <c r="V1287" s="247"/>
      <c r="W1287" s="247"/>
      <c r="X1287" s="247"/>
      <c r="Y1287" s="247"/>
      <c r="Z1287" s="247"/>
      <c r="AA1287" s="247"/>
      <c r="AB1287" s="247"/>
      <c r="AC1287" s="247"/>
      <c r="AD1287" s="247"/>
      <c r="AE1287" s="369"/>
      <c r="AF1287" s="358"/>
      <c r="AG1287" s="358"/>
      <c r="AH1287" s="358"/>
      <c r="AI1287" s="358"/>
      <c r="AJ1287" s="358"/>
      <c r="AK1287" s="358"/>
      <c r="AL1287" s="358"/>
      <c r="AM1287" s="358"/>
      <c r="AN1287" s="358"/>
      <c r="AO1287" s="358"/>
      <c r="AP1287" s="358"/>
      <c r="AQ1287" s="358"/>
      <c r="AR1287" s="358"/>
      <c r="AS1287" s="248">
        <f>SUM(AE1287:AR1287)</f>
        <v>0</v>
      </c>
    </row>
    <row r="1288" spans="1:45" ht="15" hidden="1" customHeight="1" outlineLevel="1">
      <c r="A1288" s="456"/>
      <c r="B1288" s="246" t="s">
        <v>961</v>
      </c>
      <c r="C1288" s="243" t="s">
        <v>145</v>
      </c>
      <c r="D1288" s="247"/>
      <c r="E1288" s="247"/>
      <c r="F1288" s="247"/>
      <c r="G1288" s="247"/>
      <c r="H1288" s="247"/>
      <c r="I1288" s="247"/>
      <c r="J1288" s="247"/>
      <c r="K1288" s="247"/>
      <c r="L1288" s="247"/>
      <c r="M1288" s="247"/>
      <c r="N1288" s="247"/>
      <c r="O1288" s="247"/>
      <c r="P1288" s="247"/>
      <c r="Q1288" s="247">
        <f>Q1287</f>
        <v>12</v>
      </c>
      <c r="R1288" s="247"/>
      <c r="S1288" s="247"/>
      <c r="T1288" s="247"/>
      <c r="U1288" s="247"/>
      <c r="V1288" s="247"/>
      <c r="W1288" s="247"/>
      <c r="X1288" s="247"/>
      <c r="Y1288" s="247"/>
      <c r="Z1288" s="247"/>
      <c r="AA1288" s="247"/>
      <c r="AB1288" s="247"/>
      <c r="AC1288" s="247"/>
      <c r="AD1288" s="247"/>
      <c r="AE1288" s="354">
        <f>AE1287</f>
        <v>0</v>
      </c>
      <c r="AF1288" s="354">
        <f t="shared" ref="AF1288:AR1288" si="3528">AF1287</f>
        <v>0</v>
      </c>
      <c r="AG1288" s="354">
        <f t="shared" si="3528"/>
        <v>0</v>
      </c>
      <c r="AH1288" s="354">
        <f t="shared" si="3528"/>
        <v>0</v>
      </c>
      <c r="AI1288" s="354">
        <f t="shared" si="3528"/>
        <v>0</v>
      </c>
      <c r="AJ1288" s="354">
        <f t="shared" si="3528"/>
        <v>0</v>
      </c>
      <c r="AK1288" s="354">
        <f t="shared" si="3528"/>
        <v>0</v>
      </c>
      <c r="AL1288" s="354">
        <f t="shared" si="3528"/>
        <v>0</v>
      </c>
      <c r="AM1288" s="354">
        <f t="shared" si="3528"/>
        <v>0</v>
      </c>
      <c r="AN1288" s="354">
        <f t="shared" si="3528"/>
        <v>0</v>
      </c>
      <c r="AO1288" s="354">
        <f t="shared" si="3528"/>
        <v>0</v>
      </c>
      <c r="AP1288" s="354">
        <f t="shared" si="3528"/>
        <v>0</v>
      </c>
      <c r="AQ1288" s="354">
        <f t="shared" si="3528"/>
        <v>0</v>
      </c>
      <c r="AR1288" s="354">
        <f t="shared" si="3528"/>
        <v>0</v>
      </c>
      <c r="AS1288" s="258"/>
    </row>
    <row r="1289" spans="1:45" ht="15" hidden="1" customHeight="1" outlineLevel="1">
      <c r="A1289" s="456"/>
      <c r="B1289" s="371"/>
      <c r="C1289" s="243"/>
      <c r="D1289" s="243"/>
      <c r="E1289" s="243"/>
      <c r="F1289" s="243"/>
      <c r="G1289" s="243"/>
      <c r="H1289" s="243"/>
      <c r="I1289" s="243"/>
      <c r="J1289" s="243"/>
      <c r="K1289" s="243"/>
      <c r="L1289" s="243"/>
      <c r="M1289" s="243"/>
      <c r="N1289" s="243"/>
      <c r="O1289" s="243"/>
      <c r="P1289" s="243"/>
      <c r="Q1289" s="243"/>
      <c r="R1289" s="243"/>
      <c r="S1289" s="243"/>
      <c r="T1289" s="243"/>
      <c r="U1289" s="243"/>
      <c r="V1289" s="243"/>
      <c r="W1289" s="243"/>
      <c r="X1289" s="243"/>
      <c r="Y1289" s="243"/>
      <c r="Z1289" s="243"/>
      <c r="AA1289" s="243"/>
      <c r="AB1289" s="243"/>
      <c r="AC1289" s="243"/>
      <c r="AD1289" s="243"/>
      <c r="AE1289" s="355"/>
      <c r="AF1289" s="368"/>
      <c r="AG1289" s="368"/>
      <c r="AH1289" s="368"/>
      <c r="AI1289" s="368"/>
      <c r="AJ1289" s="368"/>
      <c r="AK1289" s="368"/>
      <c r="AL1289" s="368"/>
      <c r="AM1289" s="368"/>
      <c r="AN1289" s="368"/>
      <c r="AO1289" s="368"/>
      <c r="AP1289" s="368"/>
      <c r="AQ1289" s="368"/>
      <c r="AR1289" s="368"/>
      <c r="AS1289" s="258"/>
    </row>
    <row r="1290" spans="1:45" ht="15" hidden="1" customHeight="1" outlineLevel="1">
      <c r="A1290" s="456">
        <v>32</v>
      </c>
      <c r="B1290" s="371" t="s">
        <v>1007</v>
      </c>
      <c r="C1290" s="243" t="s">
        <v>22</v>
      </c>
      <c r="D1290" s="247"/>
      <c r="E1290" s="247"/>
      <c r="F1290" s="247"/>
      <c r="G1290" s="247"/>
      <c r="H1290" s="247"/>
      <c r="I1290" s="247"/>
      <c r="J1290" s="247"/>
      <c r="K1290" s="247"/>
      <c r="L1290" s="247"/>
      <c r="M1290" s="247"/>
      <c r="N1290" s="247"/>
      <c r="O1290" s="247"/>
      <c r="P1290" s="247"/>
      <c r="Q1290" s="247">
        <v>12</v>
      </c>
      <c r="R1290" s="247"/>
      <c r="S1290" s="247"/>
      <c r="T1290" s="247"/>
      <c r="U1290" s="247"/>
      <c r="V1290" s="247"/>
      <c r="W1290" s="247"/>
      <c r="X1290" s="247"/>
      <c r="Y1290" s="247"/>
      <c r="Z1290" s="247"/>
      <c r="AA1290" s="247"/>
      <c r="AB1290" s="247"/>
      <c r="AC1290" s="247"/>
      <c r="AD1290" s="247"/>
      <c r="AE1290" s="369"/>
      <c r="AF1290" s="358"/>
      <c r="AG1290" s="358"/>
      <c r="AH1290" s="358"/>
      <c r="AI1290" s="358"/>
      <c r="AJ1290" s="358"/>
      <c r="AK1290" s="358"/>
      <c r="AL1290" s="358"/>
      <c r="AM1290" s="358"/>
      <c r="AN1290" s="358"/>
      <c r="AO1290" s="358"/>
      <c r="AP1290" s="358"/>
      <c r="AQ1290" s="358"/>
      <c r="AR1290" s="358"/>
      <c r="AS1290" s="248">
        <f>SUM(AE1290:AR1290)</f>
        <v>0</v>
      </c>
    </row>
    <row r="1291" spans="1:45" ht="15" hidden="1" customHeight="1" outlineLevel="1">
      <c r="A1291" s="456"/>
      <c r="B1291" s="246" t="s">
        <v>961</v>
      </c>
      <c r="C1291" s="243" t="s">
        <v>145</v>
      </c>
      <c r="D1291" s="247"/>
      <c r="E1291" s="247"/>
      <c r="F1291" s="247"/>
      <c r="G1291" s="247"/>
      <c r="H1291" s="247"/>
      <c r="I1291" s="247"/>
      <c r="J1291" s="247"/>
      <c r="K1291" s="247"/>
      <c r="L1291" s="247"/>
      <c r="M1291" s="247"/>
      <c r="N1291" s="247"/>
      <c r="O1291" s="247"/>
      <c r="P1291" s="247"/>
      <c r="Q1291" s="247">
        <f>Q1290</f>
        <v>12</v>
      </c>
      <c r="R1291" s="247"/>
      <c r="S1291" s="247"/>
      <c r="T1291" s="247"/>
      <c r="U1291" s="247"/>
      <c r="V1291" s="247"/>
      <c r="W1291" s="247"/>
      <c r="X1291" s="247"/>
      <c r="Y1291" s="247"/>
      <c r="Z1291" s="247"/>
      <c r="AA1291" s="247"/>
      <c r="AB1291" s="247"/>
      <c r="AC1291" s="247"/>
      <c r="AD1291" s="247"/>
      <c r="AE1291" s="354">
        <f>AE1290</f>
        <v>0</v>
      </c>
      <c r="AF1291" s="354">
        <f t="shared" ref="AF1291:AR1291" si="3529">AF1290</f>
        <v>0</v>
      </c>
      <c r="AG1291" s="354">
        <f t="shared" si="3529"/>
        <v>0</v>
      </c>
      <c r="AH1291" s="354">
        <f t="shared" si="3529"/>
        <v>0</v>
      </c>
      <c r="AI1291" s="354">
        <f t="shared" si="3529"/>
        <v>0</v>
      </c>
      <c r="AJ1291" s="354">
        <f t="shared" si="3529"/>
        <v>0</v>
      </c>
      <c r="AK1291" s="354">
        <f t="shared" si="3529"/>
        <v>0</v>
      </c>
      <c r="AL1291" s="354">
        <f t="shared" si="3529"/>
        <v>0</v>
      </c>
      <c r="AM1291" s="354">
        <f t="shared" si="3529"/>
        <v>0</v>
      </c>
      <c r="AN1291" s="354">
        <f t="shared" si="3529"/>
        <v>0</v>
      </c>
      <c r="AO1291" s="354">
        <f t="shared" si="3529"/>
        <v>0</v>
      </c>
      <c r="AP1291" s="354">
        <f t="shared" si="3529"/>
        <v>0</v>
      </c>
      <c r="AQ1291" s="354">
        <f t="shared" si="3529"/>
        <v>0</v>
      </c>
      <c r="AR1291" s="354">
        <f t="shared" si="3529"/>
        <v>0</v>
      </c>
      <c r="AS1291" s="258"/>
    </row>
    <row r="1292" spans="1:45" ht="15" hidden="1" customHeight="1" outlineLevel="1">
      <c r="A1292" s="456"/>
      <c r="B1292" s="371"/>
      <c r="C1292" s="243"/>
      <c r="D1292" s="243"/>
      <c r="E1292" s="243"/>
      <c r="F1292" s="243"/>
      <c r="G1292" s="243"/>
      <c r="H1292" s="243"/>
      <c r="I1292" s="243"/>
      <c r="J1292" s="243"/>
      <c r="K1292" s="243"/>
      <c r="L1292" s="243"/>
      <c r="M1292" s="243"/>
      <c r="N1292" s="243"/>
      <c r="O1292" s="243"/>
      <c r="P1292" s="243"/>
      <c r="Q1292" s="243"/>
      <c r="R1292" s="243"/>
      <c r="S1292" s="243"/>
      <c r="T1292" s="243"/>
      <c r="U1292" s="243"/>
      <c r="V1292" s="243"/>
      <c r="W1292" s="243"/>
      <c r="X1292" s="243"/>
      <c r="Y1292" s="243"/>
      <c r="Z1292" s="243"/>
      <c r="AA1292" s="243"/>
      <c r="AB1292" s="243"/>
      <c r="AC1292" s="243"/>
      <c r="AD1292" s="243"/>
      <c r="AE1292" s="355"/>
      <c r="AF1292" s="368"/>
      <c r="AG1292" s="368"/>
      <c r="AH1292" s="368"/>
      <c r="AI1292" s="368"/>
      <c r="AJ1292" s="368"/>
      <c r="AK1292" s="368"/>
      <c r="AL1292" s="368"/>
      <c r="AM1292" s="368"/>
      <c r="AN1292" s="368"/>
      <c r="AO1292" s="368"/>
      <c r="AP1292" s="368"/>
      <c r="AQ1292" s="368"/>
      <c r="AR1292" s="368"/>
      <c r="AS1292" s="258"/>
    </row>
    <row r="1293" spans="1:45" ht="15" hidden="1" customHeight="1" outlineLevel="1">
      <c r="A1293" s="456"/>
      <c r="B1293" s="240" t="s">
        <v>462</v>
      </c>
      <c r="C1293" s="243"/>
      <c r="D1293" s="243"/>
      <c r="E1293" s="243"/>
      <c r="F1293" s="243"/>
      <c r="G1293" s="243"/>
      <c r="H1293" s="243"/>
      <c r="I1293" s="243"/>
      <c r="J1293" s="243"/>
      <c r="K1293" s="243"/>
      <c r="L1293" s="243"/>
      <c r="M1293" s="243"/>
      <c r="N1293" s="243"/>
      <c r="O1293" s="243"/>
      <c r="P1293" s="243"/>
      <c r="Q1293" s="243"/>
      <c r="R1293" s="243"/>
      <c r="S1293" s="243"/>
      <c r="T1293" s="243"/>
      <c r="U1293" s="243"/>
      <c r="V1293" s="243"/>
      <c r="W1293" s="243"/>
      <c r="X1293" s="243"/>
      <c r="Y1293" s="243"/>
      <c r="Z1293" s="243"/>
      <c r="AA1293" s="243"/>
      <c r="AB1293" s="243"/>
      <c r="AC1293" s="243"/>
      <c r="AD1293" s="243"/>
      <c r="AE1293" s="355"/>
      <c r="AF1293" s="368"/>
      <c r="AG1293" s="368"/>
      <c r="AH1293" s="368"/>
      <c r="AI1293" s="368"/>
      <c r="AJ1293" s="368"/>
      <c r="AK1293" s="368"/>
      <c r="AL1293" s="368"/>
      <c r="AM1293" s="368"/>
      <c r="AN1293" s="368"/>
      <c r="AO1293" s="368"/>
      <c r="AP1293" s="368"/>
      <c r="AQ1293" s="368"/>
      <c r="AR1293" s="368"/>
      <c r="AS1293" s="258"/>
    </row>
    <row r="1294" spans="1:45" ht="15" hidden="1" customHeight="1" outlineLevel="1">
      <c r="A1294" s="456">
        <v>33</v>
      </c>
      <c r="B1294" s="371" t="s">
        <v>108</v>
      </c>
      <c r="C1294" s="243" t="s">
        <v>22</v>
      </c>
      <c r="D1294" s="247"/>
      <c r="E1294" s="247"/>
      <c r="F1294" s="247"/>
      <c r="G1294" s="247"/>
      <c r="H1294" s="247"/>
      <c r="I1294" s="247"/>
      <c r="J1294" s="247"/>
      <c r="K1294" s="247"/>
      <c r="L1294" s="247"/>
      <c r="M1294" s="247"/>
      <c r="N1294" s="247"/>
      <c r="O1294" s="247"/>
      <c r="P1294" s="247"/>
      <c r="Q1294" s="247">
        <v>0</v>
      </c>
      <c r="R1294" s="247"/>
      <c r="S1294" s="247"/>
      <c r="T1294" s="247"/>
      <c r="U1294" s="247"/>
      <c r="V1294" s="247"/>
      <c r="W1294" s="247"/>
      <c r="X1294" s="247"/>
      <c r="Y1294" s="247"/>
      <c r="Z1294" s="247"/>
      <c r="AA1294" s="247"/>
      <c r="AB1294" s="247"/>
      <c r="AC1294" s="247"/>
      <c r="AD1294" s="247"/>
      <c r="AE1294" s="369"/>
      <c r="AF1294" s="358"/>
      <c r="AG1294" s="358"/>
      <c r="AH1294" s="358"/>
      <c r="AI1294" s="358"/>
      <c r="AJ1294" s="358"/>
      <c r="AK1294" s="358"/>
      <c r="AL1294" s="358"/>
      <c r="AM1294" s="358"/>
      <c r="AN1294" s="358"/>
      <c r="AO1294" s="358"/>
      <c r="AP1294" s="358"/>
      <c r="AQ1294" s="358"/>
      <c r="AR1294" s="358"/>
      <c r="AS1294" s="248">
        <f>SUM(AE1294:AR1294)</f>
        <v>0</v>
      </c>
    </row>
    <row r="1295" spans="1:45" ht="15" hidden="1" customHeight="1" outlineLevel="1">
      <c r="A1295" s="456"/>
      <c r="B1295" s="246" t="s">
        <v>961</v>
      </c>
      <c r="C1295" s="243" t="s">
        <v>145</v>
      </c>
      <c r="D1295" s="247"/>
      <c r="E1295" s="247"/>
      <c r="F1295" s="247"/>
      <c r="G1295" s="247"/>
      <c r="H1295" s="247"/>
      <c r="I1295" s="247"/>
      <c r="J1295" s="247"/>
      <c r="K1295" s="247"/>
      <c r="L1295" s="247"/>
      <c r="M1295" s="247"/>
      <c r="N1295" s="247"/>
      <c r="O1295" s="247"/>
      <c r="P1295" s="247"/>
      <c r="Q1295" s="247">
        <f>Q1294</f>
        <v>0</v>
      </c>
      <c r="R1295" s="247"/>
      <c r="S1295" s="247"/>
      <c r="T1295" s="247"/>
      <c r="U1295" s="247"/>
      <c r="V1295" s="247"/>
      <c r="W1295" s="247"/>
      <c r="X1295" s="247"/>
      <c r="Y1295" s="247"/>
      <c r="Z1295" s="247"/>
      <c r="AA1295" s="247"/>
      <c r="AB1295" s="247"/>
      <c r="AC1295" s="247"/>
      <c r="AD1295" s="247"/>
      <c r="AE1295" s="354">
        <f>AE1294</f>
        <v>0</v>
      </c>
      <c r="AF1295" s="354">
        <f t="shared" ref="AF1295:AR1295" si="3530">AF1294</f>
        <v>0</v>
      </c>
      <c r="AG1295" s="354">
        <f t="shared" si="3530"/>
        <v>0</v>
      </c>
      <c r="AH1295" s="354">
        <f t="shared" si="3530"/>
        <v>0</v>
      </c>
      <c r="AI1295" s="354">
        <f t="shared" si="3530"/>
        <v>0</v>
      </c>
      <c r="AJ1295" s="354">
        <f t="shared" si="3530"/>
        <v>0</v>
      </c>
      <c r="AK1295" s="354">
        <f t="shared" si="3530"/>
        <v>0</v>
      </c>
      <c r="AL1295" s="354">
        <f t="shared" si="3530"/>
        <v>0</v>
      </c>
      <c r="AM1295" s="354">
        <f t="shared" si="3530"/>
        <v>0</v>
      </c>
      <c r="AN1295" s="354">
        <f t="shared" si="3530"/>
        <v>0</v>
      </c>
      <c r="AO1295" s="354">
        <f t="shared" si="3530"/>
        <v>0</v>
      </c>
      <c r="AP1295" s="354">
        <f t="shared" si="3530"/>
        <v>0</v>
      </c>
      <c r="AQ1295" s="354">
        <f t="shared" si="3530"/>
        <v>0</v>
      </c>
      <c r="AR1295" s="354">
        <f t="shared" si="3530"/>
        <v>0</v>
      </c>
      <c r="AS1295" s="258"/>
    </row>
    <row r="1296" spans="1:45" ht="15" hidden="1" customHeight="1" outlineLevel="1">
      <c r="A1296" s="456"/>
      <c r="B1296" s="371"/>
      <c r="C1296" s="243"/>
      <c r="D1296" s="243"/>
      <c r="E1296" s="243"/>
      <c r="F1296" s="243"/>
      <c r="G1296" s="243"/>
      <c r="H1296" s="243"/>
      <c r="I1296" s="243"/>
      <c r="J1296" s="243"/>
      <c r="K1296" s="243"/>
      <c r="L1296" s="243"/>
      <c r="M1296" s="243"/>
      <c r="N1296" s="243"/>
      <c r="O1296" s="243"/>
      <c r="P1296" s="243"/>
      <c r="Q1296" s="243"/>
      <c r="R1296" s="243"/>
      <c r="S1296" s="243"/>
      <c r="T1296" s="243"/>
      <c r="U1296" s="243"/>
      <c r="V1296" s="243"/>
      <c r="W1296" s="243"/>
      <c r="X1296" s="243"/>
      <c r="Y1296" s="243"/>
      <c r="Z1296" s="243"/>
      <c r="AA1296" s="243"/>
      <c r="AB1296" s="243"/>
      <c r="AC1296" s="243"/>
      <c r="AD1296" s="243"/>
      <c r="AE1296" s="355"/>
      <c r="AF1296" s="368"/>
      <c r="AG1296" s="368"/>
      <c r="AH1296" s="368"/>
      <c r="AI1296" s="368"/>
      <c r="AJ1296" s="368"/>
      <c r="AK1296" s="368"/>
      <c r="AL1296" s="368"/>
      <c r="AM1296" s="368"/>
      <c r="AN1296" s="368"/>
      <c r="AO1296" s="368"/>
      <c r="AP1296" s="368"/>
      <c r="AQ1296" s="368"/>
      <c r="AR1296" s="368"/>
      <c r="AS1296" s="258"/>
    </row>
    <row r="1297" spans="1:45" ht="15" hidden="1" customHeight="1" outlineLevel="1">
      <c r="A1297" s="456">
        <v>34</v>
      </c>
      <c r="B1297" s="371" t="s">
        <v>109</v>
      </c>
      <c r="C1297" s="243" t="s">
        <v>22</v>
      </c>
      <c r="D1297" s="247"/>
      <c r="E1297" s="247"/>
      <c r="F1297" s="247"/>
      <c r="G1297" s="247"/>
      <c r="H1297" s="247"/>
      <c r="I1297" s="247"/>
      <c r="J1297" s="247"/>
      <c r="K1297" s="247"/>
      <c r="L1297" s="247"/>
      <c r="M1297" s="247"/>
      <c r="N1297" s="247"/>
      <c r="O1297" s="247"/>
      <c r="P1297" s="247"/>
      <c r="Q1297" s="247">
        <v>0</v>
      </c>
      <c r="R1297" s="247"/>
      <c r="S1297" s="247"/>
      <c r="T1297" s="247"/>
      <c r="U1297" s="247"/>
      <c r="V1297" s="247"/>
      <c r="W1297" s="247"/>
      <c r="X1297" s="247"/>
      <c r="Y1297" s="247"/>
      <c r="Z1297" s="247"/>
      <c r="AA1297" s="247"/>
      <c r="AB1297" s="247"/>
      <c r="AC1297" s="247"/>
      <c r="AD1297" s="247"/>
      <c r="AE1297" s="369"/>
      <c r="AF1297" s="358"/>
      <c r="AG1297" s="358"/>
      <c r="AH1297" s="358"/>
      <c r="AI1297" s="358"/>
      <c r="AJ1297" s="358"/>
      <c r="AK1297" s="358"/>
      <c r="AL1297" s="358"/>
      <c r="AM1297" s="358"/>
      <c r="AN1297" s="358"/>
      <c r="AO1297" s="358"/>
      <c r="AP1297" s="358"/>
      <c r="AQ1297" s="358"/>
      <c r="AR1297" s="358"/>
      <c r="AS1297" s="248">
        <f>SUM(AE1297:AR1297)</f>
        <v>0</v>
      </c>
    </row>
    <row r="1298" spans="1:45" ht="15" hidden="1" customHeight="1" outlineLevel="1">
      <c r="A1298" s="456"/>
      <c r="B1298" s="246" t="s">
        <v>961</v>
      </c>
      <c r="C1298" s="243" t="s">
        <v>145</v>
      </c>
      <c r="D1298" s="247"/>
      <c r="E1298" s="247"/>
      <c r="F1298" s="247"/>
      <c r="G1298" s="247"/>
      <c r="H1298" s="247"/>
      <c r="I1298" s="247"/>
      <c r="J1298" s="247"/>
      <c r="K1298" s="247"/>
      <c r="L1298" s="247"/>
      <c r="M1298" s="247"/>
      <c r="N1298" s="247"/>
      <c r="O1298" s="247"/>
      <c r="P1298" s="247"/>
      <c r="Q1298" s="247">
        <f>Q1297</f>
        <v>0</v>
      </c>
      <c r="R1298" s="247"/>
      <c r="S1298" s="247"/>
      <c r="T1298" s="247"/>
      <c r="U1298" s="247"/>
      <c r="V1298" s="247"/>
      <c r="W1298" s="247"/>
      <c r="X1298" s="247"/>
      <c r="Y1298" s="247"/>
      <c r="Z1298" s="247"/>
      <c r="AA1298" s="247"/>
      <c r="AB1298" s="247"/>
      <c r="AC1298" s="247"/>
      <c r="AD1298" s="247"/>
      <c r="AE1298" s="354">
        <f>AE1297</f>
        <v>0</v>
      </c>
      <c r="AF1298" s="354">
        <f t="shared" ref="AF1298:AR1298" si="3531">AF1297</f>
        <v>0</v>
      </c>
      <c r="AG1298" s="354">
        <f t="shared" si="3531"/>
        <v>0</v>
      </c>
      <c r="AH1298" s="354">
        <f t="shared" si="3531"/>
        <v>0</v>
      </c>
      <c r="AI1298" s="354">
        <f t="shared" si="3531"/>
        <v>0</v>
      </c>
      <c r="AJ1298" s="354">
        <f t="shared" si="3531"/>
        <v>0</v>
      </c>
      <c r="AK1298" s="354">
        <f t="shared" si="3531"/>
        <v>0</v>
      </c>
      <c r="AL1298" s="354">
        <f t="shared" si="3531"/>
        <v>0</v>
      </c>
      <c r="AM1298" s="354">
        <f t="shared" si="3531"/>
        <v>0</v>
      </c>
      <c r="AN1298" s="354">
        <f t="shared" si="3531"/>
        <v>0</v>
      </c>
      <c r="AO1298" s="354">
        <f t="shared" si="3531"/>
        <v>0</v>
      </c>
      <c r="AP1298" s="354">
        <f t="shared" si="3531"/>
        <v>0</v>
      </c>
      <c r="AQ1298" s="354">
        <f t="shared" si="3531"/>
        <v>0</v>
      </c>
      <c r="AR1298" s="354">
        <f t="shared" si="3531"/>
        <v>0</v>
      </c>
      <c r="AS1298" s="258"/>
    </row>
    <row r="1299" spans="1:45" ht="15" hidden="1" customHeight="1" outlineLevel="1">
      <c r="A1299" s="456"/>
      <c r="B1299" s="371"/>
      <c r="C1299" s="243"/>
      <c r="D1299" s="243"/>
      <c r="E1299" s="243"/>
      <c r="F1299" s="243"/>
      <c r="G1299" s="243"/>
      <c r="H1299" s="243"/>
      <c r="I1299" s="243"/>
      <c r="J1299" s="243"/>
      <c r="K1299" s="243"/>
      <c r="L1299" s="243"/>
      <c r="M1299" s="243"/>
      <c r="N1299" s="243"/>
      <c r="O1299" s="243"/>
      <c r="P1299" s="243"/>
      <c r="Q1299" s="243"/>
      <c r="R1299" s="243"/>
      <c r="S1299" s="243"/>
      <c r="T1299" s="243"/>
      <c r="U1299" s="243"/>
      <c r="V1299" s="243"/>
      <c r="W1299" s="243"/>
      <c r="X1299" s="243"/>
      <c r="Y1299" s="243"/>
      <c r="Z1299" s="243"/>
      <c r="AA1299" s="243"/>
      <c r="AB1299" s="243"/>
      <c r="AC1299" s="243"/>
      <c r="AD1299" s="243"/>
      <c r="AE1299" s="355"/>
      <c r="AF1299" s="368"/>
      <c r="AG1299" s="368"/>
      <c r="AH1299" s="368"/>
      <c r="AI1299" s="368"/>
      <c r="AJ1299" s="368"/>
      <c r="AK1299" s="368"/>
      <c r="AL1299" s="368"/>
      <c r="AM1299" s="368"/>
      <c r="AN1299" s="368"/>
      <c r="AO1299" s="368"/>
      <c r="AP1299" s="368"/>
      <c r="AQ1299" s="368"/>
      <c r="AR1299" s="368"/>
      <c r="AS1299" s="258"/>
    </row>
    <row r="1300" spans="1:45" ht="15" hidden="1" customHeight="1" outlineLevel="1">
      <c r="A1300" s="456">
        <v>35</v>
      </c>
      <c r="B1300" s="371" t="s">
        <v>110</v>
      </c>
      <c r="C1300" s="243" t="s">
        <v>22</v>
      </c>
      <c r="D1300" s="247"/>
      <c r="E1300" s="247"/>
      <c r="F1300" s="247"/>
      <c r="G1300" s="247"/>
      <c r="H1300" s="247"/>
      <c r="I1300" s="247"/>
      <c r="J1300" s="247"/>
      <c r="K1300" s="247"/>
      <c r="L1300" s="247"/>
      <c r="M1300" s="247"/>
      <c r="N1300" s="247"/>
      <c r="O1300" s="247"/>
      <c r="P1300" s="247"/>
      <c r="Q1300" s="247">
        <v>0</v>
      </c>
      <c r="R1300" s="247"/>
      <c r="S1300" s="247"/>
      <c r="T1300" s="247"/>
      <c r="U1300" s="247"/>
      <c r="V1300" s="247"/>
      <c r="W1300" s="247"/>
      <c r="X1300" s="247"/>
      <c r="Y1300" s="247"/>
      <c r="Z1300" s="247"/>
      <c r="AA1300" s="247"/>
      <c r="AB1300" s="247"/>
      <c r="AC1300" s="247"/>
      <c r="AD1300" s="247"/>
      <c r="AE1300" s="369"/>
      <c r="AF1300" s="358"/>
      <c r="AG1300" s="358"/>
      <c r="AH1300" s="358"/>
      <c r="AI1300" s="358"/>
      <c r="AJ1300" s="358"/>
      <c r="AK1300" s="358"/>
      <c r="AL1300" s="358"/>
      <c r="AM1300" s="358"/>
      <c r="AN1300" s="358"/>
      <c r="AO1300" s="358"/>
      <c r="AP1300" s="358"/>
      <c r="AQ1300" s="358"/>
      <c r="AR1300" s="358"/>
      <c r="AS1300" s="248">
        <f>SUM(AE1300:AR1300)</f>
        <v>0</v>
      </c>
    </row>
    <row r="1301" spans="1:45" ht="15" hidden="1" customHeight="1" outlineLevel="1">
      <c r="A1301" s="456"/>
      <c r="B1301" s="246" t="s">
        <v>961</v>
      </c>
      <c r="C1301" s="243" t="s">
        <v>145</v>
      </c>
      <c r="D1301" s="247"/>
      <c r="E1301" s="247"/>
      <c r="F1301" s="247"/>
      <c r="G1301" s="247"/>
      <c r="H1301" s="247"/>
      <c r="I1301" s="247"/>
      <c r="J1301" s="247"/>
      <c r="K1301" s="247"/>
      <c r="L1301" s="247"/>
      <c r="M1301" s="247"/>
      <c r="N1301" s="247"/>
      <c r="O1301" s="247"/>
      <c r="P1301" s="247"/>
      <c r="Q1301" s="247">
        <f>Q1300</f>
        <v>0</v>
      </c>
      <c r="R1301" s="247"/>
      <c r="S1301" s="247"/>
      <c r="T1301" s="247"/>
      <c r="U1301" s="247"/>
      <c r="V1301" s="247"/>
      <c r="W1301" s="247"/>
      <c r="X1301" s="247"/>
      <c r="Y1301" s="247"/>
      <c r="Z1301" s="247"/>
      <c r="AA1301" s="247"/>
      <c r="AB1301" s="247"/>
      <c r="AC1301" s="247"/>
      <c r="AD1301" s="247"/>
      <c r="AE1301" s="354">
        <f>AE1300</f>
        <v>0</v>
      </c>
      <c r="AF1301" s="354">
        <f t="shared" ref="AF1301:AR1301" si="3532">AF1300</f>
        <v>0</v>
      </c>
      <c r="AG1301" s="354">
        <f t="shared" si="3532"/>
        <v>0</v>
      </c>
      <c r="AH1301" s="354">
        <f t="shared" si="3532"/>
        <v>0</v>
      </c>
      <c r="AI1301" s="354">
        <f t="shared" si="3532"/>
        <v>0</v>
      </c>
      <c r="AJ1301" s="354">
        <f t="shared" si="3532"/>
        <v>0</v>
      </c>
      <c r="AK1301" s="354">
        <f t="shared" si="3532"/>
        <v>0</v>
      </c>
      <c r="AL1301" s="354">
        <f t="shared" si="3532"/>
        <v>0</v>
      </c>
      <c r="AM1301" s="354">
        <f t="shared" si="3532"/>
        <v>0</v>
      </c>
      <c r="AN1301" s="354">
        <f t="shared" si="3532"/>
        <v>0</v>
      </c>
      <c r="AO1301" s="354">
        <f t="shared" si="3532"/>
        <v>0</v>
      </c>
      <c r="AP1301" s="354">
        <f t="shared" si="3532"/>
        <v>0</v>
      </c>
      <c r="AQ1301" s="354">
        <f t="shared" si="3532"/>
        <v>0</v>
      </c>
      <c r="AR1301" s="354">
        <f t="shared" si="3532"/>
        <v>0</v>
      </c>
      <c r="AS1301" s="258"/>
    </row>
    <row r="1302" spans="1:45" ht="15" hidden="1" customHeight="1" outlineLevel="1">
      <c r="A1302" s="456"/>
      <c r="B1302" s="374"/>
      <c r="C1302" s="243"/>
      <c r="D1302" s="243"/>
      <c r="E1302" s="243"/>
      <c r="F1302" s="243"/>
      <c r="G1302" s="243"/>
      <c r="H1302" s="243"/>
      <c r="I1302" s="243"/>
      <c r="J1302" s="243"/>
      <c r="K1302" s="243"/>
      <c r="L1302" s="243"/>
      <c r="M1302" s="243"/>
      <c r="N1302" s="243"/>
      <c r="O1302" s="243"/>
      <c r="P1302" s="243"/>
      <c r="Q1302" s="243"/>
      <c r="R1302" s="243"/>
      <c r="S1302" s="243"/>
      <c r="T1302" s="243"/>
      <c r="U1302" s="243"/>
      <c r="V1302" s="243"/>
      <c r="W1302" s="243"/>
      <c r="X1302" s="243"/>
      <c r="Y1302" s="243"/>
      <c r="Z1302" s="243"/>
      <c r="AA1302" s="243"/>
      <c r="AB1302" s="243"/>
      <c r="AC1302" s="243"/>
      <c r="AD1302" s="243"/>
      <c r="AE1302" s="355"/>
      <c r="AF1302" s="368"/>
      <c r="AG1302" s="368"/>
      <c r="AH1302" s="368"/>
      <c r="AI1302" s="368"/>
      <c r="AJ1302" s="368"/>
      <c r="AK1302" s="368"/>
      <c r="AL1302" s="368"/>
      <c r="AM1302" s="368"/>
      <c r="AN1302" s="368"/>
      <c r="AO1302" s="368"/>
      <c r="AP1302" s="368"/>
      <c r="AQ1302" s="368"/>
      <c r="AR1302" s="368"/>
      <c r="AS1302" s="258"/>
    </row>
    <row r="1303" spans="1:45" ht="15" hidden="1" customHeight="1" outlineLevel="1">
      <c r="A1303" s="456"/>
      <c r="B1303" s="240" t="s">
        <v>463</v>
      </c>
      <c r="C1303" s="243"/>
      <c r="D1303" s="243"/>
      <c r="E1303" s="243"/>
      <c r="F1303" s="243"/>
      <c r="G1303" s="243"/>
      <c r="H1303" s="243"/>
      <c r="I1303" s="243"/>
      <c r="J1303" s="243"/>
      <c r="K1303" s="243"/>
      <c r="L1303" s="243"/>
      <c r="M1303" s="243"/>
      <c r="N1303" s="243"/>
      <c r="O1303" s="243"/>
      <c r="P1303" s="243"/>
      <c r="Q1303" s="243"/>
      <c r="R1303" s="243"/>
      <c r="S1303" s="243"/>
      <c r="T1303" s="243"/>
      <c r="U1303" s="243"/>
      <c r="V1303" s="243"/>
      <c r="W1303" s="243"/>
      <c r="X1303" s="243"/>
      <c r="Y1303" s="243"/>
      <c r="Z1303" s="243"/>
      <c r="AA1303" s="243"/>
      <c r="AB1303" s="243"/>
      <c r="AC1303" s="243"/>
      <c r="AD1303" s="243"/>
      <c r="AE1303" s="355"/>
      <c r="AF1303" s="368"/>
      <c r="AG1303" s="368"/>
      <c r="AH1303" s="368"/>
      <c r="AI1303" s="368"/>
      <c r="AJ1303" s="368"/>
      <c r="AK1303" s="368"/>
      <c r="AL1303" s="368"/>
      <c r="AM1303" s="368"/>
      <c r="AN1303" s="368"/>
      <c r="AO1303" s="368"/>
      <c r="AP1303" s="368"/>
      <c r="AQ1303" s="368"/>
      <c r="AR1303" s="368"/>
      <c r="AS1303" s="258"/>
    </row>
    <row r="1304" spans="1:45" ht="28.5" hidden="1" customHeight="1" outlineLevel="1">
      <c r="A1304" s="456">
        <v>36</v>
      </c>
      <c r="B1304" s="371" t="s">
        <v>111</v>
      </c>
      <c r="C1304" s="243" t="s">
        <v>22</v>
      </c>
      <c r="D1304" s="247"/>
      <c r="E1304" s="247"/>
      <c r="F1304" s="247"/>
      <c r="G1304" s="247"/>
      <c r="H1304" s="247"/>
      <c r="I1304" s="247"/>
      <c r="J1304" s="247"/>
      <c r="K1304" s="247"/>
      <c r="L1304" s="247"/>
      <c r="M1304" s="247"/>
      <c r="N1304" s="247"/>
      <c r="O1304" s="247"/>
      <c r="P1304" s="247"/>
      <c r="Q1304" s="247">
        <v>12</v>
      </c>
      <c r="R1304" s="247"/>
      <c r="S1304" s="247"/>
      <c r="T1304" s="247"/>
      <c r="U1304" s="247"/>
      <c r="V1304" s="247"/>
      <c r="W1304" s="247"/>
      <c r="X1304" s="247"/>
      <c r="Y1304" s="247"/>
      <c r="Z1304" s="247"/>
      <c r="AA1304" s="247"/>
      <c r="AB1304" s="247"/>
      <c r="AC1304" s="247"/>
      <c r="AD1304" s="247"/>
      <c r="AE1304" s="369"/>
      <c r="AF1304" s="358"/>
      <c r="AG1304" s="358"/>
      <c r="AH1304" s="358"/>
      <c r="AI1304" s="358"/>
      <c r="AJ1304" s="358"/>
      <c r="AK1304" s="358"/>
      <c r="AL1304" s="358"/>
      <c r="AM1304" s="358"/>
      <c r="AN1304" s="358"/>
      <c r="AO1304" s="358"/>
      <c r="AP1304" s="358"/>
      <c r="AQ1304" s="358"/>
      <c r="AR1304" s="358"/>
      <c r="AS1304" s="248">
        <f>SUM(AE1304:AR1304)</f>
        <v>0</v>
      </c>
    </row>
    <row r="1305" spans="1:45" ht="15" hidden="1" customHeight="1" outlineLevel="1">
      <c r="A1305" s="456"/>
      <c r="B1305" s="246" t="s">
        <v>961</v>
      </c>
      <c r="C1305" s="243" t="s">
        <v>145</v>
      </c>
      <c r="D1305" s="247"/>
      <c r="E1305" s="247"/>
      <c r="F1305" s="247"/>
      <c r="G1305" s="247"/>
      <c r="H1305" s="247"/>
      <c r="I1305" s="247"/>
      <c r="J1305" s="247"/>
      <c r="K1305" s="247"/>
      <c r="L1305" s="247"/>
      <c r="M1305" s="247"/>
      <c r="N1305" s="247"/>
      <c r="O1305" s="247"/>
      <c r="P1305" s="247"/>
      <c r="Q1305" s="247">
        <f>Q1304</f>
        <v>12</v>
      </c>
      <c r="R1305" s="247"/>
      <c r="S1305" s="247"/>
      <c r="T1305" s="247"/>
      <c r="U1305" s="247"/>
      <c r="V1305" s="247"/>
      <c r="W1305" s="247"/>
      <c r="X1305" s="247"/>
      <c r="Y1305" s="247"/>
      <c r="Z1305" s="247"/>
      <c r="AA1305" s="247"/>
      <c r="AB1305" s="247"/>
      <c r="AC1305" s="247"/>
      <c r="AD1305" s="247"/>
      <c r="AE1305" s="354">
        <f>AE1304</f>
        <v>0</v>
      </c>
      <c r="AF1305" s="354">
        <f t="shared" ref="AF1305:AR1305" si="3533">AF1304</f>
        <v>0</v>
      </c>
      <c r="AG1305" s="354">
        <f t="shared" si="3533"/>
        <v>0</v>
      </c>
      <c r="AH1305" s="354">
        <f t="shared" si="3533"/>
        <v>0</v>
      </c>
      <c r="AI1305" s="354">
        <f t="shared" si="3533"/>
        <v>0</v>
      </c>
      <c r="AJ1305" s="354">
        <f t="shared" si="3533"/>
        <v>0</v>
      </c>
      <c r="AK1305" s="354">
        <f t="shared" si="3533"/>
        <v>0</v>
      </c>
      <c r="AL1305" s="354">
        <f t="shared" si="3533"/>
        <v>0</v>
      </c>
      <c r="AM1305" s="354">
        <f t="shared" si="3533"/>
        <v>0</v>
      </c>
      <c r="AN1305" s="354">
        <f t="shared" si="3533"/>
        <v>0</v>
      </c>
      <c r="AO1305" s="354">
        <f t="shared" si="3533"/>
        <v>0</v>
      </c>
      <c r="AP1305" s="354">
        <f t="shared" si="3533"/>
        <v>0</v>
      </c>
      <c r="AQ1305" s="354">
        <f t="shared" si="3533"/>
        <v>0</v>
      </c>
      <c r="AR1305" s="354">
        <f t="shared" si="3533"/>
        <v>0</v>
      </c>
      <c r="AS1305" s="258"/>
    </row>
    <row r="1306" spans="1:45" ht="15" hidden="1" customHeight="1" outlineLevel="1">
      <c r="A1306" s="456"/>
      <c r="B1306" s="371"/>
      <c r="C1306" s="243"/>
      <c r="D1306" s="243"/>
      <c r="E1306" s="243"/>
      <c r="F1306" s="243"/>
      <c r="G1306" s="243"/>
      <c r="H1306" s="243"/>
      <c r="I1306" s="243"/>
      <c r="J1306" s="243"/>
      <c r="K1306" s="243"/>
      <c r="L1306" s="243"/>
      <c r="M1306" s="243"/>
      <c r="N1306" s="243"/>
      <c r="O1306" s="243"/>
      <c r="P1306" s="243"/>
      <c r="Q1306" s="243"/>
      <c r="R1306" s="243"/>
      <c r="S1306" s="243"/>
      <c r="T1306" s="243"/>
      <c r="U1306" s="243"/>
      <c r="V1306" s="243"/>
      <c r="W1306" s="243"/>
      <c r="X1306" s="243"/>
      <c r="Y1306" s="243"/>
      <c r="Z1306" s="243"/>
      <c r="AA1306" s="243"/>
      <c r="AB1306" s="243"/>
      <c r="AC1306" s="243"/>
      <c r="AD1306" s="243"/>
      <c r="AE1306" s="355"/>
      <c r="AF1306" s="368"/>
      <c r="AG1306" s="368"/>
      <c r="AH1306" s="368"/>
      <c r="AI1306" s="368"/>
      <c r="AJ1306" s="368"/>
      <c r="AK1306" s="368"/>
      <c r="AL1306" s="368"/>
      <c r="AM1306" s="368"/>
      <c r="AN1306" s="368"/>
      <c r="AO1306" s="368"/>
      <c r="AP1306" s="368"/>
      <c r="AQ1306" s="368"/>
      <c r="AR1306" s="368"/>
      <c r="AS1306" s="258"/>
    </row>
    <row r="1307" spans="1:45" ht="15" hidden="1" customHeight="1" outlineLevel="1">
      <c r="A1307" s="456">
        <v>37</v>
      </c>
      <c r="B1307" s="371" t="s">
        <v>112</v>
      </c>
      <c r="C1307" s="243" t="s">
        <v>22</v>
      </c>
      <c r="D1307" s="247"/>
      <c r="E1307" s="247"/>
      <c r="F1307" s="247"/>
      <c r="G1307" s="247"/>
      <c r="H1307" s="247"/>
      <c r="I1307" s="247"/>
      <c r="J1307" s="247"/>
      <c r="K1307" s="247"/>
      <c r="L1307" s="247"/>
      <c r="M1307" s="247"/>
      <c r="N1307" s="247"/>
      <c r="O1307" s="247"/>
      <c r="P1307" s="247"/>
      <c r="Q1307" s="247">
        <v>12</v>
      </c>
      <c r="R1307" s="247"/>
      <c r="S1307" s="247"/>
      <c r="T1307" s="247"/>
      <c r="U1307" s="247"/>
      <c r="V1307" s="247"/>
      <c r="W1307" s="247"/>
      <c r="X1307" s="247"/>
      <c r="Y1307" s="247"/>
      <c r="Z1307" s="247"/>
      <c r="AA1307" s="247"/>
      <c r="AB1307" s="247"/>
      <c r="AC1307" s="247"/>
      <c r="AD1307" s="247"/>
      <c r="AE1307" s="369"/>
      <c r="AF1307" s="358"/>
      <c r="AG1307" s="358"/>
      <c r="AH1307" s="358"/>
      <c r="AI1307" s="358"/>
      <c r="AJ1307" s="358"/>
      <c r="AK1307" s="358"/>
      <c r="AL1307" s="358"/>
      <c r="AM1307" s="358"/>
      <c r="AN1307" s="358"/>
      <c r="AO1307" s="358"/>
      <c r="AP1307" s="358"/>
      <c r="AQ1307" s="358"/>
      <c r="AR1307" s="358"/>
      <c r="AS1307" s="248">
        <f>SUM(AE1307:AR1307)</f>
        <v>0</v>
      </c>
    </row>
    <row r="1308" spans="1:45" ht="15" hidden="1" customHeight="1" outlineLevel="1">
      <c r="A1308" s="456"/>
      <c r="B1308" s="246" t="s">
        <v>961</v>
      </c>
      <c r="C1308" s="243" t="s">
        <v>145</v>
      </c>
      <c r="D1308" s="247"/>
      <c r="E1308" s="247"/>
      <c r="F1308" s="247"/>
      <c r="G1308" s="247"/>
      <c r="H1308" s="247"/>
      <c r="I1308" s="247"/>
      <c r="J1308" s="247"/>
      <c r="K1308" s="247"/>
      <c r="L1308" s="247"/>
      <c r="M1308" s="247"/>
      <c r="N1308" s="247"/>
      <c r="O1308" s="247"/>
      <c r="P1308" s="247"/>
      <c r="Q1308" s="247">
        <f>Q1307</f>
        <v>12</v>
      </c>
      <c r="R1308" s="247"/>
      <c r="S1308" s="247"/>
      <c r="T1308" s="247"/>
      <c r="U1308" s="247"/>
      <c r="V1308" s="247"/>
      <c r="W1308" s="247"/>
      <c r="X1308" s="247"/>
      <c r="Y1308" s="247"/>
      <c r="Z1308" s="247"/>
      <c r="AA1308" s="247"/>
      <c r="AB1308" s="247"/>
      <c r="AC1308" s="247"/>
      <c r="AD1308" s="247"/>
      <c r="AE1308" s="354">
        <f>AE1307</f>
        <v>0</v>
      </c>
      <c r="AF1308" s="354">
        <f t="shared" ref="AF1308:AR1308" si="3534">AF1307</f>
        <v>0</v>
      </c>
      <c r="AG1308" s="354">
        <f t="shared" si="3534"/>
        <v>0</v>
      </c>
      <c r="AH1308" s="354">
        <f t="shared" si="3534"/>
        <v>0</v>
      </c>
      <c r="AI1308" s="354">
        <f t="shared" si="3534"/>
        <v>0</v>
      </c>
      <c r="AJ1308" s="354">
        <f t="shared" si="3534"/>
        <v>0</v>
      </c>
      <c r="AK1308" s="354">
        <f t="shared" si="3534"/>
        <v>0</v>
      </c>
      <c r="AL1308" s="354">
        <f t="shared" si="3534"/>
        <v>0</v>
      </c>
      <c r="AM1308" s="354">
        <f t="shared" si="3534"/>
        <v>0</v>
      </c>
      <c r="AN1308" s="354">
        <f t="shared" si="3534"/>
        <v>0</v>
      </c>
      <c r="AO1308" s="354">
        <f t="shared" si="3534"/>
        <v>0</v>
      </c>
      <c r="AP1308" s="354">
        <f t="shared" si="3534"/>
        <v>0</v>
      </c>
      <c r="AQ1308" s="354">
        <f t="shared" si="3534"/>
        <v>0</v>
      </c>
      <c r="AR1308" s="354">
        <f t="shared" si="3534"/>
        <v>0</v>
      </c>
      <c r="AS1308" s="258"/>
    </row>
    <row r="1309" spans="1:45" ht="15" hidden="1" customHeight="1" outlineLevel="1">
      <c r="A1309" s="456"/>
      <c r="B1309" s="371"/>
      <c r="C1309" s="243"/>
      <c r="D1309" s="243"/>
      <c r="E1309" s="243"/>
      <c r="F1309" s="243"/>
      <c r="G1309" s="243"/>
      <c r="H1309" s="243"/>
      <c r="I1309" s="243"/>
      <c r="J1309" s="243"/>
      <c r="K1309" s="243"/>
      <c r="L1309" s="243"/>
      <c r="M1309" s="243"/>
      <c r="N1309" s="243"/>
      <c r="O1309" s="243"/>
      <c r="P1309" s="243"/>
      <c r="Q1309" s="243"/>
      <c r="R1309" s="243"/>
      <c r="S1309" s="243"/>
      <c r="T1309" s="243"/>
      <c r="U1309" s="243"/>
      <c r="V1309" s="243"/>
      <c r="W1309" s="243"/>
      <c r="X1309" s="243"/>
      <c r="Y1309" s="243"/>
      <c r="Z1309" s="243"/>
      <c r="AA1309" s="243"/>
      <c r="AB1309" s="243"/>
      <c r="AC1309" s="243"/>
      <c r="AD1309" s="243"/>
      <c r="AE1309" s="355"/>
      <c r="AF1309" s="368"/>
      <c r="AG1309" s="368"/>
      <c r="AH1309" s="368"/>
      <c r="AI1309" s="368"/>
      <c r="AJ1309" s="368"/>
      <c r="AK1309" s="368"/>
      <c r="AL1309" s="368"/>
      <c r="AM1309" s="368"/>
      <c r="AN1309" s="368"/>
      <c r="AO1309" s="368"/>
      <c r="AP1309" s="368"/>
      <c r="AQ1309" s="368"/>
      <c r="AR1309" s="368"/>
      <c r="AS1309" s="258"/>
    </row>
    <row r="1310" spans="1:45" ht="15" hidden="1" customHeight="1" outlineLevel="1">
      <c r="A1310" s="456">
        <v>38</v>
      </c>
      <c r="B1310" s="371" t="s">
        <v>113</v>
      </c>
      <c r="C1310" s="243" t="s">
        <v>22</v>
      </c>
      <c r="D1310" s="247"/>
      <c r="E1310" s="247"/>
      <c r="F1310" s="247"/>
      <c r="G1310" s="247"/>
      <c r="H1310" s="247"/>
      <c r="I1310" s="247"/>
      <c r="J1310" s="247"/>
      <c r="K1310" s="247"/>
      <c r="L1310" s="247"/>
      <c r="M1310" s="247"/>
      <c r="N1310" s="247"/>
      <c r="O1310" s="247"/>
      <c r="P1310" s="247"/>
      <c r="Q1310" s="247">
        <v>12</v>
      </c>
      <c r="R1310" s="247"/>
      <c r="S1310" s="247"/>
      <c r="T1310" s="247"/>
      <c r="U1310" s="247"/>
      <c r="V1310" s="247"/>
      <c r="W1310" s="247"/>
      <c r="X1310" s="247"/>
      <c r="Y1310" s="247"/>
      <c r="Z1310" s="247"/>
      <c r="AA1310" s="247"/>
      <c r="AB1310" s="247"/>
      <c r="AC1310" s="247"/>
      <c r="AD1310" s="247"/>
      <c r="AE1310" s="369"/>
      <c r="AF1310" s="358"/>
      <c r="AG1310" s="358"/>
      <c r="AH1310" s="358"/>
      <c r="AI1310" s="358"/>
      <c r="AJ1310" s="358"/>
      <c r="AK1310" s="358"/>
      <c r="AL1310" s="358"/>
      <c r="AM1310" s="358"/>
      <c r="AN1310" s="358"/>
      <c r="AO1310" s="358"/>
      <c r="AP1310" s="358"/>
      <c r="AQ1310" s="358"/>
      <c r="AR1310" s="358"/>
      <c r="AS1310" s="248">
        <f>SUM(AE1310:AR1310)</f>
        <v>0</v>
      </c>
    </row>
    <row r="1311" spans="1:45" ht="15" hidden="1" customHeight="1" outlineLevel="1">
      <c r="A1311" s="456"/>
      <c r="B1311" s="246" t="s">
        <v>961</v>
      </c>
      <c r="C1311" s="243" t="s">
        <v>145</v>
      </c>
      <c r="D1311" s="247"/>
      <c r="E1311" s="247"/>
      <c r="F1311" s="247"/>
      <c r="G1311" s="247"/>
      <c r="H1311" s="247"/>
      <c r="I1311" s="247"/>
      <c r="J1311" s="247"/>
      <c r="K1311" s="247"/>
      <c r="L1311" s="247"/>
      <c r="M1311" s="247"/>
      <c r="N1311" s="247"/>
      <c r="O1311" s="247"/>
      <c r="P1311" s="247"/>
      <c r="Q1311" s="247">
        <f>Q1310</f>
        <v>12</v>
      </c>
      <c r="R1311" s="247"/>
      <c r="S1311" s="247"/>
      <c r="T1311" s="247"/>
      <c r="U1311" s="247"/>
      <c r="V1311" s="247"/>
      <c r="W1311" s="247"/>
      <c r="X1311" s="247"/>
      <c r="Y1311" s="247"/>
      <c r="Z1311" s="247"/>
      <c r="AA1311" s="247"/>
      <c r="AB1311" s="247"/>
      <c r="AC1311" s="247"/>
      <c r="AD1311" s="247"/>
      <c r="AE1311" s="354">
        <f>AE1310</f>
        <v>0</v>
      </c>
      <c r="AF1311" s="354">
        <f t="shared" ref="AF1311:AR1311" si="3535">AF1310</f>
        <v>0</v>
      </c>
      <c r="AG1311" s="354">
        <f t="shared" si="3535"/>
        <v>0</v>
      </c>
      <c r="AH1311" s="354">
        <f t="shared" si="3535"/>
        <v>0</v>
      </c>
      <c r="AI1311" s="354">
        <f t="shared" si="3535"/>
        <v>0</v>
      </c>
      <c r="AJ1311" s="354">
        <f t="shared" si="3535"/>
        <v>0</v>
      </c>
      <c r="AK1311" s="354">
        <f t="shared" si="3535"/>
        <v>0</v>
      </c>
      <c r="AL1311" s="354">
        <f t="shared" si="3535"/>
        <v>0</v>
      </c>
      <c r="AM1311" s="354">
        <f t="shared" si="3535"/>
        <v>0</v>
      </c>
      <c r="AN1311" s="354">
        <f t="shared" si="3535"/>
        <v>0</v>
      </c>
      <c r="AO1311" s="354">
        <f t="shared" si="3535"/>
        <v>0</v>
      </c>
      <c r="AP1311" s="354">
        <f t="shared" si="3535"/>
        <v>0</v>
      </c>
      <c r="AQ1311" s="354">
        <f t="shared" si="3535"/>
        <v>0</v>
      </c>
      <c r="AR1311" s="354">
        <f t="shared" si="3535"/>
        <v>0</v>
      </c>
      <c r="AS1311" s="258"/>
    </row>
    <row r="1312" spans="1:45" ht="15" hidden="1" customHeight="1" outlineLevel="1">
      <c r="A1312" s="456"/>
      <c r="B1312" s="371"/>
      <c r="C1312" s="243"/>
      <c r="D1312" s="243"/>
      <c r="E1312" s="243"/>
      <c r="F1312" s="243"/>
      <c r="G1312" s="243"/>
      <c r="H1312" s="243"/>
      <c r="I1312" s="243"/>
      <c r="J1312" s="243"/>
      <c r="K1312" s="243"/>
      <c r="L1312" s="243"/>
      <c r="M1312" s="243"/>
      <c r="N1312" s="243"/>
      <c r="O1312" s="243"/>
      <c r="P1312" s="243"/>
      <c r="Q1312" s="243"/>
      <c r="R1312" s="243"/>
      <c r="S1312" s="243"/>
      <c r="T1312" s="243"/>
      <c r="U1312" s="243"/>
      <c r="V1312" s="243"/>
      <c r="W1312" s="243"/>
      <c r="X1312" s="243"/>
      <c r="Y1312" s="243"/>
      <c r="Z1312" s="243"/>
      <c r="AA1312" s="243"/>
      <c r="AB1312" s="243"/>
      <c r="AC1312" s="243"/>
      <c r="AD1312" s="243"/>
      <c r="AE1312" s="355"/>
      <c r="AF1312" s="368"/>
      <c r="AG1312" s="368"/>
      <c r="AH1312" s="368"/>
      <c r="AI1312" s="368"/>
      <c r="AJ1312" s="368"/>
      <c r="AK1312" s="368"/>
      <c r="AL1312" s="368"/>
      <c r="AM1312" s="368"/>
      <c r="AN1312" s="368"/>
      <c r="AO1312" s="368"/>
      <c r="AP1312" s="368"/>
      <c r="AQ1312" s="368"/>
      <c r="AR1312" s="368"/>
      <c r="AS1312" s="258"/>
    </row>
    <row r="1313" spans="1:45" ht="15" hidden="1" customHeight="1" outlineLevel="1">
      <c r="A1313" s="456">
        <v>39</v>
      </c>
      <c r="B1313" s="371" t="s">
        <v>114</v>
      </c>
      <c r="C1313" s="243" t="s">
        <v>22</v>
      </c>
      <c r="D1313" s="247"/>
      <c r="E1313" s="247"/>
      <c r="F1313" s="247"/>
      <c r="G1313" s="247"/>
      <c r="H1313" s="247"/>
      <c r="I1313" s="247"/>
      <c r="J1313" s="247"/>
      <c r="K1313" s="247"/>
      <c r="L1313" s="247"/>
      <c r="M1313" s="247"/>
      <c r="N1313" s="247"/>
      <c r="O1313" s="247"/>
      <c r="P1313" s="247"/>
      <c r="Q1313" s="247">
        <v>12</v>
      </c>
      <c r="R1313" s="247"/>
      <c r="S1313" s="247"/>
      <c r="T1313" s="247"/>
      <c r="U1313" s="247"/>
      <c r="V1313" s="247"/>
      <c r="W1313" s="247"/>
      <c r="X1313" s="247"/>
      <c r="Y1313" s="247"/>
      <c r="Z1313" s="247"/>
      <c r="AA1313" s="247"/>
      <c r="AB1313" s="247"/>
      <c r="AC1313" s="247"/>
      <c r="AD1313" s="247"/>
      <c r="AE1313" s="369"/>
      <c r="AF1313" s="358"/>
      <c r="AG1313" s="358"/>
      <c r="AH1313" s="358"/>
      <c r="AI1313" s="358"/>
      <c r="AJ1313" s="358"/>
      <c r="AK1313" s="358"/>
      <c r="AL1313" s="358"/>
      <c r="AM1313" s="358"/>
      <c r="AN1313" s="358"/>
      <c r="AO1313" s="358"/>
      <c r="AP1313" s="358"/>
      <c r="AQ1313" s="358"/>
      <c r="AR1313" s="358"/>
      <c r="AS1313" s="248">
        <f>SUM(AE1313:AR1313)</f>
        <v>0</v>
      </c>
    </row>
    <row r="1314" spans="1:45" ht="15" hidden="1" customHeight="1" outlineLevel="1">
      <c r="A1314" s="456"/>
      <c r="B1314" s="246" t="s">
        <v>961</v>
      </c>
      <c r="C1314" s="243" t="s">
        <v>145</v>
      </c>
      <c r="D1314" s="247"/>
      <c r="E1314" s="247"/>
      <c r="F1314" s="247"/>
      <c r="G1314" s="247"/>
      <c r="H1314" s="247"/>
      <c r="I1314" s="247"/>
      <c r="J1314" s="247"/>
      <c r="K1314" s="247"/>
      <c r="L1314" s="247"/>
      <c r="M1314" s="247"/>
      <c r="N1314" s="247"/>
      <c r="O1314" s="247"/>
      <c r="P1314" s="247"/>
      <c r="Q1314" s="247">
        <f>Q1313</f>
        <v>12</v>
      </c>
      <c r="R1314" s="247"/>
      <c r="S1314" s="247"/>
      <c r="T1314" s="247"/>
      <c r="U1314" s="247"/>
      <c r="V1314" s="247"/>
      <c r="W1314" s="247"/>
      <c r="X1314" s="247"/>
      <c r="Y1314" s="247"/>
      <c r="Z1314" s="247"/>
      <c r="AA1314" s="247"/>
      <c r="AB1314" s="247"/>
      <c r="AC1314" s="247"/>
      <c r="AD1314" s="247"/>
      <c r="AE1314" s="354">
        <f>AE1313</f>
        <v>0</v>
      </c>
      <c r="AF1314" s="354">
        <f t="shared" ref="AF1314:AR1314" si="3536">AF1313</f>
        <v>0</v>
      </c>
      <c r="AG1314" s="354">
        <f t="shared" si="3536"/>
        <v>0</v>
      </c>
      <c r="AH1314" s="354">
        <f t="shared" si="3536"/>
        <v>0</v>
      </c>
      <c r="AI1314" s="354">
        <f t="shared" si="3536"/>
        <v>0</v>
      </c>
      <c r="AJ1314" s="354">
        <f t="shared" si="3536"/>
        <v>0</v>
      </c>
      <c r="AK1314" s="354">
        <f t="shared" si="3536"/>
        <v>0</v>
      </c>
      <c r="AL1314" s="354">
        <f t="shared" si="3536"/>
        <v>0</v>
      </c>
      <c r="AM1314" s="354">
        <f t="shared" si="3536"/>
        <v>0</v>
      </c>
      <c r="AN1314" s="354">
        <f t="shared" si="3536"/>
        <v>0</v>
      </c>
      <c r="AO1314" s="354">
        <f t="shared" si="3536"/>
        <v>0</v>
      </c>
      <c r="AP1314" s="354">
        <f t="shared" si="3536"/>
        <v>0</v>
      </c>
      <c r="AQ1314" s="354">
        <f t="shared" si="3536"/>
        <v>0</v>
      </c>
      <c r="AR1314" s="354">
        <f t="shared" si="3536"/>
        <v>0</v>
      </c>
      <c r="AS1314" s="258"/>
    </row>
    <row r="1315" spans="1:45" ht="15" hidden="1" customHeight="1" outlineLevel="1">
      <c r="A1315" s="456"/>
      <c r="B1315" s="371"/>
      <c r="C1315" s="243"/>
      <c r="D1315" s="243"/>
      <c r="E1315" s="243"/>
      <c r="F1315" s="243"/>
      <c r="G1315" s="243"/>
      <c r="H1315" s="243"/>
      <c r="I1315" s="243"/>
      <c r="J1315" s="243"/>
      <c r="K1315" s="243"/>
      <c r="L1315" s="243"/>
      <c r="M1315" s="243"/>
      <c r="N1315" s="243"/>
      <c r="O1315" s="243"/>
      <c r="P1315" s="243"/>
      <c r="Q1315" s="243"/>
      <c r="R1315" s="243"/>
      <c r="S1315" s="243"/>
      <c r="T1315" s="243"/>
      <c r="U1315" s="243"/>
      <c r="V1315" s="243"/>
      <c r="W1315" s="243"/>
      <c r="X1315" s="243"/>
      <c r="Y1315" s="243"/>
      <c r="Z1315" s="243"/>
      <c r="AA1315" s="243"/>
      <c r="AB1315" s="243"/>
      <c r="AC1315" s="243"/>
      <c r="AD1315" s="243"/>
      <c r="AE1315" s="355"/>
      <c r="AF1315" s="368"/>
      <c r="AG1315" s="368"/>
      <c r="AH1315" s="368"/>
      <c r="AI1315" s="368"/>
      <c r="AJ1315" s="368"/>
      <c r="AK1315" s="368"/>
      <c r="AL1315" s="368"/>
      <c r="AM1315" s="368"/>
      <c r="AN1315" s="368"/>
      <c r="AO1315" s="368"/>
      <c r="AP1315" s="368"/>
      <c r="AQ1315" s="368"/>
      <c r="AR1315" s="368"/>
      <c r="AS1315" s="258"/>
    </row>
    <row r="1316" spans="1:45" ht="15" hidden="1" customHeight="1" outlineLevel="1">
      <c r="A1316" s="456">
        <v>40</v>
      </c>
      <c r="B1316" s="371" t="s">
        <v>115</v>
      </c>
      <c r="C1316" s="243" t="s">
        <v>22</v>
      </c>
      <c r="D1316" s="247"/>
      <c r="E1316" s="247"/>
      <c r="F1316" s="247"/>
      <c r="G1316" s="247"/>
      <c r="H1316" s="247"/>
      <c r="I1316" s="247"/>
      <c r="J1316" s="247"/>
      <c r="K1316" s="247"/>
      <c r="L1316" s="247"/>
      <c r="M1316" s="247"/>
      <c r="N1316" s="247"/>
      <c r="O1316" s="247"/>
      <c r="P1316" s="247"/>
      <c r="Q1316" s="247">
        <v>12</v>
      </c>
      <c r="R1316" s="247"/>
      <c r="S1316" s="247"/>
      <c r="T1316" s="247"/>
      <c r="U1316" s="247"/>
      <c r="V1316" s="247"/>
      <c r="W1316" s="247"/>
      <c r="X1316" s="247"/>
      <c r="Y1316" s="247"/>
      <c r="Z1316" s="247"/>
      <c r="AA1316" s="247"/>
      <c r="AB1316" s="247"/>
      <c r="AC1316" s="247"/>
      <c r="AD1316" s="247"/>
      <c r="AE1316" s="369"/>
      <c r="AF1316" s="358"/>
      <c r="AG1316" s="358"/>
      <c r="AH1316" s="358"/>
      <c r="AI1316" s="358"/>
      <c r="AJ1316" s="358"/>
      <c r="AK1316" s="358"/>
      <c r="AL1316" s="358"/>
      <c r="AM1316" s="358"/>
      <c r="AN1316" s="358"/>
      <c r="AO1316" s="358"/>
      <c r="AP1316" s="358"/>
      <c r="AQ1316" s="358"/>
      <c r="AR1316" s="358"/>
      <c r="AS1316" s="248">
        <f>SUM(AE1316:AR1316)</f>
        <v>0</v>
      </c>
    </row>
    <row r="1317" spans="1:45" ht="15" hidden="1" customHeight="1" outlineLevel="1">
      <c r="A1317" s="456"/>
      <c r="B1317" s="246" t="s">
        <v>961</v>
      </c>
      <c r="C1317" s="243" t="s">
        <v>145</v>
      </c>
      <c r="D1317" s="247"/>
      <c r="E1317" s="247"/>
      <c r="F1317" s="247"/>
      <c r="G1317" s="247"/>
      <c r="H1317" s="247"/>
      <c r="I1317" s="247"/>
      <c r="J1317" s="247"/>
      <c r="K1317" s="247"/>
      <c r="L1317" s="247"/>
      <c r="M1317" s="247"/>
      <c r="N1317" s="247"/>
      <c r="O1317" s="247"/>
      <c r="P1317" s="247"/>
      <c r="Q1317" s="247">
        <f>Q1316</f>
        <v>12</v>
      </c>
      <c r="R1317" s="247"/>
      <c r="S1317" s="247"/>
      <c r="T1317" s="247"/>
      <c r="U1317" s="247"/>
      <c r="V1317" s="247"/>
      <c r="W1317" s="247"/>
      <c r="X1317" s="247"/>
      <c r="Y1317" s="247"/>
      <c r="Z1317" s="247"/>
      <c r="AA1317" s="247"/>
      <c r="AB1317" s="247"/>
      <c r="AC1317" s="247"/>
      <c r="AD1317" s="247"/>
      <c r="AE1317" s="354">
        <f>AE1316</f>
        <v>0</v>
      </c>
      <c r="AF1317" s="354">
        <f t="shared" ref="AF1317:AR1317" si="3537">AF1316</f>
        <v>0</v>
      </c>
      <c r="AG1317" s="354">
        <f t="shared" si="3537"/>
        <v>0</v>
      </c>
      <c r="AH1317" s="354">
        <f t="shared" si="3537"/>
        <v>0</v>
      </c>
      <c r="AI1317" s="354">
        <f t="shared" si="3537"/>
        <v>0</v>
      </c>
      <c r="AJ1317" s="354">
        <f t="shared" si="3537"/>
        <v>0</v>
      </c>
      <c r="AK1317" s="354">
        <f t="shared" si="3537"/>
        <v>0</v>
      </c>
      <c r="AL1317" s="354">
        <f t="shared" si="3537"/>
        <v>0</v>
      </c>
      <c r="AM1317" s="354">
        <f t="shared" si="3537"/>
        <v>0</v>
      </c>
      <c r="AN1317" s="354">
        <f t="shared" si="3537"/>
        <v>0</v>
      </c>
      <c r="AO1317" s="354">
        <f t="shared" si="3537"/>
        <v>0</v>
      </c>
      <c r="AP1317" s="354">
        <f t="shared" si="3537"/>
        <v>0</v>
      </c>
      <c r="AQ1317" s="354">
        <f t="shared" si="3537"/>
        <v>0</v>
      </c>
      <c r="AR1317" s="354">
        <f t="shared" si="3537"/>
        <v>0</v>
      </c>
      <c r="AS1317" s="258"/>
    </row>
    <row r="1318" spans="1:45" ht="15" hidden="1" customHeight="1" outlineLevel="1">
      <c r="A1318" s="456"/>
      <c r="B1318" s="371"/>
      <c r="C1318" s="243"/>
      <c r="D1318" s="243"/>
      <c r="E1318" s="243"/>
      <c r="F1318" s="243"/>
      <c r="G1318" s="243"/>
      <c r="H1318" s="243"/>
      <c r="I1318" s="243"/>
      <c r="J1318" s="243"/>
      <c r="K1318" s="243"/>
      <c r="L1318" s="243"/>
      <c r="M1318" s="243"/>
      <c r="N1318" s="243"/>
      <c r="O1318" s="243"/>
      <c r="P1318" s="243"/>
      <c r="Q1318" s="243"/>
      <c r="R1318" s="243"/>
      <c r="S1318" s="243"/>
      <c r="T1318" s="243"/>
      <c r="U1318" s="243"/>
      <c r="V1318" s="243"/>
      <c r="W1318" s="243"/>
      <c r="X1318" s="243"/>
      <c r="Y1318" s="243"/>
      <c r="Z1318" s="243"/>
      <c r="AA1318" s="243"/>
      <c r="AB1318" s="243"/>
      <c r="AC1318" s="243"/>
      <c r="AD1318" s="243"/>
      <c r="AE1318" s="355"/>
      <c r="AF1318" s="368"/>
      <c r="AG1318" s="368"/>
      <c r="AH1318" s="368"/>
      <c r="AI1318" s="368"/>
      <c r="AJ1318" s="368"/>
      <c r="AK1318" s="368"/>
      <c r="AL1318" s="368"/>
      <c r="AM1318" s="368"/>
      <c r="AN1318" s="368"/>
      <c r="AO1318" s="368"/>
      <c r="AP1318" s="368"/>
      <c r="AQ1318" s="368"/>
      <c r="AR1318" s="368"/>
      <c r="AS1318" s="258"/>
    </row>
    <row r="1319" spans="1:45" ht="28.5" hidden="1" customHeight="1" outlineLevel="1">
      <c r="A1319" s="456">
        <v>41</v>
      </c>
      <c r="B1319" s="371" t="s">
        <v>116</v>
      </c>
      <c r="C1319" s="243" t="s">
        <v>22</v>
      </c>
      <c r="D1319" s="247"/>
      <c r="E1319" s="247"/>
      <c r="F1319" s="247"/>
      <c r="G1319" s="247"/>
      <c r="H1319" s="247"/>
      <c r="I1319" s="247"/>
      <c r="J1319" s="247"/>
      <c r="K1319" s="247"/>
      <c r="L1319" s="247"/>
      <c r="M1319" s="247"/>
      <c r="N1319" s="247"/>
      <c r="O1319" s="247"/>
      <c r="P1319" s="247"/>
      <c r="Q1319" s="247">
        <v>12</v>
      </c>
      <c r="R1319" s="247"/>
      <c r="S1319" s="247"/>
      <c r="T1319" s="247"/>
      <c r="U1319" s="247"/>
      <c r="V1319" s="247"/>
      <c r="W1319" s="247"/>
      <c r="X1319" s="247"/>
      <c r="Y1319" s="247"/>
      <c r="Z1319" s="247"/>
      <c r="AA1319" s="247"/>
      <c r="AB1319" s="247"/>
      <c r="AC1319" s="247"/>
      <c r="AD1319" s="247"/>
      <c r="AE1319" s="369"/>
      <c r="AF1319" s="358"/>
      <c r="AG1319" s="358"/>
      <c r="AH1319" s="358"/>
      <c r="AI1319" s="358"/>
      <c r="AJ1319" s="358"/>
      <c r="AK1319" s="358"/>
      <c r="AL1319" s="358"/>
      <c r="AM1319" s="358"/>
      <c r="AN1319" s="358"/>
      <c r="AO1319" s="358"/>
      <c r="AP1319" s="358"/>
      <c r="AQ1319" s="358"/>
      <c r="AR1319" s="358"/>
      <c r="AS1319" s="248">
        <f>SUM(AE1319:AR1319)</f>
        <v>0</v>
      </c>
    </row>
    <row r="1320" spans="1:45" ht="15" hidden="1" customHeight="1" outlineLevel="1">
      <c r="A1320" s="456"/>
      <c r="B1320" s="246" t="s">
        <v>961</v>
      </c>
      <c r="C1320" s="243" t="s">
        <v>145</v>
      </c>
      <c r="D1320" s="247"/>
      <c r="E1320" s="247"/>
      <c r="F1320" s="247"/>
      <c r="G1320" s="247"/>
      <c r="H1320" s="247"/>
      <c r="I1320" s="247"/>
      <c r="J1320" s="247"/>
      <c r="K1320" s="247"/>
      <c r="L1320" s="247"/>
      <c r="M1320" s="247"/>
      <c r="N1320" s="247"/>
      <c r="O1320" s="247"/>
      <c r="P1320" s="247"/>
      <c r="Q1320" s="247">
        <f>Q1319</f>
        <v>12</v>
      </c>
      <c r="R1320" s="247"/>
      <c r="S1320" s="247"/>
      <c r="T1320" s="247"/>
      <c r="U1320" s="247"/>
      <c r="V1320" s="247"/>
      <c r="W1320" s="247"/>
      <c r="X1320" s="247"/>
      <c r="Y1320" s="247"/>
      <c r="Z1320" s="247"/>
      <c r="AA1320" s="247"/>
      <c r="AB1320" s="247"/>
      <c r="AC1320" s="247"/>
      <c r="AD1320" s="247"/>
      <c r="AE1320" s="354">
        <f>AE1319</f>
        <v>0</v>
      </c>
      <c r="AF1320" s="354">
        <f t="shared" ref="AF1320:AR1320" si="3538">AF1319</f>
        <v>0</v>
      </c>
      <c r="AG1320" s="354">
        <f t="shared" si="3538"/>
        <v>0</v>
      </c>
      <c r="AH1320" s="354">
        <f t="shared" si="3538"/>
        <v>0</v>
      </c>
      <c r="AI1320" s="354">
        <f t="shared" si="3538"/>
        <v>0</v>
      </c>
      <c r="AJ1320" s="354">
        <f t="shared" si="3538"/>
        <v>0</v>
      </c>
      <c r="AK1320" s="354">
        <f t="shared" si="3538"/>
        <v>0</v>
      </c>
      <c r="AL1320" s="354">
        <f t="shared" si="3538"/>
        <v>0</v>
      </c>
      <c r="AM1320" s="354">
        <f t="shared" si="3538"/>
        <v>0</v>
      </c>
      <c r="AN1320" s="354">
        <f t="shared" si="3538"/>
        <v>0</v>
      </c>
      <c r="AO1320" s="354">
        <f t="shared" si="3538"/>
        <v>0</v>
      </c>
      <c r="AP1320" s="354">
        <f t="shared" si="3538"/>
        <v>0</v>
      </c>
      <c r="AQ1320" s="354">
        <f t="shared" si="3538"/>
        <v>0</v>
      </c>
      <c r="AR1320" s="354">
        <f t="shared" si="3538"/>
        <v>0</v>
      </c>
      <c r="AS1320" s="258"/>
    </row>
    <row r="1321" spans="1:45" ht="15" hidden="1" customHeight="1" outlineLevel="1">
      <c r="A1321" s="456"/>
      <c r="B1321" s="371"/>
      <c r="C1321" s="243"/>
      <c r="D1321" s="243"/>
      <c r="E1321" s="243"/>
      <c r="F1321" s="243"/>
      <c r="G1321" s="243"/>
      <c r="H1321" s="243"/>
      <c r="I1321" s="243"/>
      <c r="J1321" s="243"/>
      <c r="K1321" s="243"/>
      <c r="L1321" s="243"/>
      <c r="M1321" s="243"/>
      <c r="N1321" s="243"/>
      <c r="O1321" s="243"/>
      <c r="P1321" s="243"/>
      <c r="Q1321" s="243"/>
      <c r="R1321" s="243"/>
      <c r="S1321" s="243"/>
      <c r="T1321" s="243"/>
      <c r="U1321" s="243"/>
      <c r="V1321" s="243"/>
      <c r="W1321" s="243"/>
      <c r="X1321" s="243"/>
      <c r="Y1321" s="243"/>
      <c r="Z1321" s="243"/>
      <c r="AA1321" s="243"/>
      <c r="AB1321" s="243"/>
      <c r="AC1321" s="243"/>
      <c r="AD1321" s="243"/>
      <c r="AE1321" s="355"/>
      <c r="AF1321" s="368"/>
      <c r="AG1321" s="368"/>
      <c r="AH1321" s="368"/>
      <c r="AI1321" s="368"/>
      <c r="AJ1321" s="368"/>
      <c r="AK1321" s="368"/>
      <c r="AL1321" s="368"/>
      <c r="AM1321" s="368"/>
      <c r="AN1321" s="368"/>
      <c r="AO1321" s="368"/>
      <c r="AP1321" s="368"/>
      <c r="AQ1321" s="368"/>
      <c r="AR1321" s="368"/>
      <c r="AS1321" s="258"/>
    </row>
    <row r="1322" spans="1:45" ht="28.5" hidden="1" customHeight="1" outlineLevel="1">
      <c r="A1322" s="456">
        <v>42</v>
      </c>
      <c r="B1322" s="371" t="s">
        <v>117</v>
      </c>
      <c r="C1322" s="243" t="s">
        <v>22</v>
      </c>
      <c r="D1322" s="247"/>
      <c r="E1322" s="247"/>
      <c r="F1322" s="247"/>
      <c r="G1322" s="247"/>
      <c r="H1322" s="247"/>
      <c r="I1322" s="247"/>
      <c r="J1322" s="247"/>
      <c r="K1322" s="247"/>
      <c r="L1322" s="247"/>
      <c r="M1322" s="247"/>
      <c r="N1322" s="247"/>
      <c r="O1322" s="247"/>
      <c r="P1322" s="247"/>
      <c r="Q1322" s="243"/>
      <c r="R1322" s="247"/>
      <c r="S1322" s="247"/>
      <c r="T1322" s="247"/>
      <c r="U1322" s="247"/>
      <c r="V1322" s="247"/>
      <c r="W1322" s="247"/>
      <c r="X1322" s="247"/>
      <c r="Y1322" s="247"/>
      <c r="Z1322" s="247"/>
      <c r="AA1322" s="247"/>
      <c r="AB1322" s="247"/>
      <c r="AC1322" s="247"/>
      <c r="AD1322" s="247"/>
      <c r="AE1322" s="369"/>
      <c r="AF1322" s="358"/>
      <c r="AG1322" s="358"/>
      <c r="AH1322" s="358"/>
      <c r="AI1322" s="358"/>
      <c r="AJ1322" s="358"/>
      <c r="AK1322" s="358"/>
      <c r="AL1322" s="358"/>
      <c r="AM1322" s="358"/>
      <c r="AN1322" s="358"/>
      <c r="AO1322" s="358"/>
      <c r="AP1322" s="358"/>
      <c r="AQ1322" s="358"/>
      <c r="AR1322" s="358"/>
      <c r="AS1322" s="248">
        <f>SUM(AE1322:AR1322)</f>
        <v>0</v>
      </c>
    </row>
    <row r="1323" spans="1:45" ht="15" hidden="1" customHeight="1" outlineLevel="1">
      <c r="A1323" s="456"/>
      <c r="B1323" s="246" t="s">
        <v>961</v>
      </c>
      <c r="C1323" s="243" t="s">
        <v>145</v>
      </c>
      <c r="D1323" s="247"/>
      <c r="E1323" s="247"/>
      <c r="F1323" s="247"/>
      <c r="G1323" s="247"/>
      <c r="H1323" s="247"/>
      <c r="I1323" s="247"/>
      <c r="J1323" s="247"/>
      <c r="K1323" s="247"/>
      <c r="L1323" s="247"/>
      <c r="M1323" s="247"/>
      <c r="N1323" s="247"/>
      <c r="O1323" s="247"/>
      <c r="P1323" s="247"/>
      <c r="Q1323" s="406"/>
      <c r="R1323" s="247"/>
      <c r="S1323" s="247"/>
      <c r="T1323" s="247"/>
      <c r="U1323" s="247"/>
      <c r="V1323" s="247"/>
      <c r="W1323" s="247"/>
      <c r="X1323" s="247"/>
      <c r="Y1323" s="247"/>
      <c r="Z1323" s="247"/>
      <c r="AA1323" s="247"/>
      <c r="AB1323" s="247"/>
      <c r="AC1323" s="247"/>
      <c r="AD1323" s="247"/>
      <c r="AE1323" s="354">
        <f>AE1322</f>
        <v>0</v>
      </c>
      <c r="AF1323" s="354">
        <f t="shared" ref="AF1323:AR1323" si="3539">AF1322</f>
        <v>0</v>
      </c>
      <c r="AG1323" s="354">
        <f t="shared" si="3539"/>
        <v>0</v>
      </c>
      <c r="AH1323" s="354">
        <f t="shared" si="3539"/>
        <v>0</v>
      </c>
      <c r="AI1323" s="354">
        <f t="shared" si="3539"/>
        <v>0</v>
      </c>
      <c r="AJ1323" s="354">
        <f t="shared" si="3539"/>
        <v>0</v>
      </c>
      <c r="AK1323" s="354">
        <f t="shared" si="3539"/>
        <v>0</v>
      </c>
      <c r="AL1323" s="354">
        <f t="shared" si="3539"/>
        <v>0</v>
      </c>
      <c r="AM1323" s="354">
        <f t="shared" si="3539"/>
        <v>0</v>
      </c>
      <c r="AN1323" s="354">
        <f t="shared" si="3539"/>
        <v>0</v>
      </c>
      <c r="AO1323" s="354">
        <f t="shared" si="3539"/>
        <v>0</v>
      </c>
      <c r="AP1323" s="354">
        <f t="shared" si="3539"/>
        <v>0</v>
      </c>
      <c r="AQ1323" s="354">
        <f t="shared" si="3539"/>
        <v>0</v>
      </c>
      <c r="AR1323" s="354">
        <f t="shared" si="3539"/>
        <v>0</v>
      </c>
      <c r="AS1323" s="258"/>
    </row>
    <row r="1324" spans="1:45" ht="15" hidden="1" customHeight="1" outlineLevel="1">
      <c r="A1324" s="456"/>
      <c r="B1324" s="371"/>
      <c r="C1324" s="243"/>
      <c r="D1324" s="243"/>
      <c r="E1324" s="243"/>
      <c r="F1324" s="243"/>
      <c r="G1324" s="243"/>
      <c r="H1324" s="243"/>
      <c r="I1324" s="243"/>
      <c r="J1324" s="243"/>
      <c r="K1324" s="243"/>
      <c r="L1324" s="243"/>
      <c r="M1324" s="243"/>
      <c r="N1324" s="243"/>
      <c r="O1324" s="243"/>
      <c r="P1324" s="243"/>
      <c r="Q1324" s="243"/>
      <c r="R1324" s="243"/>
      <c r="S1324" s="243"/>
      <c r="T1324" s="243"/>
      <c r="U1324" s="243"/>
      <c r="V1324" s="243"/>
      <c r="W1324" s="243"/>
      <c r="X1324" s="243"/>
      <c r="Y1324" s="243"/>
      <c r="Z1324" s="243"/>
      <c r="AA1324" s="243"/>
      <c r="AB1324" s="243"/>
      <c r="AC1324" s="243"/>
      <c r="AD1324" s="243"/>
      <c r="AE1324" s="355"/>
      <c r="AF1324" s="368"/>
      <c r="AG1324" s="368"/>
      <c r="AH1324" s="368"/>
      <c r="AI1324" s="368"/>
      <c r="AJ1324" s="368"/>
      <c r="AK1324" s="368"/>
      <c r="AL1324" s="368"/>
      <c r="AM1324" s="368"/>
      <c r="AN1324" s="368"/>
      <c r="AO1324" s="368"/>
      <c r="AP1324" s="368"/>
      <c r="AQ1324" s="368"/>
      <c r="AR1324" s="368"/>
      <c r="AS1324" s="258"/>
    </row>
    <row r="1325" spans="1:45" ht="15" hidden="1" customHeight="1" outlineLevel="1">
      <c r="A1325" s="456">
        <v>43</v>
      </c>
      <c r="B1325" s="371" t="s">
        <v>118</v>
      </c>
      <c r="C1325" s="243" t="s">
        <v>22</v>
      </c>
      <c r="D1325" s="247"/>
      <c r="E1325" s="247"/>
      <c r="F1325" s="247"/>
      <c r="G1325" s="247"/>
      <c r="H1325" s="247"/>
      <c r="I1325" s="247"/>
      <c r="J1325" s="247"/>
      <c r="K1325" s="247"/>
      <c r="L1325" s="247"/>
      <c r="M1325" s="247"/>
      <c r="N1325" s="247"/>
      <c r="O1325" s="247"/>
      <c r="P1325" s="247"/>
      <c r="Q1325" s="247">
        <v>12</v>
      </c>
      <c r="R1325" s="247"/>
      <c r="S1325" s="247"/>
      <c r="T1325" s="247"/>
      <c r="U1325" s="247"/>
      <c r="V1325" s="247"/>
      <c r="W1325" s="247"/>
      <c r="X1325" s="247"/>
      <c r="Y1325" s="247"/>
      <c r="Z1325" s="247"/>
      <c r="AA1325" s="247"/>
      <c r="AB1325" s="247"/>
      <c r="AC1325" s="247"/>
      <c r="AD1325" s="247"/>
      <c r="AE1325" s="369"/>
      <c r="AF1325" s="358"/>
      <c r="AG1325" s="358"/>
      <c r="AH1325" s="358"/>
      <c r="AI1325" s="358"/>
      <c r="AJ1325" s="358"/>
      <c r="AK1325" s="358"/>
      <c r="AL1325" s="358"/>
      <c r="AM1325" s="358"/>
      <c r="AN1325" s="358"/>
      <c r="AO1325" s="358"/>
      <c r="AP1325" s="358"/>
      <c r="AQ1325" s="358"/>
      <c r="AR1325" s="358"/>
      <c r="AS1325" s="248">
        <f>SUM(AE1325:AR1325)</f>
        <v>0</v>
      </c>
    </row>
    <row r="1326" spans="1:45" ht="15" hidden="1" customHeight="1" outlineLevel="1">
      <c r="A1326" s="456"/>
      <c r="B1326" s="246" t="s">
        <v>961</v>
      </c>
      <c r="C1326" s="243" t="s">
        <v>145</v>
      </c>
      <c r="D1326" s="247"/>
      <c r="E1326" s="247"/>
      <c r="F1326" s="247"/>
      <c r="G1326" s="247"/>
      <c r="H1326" s="247"/>
      <c r="I1326" s="247"/>
      <c r="J1326" s="247"/>
      <c r="K1326" s="247"/>
      <c r="L1326" s="247"/>
      <c r="M1326" s="247"/>
      <c r="N1326" s="247"/>
      <c r="O1326" s="247"/>
      <c r="P1326" s="247"/>
      <c r="Q1326" s="247">
        <f>Q1325</f>
        <v>12</v>
      </c>
      <c r="R1326" s="247"/>
      <c r="S1326" s="247"/>
      <c r="T1326" s="247"/>
      <c r="U1326" s="247"/>
      <c r="V1326" s="247"/>
      <c r="W1326" s="247"/>
      <c r="X1326" s="247"/>
      <c r="Y1326" s="247"/>
      <c r="Z1326" s="247"/>
      <c r="AA1326" s="247"/>
      <c r="AB1326" s="247"/>
      <c r="AC1326" s="247"/>
      <c r="AD1326" s="247"/>
      <c r="AE1326" s="354">
        <f>AE1325</f>
        <v>0</v>
      </c>
      <c r="AF1326" s="354">
        <f t="shared" ref="AF1326:AR1326" si="3540">AF1325</f>
        <v>0</v>
      </c>
      <c r="AG1326" s="354">
        <f t="shared" si="3540"/>
        <v>0</v>
      </c>
      <c r="AH1326" s="354">
        <f t="shared" si="3540"/>
        <v>0</v>
      </c>
      <c r="AI1326" s="354">
        <f t="shared" si="3540"/>
        <v>0</v>
      </c>
      <c r="AJ1326" s="354">
        <f t="shared" si="3540"/>
        <v>0</v>
      </c>
      <c r="AK1326" s="354">
        <f t="shared" si="3540"/>
        <v>0</v>
      </c>
      <c r="AL1326" s="354">
        <f t="shared" si="3540"/>
        <v>0</v>
      </c>
      <c r="AM1326" s="354">
        <f t="shared" si="3540"/>
        <v>0</v>
      </c>
      <c r="AN1326" s="354">
        <f t="shared" si="3540"/>
        <v>0</v>
      </c>
      <c r="AO1326" s="354">
        <f t="shared" si="3540"/>
        <v>0</v>
      </c>
      <c r="AP1326" s="354">
        <f t="shared" si="3540"/>
        <v>0</v>
      </c>
      <c r="AQ1326" s="354">
        <f t="shared" si="3540"/>
        <v>0</v>
      </c>
      <c r="AR1326" s="354">
        <f t="shared" si="3540"/>
        <v>0</v>
      </c>
      <c r="AS1326" s="258"/>
    </row>
    <row r="1327" spans="1:45" ht="15" hidden="1" customHeight="1" outlineLevel="1">
      <c r="A1327" s="456"/>
      <c r="B1327" s="371"/>
      <c r="C1327" s="243"/>
      <c r="D1327" s="243"/>
      <c r="E1327" s="243"/>
      <c r="F1327" s="243"/>
      <c r="G1327" s="243"/>
      <c r="H1327" s="243"/>
      <c r="I1327" s="243"/>
      <c r="J1327" s="243"/>
      <c r="K1327" s="243"/>
      <c r="L1327" s="243"/>
      <c r="M1327" s="243"/>
      <c r="N1327" s="243"/>
      <c r="O1327" s="243"/>
      <c r="P1327" s="243"/>
      <c r="Q1327" s="243"/>
      <c r="R1327" s="243"/>
      <c r="S1327" s="243"/>
      <c r="T1327" s="243"/>
      <c r="U1327" s="243"/>
      <c r="V1327" s="243"/>
      <c r="W1327" s="243"/>
      <c r="X1327" s="243"/>
      <c r="Y1327" s="243"/>
      <c r="Z1327" s="243"/>
      <c r="AA1327" s="243"/>
      <c r="AB1327" s="243"/>
      <c r="AC1327" s="243"/>
      <c r="AD1327" s="243"/>
      <c r="AE1327" s="355"/>
      <c r="AF1327" s="368"/>
      <c r="AG1327" s="368"/>
      <c r="AH1327" s="368"/>
      <c r="AI1327" s="368"/>
      <c r="AJ1327" s="368"/>
      <c r="AK1327" s="368"/>
      <c r="AL1327" s="368"/>
      <c r="AM1327" s="368"/>
      <c r="AN1327" s="368"/>
      <c r="AO1327" s="368"/>
      <c r="AP1327" s="368"/>
      <c r="AQ1327" s="368"/>
      <c r="AR1327" s="368"/>
      <c r="AS1327" s="258"/>
    </row>
    <row r="1328" spans="1:45" ht="28.5" hidden="1" customHeight="1" outlineLevel="1">
      <c r="A1328" s="456">
        <v>44</v>
      </c>
      <c r="B1328" s="371" t="s">
        <v>983</v>
      </c>
      <c r="C1328" s="243" t="s">
        <v>22</v>
      </c>
      <c r="D1328" s="247"/>
      <c r="E1328" s="247"/>
      <c r="F1328" s="247"/>
      <c r="G1328" s="247"/>
      <c r="H1328" s="247"/>
      <c r="I1328" s="247"/>
      <c r="J1328" s="247"/>
      <c r="K1328" s="247"/>
      <c r="L1328" s="247"/>
      <c r="M1328" s="247"/>
      <c r="N1328" s="247"/>
      <c r="O1328" s="247"/>
      <c r="P1328" s="247"/>
      <c r="Q1328" s="247">
        <v>12</v>
      </c>
      <c r="R1328" s="247"/>
      <c r="S1328" s="247"/>
      <c r="T1328" s="247"/>
      <c r="U1328" s="247"/>
      <c r="V1328" s="247"/>
      <c r="W1328" s="247"/>
      <c r="X1328" s="247"/>
      <c r="Y1328" s="247"/>
      <c r="Z1328" s="247"/>
      <c r="AA1328" s="247"/>
      <c r="AB1328" s="247"/>
      <c r="AC1328" s="247"/>
      <c r="AD1328" s="247"/>
      <c r="AE1328" s="369"/>
      <c r="AF1328" s="358"/>
      <c r="AG1328" s="358"/>
      <c r="AH1328" s="358"/>
      <c r="AI1328" s="358"/>
      <c r="AJ1328" s="358"/>
      <c r="AK1328" s="358"/>
      <c r="AL1328" s="358"/>
      <c r="AM1328" s="358"/>
      <c r="AN1328" s="358"/>
      <c r="AO1328" s="358"/>
      <c r="AP1328" s="358"/>
      <c r="AQ1328" s="358"/>
      <c r="AR1328" s="358"/>
      <c r="AS1328" s="248">
        <f>SUM(AE1328:AR1328)</f>
        <v>0</v>
      </c>
    </row>
    <row r="1329" spans="1:45" ht="15" hidden="1" customHeight="1" outlineLevel="1">
      <c r="A1329" s="456"/>
      <c r="B1329" s="246" t="s">
        <v>961</v>
      </c>
      <c r="C1329" s="243" t="s">
        <v>145</v>
      </c>
      <c r="D1329" s="247"/>
      <c r="E1329" s="247"/>
      <c r="F1329" s="247"/>
      <c r="G1329" s="247"/>
      <c r="H1329" s="247"/>
      <c r="I1329" s="247"/>
      <c r="J1329" s="247"/>
      <c r="K1329" s="247"/>
      <c r="L1329" s="247"/>
      <c r="M1329" s="247"/>
      <c r="N1329" s="247"/>
      <c r="O1329" s="247"/>
      <c r="P1329" s="247"/>
      <c r="Q1329" s="247">
        <f>Q1328</f>
        <v>12</v>
      </c>
      <c r="R1329" s="247"/>
      <c r="S1329" s="247"/>
      <c r="T1329" s="247"/>
      <c r="U1329" s="247"/>
      <c r="V1329" s="247"/>
      <c r="W1329" s="247"/>
      <c r="X1329" s="247"/>
      <c r="Y1329" s="247"/>
      <c r="Z1329" s="247"/>
      <c r="AA1329" s="247"/>
      <c r="AB1329" s="247"/>
      <c r="AC1329" s="247"/>
      <c r="AD1329" s="247"/>
      <c r="AE1329" s="354">
        <f>AE1328</f>
        <v>0</v>
      </c>
      <c r="AF1329" s="354">
        <f t="shared" ref="AF1329:AR1329" si="3541">AF1328</f>
        <v>0</v>
      </c>
      <c r="AG1329" s="354">
        <f t="shared" si="3541"/>
        <v>0</v>
      </c>
      <c r="AH1329" s="354">
        <f t="shared" si="3541"/>
        <v>0</v>
      </c>
      <c r="AI1329" s="354">
        <f t="shared" si="3541"/>
        <v>0</v>
      </c>
      <c r="AJ1329" s="354">
        <f t="shared" si="3541"/>
        <v>0</v>
      </c>
      <c r="AK1329" s="354">
        <f t="shared" si="3541"/>
        <v>0</v>
      </c>
      <c r="AL1329" s="354">
        <f t="shared" si="3541"/>
        <v>0</v>
      </c>
      <c r="AM1329" s="354">
        <f t="shared" si="3541"/>
        <v>0</v>
      </c>
      <c r="AN1329" s="354">
        <f t="shared" si="3541"/>
        <v>0</v>
      </c>
      <c r="AO1329" s="354">
        <f t="shared" si="3541"/>
        <v>0</v>
      </c>
      <c r="AP1329" s="354">
        <f t="shared" si="3541"/>
        <v>0</v>
      </c>
      <c r="AQ1329" s="354">
        <f t="shared" si="3541"/>
        <v>0</v>
      </c>
      <c r="AR1329" s="354">
        <f t="shared" si="3541"/>
        <v>0</v>
      </c>
      <c r="AS1329" s="258"/>
    </row>
    <row r="1330" spans="1:45" ht="15" hidden="1" customHeight="1" outlineLevel="1">
      <c r="A1330" s="456"/>
      <c r="B1330" s="371"/>
      <c r="C1330" s="243"/>
      <c r="D1330" s="243"/>
      <c r="E1330" s="243"/>
      <c r="F1330" s="243"/>
      <c r="G1330" s="243"/>
      <c r="H1330" s="243"/>
      <c r="I1330" s="243"/>
      <c r="J1330" s="243"/>
      <c r="K1330" s="243"/>
      <c r="L1330" s="243"/>
      <c r="M1330" s="243"/>
      <c r="N1330" s="243"/>
      <c r="O1330" s="243"/>
      <c r="P1330" s="243"/>
      <c r="Q1330" s="243"/>
      <c r="R1330" s="243"/>
      <c r="S1330" s="243"/>
      <c r="T1330" s="243"/>
      <c r="U1330" s="243"/>
      <c r="V1330" s="243"/>
      <c r="W1330" s="243"/>
      <c r="X1330" s="243"/>
      <c r="Y1330" s="243"/>
      <c r="Z1330" s="243"/>
      <c r="AA1330" s="243"/>
      <c r="AB1330" s="243"/>
      <c r="AC1330" s="243"/>
      <c r="AD1330" s="243"/>
      <c r="AE1330" s="355"/>
      <c r="AF1330" s="368"/>
      <c r="AG1330" s="368"/>
      <c r="AH1330" s="368"/>
      <c r="AI1330" s="368"/>
      <c r="AJ1330" s="368"/>
      <c r="AK1330" s="368"/>
      <c r="AL1330" s="368"/>
      <c r="AM1330" s="368"/>
      <c r="AN1330" s="368"/>
      <c r="AO1330" s="368"/>
      <c r="AP1330" s="368"/>
      <c r="AQ1330" s="368"/>
      <c r="AR1330" s="368"/>
      <c r="AS1330" s="258"/>
    </row>
    <row r="1331" spans="1:45" ht="32.65" hidden="1" customHeight="1" outlineLevel="1">
      <c r="A1331" s="456">
        <v>45</v>
      </c>
      <c r="B1331" s="371" t="s">
        <v>119</v>
      </c>
      <c r="C1331" s="243" t="s">
        <v>22</v>
      </c>
      <c r="D1331" s="247"/>
      <c r="E1331" s="247"/>
      <c r="F1331" s="247"/>
      <c r="G1331" s="247"/>
      <c r="H1331" s="247"/>
      <c r="I1331" s="247"/>
      <c r="J1331" s="247"/>
      <c r="K1331" s="247"/>
      <c r="L1331" s="247"/>
      <c r="M1331" s="247"/>
      <c r="N1331" s="247"/>
      <c r="O1331" s="247"/>
      <c r="P1331" s="247"/>
      <c r="Q1331" s="247">
        <v>12</v>
      </c>
      <c r="R1331" s="247"/>
      <c r="S1331" s="247"/>
      <c r="T1331" s="247"/>
      <c r="U1331" s="247"/>
      <c r="V1331" s="247"/>
      <c r="W1331" s="247"/>
      <c r="X1331" s="247"/>
      <c r="Y1331" s="247"/>
      <c r="Z1331" s="247"/>
      <c r="AA1331" s="247"/>
      <c r="AB1331" s="247"/>
      <c r="AC1331" s="247"/>
      <c r="AD1331" s="247"/>
      <c r="AE1331" s="369"/>
      <c r="AF1331" s="358"/>
      <c r="AG1331" s="358"/>
      <c r="AH1331" s="358"/>
      <c r="AI1331" s="358"/>
      <c r="AJ1331" s="358"/>
      <c r="AK1331" s="358"/>
      <c r="AL1331" s="358"/>
      <c r="AM1331" s="358"/>
      <c r="AN1331" s="358"/>
      <c r="AO1331" s="358"/>
      <c r="AP1331" s="358"/>
      <c r="AQ1331" s="358"/>
      <c r="AR1331" s="358"/>
      <c r="AS1331" s="248">
        <f>SUM(AE1331:AR1331)</f>
        <v>0</v>
      </c>
    </row>
    <row r="1332" spans="1:45" ht="15" hidden="1" customHeight="1" outlineLevel="1">
      <c r="A1332" s="456"/>
      <c r="B1332" s="246" t="s">
        <v>961</v>
      </c>
      <c r="C1332" s="243" t="s">
        <v>145</v>
      </c>
      <c r="D1332" s="247"/>
      <c r="E1332" s="247"/>
      <c r="F1332" s="247"/>
      <c r="G1332" s="247"/>
      <c r="H1332" s="247"/>
      <c r="I1332" s="247"/>
      <c r="J1332" s="247"/>
      <c r="K1332" s="247"/>
      <c r="L1332" s="247"/>
      <c r="M1332" s="247"/>
      <c r="N1332" s="247"/>
      <c r="O1332" s="247"/>
      <c r="P1332" s="247"/>
      <c r="Q1332" s="247">
        <f>Q1331</f>
        <v>12</v>
      </c>
      <c r="R1332" s="247"/>
      <c r="S1332" s="247"/>
      <c r="T1332" s="247"/>
      <c r="U1332" s="247"/>
      <c r="V1332" s="247"/>
      <c r="W1332" s="247"/>
      <c r="X1332" s="247"/>
      <c r="Y1332" s="247"/>
      <c r="Z1332" s="247"/>
      <c r="AA1332" s="247"/>
      <c r="AB1332" s="247"/>
      <c r="AC1332" s="247"/>
      <c r="AD1332" s="247"/>
      <c r="AE1332" s="354">
        <f>AE1331</f>
        <v>0</v>
      </c>
      <c r="AF1332" s="354">
        <f t="shared" ref="AF1332:AR1332" si="3542">AF1331</f>
        <v>0</v>
      </c>
      <c r="AG1332" s="354">
        <f t="shared" si="3542"/>
        <v>0</v>
      </c>
      <c r="AH1332" s="354">
        <f t="shared" si="3542"/>
        <v>0</v>
      </c>
      <c r="AI1332" s="354">
        <f t="shared" si="3542"/>
        <v>0</v>
      </c>
      <c r="AJ1332" s="354">
        <f t="shared" si="3542"/>
        <v>0</v>
      </c>
      <c r="AK1332" s="354">
        <f t="shared" si="3542"/>
        <v>0</v>
      </c>
      <c r="AL1332" s="354">
        <f t="shared" si="3542"/>
        <v>0</v>
      </c>
      <c r="AM1332" s="354">
        <f t="shared" si="3542"/>
        <v>0</v>
      </c>
      <c r="AN1332" s="354">
        <f t="shared" si="3542"/>
        <v>0</v>
      </c>
      <c r="AO1332" s="354">
        <f t="shared" si="3542"/>
        <v>0</v>
      </c>
      <c r="AP1332" s="354">
        <f t="shared" si="3542"/>
        <v>0</v>
      </c>
      <c r="AQ1332" s="354">
        <f t="shared" si="3542"/>
        <v>0</v>
      </c>
      <c r="AR1332" s="354">
        <f t="shared" si="3542"/>
        <v>0</v>
      </c>
      <c r="AS1332" s="258"/>
    </row>
    <row r="1333" spans="1:45" ht="15" hidden="1" customHeight="1" outlineLevel="1">
      <c r="A1333" s="456"/>
      <c r="B1333" s="371"/>
      <c r="C1333" s="243"/>
      <c r="D1333" s="243"/>
      <c r="E1333" s="243"/>
      <c r="F1333" s="243"/>
      <c r="G1333" s="243"/>
      <c r="H1333" s="243"/>
      <c r="I1333" s="243"/>
      <c r="J1333" s="243"/>
      <c r="K1333" s="243"/>
      <c r="L1333" s="243"/>
      <c r="M1333" s="243"/>
      <c r="N1333" s="243"/>
      <c r="O1333" s="243"/>
      <c r="P1333" s="243"/>
      <c r="Q1333" s="243"/>
      <c r="R1333" s="243"/>
      <c r="S1333" s="243"/>
      <c r="T1333" s="243"/>
      <c r="U1333" s="243"/>
      <c r="V1333" s="243"/>
      <c r="W1333" s="243"/>
      <c r="X1333" s="243"/>
      <c r="Y1333" s="243"/>
      <c r="Z1333" s="243"/>
      <c r="AA1333" s="243"/>
      <c r="AB1333" s="243"/>
      <c r="AC1333" s="243"/>
      <c r="AD1333" s="243"/>
      <c r="AE1333" s="355"/>
      <c r="AF1333" s="368"/>
      <c r="AG1333" s="368"/>
      <c r="AH1333" s="368"/>
      <c r="AI1333" s="368"/>
      <c r="AJ1333" s="368"/>
      <c r="AK1333" s="368"/>
      <c r="AL1333" s="368"/>
      <c r="AM1333" s="368"/>
      <c r="AN1333" s="368"/>
      <c r="AO1333" s="368"/>
      <c r="AP1333" s="368"/>
      <c r="AQ1333" s="368"/>
      <c r="AR1333" s="368"/>
      <c r="AS1333" s="258"/>
    </row>
    <row r="1334" spans="1:45" ht="32.25" hidden="1" customHeight="1" outlineLevel="1">
      <c r="A1334" s="456">
        <v>46</v>
      </c>
      <c r="B1334" s="371" t="s">
        <v>120</v>
      </c>
      <c r="C1334" s="243" t="s">
        <v>22</v>
      </c>
      <c r="D1334" s="247"/>
      <c r="E1334" s="247"/>
      <c r="F1334" s="247"/>
      <c r="G1334" s="247"/>
      <c r="H1334" s="247"/>
      <c r="I1334" s="247"/>
      <c r="J1334" s="247"/>
      <c r="K1334" s="247"/>
      <c r="L1334" s="247"/>
      <c r="M1334" s="247"/>
      <c r="N1334" s="247"/>
      <c r="O1334" s="247"/>
      <c r="P1334" s="247"/>
      <c r="Q1334" s="247">
        <v>12</v>
      </c>
      <c r="R1334" s="247"/>
      <c r="S1334" s="247"/>
      <c r="T1334" s="247"/>
      <c r="U1334" s="247"/>
      <c r="V1334" s="247"/>
      <c r="W1334" s="247"/>
      <c r="X1334" s="247"/>
      <c r="Y1334" s="247"/>
      <c r="Z1334" s="247"/>
      <c r="AA1334" s="247"/>
      <c r="AB1334" s="247"/>
      <c r="AC1334" s="247"/>
      <c r="AD1334" s="247"/>
      <c r="AE1334" s="369"/>
      <c r="AF1334" s="358"/>
      <c r="AG1334" s="358"/>
      <c r="AH1334" s="358"/>
      <c r="AI1334" s="358"/>
      <c r="AJ1334" s="358"/>
      <c r="AK1334" s="358"/>
      <c r="AL1334" s="358"/>
      <c r="AM1334" s="358"/>
      <c r="AN1334" s="358"/>
      <c r="AO1334" s="358"/>
      <c r="AP1334" s="358"/>
      <c r="AQ1334" s="358"/>
      <c r="AR1334" s="358"/>
      <c r="AS1334" s="248">
        <f>SUM(AE1334:AR1334)</f>
        <v>0</v>
      </c>
    </row>
    <row r="1335" spans="1:45" ht="15" hidden="1" customHeight="1" outlineLevel="1">
      <c r="A1335" s="456"/>
      <c r="B1335" s="246" t="s">
        <v>961</v>
      </c>
      <c r="C1335" s="243" t="s">
        <v>145</v>
      </c>
      <c r="D1335" s="247"/>
      <c r="E1335" s="247"/>
      <c r="F1335" s="247"/>
      <c r="G1335" s="247"/>
      <c r="H1335" s="247"/>
      <c r="I1335" s="247"/>
      <c r="J1335" s="247"/>
      <c r="K1335" s="247"/>
      <c r="L1335" s="247"/>
      <c r="M1335" s="247"/>
      <c r="N1335" s="247"/>
      <c r="O1335" s="247"/>
      <c r="P1335" s="247"/>
      <c r="Q1335" s="247">
        <f>Q1334</f>
        <v>12</v>
      </c>
      <c r="R1335" s="247"/>
      <c r="S1335" s="247"/>
      <c r="T1335" s="247"/>
      <c r="U1335" s="247"/>
      <c r="V1335" s="247"/>
      <c r="W1335" s="247"/>
      <c r="X1335" s="247"/>
      <c r="Y1335" s="247"/>
      <c r="Z1335" s="247"/>
      <c r="AA1335" s="247"/>
      <c r="AB1335" s="247"/>
      <c r="AC1335" s="247"/>
      <c r="AD1335" s="247"/>
      <c r="AE1335" s="354">
        <f>AE1334</f>
        <v>0</v>
      </c>
      <c r="AF1335" s="354">
        <f t="shared" ref="AF1335:AR1335" si="3543">AF1334</f>
        <v>0</v>
      </c>
      <c r="AG1335" s="354">
        <f t="shared" si="3543"/>
        <v>0</v>
      </c>
      <c r="AH1335" s="354">
        <f t="shared" si="3543"/>
        <v>0</v>
      </c>
      <c r="AI1335" s="354">
        <f t="shared" si="3543"/>
        <v>0</v>
      </c>
      <c r="AJ1335" s="354">
        <f t="shared" si="3543"/>
        <v>0</v>
      </c>
      <c r="AK1335" s="354">
        <f t="shared" si="3543"/>
        <v>0</v>
      </c>
      <c r="AL1335" s="354">
        <f t="shared" si="3543"/>
        <v>0</v>
      </c>
      <c r="AM1335" s="354">
        <f t="shared" si="3543"/>
        <v>0</v>
      </c>
      <c r="AN1335" s="354">
        <f t="shared" si="3543"/>
        <v>0</v>
      </c>
      <c r="AO1335" s="354">
        <f t="shared" si="3543"/>
        <v>0</v>
      </c>
      <c r="AP1335" s="354">
        <f t="shared" si="3543"/>
        <v>0</v>
      </c>
      <c r="AQ1335" s="354">
        <f t="shared" si="3543"/>
        <v>0</v>
      </c>
      <c r="AR1335" s="354">
        <f t="shared" si="3543"/>
        <v>0</v>
      </c>
      <c r="AS1335" s="258"/>
    </row>
    <row r="1336" spans="1:45" ht="15" hidden="1" customHeight="1" outlineLevel="1">
      <c r="A1336" s="456"/>
      <c r="B1336" s="371"/>
      <c r="C1336" s="243"/>
      <c r="D1336" s="243"/>
      <c r="E1336" s="243"/>
      <c r="F1336" s="243"/>
      <c r="G1336" s="243"/>
      <c r="H1336" s="243"/>
      <c r="I1336" s="243"/>
      <c r="J1336" s="243"/>
      <c r="K1336" s="243"/>
      <c r="L1336" s="243"/>
      <c r="M1336" s="243"/>
      <c r="N1336" s="243"/>
      <c r="O1336" s="243"/>
      <c r="P1336" s="243"/>
      <c r="Q1336" s="243"/>
      <c r="R1336" s="243"/>
      <c r="S1336" s="243"/>
      <c r="T1336" s="243"/>
      <c r="U1336" s="243"/>
      <c r="V1336" s="243"/>
      <c r="W1336" s="243"/>
      <c r="X1336" s="243"/>
      <c r="Y1336" s="243"/>
      <c r="Z1336" s="243"/>
      <c r="AA1336" s="243"/>
      <c r="AB1336" s="243"/>
      <c r="AC1336" s="243"/>
      <c r="AD1336" s="243"/>
      <c r="AE1336" s="355"/>
      <c r="AF1336" s="368"/>
      <c r="AG1336" s="368"/>
      <c r="AH1336" s="368"/>
      <c r="AI1336" s="368"/>
      <c r="AJ1336" s="368"/>
      <c r="AK1336" s="368"/>
      <c r="AL1336" s="368"/>
      <c r="AM1336" s="368"/>
      <c r="AN1336" s="368"/>
      <c r="AO1336" s="368"/>
      <c r="AP1336" s="368"/>
      <c r="AQ1336" s="368"/>
      <c r="AR1336" s="368"/>
      <c r="AS1336" s="258"/>
    </row>
    <row r="1337" spans="1:45" ht="35.65" hidden="1" customHeight="1" outlineLevel="1">
      <c r="A1337" s="456">
        <v>47</v>
      </c>
      <c r="B1337" s="371" t="s">
        <v>121</v>
      </c>
      <c r="C1337" s="243" t="s">
        <v>22</v>
      </c>
      <c r="D1337" s="247"/>
      <c r="E1337" s="247"/>
      <c r="F1337" s="247"/>
      <c r="G1337" s="247"/>
      <c r="H1337" s="247"/>
      <c r="I1337" s="247"/>
      <c r="J1337" s="247"/>
      <c r="K1337" s="247"/>
      <c r="L1337" s="247"/>
      <c r="M1337" s="247"/>
      <c r="N1337" s="247"/>
      <c r="O1337" s="247"/>
      <c r="P1337" s="247"/>
      <c r="Q1337" s="247">
        <v>12</v>
      </c>
      <c r="R1337" s="247"/>
      <c r="S1337" s="247"/>
      <c r="T1337" s="247"/>
      <c r="U1337" s="247"/>
      <c r="V1337" s="247"/>
      <c r="W1337" s="247"/>
      <c r="X1337" s="247"/>
      <c r="Y1337" s="247"/>
      <c r="Z1337" s="247"/>
      <c r="AA1337" s="247"/>
      <c r="AB1337" s="247"/>
      <c r="AC1337" s="247"/>
      <c r="AD1337" s="247"/>
      <c r="AE1337" s="369"/>
      <c r="AF1337" s="358"/>
      <c r="AG1337" s="358"/>
      <c r="AH1337" s="358"/>
      <c r="AI1337" s="358"/>
      <c r="AJ1337" s="358"/>
      <c r="AK1337" s="358"/>
      <c r="AL1337" s="358"/>
      <c r="AM1337" s="358"/>
      <c r="AN1337" s="358"/>
      <c r="AO1337" s="358"/>
      <c r="AP1337" s="358"/>
      <c r="AQ1337" s="358"/>
      <c r="AR1337" s="358"/>
      <c r="AS1337" s="248">
        <f>SUM(AE1337:AR1337)</f>
        <v>0</v>
      </c>
    </row>
    <row r="1338" spans="1:45" ht="15" hidden="1" customHeight="1" outlineLevel="1">
      <c r="A1338" s="456"/>
      <c r="B1338" s="246" t="s">
        <v>961</v>
      </c>
      <c r="C1338" s="243" t="s">
        <v>145</v>
      </c>
      <c r="D1338" s="247"/>
      <c r="E1338" s="247"/>
      <c r="F1338" s="247"/>
      <c r="G1338" s="247"/>
      <c r="H1338" s="247"/>
      <c r="I1338" s="247"/>
      <c r="J1338" s="247"/>
      <c r="K1338" s="247"/>
      <c r="L1338" s="247"/>
      <c r="M1338" s="247"/>
      <c r="N1338" s="247"/>
      <c r="O1338" s="247"/>
      <c r="P1338" s="247"/>
      <c r="Q1338" s="247">
        <f>Q1337</f>
        <v>12</v>
      </c>
      <c r="R1338" s="247"/>
      <c r="S1338" s="247"/>
      <c r="T1338" s="247"/>
      <c r="U1338" s="247"/>
      <c r="V1338" s="247"/>
      <c r="W1338" s="247"/>
      <c r="X1338" s="247"/>
      <c r="Y1338" s="247"/>
      <c r="Z1338" s="247"/>
      <c r="AA1338" s="247"/>
      <c r="AB1338" s="247"/>
      <c r="AC1338" s="247"/>
      <c r="AD1338" s="247"/>
      <c r="AE1338" s="354">
        <f>AE1337</f>
        <v>0</v>
      </c>
      <c r="AF1338" s="354">
        <f t="shared" ref="AF1338:AR1338" si="3544">AF1337</f>
        <v>0</v>
      </c>
      <c r="AG1338" s="354">
        <f t="shared" si="3544"/>
        <v>0</v>
      </c>
      <c r="AH1338" s="354">
        <f t="shared" si="3544"/>
        <v>0</v>
      </c>
      <c r="AI1338" s="354">
        <f t="shared" si="3544"/>
        <v>0</v>
      </c>
      <c r="AJ1338" s="354">
        <f t="shared" si="3544"/>
        <v>0</v>
      </c>
      <c r="AK1338" s="354">
        <f t="shared" si="3544"/>
        <v>0</v>
      </c>
      <c r="AL1338" s="354">
        <f t="shared" si="3544"/>
        <v>0</v>
      </c>
      <c r="AM1338" s="354">
        <f t="shared" si="3544"/>
        <v>0</v>
      </c>
      <c r="AN1338" s="354">
        <f t="shared" si="3544"/>
        <v>0</v>
      </c>
      <c r="AO1338" s="354">
        <f t="shared" si="3544"/>
        <v>0</v>
      </c>
      <c r="AP1338" s="354">
        <f t="shared" si="3544"/>
        <v>0</v>
      </c>
      <c r="AQ1338" s="354">
        <f t="shared" si="3544"/>
        <v>0</v>
      </c>
      <c r="AR1338" s="354">
        <f t="shared" si="3544"/>
        <v>0</v>
      </c>
      <c r="AS1338" s="258"/>
    </row>
    <row r="1339" spans="1:45" ht="15" hidden="1" customHeight="1" outlineLevel="1">
      <c r="A1339" s="456"/>
      <c r="B1339" s="371"/>
      <c r="C1339" s="243"/>
      <c r="D1339" s="243"/>
      <c r="E1339" s="243"/>
      <c r="F1339" s="243"/>
      <c r="G1339" s="243"/>
      <c r="H1339" s="243"/>
      <c r="I1339" s="243"/>
      <c r="J1339" s="243"/>
      <c r="K1339" s="243"/>
      <c r="L1339" s="243"/>
      <c r="M1339" s="243"/>
      <c r="N1339" s="243"/>
      <c r="O1339" s="243"/>
      <c r="P1339" s="243"/>
      <c r="Q1339" s="243"/>
      <c r="R1339" s="243"/>
      <c r="S1339" s="243"/>
      <c r="T1339" s="243"/>
      <c r="U1339" s="243"/>
      <c r="V1339" s="243"/>
      <c r="W1339" s="243"/>
      <c r="X1339" s="243"/>
      <c r="Y1339" s="243"/>
      <c r="Z1339" s="243"/>
      <c r="AA1339" s="243"/>
      <c r="AB1339" s="243"/>
      <c r="AC1339" s="243"/>
      <c r="AD1339" s="243"/>
      <c r="AE1339" s="355"/>
      <c r="AF1339" s="368"/>
      <c r="AG1339" s="368"/>
      <c r="AH1339" s="368"/>
      <c r="AI1339" s="368"/>
      <c r="AJ1339" s="368"/>
      <c r="AK1339" s="368"/>
      <c r="AL1339" s="368"/>
      <c r="AM1339" s="368"/>
      <c r="AN1339" s="368"/>
      <c r="AO1339" s="368"/>
      <c r="AP1339" s="368"/>
      <c r="AQ1339" s="368"/>
      <c r="AR1339" s="368"/>
      <c r="AS1339" s="258"/>
    </row>
    <row r="1340" spans="1:45" ht="39.75" hidden="1" customHeight="1" outlineLevel="1">
      <c r="A1340" s="456">
        <v>48</v>
      </c>
      <c r="B1340" s="371" t="s">
        <v>122</v>
      </c>
      <c r="C1340" s="243" t="s">
        <v>22</v>
      </c>
      <c r="D1340" s="247"/>
      <c r="E1340" s="247"/>
      <c r="F1340" s="247"/>
      <c r="G1340" s="247"/>
      <c r="H1340" s="247"/>
      <c r="I1340" s="247"/>
      <c r="J1340" s="247"/>
      <c r="K1340" s="247"/>
      <c r="L1340" s="247"/>
      <c r="M1340" s="247"/>
      <c r="N1340" s="247"/>
      <c r="O1340" s="247"/>
      <c r="P1340" s="247"/>
      <c r="Q1340" s="247">
        <v>12</v>
      </c>
      <c r="R1340" s="247"/>
      <c r="S1340" s="247"/>
      <c r="T1340" s="247"/>
      <c r="U1340" s="247"/>
      <c r="V1340" s="247"/>
      <c r="W1340" s="247"/>
      <c r="X1340" s="247"/>
      <c r="Y1340" s="247"/>
      <c r="Z1340" s="247"/>
      <c r="AA1340" s="247"/>
      <c r="AB1340" s="247"/>
      <c r="AC1340" s="247"/>
      <c r="AD1340" s="247"/>
      <c r="AE1340" s="369"/>
      <c r="AF1340" s="358"/>
      <c r="AG1340" s="358"/>
      <c r="AH1340" s="358"/>
      <c r="AI1340" s="358"/>
      <c r="AJ1340" s="358"/>
      <c r="AK1340" s="358"/>
      <c r="AL1340" s="358"/>
      <c r="AM1340" s="358"/>
      <c r="AN1340" s="358"/>
      <c r="AO1340" s="358"/>
      <c r="AP1340" s="358"/>
      <c r="AQ1340" s="358"/>
      <c r="AR1340" s="358"/>
      <c r="AS1340" s="248">
        <f>SUM(AE1340:AR1340)</f>
        <v>0</v>
      </c>
    </row>
    <row r="1341" spans="1:45" ht="15" hidden="1" customHeight="1" outlineLevel="1">
      <c r="A1341" s="456"/>
      <c r="B1341" s="246" t="s">
        <v>961</v>
      </c>
      <c r="C1341" s="243" t="s">
        <v>145</v>
      </c>
      <c r="D1341" s="247"/>
      <c r="E1341" s="247"/>
      <c r="F1341" s="247"/>
      <c r="G1341" s="247"/>
      <c r="H1341" s="247"/>
      <c r="I1341" s="247"/>
      <c r="J1341" s="247"/>
      <c r="K1341" s="247"/>
      <c r="L1341" s="247"/>
      <c r="M1341" s="247"/>
      <c r="N1341" s="247"/>
      <c r="O1341" s="247"/>
      <c r="P1341" s="247"/>
      <c r="Q1341" s="247">
        <f>Q1340</f>
        <v>12</v>
      </c>
      <c r="R1341" s="247"/>
      <c r="S1341" s="247"/>
      <c r="T1341" s="247"/>
      <c r="U1341" s="247"/>
      <c r="V1341" s="247"/>
      <c r="W1341" s="247"/>
      <c r="X1341" s="247"/>
      <c r="Y1341" s="247"/>
      <c r="Z1341" s="247"/>
      <c r="AA1341" s="247"/>
      <c r="AB1341" s="247"/>
      <c r="AC1341" s="247"/>
      <c r="AD1341" s="247"/>
      <c r="AE1341" s="354">
        <f>AE1340</f>
        <v>0</v>
      </c>
      <c r="AF1341" s="354">
        <f t="shared" ref="AF1341:AR1341" si="3545">AF1340</f>
        <v>0</v>
      </c>
      <c r="AG1341" s="354">
        <f t="shared" si="3545"/>
        <v>0</v>
      </c>
      <c r="AH1341" s="354">
        <f t="shared" si="3545"/>
        <v>0</v>
      </c>
      <c r="AI1341" s="354">
        <f t="shared" si="3545"/>
        <v>0</v>
      </c>
      <c r="AJ1341" s="354">
        <f t="shared" si="3545"/>
        <v>0</v>
      </c>
      <c r="AK1341" s="354">
        <f t="shared" si="3545"/>
        <v>0</v>
      </c>
      <c r="AL1341" s="354">
        <f t="shared" si="3545"/>
        <v>0</v>
      </c>
      <c r="AM1341" s="354">
        <f t="shared" si="3545"/>
        <v>0</v>
      </c>
      <c r="AN1341" s="354">
        <f t="shared" si="3545"/>
        <v>0</v>
      </c>
      <c r="AO1341" s="354">
        <f t="shared" si="3545"/>
        <v>0</v>
      </c>
      <c r="AP1341" s="354">
        <f t="shared" si="3545"/>
        <v>0</v>
      </c>
      <c r="AQ1341" s="354">
        <f t="shared" si="3545"/>
        <v>0</v>
      </c>
      <c r="AR1341" s="354">
        <f t="shared" si="3545"/>
        <v>0</v>
      </c>
      <c r="AS1341" s="258"/>
    </row>
    <row r="1342" spans="1:45" ht="15" hidden="1" customHeight="1" outlineLevel="1">
      <c r="A1342" s="456"/>
      <c r="B1342" s="371"/>
      <c r="C1342" s="243"/>
      <c r="D1342" s="243"/>
      <c r="E1342" s="243"/>
      <c r="F1342" s="243"/>
      <c r="G1342" s="243"/>
      <c r="H1342" s="243"/>
      <c r="I1342" s="243"/>
      <c r="J1342" s="243"/>
      <c r="K1342" s="243"/>
      <c r="L1342" s="243"/>
      <c r="M1342" s="243"/>
      <c r="N1342" s="243"/>
      <c r="O1342" s="243"/>
      <c r="P1342" s="243"/>
      <c r="Q1342" s="243"/>
      <c r="R1342" s="243"/>
      <c r="S1342" s="243"/>
      <c r="T1342" s="243"/>
      <c r="U1342" s="243"/>
      <c r="V1342" s="243"/>
      <c r="W1342" s="243"/>
      <c r="X1342" s="243"/>
      <c r="Y1342" s="243"/>
      <c r="Z1342" s="243"/>
      <c r="AA1342" s="243"/>
      <c r="AB1342" s="243"/>
      <c r="AC1342" s="243"/>
      <c r="AD1342" s="243"/>
      <c r="AE1342" s="355"/>
      <c r="AF1342" s="368"/>
      <c r="AG1342" s="368"/>
      <c r="AH1342" s="368"/>
      <c r="AI1342" s="368"/>
      <c r="AJ1342" s="368"/>
      <c r="AK1342" s="368"/>
      <c r="AL1342" s="368"/>
      <c r="AM1342" s="368"/>
      <c r="AN1342" s="368"/>
      <c r="AO1342" s="368"/>
      <c r="AP1342" s="368"/>
      <c r="AQ1342" s="368"/>
      <c r="AR1342" s="368"/>
      <c r="AS1342" s="258"/>
    </row>
    <row r="1343" spans="1:45" ht="33" hidden="1" customHeight="1" outlineLevel="1">
      <c r="A1343" s="456">
        <v>49</v>
      </c>
      <c r="B1343" s="371" t="s">
        <v>123</v>
      </c>
      <c r="C1343" s="243" t="s">
        <v>22</v>
      </c>
      <c r="D1343" s="247"/>
      <c r="E1343" s="247"/>
      <c r="F1343" s="247"/>
      <c r="G1343" s="247"/>
      <c r="H1343" s="247"/>
      <c r="I1343" s="247"/>
      <c r="J1343" s="247"/>
      <c r="K1343" s="247"/>
      <c r="L1343" s="247"/>
      <c r="M1343" s="247"/>
      <c r="N1343" s="247"/>
      <c r="O1343" s="247"/>
      <c r="P1343" s="247"/>
      <c r="Q1343" s="247">
        <v>12</v>
      </c>
      <c r="R1343" s="247"/>
      <c r="S1343" s="247"/>
      <c r="T1343" s="247"/>
      <c r="U1343" s="247"/>
      <c r="V1343" s="247"/>
      <c r="W1343" s="247"/>
      <c r="X1343" s="247"/>
      <c r="Y1343" s="247"/>
      <c r="Z1343" s="247"/>
      <c r="AA1343" s="247"/>
      <c r="AB1343" s="247"/>
      <c r="AC1343" s="247"/>
      <c r="AD1343" s="247"/>
      <c r="AE1343" s="369"/>
      <c r="AF1343" s="358"/>
      <c r="AG1343" s="358"/>
      <c r="AH1343" s="358"/>
      <c r="AI1343" s="358"/>
      <c r="AJ1343" s="358"/>
      <c r="AK1343" s="358"/>
      <c r="AL1343" s="358"/>
      <c r="AM1343" s="358"/>
      <c r="AN1343" s="358"/>
      <c r="AO1343" s="358"/>
      <c r="AP1343" s="358"/>
      <c r="AQ1343" s="358"/>
      <c r="AR1343" s="358"/>
      <c r="AS1343" s="248">
        <f>SUM(AE1343:AR1343)</f>
        <v>0</v>
      </c>
    </row>
    <row r="1344" spans="1:45" ht="15" hidden="1" customHeight="1" outlineLevel="1">
      <c r="A1344" s="456"/>
      <c r="B1344" s="246" t="s">
        <v>961</v>
      </c>
      <c r="C1344" s="243" t="s">
        <v>145</v>
      </c>
      <c r="D1344" s="247"/>
      <c r="E1344" s="247"/>
      <c r="F1344" s="247"/>
      <c r="G1344" s="247"/>
      <c r="H1344" s="247"/>
      <c r="I1344" s="247"/>
      <c r="J1344" s="247"/>
      <c r="K1344" s="247"/>
      <c r="L1344" s="247"/>
      <c r="M1344" s="247"/>
      <c r="N1344" s="247"/>
      <c r="O1344" s="247"/>
      <c r="P1344" s="247"/>
      <c r="Q1344" s="247">
        <f>Q1343</f>
        <v>12</v>
      </c>
      <c r="R1344" s="247"/>
      <c r="S1344" s="247"/>
      <c r="T1344" s="247"/>
      <c r="U1344" s="247"/>
      <c r="V1344" s="247"/>
      <c r="W1344" s="247"/>
      <c r="X1344" s="247"/>
      <c r="Y1344" s="247"/>
      <c r="Z1344" s="247"/>
      <c r="AA1344" s="247"/>
      <c r="AB1344" s="247"/>
      <c r="AC1344" s="247"/>
      <c r="AD1344" s="247"/>
      <c r="AE1344" s="354">
        <f>AE1343</f>
        <v>0</v>
      </c>
      <c r="AF1344" s="354">
        <f t="shared" ref="AF1344:AR1344" si="3546">AF1343</f>
        <v>0</v>
      </c>
      <c r="AG1344" s="354">
        <f t="shared" si="3546"/>
        <v>0</v>
      </c>
      <c r="AH1344" s="354">
        <f t="shared" si="3546"/>
        <v>0</v>
      </c>
      <c r="AI1344" s="354">
        <f t="shared" si="3546"/>
        <v>0</v>
      </c>
      <c r="AJ1344" s="354">
        <f t="shared" si="3546"/>
        <v>0</v>
      </c>
      <c r="AK1344" s="354">
        <f t="shared" si="3546"/>
        <v>0</v>
      </c>
      <c r="AL1344" s="354">
        <f t="shared" si="3546"/>
        <v>0</v>
      </c>
      <c r="AM1344" s="354">
        <f t="shared" si="3546"/>
        <v>0</v>
      </c>
      <c r="AN1344" s="354">
        <f t="shared" si="3546"/>
        <v>0</v>
      </c>
      <c r="AO1344" s="354">
        <f t="shared" si="3546"/>
        <v>0</v>
      </c>
      <c r="AP1344" s="354">
        <f t="shared" si="3546"/>
        <v>0</v>
      </c>
      <c r="AQ1344" s="354">
        <f t="shared" si="3546"/>
        <v>0</v>
      </c>
      <c r="AR1344" s="354">
        <f t="shared" si="3546"/>
        <v>0</v>
      </c>
      <c r="AS1344" s="258"/>
    </row>
    <row r="1345" spans="1:45" hidden="1" outlineLevel="1">
      <c r="A1345" s="456"/>
      <c r="AS1345" s="661"/>
    </row>
    <row r="1346" spans="1:45" ht="15.75" hidden="1" outlineLevel="1">
      <c r="A1346" s="456"/>
      <c r="B1346" s="665" t="s">
        <v>849</v>
      </c>
      <c r="AS1346" s="661"/>
    </row>
    <row r="1347" spans="1:45" hidden="1" outlineLevel="1">
      <c r="A1347" s="456">
        <v>50</v>
      </c>
      <c r="AS1347" s="661"/>
    </row>
    <row r="1348" spans="1:45" ht="15.75" hidden="1" outlineLevel="1">
      <c r="A1348" s="456"/>
      <c r="B1348" s="371" t="s">
        <v>848</v>
      </c>
      <c r="C1348" s="243" t="s">
        <v>22</v>
      </c>
      <c r="D1348" s="247"/>
      <c r="E1348" s="247"/>
      <c r="F1348" s="247"/>
      <c r="G1348" s="247"/>
      <c r="H1348" s="247"/>
      <c r="I1348" s="247"/>
      <c r="J1348" s="247"/>
      <c r="K1348" s="247"/>
      <c r="L1348" s="247"/>
      <c r="M1348" s="247"/>
      <c r="N1348" s="247"/>
      <c r="O1348" s="247"/>
      <c r="P1348" s="247"/>
      <c r="Q1348" s="247">
        <v>12</v>
      </c>
      <c r="R1348" s="247"/>
      <c r="S1348" s="247"/>
      <c r="T1348" s="247"/>
      <c r="U1348" s="247"/>
      <c r="V1348" s="247"/>
      <c r="W1348" s="247"/>
      <c r="X1348" s="247"/>
      <c r="Y1348" s="247"/>
      <c r="Z1348" s="247"/>
      <c r="AA1348" s="247"/>
      <c r="AB1348" s="247"/>
      <c r="AC1348" s="247"/>
      <c r="AD1348" s="247"/>
      <c r="AE1348" s="369"/>
      <c r="AF1348" s="358"/>
      <c r="AG1348" s="358"/>
      <c r="AH1348" s="358"/>
      <c r="AI1348" s="358"/>
      <c r="AJ1348" s="358"/>
      <c r="AK1348" s="358"/>
      <c r="AL1348" s="358"/>
      <c r="AM1348" s="358"/>
      <c r="AN1348" s="358"/>
      <c r="AO1348" s="358"/>
      <c r="AP1348" s="358"/>
      <c r="AQ1348" s="358"/>
      <c r="AR1348" s="358"/>
      <c r="AS1348" s="248">
        <f>SUM(AE1348:AR1348)</f>
        <v>0</v>
      </c>
    </row>
    <row r="1349" spans="1:45" hidden="1" outlineLevel="1">
      <c r="A1349" s="456"/>
      <c r="B1349" s="246" t="s">
        <v>961</v>
      </c>
      <c r="C1349" s="243" t="s">
        <v>145</v>
      </c>
      <c r="D1349" s="247"/>
      <c r="E1349" s="247"/>
      <c r="F1349" s="247"/>
      <c r="G1349" s="247"/>
      <c r="H1349" s="247"/>
      <c r="I1349" s="247"/>
      <c r="J1349" s="247"/>
      <c r="K1349" s="247"/>
      <c r="L1349" s="247"/>
      <c r="M1349" s="247"/>
      <c r="N1349" s="247"/>
      <c r="O1349" s="247"/>
      <c r="P1349" s="247"/>
      <c r="Q1349" s="247">
        <f>Q1348</f>
        <v>12</v>
      </c>
      <c r="R1349" s="247"/>
      <c r="S1349" s="247"/>
      <c r="T1349" s="247"/>
      <c r="U1349" s="247"/>
      <c r="V1349" s="247"/>
      <c r="W1349" s="247"/>
      <c r="X1349" s="247"/>
      <c r="Y1349" s="247"/>
      <c r="Z1349" s="247"/>
      <c r="AA1349" s="247"/>
      <c r="AB1349" s="247"/>
      <c r="AC1349" s="247"/>
      <c r="AD1349" s="247"/>
      <c r="AE1349" s="354">
        <f>AE1348</f>
        <v>0</v>
      </c>
      <c r="AF1349" s="354">
        <f t="shared" ref="AF1349:AR1349" si="3547">AF1348</f>
        <v>0</v>
      </c>
      <c r="AG1349" s="354">
        <f t="shared" si="3547"/>
        <v>0</v>
      </c>
      <c r="AH1349" s="354">
        <f t="shared" si="3547"/>
        <v>0</v>
      </c>
      <c r="AI1349" s="354">
        <f t="shared" si="3547"/>
        <v>0</v>
      </c>
      <c r="AJ1349" s="354">
        <f t="shared" si="3547"/>
        <v>0</v>
      </c>
      <c r="AK1349" s="354">
        <f t="shared" si="3547"/>
        <v>0</v>
      </c>
      <c r="AL1349" s="354">
        <f t="shared" si="3547"/>
        <v>0</v>
      </c>
      <c r="AM1349" s="354">
        <f t="shared" si="3547"/>
        <v>0</v>
      </c>
      <c r="AN1349" s="354">
        <f t="shared" si="3547"/>
        <v>0</v>
      </c>
      <c r="AO1349" s="354">
        <f t="shared" si="3547"/>
        <v>0</v>
      </c>
      <c r="AP1349" s="354">
        <f t="shared" si="3547"/>
        <v>0</v>
      </c>
      <c r="AQ1349" s="354">
        <f t="shared" si="3547"/>
        <v>0</v>
      </c>
      <c r="AR1349" s="354">
        <f t="shared" si="3547"/>
        <v>0</v>
      </c>
      <c r="AS1349" s="258"/>
    </row>
    <row r="1350" spans="1:45" ht="15" hidden="1" customHeight="1" outlineLevel="1">
      <c r="A1350" s="456"/>
      <c r="B1350" s="246"/>
      <c r="C1350" s="257"/>
      <c r="D1350" s="243"/>
      <c r="E1350" s="243"/>
      <c r="F1350" s="243"/>
      <c r="G1350" s="243"/>
      <c r="H1350" s="243"/>
      <c r="I1350" s="243"/>
      <c r="J1350" s="243"/>
      <c r="K1350" s="243"/>
      <c r="L1350" s="243"/>
      <c r="M1350" s="243"/>
      <c r="N1350" s="243"/>
      <c r="O1350" s="243"/>
      <c r="P1350" s="243"/>
      <c r="Q1350" s="243"/>
      <c r="R1350" s="243"/>
      <c r="S1350" s="243"/>
      <c r="T1350" s="243"/>
      <c r="U1350" s="243"/>
      <c r="V1350" s="243"/>
      <c r="W1350" s="243"/>
      <c r="X1350" s="243"/>
      <c r="Y1350" s="243"/>
      <c r="Z1350" s="243"/>
      <c r="AA1350" s="243"/>
      <c r="AB1350" s="243"/>
      <c r="AC1350" s="243"/>
      <c r="AD1350" s="243"/>
      <c r="AE1350" s="253"/>
      <c r="AF1350" s="253"/>
      <c r="AG1350" s="253"/>
      <c r="AH1350" s="253"/>
      <c r="AI1350" s="253"/>
      <c r="AJ1350" s="253"/>
      <c r="AK1350" s="253"/>
      <c r="AL1350" s="253"/>
      <c r="AM1350" s="253"/>
      <c r="AN1350" s="253"/>
      <c r="AO1350" s="253"/>
      <c r="AP1350" s="253"/>
      <c r="AQ1350" s="253"/>
      <c r="AR1350" s="253"/>
      <c r="AS1350" s="258"/>
    </row>
    <row r="1351" spans="1:45" ht="15.75" collapsed="1">
      <c r="B1351" s="278" t="s">
        <v>643</v>
      </c>
      <c r="C1351" s="280"/>
      <c r="D1351" s="280">
        <f>SUM(D1189:D1344)</f>
        <v>0</v>
      </c>
      <c r="E1351" s="280"/>
      <c r="F1351" s="280"/>
      <c r="G1351" s="280"/>
      <c r="H1351" s="280"/>
      <c r="I1351" s="280"/>
      <c r="J1351" s="280"/>
      <c r="K1351" s="280"/>
      <c r="L1351" s="280"/>
      <c r="M1351" s="280"/>
      <c r="N1351" s="280"/>
      <c r="O1351" s="280"/>
      <c r="P1351" s="280"/>
      <c r="Q1351" s="280"/>
      <c r="R1351" s="280">
        <f>SUM(R1189:R1344)</f>
        <v>0</v>
      </c>
      <c r="S1351" s="280"/>
      <c r="T1351" s="280"/>
      <c r="U1351" s="280"/>
      <c r="V1351" s="280"/>
      <c r="W1351" s="280"/>
      <c r="X1351" s="280"/>
      <c r="Y1351" s="280"/>
      <c r="Z1351" s="280"/>
      <c r="AA1351" s="280"/>
      <c r="AB1351" s="280"/>
      <c r="AC1351" s="280"/>
      <c r="AD1351" s="280"/>
      <c r="AE1351" s="280">
        <f>IF(AE1187="kWh",SUMPRODUCT(D1189:D1349,AE1189:AE1349))</f>
        <v>0</v>
      </c>
      <c r="AF1351" s="280">
        <f>IF(AF1187="kWh",SUMPRODUCT(D1189:D1349,AF1189:AF1349))</f>
        <v>0</v>
      </c>
      <c r="AG1351" s="280">
        <f>IF(AG1187="kw",SUMPRODUCT(Q1189:Q1349,R1189:R1349,AG1189:AG1349),SUMPRODUCT(D1189:D1349,AG1189:AG1349))</f>
        <v>0</v>
      </c>
      <c r="AH1351" s="280">
        <f>IF(AH1187="kw",SUMPRODUCT(Q1189:Q1344,R1189:R1344,AH1189:AH1344),SUMPRODUCT(D1189:D1344,AH1189:AH1344))</f>
        <v>0</v>
      </c>
      <c r="AI1351" s="280">
        <f>IF(AI1187="kw",SUMPRODUCT(Q1189:Q1344,R1189:R1344,AI1189:AI1344),SUMPRODUCT(D1189:D1344,AI1189:AI1344))</f>
        <v>0</v>
      </c>
      <c r="AJ1351" s="280">
        <f>IF(AJ1187="kw",SUMPRODUCT(Q1189:Q1344,R1189:R1344,AJ1189:AJ1344),SUMPRODUCT(D1189:D1344,AJ1189:AJ1344))</f>
        <v>0</v>
      </c>
      <c r="AK1351" s="280">
        <f>IF(AK1187="kw",SUMPRODUCT(Q1189:Q1344,R1189:R1344,AK1189:AK1344),SUMPRODUCT(D1189:D1344,AK1189:AK1344))</f>
        <v>0</v>
      </c>
      <c r="AL1351" s="280">
        <f>IF(AL1187="kw",SUMPRODUCT(Q1189:Q1344,R1189:R1344,AL1189:AL1344),SUMPRODUCT(D1189:D1344,AL1189:AL1344))</f>
        <v>0</v>
      </c>
      <c r="AM1351" s="280">
        <f>IF(AM1187="kw",SUMPRODUCT(Q1189:Q1344,R1189:R1344,AM1189:AM1344),SUMPRODUCT(D1189:D1344,AM1189:AM1344))</f>
        <v>0</v>
      </c>
      <c r="AN1351" s="280">
        <f>IF(AN1187="kw",SUMPRODUCT(Q1189:Q1344,R1189:R1344,AN1189:AN1344),SUMPRODUCT(D1189:D1344,AN1189:AN1344))</f>
        <v>0</v>
      </c>
      <c r="AO1351" s="280">
        <f>IF(AO1187="kw",SUMPRODUCT(Q1189:Q1344,R1189:R1344,AO1189:AO1344),SUMPRODUCT(D1189:D1344,AO1189:AO1344))</f>
        <v>0</v>
      </c>
      <c r="AP1351" s="280">
        <f>IF(AP1187="kw",SUMPRODUCT(Q1189:Q1344,R1189:R1344,AP1189:AP1344),SUMPRODUCT(D1189:D1344,AP1189:AP1344))</f>
        <v>0</v>
      </c>
      <c r="AQ1351" s="280">
        <f>IF(AQ1187="kw",SUMPRODUCT(Q1189:Q1344,R1189:R1344,AQ1189:AQ1344),SUMPRODUCT(D1189:D1344,AQ1189:AQ1344))</f>
        <v>0</v>
      </c>
      <c r="AR1351" s="280">
        <f>IF(AR1187="kw",SUMPRODUCT(Q1189:Q1344,R1189:R1344,AR1189:AR1344),SUMPRODUCT(D1189:D1344,AR1189:AR1344))</f>
        <v>0</v>
      </c>
      <c r="AS1351" s="281"/>
    </row>
    <row r="1352" spans="1:45" ht="15.75">
      <c r="B1352" s="335" t="s">
        <v>644</v>
      </c>
      <c r="C1352" s="336"/>
      <c r="D1352" s="336"/>
      <c r="E1352" s="336"/>
      <c r="F1352" s="336"/>
      <c r="G1352" s="336"/>
      <c r="H1352" s="336"/>
      <c r="I1352" s="336"/>
      <c r="J1352" s="336"/>
      <c r="K1352" s="336"/>
      <c r="L1352" s="336"/>
      <c r="M1352" s="336"/>
      <c r="N1352" s="336"/>
      <c r="O1352" s="336"/>
      <c r="P1352" s="336"/>
      <c r="Q1352" s="336"/>
      <c r="R1352" s="336"/>
      <c r="S1352" s="336"/>
      <c r="T1352" s="336"/>
      <c r="U1352" s="336"/>
      <c r="V1352" s="336"/>
      <c r="W1352" s="336"/>
      <c r="X1352" s="336"/>
      <c r="Y1352" s="336"/>
      <c r="Z1352" s="336"/>
      <c r="AA1352" s="336"/>
      <c r="AB1352" s="336"/>
      <c r="AC1352" s="336"/>
      <c r="AD1352" s="336"/>
      <c r="AE1352" s="336">
        <f>HLOOKUP(AE1186,'2. LRAMVA Threshold'!$B$42:$Q$60,13,FALSE)</f>
        <v>3951456</v>
      </c>
      <c r="AF1352" s="336">
        <f>HLOOKUP(AF1186,'2. LRAMVA Threshold'!$B$42:$Q$60,13,FALSE)</f>
        <v>2665994</v>
      </c>
      <c r="AG1352" s="336">
        <f>HLOOKUP(AG1186,'2. LRAMVA Threshold'!$B$42:$Q$60,13,FALSE)</f>
        <v>1337</v>
      </c>
      <c r="AH1352" s="336">
        <f>HLOOKUP(AH1186,'2. LRAMVA Threshold'!$B$42:$Q$60,13,FALSE)</f>
        <v>0</v>
      </c>
      <c r="AI1352" s="336">
        <f>HLOOKUP(AI1186,'2. LRAMVA Threshold'!$B$42:$Q$60,13,FALSE)</f>
        <v>0</v>
      </c>
      <c r="AJ1352" s="336">
        <f>HLOOKUP(AJ1186,'2. LRAMVA Threshold'!$B$42:$Q$60,13,FALSE)</f>
        <v>0</v>
      </c>
      <c r="AK1352" s="336">
        <f>HLOOKUP(AK1186,'2. LRAMVA Threshold'!$B$42:$Q$60,13,FALSE)</f>
        <v>0</v>
      </c>
      <c r="AL1352" s="336">
        <f>HLOOKUP(AL1186,'2. LRAMVA Threshold'!$B$42:$Q$60,13,FALSE)</f>
        <v>0</v>
      </c>
      <c r="AM1352" s="336">
        <f>HLOOKUP(AM1186,'2. LRAMVA Threshold'!$B$42:$Q$60,13,FALSE)</f>
        <v>0</v>
      </c>
      <c r="AN1352" s="336">
        <f>HLOOKUP(AN1186,'2. LRAMVA Threshold'!$B$42:$Q$60,13,FALSE)</f>
        <v>0</v>
      </c>
      <c r="AO1352" s="336">
        <f>HLOOKUP(AO1186,'2. LRAMVA Threshold'!$B$42:$Q$60,13,FALSE)</f>
        <v>0</v>
      </c>
      <c r="AP1352" s="336">
        <f>HLOOKUP(AP1186,'2. LRAMVA Threshold'!$B$42:$Q$60,13,FALSE)</f>
        <v>0</v>
      </c>
      <c r="AQ1352" s="336">
        <f>HLOOKUP(AQ1186,'2. LRAMVA Threshold'!$B$42:$Q$60,13,FALSE)</f>
        <v>0</v>
      </c>
      <c r="AR1352" s="336">
        <f>HLOOKUP(AR1186,'2. LRAMVA Threshold'!$B$42:$Q$60,13,FALSE)</f>
        <v>0</v>
      </c>
      <c r="AS1352" s="385"/>
    </row>
    <row r="1353" spans="1:45">
      <c r="B1353" s="338"/>
      <c r="C1353" s="375"/>
      <c r="D1353" s="376"/>
      <c r="E1353" s="376"/>
      <c r="F1353" s="376"/>
      <c r="G1353" s="376"/>
      <c r="H1353" s="376"/>
      <c r="I1353" s="376"/>
      <c r="J1353" s="376"/>
      <c r="K1353" s="376"/>
      <c r="L1353" s="376"/>
      <c r="M1353" s="376"/>
      <c r="N1353" s="340"/>
      <c r="O1353" s="340"/>
      <c r="P1353" s="340"/>
      <c r="Q1353" s="376"/>
      <c r="R1353" s="377"/>
      <c r="S1353" s="376"/>
      <c r="T1353" s="376"/>
      <c r="U1353" s="376"/>
      <c r="V1353" s="378"/>
      <c r="W1353" s="378"/>
      <c r="X1353" s="378"/>
      <c r="Y1353" s="378"/>
      <c r="Z1353" s="376"/>
      <c r="AA1353" s="376"/>
      <c r="AB1353" s="340"/>
      <c r="AC1353" s="340"/>
      <c r="AD1353" s="340"/>
      <c r="AE1353" s="379"/>
      <c r="AF1353" s="379"/>
      <c r="AG1353" s="379"/>
      <c r="AH1353" s="379"/>
      <c r="AI1353" s="379"/>
      <c r="AJ1353" s="379"/>
      <c r="AK1353" s="379"/>
      <c r="AL1353" s="343"/>
      <c r="AM1353" s="343"/>
      <c r="AN1353" s="343"/>
      <c r="AO1353" s="343"/>
      <c r="AP1353" s="343"/>
      <c r="AQ1353" s="343"/>
      <c r="AR1353" s="343"/>
      <c r="AS1353" s="344"/>
    </row>
    <row r="1354" spans="1:45">
      <c r="B1354" s="275" t="s">
        <v>645</v>
      </c>
      <c r="C1354" s="288"/>
      <c r="D1354" s="288"/>
      <c r="E1354" s="321"/>
      <c r="F1354" s="321"/>
      <c r="G1354" s="321"/>
      <c r="H1354" s="321"/>
      <c r="I1354" s="321"/>
      <c r="J1354" s="321"/>
      <c r="K1354" s="321"/>
      <c r="L1354" s="321"/>
      <c r="M1354" s="321"/>
      <c r="N1354" s="321"/>
      <c r="O1354" s="321"/>
      <c r="P1354" s="321"/>
      <c r="Q1354" s="321"/>
      <c r="R1354" s="243"/>
      <c r="S1354" s="290"/>
      <c r="T1354" s="290"/>
      <c r="U1354" s="290"/>
      <c r="V1354" s="289"/>
      <c r="W1354" s="289"/>
      <c r="X1354" s="289"/>
      <c r="Y1354" s="289"/>
      <c r="Z1354" s="290"/>
      <c r="AA1354" s="290"/>
      <c r="AB1354" s="290"/>
      <c r="AC1354" s="290"/>
      <c r="AD1354" s="290"/>
      <c r="AE1354" s="722">
        <f>HLOOKUP(AE$35,'3.  Distribution Rates'!$C$122:$P$135,13,FALSE)</f>
        <v>0</v>
      </c>
      <c r="AF1354" s="722">
        <f>HLOOKUP(AF$35,'3.  Distribution Rates'!$C$122:$P$135,13,FALSE)</f>
        <v>2.58E-2</v>
      </c>
      <c r="AG1354" s="291">
        <f>HLOOKUP(AG$35,'3.  Distribution Rates'!$C$122:$P$135,13,FALSE)</f>
        <v>6.9931000000000001</v>
      </c>
      <c r="AH1354" s="291">
        <f>HLOOKUP(AH$35,'3.  Distribution Rates'!$C$122:$P$135,13,FALSE)</f>
        <v>3.9800000000000002E-2</v>
      </c>
      <c r="AI1354" s="291">
        <f>HLOOKUP(AI$35,'3.  Distribution Rates'!$C$122:$P$135,13,FALSE)</f>
        <v>34.448399999999999</v>
      </c>
      <c r="AJ1354" s="291">
        <f>HLOOKUP(AJ$35,'3.  Distribution Rates'!$C$122:$P$135,13,FALSE)</f>
        <v>9.2780000000000005</v>
      </c>
      <c r="AK1354" s="291">
        <f>HLOOKUP(AK$35,'3.  Distribution Rates'!$C$122:$P$135,13,FALSE)</f>
        <v>0</v>
      </c>
      <c r="AL1354" s="291">
        <f>HLOOKUP(AL$35,'3.  Distribution Rates'!$C$122:$P$135,13,FALSE)</f>
        <v>0</v>
      </c>
      <c r="AM1354" s="291">
        <f>HLOOKUP(AM$35,'3.  Distribution Rates'!$C$122:$P$135,13,FALSE)</f>
        <v>0</v>
      </c>
      <c r="AN1354" s="291">
        <f>HLOOKUP(AN$35,'3.  Distribution Rates'!$C$122:$P$135,13,FALSE)</f>
        <v>0</v>
      </c>
      <c r="AO1354" s="291">
        <f>HLOOKUP(AO$35,'3.  Distribution Rates'!$C$122:$P$135,13,FALSE)</f>
        <v>0</v>
      </c>
      <c r="AP1354" s="291">
        <f>HLOOKUP(AP$35,'3.  Distribution Rates'!$C$122:$P$135,13,FALSE)</f>
        <v>0</v>
      </c>
      <c r="AQ1354" s="291">
        <f>HLOOKUP(AQ$35,'3.  Distribution Rates'!$C$122:$P$135,13,FALSE)</f>
        <v>0</v>
      </c>
      <c r="AR1354" s="291">
        <f>HLOOKUP(AR$35,'3.  Distribution Rates'!$C$122:$P$135,13,FALSE)</f>
        <v>0</v>
      </c>
      <c r="AS1354" s="387"/>
    </row>
    <row r="1355" spans="1:45">
      <c r="B1355" s="275" t="s">
        <v>646</v>
      </c>
      <c r="C1355" s="293"/>
      <c r="D1355" s="235"/>
      <c r="E1355" s="232"/>
      <c r="F1355" s="232"/>
      <c r="G1355" s="232"/>
      <c r="H1355" s="232"/>
      <c r="I1355" s="232"/>
      <c r="J1355" s="232"/>
      <c r="K1355" s="232"/>
      <c r="L1355" s="232"/>
      <c r="M1355" s="232"/>
      <c r="N1355" s="232"/>
      <c r="O1355" s="232"/>
      <c r="P1355" s="232"/>
      <c r="Q1355" s="232"/>
      <c r="R1355" s="243"/>
      <c r="S1355" s="232"/>
      <c r="T1355" s="232"/>
      <c r="U1355" s="232"/>
      <c r="V1355" s="235"/>
      <c r="W1355" s="235"/>
      <c r="X1355" s="235"/>
      <c r="Y1355" s="235"/>
      <c r="Z1355" s="232"/>
      <c r="AA1355" s="232"/>
      <c r="AB1355" s="232"/>
      <c r="AC1355" s="232"/>
      <c r="AD1355" s="232"/>
      <c r="AE1355" s="323">
        <f>'4.  2011-2014 LRAM'!AM144*AE1354</f>
        <v>0</v>
      </c>
      <c r="AF1355" s="323">
        <f>'4.  2011-2014 LRAM'!AN144*AF1354</f>
        <v>0</v>
      </c>
      <c r="AG1355" s="323">
        <f>'4.  2011-2014 LRAM'!AO144*AG1354</f>
        <v>0</v>
      </c>
      <c r="AH1355" s="323">
        <f>'4.  2011-2014 LRAM'!AP144*AH1354</f>
        <v>0</v>
      </c>
      <c r="AI1355" s="323">
        <f>'4.  2011-2014 LRAM'!AQ144*AI1354</f>
        <v>0</v>
      </c>
      <c r="AJ1355" s="323">
        <f>'4.  2011-2014 LRAM'!AR144*AJ1354</f>
        <v>0</v>
      </c>
      <c r="AK1355" s="323">
        <f>'4.  2011-2014 LRAM'!AS144*AK1354</f>
        <v>0</v>
      </c>
      <c r="AL1355" s="323">
        <f>'4.  2011-2014 LRAM'!AT144*AL1354</f>
        <v>0</v>
      </c>
      <c r="AM1355" s="323">
        <f>'4.  2011-2014 LRAM'!AU144*AM1354</f>
        <v>0</v>
      </c>
      <c r="AN1355" s="323">
        <f>'4.  2011-2014 LRAM'!AV144*AN1354</f>
        <v>0</v>
      </c>
      <c r="AO1355" s="323">
        <f>'4.  2011-2014 LRAM'!AW144*AO1354</f>
        <v>0</v>
      </c>
      <c r="AP1355" s="323">
        <f>'4.  2011-2014 LRAM'!AX144*AP1354</f>
        <v>0</v>
      </c>
      <c r="AQ1355" s="323">
        <f>'4.  2011-2014 LRAM'!AY144*AQ1354</f>
        <v>0</v>
      </c>
      <c r="AR1355" s="323">
        <f>'4.  2011-2014 LRAM'!AZ144*AR1354</f>
        <v>0</v>
      </c>
      <c r="AS1355" s="534">
        <f t="shared" ref="AS1355:AS1365" si="3548">SUM(AE1355:AR1355)</f>
        <v>0</v>
      </c>
    </row>
    <row r="1356" spans="1:45">
      <c r="B1356" s="275" t="s">
        <v>647</v>
      </c>
      <c r="C1356" s="293"/>
      <c r="D1356" s="235"/>
      <c r="E1356" s="232"/>
      <c r="F1356" s="232"/>
      <c r="G1356" s="232"/>
      <c r="H1356" s="232"/>
      <c r="I1356" s="232"/>
      <c r="J1356" s="232"/>
      <c r="K1356" s="232"/>
      <c r="L1356" s="232"/>
      <c r="M1356" s="232"/>
      <c r="N1356" s="232"/>
      <c r="O1356" s="232"/>
      <c r="P1356" s="232"/>
      <c r="Q1356" s="232"/>
      <c r="R1356" s="243"/>
      <c r="S1356" s="232"/>
      <c r="T1356" s="232"/>
      <c r="U1356" s="232"/>
      <c r="V1356" s="235"/>
      <c r="W1356" s="235"/>
      <c r="X1356" s="235"/>
      <c r="Y1356" s="235"/>
      <c r="Z1356" s="232"/>
      <c r="AA1356" s="232"/>
      <c r="AB1356" s="232"/>
      <c r="AC1356" s="232"/>
      <c r="AD1356" s="232"/>
      <c r="AE1356" s="323">
        <f>'4.  2011-2014 LRAM'!AM283*AE1354</f>
        <v>0</v>
      </c>
      <c r="AF1356" s="323">
        <f>'4.  2011-2014 LRAM'!AN283*AF1354</f>
        <v>0</v>
      </c>
      <c r="AG1356" s="323">
        <f>'4.  2011-2014 LRAM'!AO283*AG1354</f>
        <v>0</v>
      </c>
      <c r="AH1356" s="323">
        <f>'4.  2011-2014 LRAM'!AP283*AH1354</f>
        <v>0</v>
      </c>
      <c r="AI1356" s="323">
        <f>'4.  2011-2014 LRAM'!AQ283*AI1354</f>
        <v>0</v>
      </c>
      <c r="AJ1356" s="323">
        <f>'4.  2011-2014 LRAM'!AR283*AJ1354</f>
        <v>0</v>
      </c>
      <c r="AK1356" s="323">
        <f>'4.  2011-2014 LRAM'!AS283*AK1354</f>
        <v>0</v>
      </c>
      <c r="AL1356" s="323">
        <f>'4.  2011-2014 LRAM'!AT283*AL1354</f>
        <v>0</v>
      </c>
      <c r="AM1356" s="323">
        <f>'4.  2011-2014 LRAM'!AU283*AM1354</f>
        <v>0</v>
      </c>
      <c r="AN1356" s="323">
        <f>'4.  2011-2014 LRAM'!AV283*AN1354</f>
        <v>0</v>
      </c>
      <c r="AO1356" s="323">
        <f>'4.  2011-2014 LRAM'!AW283*AO1354</f>
        <v>0</v>
      </c>
      <c r="AP1356" s="323">
        <f>'4.  2011-2014 LRAM'!AX283*AP1354</f>
        <v>0</v>
      </c>
      <c r="AQ1356" s="323">
        <f>'4.  2011-2014 LRAM'!AY283*AQ1354</f>
        <v>0</v>
      </c>
      <c r="AR1356" s="323">
        <f>'4.  2011-2014 LRAM'!AZ283*AR1354</f>
        <v>0</v>
      </c>
      <c r="AS1356" s="534">
        <f t="shared" si="3548"/>
        <v>0</v>
      </c>
    </row>
    <row r="1357" spans="1:45">
      <c r="B1357" s="275" t="s">
        <v>648</v>
      </c>
      <c r="C1357" s="293"/>
      <c r="D1357" s="235"/>
      <c r="E1357" s="232"/>
      <c r="F1357" s="232"/>
      <c r="G1357" s="232"/>
      <c r="H1357" s="232"/>
      <c r="I1357" s="232"/>
      <c r="J1357" s="232"/>
      <c r="K1357" s="232"/>
      <c r="L1357" s="232"/>
      <c r="M1357" s="232"/>
      <c r="N1357" s="232"/>
      <c r="O1357" s="232"/>
      <c r="P1357" s="232"/>
      <c r="Q1357" s="232"/>
      <c r="R1357" s="243"/>
      <c r="S1357" s="232"/>
      <c r="T1357" s="232"/>
      <c r="U1357" s="232"/>
      <c r="V1357" s="235"/>
      <c r="W1357" s="235"/>
      <c r="X1357" s="235"/>
      <c r="Y1357" s="235"/>
      <c r="Z1357" s="232"/>
      <c r="AA1357" s="232"/>
      <c r="AB1357" s="232"/>
      <c r="AC1357" s="232"/>
      <c r="AD1357" s="232"/>
      <c r="AE1357" s="323">
        <f>'4.  2011-2014 LRAM'!AM419*AE1354</f>
        <v>0</v>
      </c>
      <c r="AF1357" s="323">
        <f>'4.  2011-2014 LRAM'!AN419*AF1354</f>
        <v>0</v>
      </c>
      <c r="AG1357" s="323">
        <f>'4.  2011-2014 LRAM'!AO419*AG1354</f>
        <v>0</v>
      </c>
      <c r="AH1357" s="323">
        <f>'4.  2011-2014 LRAM'!AP419*AH1354</f>
        <v>0</v>
      </c>
      <c r="AI1357" s="323">
        <f>'4.  2011-2014 LRAM'!AQ419*AI1354</f>
        <v>0</v>
      </c>
      <c r="AJ1357" s="323">
        <f>'4.  2011-2014 LRAM'!AR419*AJ1354</f>
        <v>0</v>
      </c>
      <c r="AK1357" s="323">
        <f>'4.  2011-2014 LRAM'!AS419*AK1354</f>
        <v>0</v>
      </c>
      <c r="AL1357" s="323">
        <f>'4.  2011-2014 LRAM'!AT419*AL1354</f>
        <v>0</v>
      </c>
      <c r="AM1357" s="323">
        <f>'4.  2011-2014 LRAM'!AU419*AM1354</f>
        <v>0</v>
      </c>
      <c r="AN1357" s="323">
        <f>'4.  2011-2014 LRAM'!AV419*AN1354</f>
        <v>0</v>
      </c>
      <c r="AO1357" s="323">
        <f>'4.  2011-2014 LRAM'!AW419*AO1354</f>
        <v>0</v>
      </c>
      <c r="AP1357" s="323">
        <f>'4.  2011-2014 LRAM'!AX419*AP1354</f>
        <v>0</v>
      </c>
      <c r="AQ1357" s="323">
        <f>'4.  2011-2014 LRAM'!AY419*AQ1354</f>
        <v>0</v>
      </c>
      <c r="AR1357" s="323">
        <f>'4.  2011-2014 LRAM'!AZ419*AR1354</f>
        <v>0</v>
      </c>
      <c r="AS1357" s="534">
        <f t="shared" si="3548"/>
        <v>0</v>
      </c>
    </row>
    <row r="1358" spans="1:45">
      <c r="B1358" s="275" t="s">
        <v>649</v>
      </c>
      <c r="C1358" s="293"/>
      <c r="D1358" s="235"/>
      <c r="E1358" s="232"/>
      <c r="F1358" s="232"/>
      <c r="G1358" s="232"/>
      <c r="H1358" s="232"/>
      <c r="I1358" s="232"/>
      <c r="J1358" s="232"/>
      <c r="K1358" s="232"/>
      <c r="L1358" s="232"/>
      <c r="M1358" s="232"/>
      <c r="N1358" s="232"/>
      <c r="O1358" s="232"/>
      <c r="P1358" s="232"/>
      <c r="Q1358" s="232"/>
      <c r="R1358" s="243"/>
      <c r="S1358" s="232"/>
      <c r="T1358" s="232"/>
      <c r="U1358" s="232"/>
      <c r="V1358" s="235"/>
      <c r="W1358" s="235"/>
      <c r="X1358" s="235"/>
      <c r="Y1358" s="235"/>
      <c r="Z1358" s="232"/>
      <c r="AA1358" s="232"/>
      <c r="AB1358" s="232"/>
      <c r="AC1358" s="232"/>
      <c r="AD1358" s="232"/>
      <c r="AE1358" s="323">
        <f>'4.  2011-2014 LRAM'!AM556*AE1354</f>
        <v>0</v>
      </c>
      <c r="AF1358" s="323">
        <f>'4.  2011-2014 LRAM'!AN556*AF1354</f>
        <v>0</v>
      </c>
      <c r="AG1358" s="323">
        <f>'4.  2011-2014 LRAM'!AO556*AG1354</f>
        <v>0</v>
      </c>
      <c r="AH1358" s="323">
        <f>'4.  2011-2014 LRAM'!AP556*AH1354</f>
        <v>0</v>
      </c>
      <c r="AI1358" s="323">
        <f>'4.  2011-2014 LRAM'!AQ556*AI1354</f>
        <v>0</v>
      </c>
      <c r="AJ1358" s="323">
        <f>'4.  2011-2014 LRAM'!AR556*AJ1354</f>
        <v>0</v>
      </c>
      <c r="AK1358" s="323">
        <f>'4.  2011-2014 LRAM'!AS556*AK1354</f>
        <v>0</v>
      </c>
      <c r="AL1358" s="323">
        <f>'4.  2011-2014 LRAM'!AT556*AL1354</f>
        <v>0</v>
      </c>
      <c r="AM1358" s="323">
        <f>'4.  2011-2014 LRAM'!AU556*AM1354</f>
        <v>0</v>
      </c>
      <c r="AN1358" s="323">
        <f>'4.  2011-2014 LRAM'!AV556*AN1354</f>
        <v>0</v>
      </c>
      <c r="AO1358" s="323">
        <f>'4.  2011-2014 LRAM'!AW556*AO1354</f>
        <v>0</v>
      </c>
      <c r="AP1358" s="323">
        <f>'4.  2011-2014 LRAM'!AX556*AP1354</f>
        <v>0</v>
      </c>
      <c r="AQ1358" s="323">
        <f>'4.  2011-2014 LRAM'!AY556*AQ1354</f>
        <v>0</v>
      </c>
      <c r="AR1358" s="323">
        <f>'4.  2011-2014 LRAM'!AZ556*AR1354</f>
        <v>0</v>
      </c>
      <c r="AS1358" s="534">
        <f>SUM(AE1358:AR1358)</f>
        <v>0</v>
      </c>
    </row>
    <row r="1359" spans="1:45">
      <c r="B1359" s="275" t="s">
        <v>650</v>
      </c>
      <c r="C1359" s="293"/>
      <c r="D1359" s="235"/>
      <c r="E1359" s="232"/>
      <c r="F1359" s="232"/>
      <c r="G1359" s="232"/>
      <c r="H1359" s="232"/>
      <c r="I1359" s="232"/>
      <c r="J1359" s="232"/>
      <c r="K1359" s="232"/>
      <c r="L1359" s="232"/>
      <c r="M1359" s="232"/>
      <c r="N1359" s="232"/>
      <c r="O1359" s="232"/>
      <c r="P1359" s="232"/>
      <c r="Q1359" s="232"/>
      <c r="R1359" s="243"/>
      <c r="S1359" s="232"/>
      <c r="T1359" s="232"/>
      <c r="U1359" s="232"/>
      <c r="V1359" s="235"/>
      <c r="W1359" s="235"/>
      <c r="X1359" s="235"/>
      <c r="Y1359" s="235"/>
      <c r="Z1359" s="232"/>
      <c r="AA1359" s="232"/>
      <c r="AB1359" s="232"/>
      <c r="AC1359" s="232"/>
      <c r="AD1359" s="232"/>
      <c r="AE1359" s="323">
        <f t="shared" ref="AE1359:AR1359" si="3549">AE213*AE1354</f>
        <v>0</v>
      </c>
      <c r="AF1359" s="323">
        <f t="shared" si="3549"/>
        <v>0</v>
      </c>
      <c r="AG1359" s="323">
        <f t="shared" si="3549"/>
        <v>0</v>
      </c>
      <c r="AH1359" s="323">
        <f t="shared" si="3549"/>
        <v>0</v>
      </c>
      <c r="AI1359" s="323">
        <f t="shared" si="3549"/>
        <v>0</v>
      </c>
      <c r="AJ1359" s="323">
        <f t="shared" si="3549"/>
        <v>0</v>
      </c>
      <c r="AK1359" s="323">
        <f t="shared" si="3549"/>
        <v>0</v>
      </c>
      <c r="AL1359" s="323">
        <f t="shared" si="3549"/>
        <v>0</v>
      </c>
      <c r="AM1359" s="323">
        <f t="shared" si="3549"/>
        <v>0</v>
      </c>
      <c r="AN1359" s="323">
        <f t="shared" si="3549"/>
        <v>0</v>
      </c>
      <c r="AO1359" s="323">
        <f t="shared" si="3549"/>
        <v>0</v>
      </c>
      <c r="AP1359" s="323">
        <f t="shared" si="3549"/>
        <v>0</v>
      </c>
      <c r="AQ1359" s="323">
        <f t="shared" si="3549"/>
        <v>0</v>
      </c>
      <c r="AR1359" s="323">
        <f t="shared" si="3549"/>
        <v>0</v>
      </c>
      <c r="AS1359" s="534">
        <f t="shared" si="3548"/>
        <v>0</v>
      </c>
    </row>
    <row r="1360" spans="1:45">
      <c r="B1360" s="275" t="s">
        <v>651</v>
      </c>
      <c r="C1360" s="293"/>
      <c r="D1360" s="235"/>
      <c r="E1360" s="232"/>
      <c r="F1360" s="232"/>
      <c r="G1360" s="232"/>
      <c r="H1360" s="232"/>
      <c r="I1360" s="232"/>
      <c r="J1360" s="232"/>
      <c r="K1360" s="232"/>
      <c r="L1360" s="232"/>
      <c r="M1360" s="232"/>
      <c r="N1360" s="232"/>
      <c r="O1360" s="232"/>
      <c r="P1360" s="232"/>
      <c r="Q1360" s="232"/>
      <c r="R1360" s="243"/>
      <c r="S1360" s="232"/>
      <c r="T1360" s="232"/>
      <c r="U1360" s="232"/>
      <c r="V1360" s="235"/>
      <c r="W1360" s="235"/>
      <c r="X1360" s="235"/>
      <c r="Y1360" s="235"/>
      <c r="Z1360" s="232"/>
      <c r="AA1360" s="232"/>
      <c r="AB1360" s="232"/>
      <c r="AC1360" s="232"/>
      <c r="AD1360" s="232"/>
      <c r="AE1360" s="323">
        <f t="shared" ref="AE1360:AR1360" si="3550">AE403*AE1354</f>
        <v>0</v>
      </c>
      <c r="AF1360" s="323">
        <f t="shared" si="3550"/>
        <v>0</v>
      </c>
      <c r="AG1360" s="323">
        <f t="shared" si="3550"/>
        <v>0</v>
      </c>
      <c r="AH1360" s="323">
        <f t="shared" si="3550"/>
        <v>0</v>
      </c>
      <c r="AI1360" s="323">
        <f t="shared" si="3550"/>
        <v>0</v>
      </c>
      <c r="AJ1360" s="323">
        <f t="shared" si="3550"/>
        <v>0</v>
      </c>
      <c r="AK1360" s="323">
        <f t="shared" si="3550"/>
        <v>0</v>
      </c>
      <c r="AL1360" s="323">
        <f t="shared" si="3550"/>
        <v>0</v>
      </c>
      <c r="AM1360" s="323">
        <f t="shared" si="3550"/>
        <v>0</v>
      </c>
      <c r="AN1360" s="323">
        <f t="shared" si="3550"/>
        <v>0</v>
      </c>
      <c r="AO1360" s="323">
        <f t="shared" si="3550"/>
        <v>0</v>
      </c>
      <c r="AP1360" s="323">
        <f t="shared" si="3550"/>
        <v>0</v>
      </c>
      <c r="AQ1360" s="323">
        <f t="shared" si="3550"/>
        <v>0</v>
      </c>
      <c r="AR1360" s="323">
        <f t="shared" si="3550"/>
        <v>0</v>
      </c>
      <c r="AS1360" s="534">
        <f t="shared" si="3548"/>
        <v>0</v>
      </c>
    </row>
    <row r="1361" spans="2:45">
      <c r="B1361" s="275" t="s">
        <v>652</v>
      </c>
      <c r="C1361" s="293"/>
      <c r="D1361" s="235"/>
      <c r="E1361" s="232"/>
      <c r="F1361" s="232"/>
      <c r="G1361" s="232"/>
      <c r="H1361" s="232"/>
      <c r="I1361" s="232"/>
      <c r="J1361" s="232"/>
      <c r="K1361" s="232"/>
      <c r="L1361" s="232"/>
      <c r="M1361" s="232"/>
      <c r="N1361" s="232"/>
      <c r="O1361" s="232"/>
      <c r="P1361" s="232"/>
      <c r="Q1361" s="232"/>
      <c r="R1361" s="243"/>
      <c r="S1361" s="232"/>
      <c r="T1361" s="232"/>
      <c r="U1361" s="232"/>
      <c r="V1361" s="235"/>
      <c r="W1361" s="235"/>
      <c r="X1361" s="235"/>
      <c r="Y1361" s="235"/>
      <c r="Z1361" s="232"/>
      <c r="AA1361" s="232"/>
      <c r="AB1361" s="232"/>
      <c r="AC1361" s="232"/>
      <c r="AD1361" s="232"/>
      <c r="AE1361" s="323">
        <f>AE594*AE1354</f>
        <v>0</v>
      </c>
      <c r="AF1361" s="323">
        <f t="shared" ref="AF1361:AR1361" si="3551">AF594*AF1354</f>
        <v>40579.025904596674</v>
      </c>
      <c r="AG1361" s="323">
        <f t="shared" si="3551"/>
        <v>45836.778702062496</v>
      </c>
      <c r="AH1361" s="323">
        <f t="shared" si="3551"/>
        <v>0</v>
      </c>
      <c r="AI1361" s="323">
        <f t="shared" si="3551"/>
        <v>0</v>
      </c>
      <c r="AJ1361" s="323">
        <f t="shared" si="3551"/>
        <v>0</v>
      </c>
      <c r="AK1361" s="323">
        <f t="shared" si="3551"/>
        <v>0</v>
      </c>
      <c r="AL1361" s="323">
        <f t="shared" si="3551"/>
        <v>0</v>
      </c>
      <c r="AM1361" s="323">
        <f t="shared" si="3551"/>
        <v>0</v>
      </c>
      <c r="AN1361" s="323">
        <f t="shared" si="3551"/>
        <v>0</v>
      </c>
      <c r="AO1361" s="323">
        <f t="shared" si="3551"/>
        <v>0</v>
      </c>
      <c r="AP1361" s="323">
        <f t="shared" si="3551"/>
        <v>0</v>
      </c>
      <c r="AQ1361" s="323">
        <f t="shared" si="3551"/>
        <v>0</v>
      </c>
      <c r="AR1361" s="323">
        <f t="shared" si="3551"/>
        <v>0</v>
      </c>
      <c r="AS1361" s="534">
        <f t="shared" si="3548"/>
        <v>86415.804606659163</v>
      </c>
    </row>
    <row r="1362" spans="2:45">
      <c r="B1362" s="275" t="s">
        <v>653</v>
      </c>
      <c r="C1362" s="293"/>
      <c r="D1362" s="235"/>
      <c r="E1362" s="232"/>
      <c r="F1362" s="232"/>
      <c r="G1362" s="232"/>
      <c r="H1362" s="232"/>
      <c r="I1362" s="232"/>
      <c r="J1362" s="232"/>
      <c r="K1362" s="232"/>
      <c r="L1362" s="232"/>
      <c r="M1362" s="232"/>
      <c r="N1362" s="232"/>
      <c r="O1362" s="232"/>
      <c r="P1362" s="232"/>
      <c r="Q1362" s="232"/>
      <c r="R1362" s="243"/>
      <c r="S1362" s="232"/>
      <c r="T1362" s="232"/>
      <c r="U1362" s="232"/>
      <c r="V1362" s="235"/>
      <c r="W1362" s="235"/>
      <c r="X1362" s="235"/>
      <c r="Y1362" s="235"/>
      <c r="Z1362" s="232"/>
      <c r="AA1362" s="232"/>
      <c r="AB1362" s="232"/>
      <c r="AC1362" s="232"/>
      <c r="AD1362" s="232"/>
      <c r="AE1362" s="323">
        <f>AE784*AE1354</f>
        <v>0</v>
      </c>
      <c r="AF1362" s="323">
        <f t="shared" ref="AF1362:AR1362" si="3552">AF784*AF1354</f>
        <v>5621.6893572019344</v>
      </c>
      <c r="AG1362" s="323">
        <f t="shared" si="3552"/>
        <v>9671.3703821849849</v>
      </c>
      <c r="AH1362" s="323">
        <f t="shared" si="3552"/>
        <v>0</v>
      </c>
      <c r="AI1362" s="323">
        <f t="shared" si="3552"/>
        <v>0</v>
      </c>
      <c r="AJ1362" s="323">
        <f t="shared" si="3552"/>
        <v>0</v>
      </c>
      <c r="AK1362" s="323">
        <f t="shared" si="3552"/>
        <v>0</v>
      </c>
      <c r="AL1362" s="323">
        <f t="shared" si="3552"/>
        <v>0</v>
      </c>
      <c r="AM1362" s="323">
        <f t="shared" si="3552"/>
        <v>0</v>
      </c>
      <c r="AN1362" s="323">
        <f t="shared" si="3552"/>
        <v>0</v>
      </c>
      <c r="AO1362" s="323">
        <f t="shared" si="3552"/>
        <v>0</v>
      </c>
      <c r="AP1362" s="323">
        <f t="shared" si="3552"/>
        <v>0</v>
      </c>
      <c r="AQ1362" s="323">
        <f t="shared" si="3552"/>
        <v>0</v>
      </c>
      <c r="AR1362" s="323">
        <f t="shared" si="3552"/>
        <v>0</v>
      </c>
      <c r="AS1362" s="534">
        <f t="shared" si="3548"/>
        <v>15293.059739386919</v>
      </c>
    </row>
    <row r="1363" spans="2:45">
      <c r="B1363" s="275" t="s">
        <v>654</v>
      </c>
      <c r="C1363" s="293"/>
      <c r="D1363" s="235"/>
      <c r="E1363" s="232"/>
      <c r="F1363" s="232"/>
      <c r="G1363" s="232"/>
      <c r="H1363" s="232"/>
      <c r="I1363" s="232"/>
      <c r="J1363" s="232"/>
      <c r="K1363" s="232"/>
      <c r="L1363" s="232"/>
      <c r="M1363" s="232"/>
      <c r="N1363" s="232"/>
      <c r="O1363" s="232"/>
      <c r="P1363" s="232"/>
      <c r="Q1363" s="232"/>
      <c r="R1363" s="243"/>
      <c r="S1363" s="232"/>
      <c r="T1363" s="232"/>
      <c r="U1363" s="232"/>
      <c r="V1363" s="235"/>
      <c r="W1363" s="235"/>
      <c r="X1363" s="235"/>
      <c r="Y1363" s="235"/>
      <c r="Z1363" s="232"/>
      <c r="AA1363" s="232"/>
      <c r="AB1363" s="232"/>
      <c r="AC1363" s="232"/>
      <c r="AD1363" s="232"/>
      <c r="AE1363" s="323">
        <f>AE1354*AE979</f>
        <v>0</v>
      </c>
      <c r="AF1363" s="323">
        <f t="shared" ref="AF1363:AR1363" si="3553">AF1354*AF979</f>
        <v>1758.334628878566</v>
      </c>
      <c r="AG1363" s="323">
        <f t="shared" si="3553"/>
        <v>9861.7903694159431</v>
      </c>
      <c r="AH1363" s="323">
        <f t="shared" si="3553"/>
        <v>0</v>
      </c>
      <c r="AI1363" s="323">
        <f t="shared" si="3553"/>
        <v>0</v>
      </c>
      <c r="AJ1363" s="323">
        <f t="shared" si="3553"/>
        <v>0</v>
      </c>
      <c r="AK1363" s="323">
        <f t="shared" si="3553"/>
        <v>0</v>
      </c>
      <c r="AL1363" s="323">
        <f t="shared" si="3553"/>
        <v>0</v>
      </c>
      <c r="AM1363" s="323">
        <f t="shared" si="3553"/>
        <v>0</v>
      </c>
      <c r="AN1363" s="323">
        <f t="shared" si="3553"/>
        <v>0</v>
      </c>
      <c r="AO1363" s="323">
        <f t="shared" si="3553"/>
        <v>0</v>
      </c>
      <c r="AP1363" s="323">
        <f t="shared" si="3553"/>
        <v>0</v>
      </c>
      <c r="AQ1363" s="323">
        <f t="shared" si="3553"/>
        <v>0</v>
      </c>
      <c r="AR1363" s="323">
        <f t="shared" si="3553"/>
        <v>0</v>
      </c>
      <c r="AS1363" s="534">
        <f t="shared" si="3548"/>
        <v>11620.124998294508</v>
      </c>
    </row>
    <row r="1364" spans="2:45">
      <c r="B1364" s="275" t="s">
        <v>659</v>
      </c>
      <c r="C1364" s="293"/>
      <c r="D1364" s="235"/>
      <c r="E1364" s="232"/>
      <c r="F1364" s="232"/>
      <c r="G1364" s="232"/>
      <c r="H1364" s="232"/>
      <c r="I1364" s="232"/>
      <c r="J1364" s="232"/>
      <c r="K1364" s="232"/>
      <c r="L1364" s="232"/>
      <c r="M1364" s="232"/>
      <c r="N1364" s="232"/>
      <c r="O1364" s="232"/>
      <c r="P1364" s="232"/>
      <c r="Q1364" s="232"/>
      <c r="R1364" s="243"/>
      <c r="S1364" s="232"/>
      <c r="T1364" s="232"/>
      <c r="U1364" s="232"/>
      <c r="V1364" s="235"/>
      <c r="W1364" s="235"/>
      <c r="X1364" s="235"/>
      <c r="Y1364" s="235"/>
      <c r="Z1364" s="232"/>
      <c r="AA1364" s="232"/>
      <c r="AB1364" s="232"/>
      <c r="AC1364" s="232"/>
      <c r="AD1364" s="232"/>
      <c r="AE1364" s="323">
        <f>AE1174*AE1354</f>
        <v>0</v>
      </c>
      <c r="AF1364" s="323">
        <f t="shared" ref="AF1364:AR1364" si="3554">AF1174*AF1354</f>
        <v>0</v>
      </c>
      <c r="AG1364" s="323">
        <f t="shared" si="3554"/>
        <v>0</v>
      </c>
      <c r="AH1364" s="323">
        <f t="shared" si="3554"/>
        <v>0</v>
      </c>
      <c r="AI1364" s="323">
        <f t="shared" si="3554"/>
        <v>0</v>
      </c>
      <c r="AJ1364" s="323">
        <f t="shared" si="3554"/>
        <v>0</v>
      </c>
      <c r="AK1364" s="323">
        <f t="shared" si="3554"/>
        <v>0</v>
      </c>
      <c r="AL1364" s="323">
        <f t="shared" si="3554"/>
        <v>0</v>
      </c>
      <c r="AM1364" s="323">
        <f t="shared" si="3554"/>
        <v>0</v>
      </c>
      <c r="AN1364" s="323">
        <f t="shared" si="3554"/>
        <v>0</v>
      </c>
      <c r="AO1364" s="323">
        <f t="shared" si="3554"/>
        <v>0</v>
      </c>
      <c r="AP1364" s="323">
        <f t="shared" si="3554"/>
        <v>0</v>
      </c>
      <c r="AQ1364" s="323">
        <f t="shared" si="3554"/>
        <v>0</v>
      </c>
      <c r="AR1364" s="323">
        <f t="shared" si="3554"/>
        <v>0</v>
      </c>
      <c r="AS1364" s="534">
        <f t="shared" si="3548"/>
        <v>0</v>
      </c>
    </row>
    <row r="1365" spans="2:45">
      <c r="B1365" s="275" t="s">
        <v>655</v>
      </c>
      <c r="C1365" s="293"/>
      <c r="D1365" s="235"/>
      <c r="E1365" s="232"/>
      <c r="F1365" s="232"/>
      <c r="G1365" s="232"/>
      <c r="H1365" s="232"/>
      <c r="I1365" s="232"/>
      <c r="J1365" s="232"/>
      <c r="K1365" s="232"/>
      <c r="L1365" s="232"/>
      <c r="M1365" s="232"/>
      <c r="N1365" s="232"/>
      <c r="O1365" s="232"/>
      <c r="P1365" s="232"/>
      <c r="Q1365" s="232"/>
      <c r="R1365" s="243"/>
      <c r="S1365" s="232"/>
      <c r="T1365" s="232"/>
      <c r="U1365" s="232"/>
      <c r="V1365" s="235"/>
      <c r="W1365" s="235"/>
      <c r="X1365" s="235"/>
      <c r="Y1365" s="235"/>
      <c r="Z1365" s="232"/>
      <c r="AA1365" s="232"/>
      <c r="AB1365" s="232"/>
      <c r="AC1365" s="232"/>
      <c r="AD1365" s="232"/>
      <c r="AE1365" s="323">
        <f>AE1351*AE1354</f>
        <v>0</v>
      </c>
      <c r="AF1365" s="323">
        <f t="shared" ref="AF1365:AR1365" si="3555">AF1351*AF1354</f>
        <v>0</v>
      </c>
      <c r="AG1365" s="323">
        <f t="shared" si="3555"/>
        <v>0</v>
      </c>
      <c r="AH1365" s="323">
        <f t="shared" si="3555"/>
        <v>0</v>
      </c>
      <c r="AI1365" s="323">
        <f t="shared" si="3555"/>
        <v>0</v>
      </c>
      <c r="AJ1365" s="323">
        <f t="shared" si="3555"/>
        <v>0</v>
      </c>
      <c r="AK1365" s="323">
        <f t="shared" si="3555"/>
        <v>0</v>
      </c>
      <c r="AL1365" s="323">
        <f t="shared" si="3555"/>
        <v>0</v>
      </c>
      <c r="AM1365" s="323">
        <f t="shared" si="3555"/>
        <v>0</v>
      </c>
      <c r="AN1365" s="323">
        <f t="shared" si="3555"/>
        <v>0</v>
      </c>
      <c r="AO1365" s="323">
        <f t="shared" si="3555"/>
        <v>0</v>
      </c>
      <c r="AP1365" s="323">
        <f t="shared" si="3555"/>
        <v>0</v>
      </c>
      <c r="AQ1365" s="323">
        <f t="shared" si="3555"/>
        <v>0</v>
      </c>
      <c r="AR1365" s="323">
        <f t="shared" si="3555"/>
        <v>0</v>
      </c>
      <c r="AS1365" s="534">
        <f t="shared" si="3548"/>
        <v>0</v>
      </c>
    </row>
    <row r="1366" spans="2:45" ht="15.75">
      <c r="B1366" s="297" t="s">
        <v>656</v>
      </c>
      <c r="C1366" s="293"/>
      <c r="D1366" s="255"/>
      <c r="E1366" s="285"/>
      <c r="F1366" s="285"/>
      <c r="G1366" s="285"/>
      <c r="H1366" s="285"/>
      <c r="I1366" s="285"/>
      <c r="J1366" s="285"/>
      <c r="K1366" s="285"/>
      <c r="L1366" s="285"/>
      <c r="M1366" s="285"/>
      <c r="N1366" s="285"/>
      <c r="O1366" s="285"/>
      <c r="P1366" s="285"/>
      <c r="Q1366" s="285"/>
      <c r="R1366" s="252"/>
      <c r="S1366" s="285"/>
      <c r="T1366" s="285"/>
      <c r="U1366" s="285"/>
      <c r="V1366" s="255"/>
      <c r="W1366" s="255"/>
      <c r="X1366" s="255"/>
      <c r="Y1366" s="255"/>
      <c r="Z1366" s="285"/>
      <c r="AA1366" s="285"/>
      <c r="AB1366" s="285"/>
      <c r="AC1366" s="285"/>
      <c r="AD1366" s="285"/>
      <c r="AE1366" s="294">
        <f>SUM(AE1355:AE1365)</f>
        <v>0</v>
      </c>
      <c r="AF1366" s="294">
        <f t="shared" ref="AF1366:AR1366" si="3556">SUM(AF1355:AF1365)</f>
        <v>47959.049890677175</v>
      </c>
      <c r="AG1366" s="294">
        <f t="shared" si="3556"/>
        <v>65369.939453663421</v>
      </c>
      <c r="AH1366" s="294">
        <f t="shared" si="3556"/>
        <v>0</v>
      </c>
      <c r="AI1366" s="294">
        <f t="shared" si="3556"/>
        <v>0</v>
      </c>
      <c r="AJ1366" s="294">
        <f t="shared" si="3556"/>
        <v>0</v>
      </c>
      <c r="AK1366" s="294">
        <f t="shared" si="3556"/>
        <v>0</v>
      </c>
      <c r="AL1366" s="294">
        <f t="shared" si="3556"/>
        <v>0</v>
      </c>
      <c r="AM1366" s="294">
        <f t="shared" si="3556"/>
        <v>0</v>
      </c>
      <c r="AN1366" s="294">
        <f t="shared" si="3556"/>
        <v>0</v>
      </c>
      <c r="AO1366" s="294">
        <f t="shared" si="3556"/>
        <v>0</v>
      </c>
      <c r="AP1366" s="294">
        <f t="shared" si="3556"/>
        <v>0</v>
      </c>
      <c r="AQ1366" s="294">
        <f t="shared" si="3556"/>
        <v>0</v>
      </c>
      <c r="AR1366" s="294">
        <f t="shared" si="3556"/>
        <v>0</v>
      </c>
      <c r="AS1366" s="684">
        <f>SUM(AS1355:AS1365)</f>
        <v>113328.9893443406</v>
      </c>
    </row>
    <row r="1367" spans="2:45" ht="15.75">
      <c r="B1367" s="297" t="s">
        <v>657</v>
      </c>
      <c r="C1367" s="293"/>
      <c r="D1367" s="298"/>
      <c r="E1367" s="285"/>
      <c r="F1367" s="285"/>
      <c r="G1367" s="285"/>
      <c r="H1367" s="285"/>
      <c r="I1367" s="285"/>
      <c r="J1367" s="285"/>
      <c r="K1367" s="285"/>
      <c r="L1367" s="285"/>
      <c r="M1367" s="285"/>
      <c r="N1367" s="285"/>
      <c r="O1367" s="285"/>
      <c r="P1367" s="285"/>
      <c r="Q1367" s="285"/>
      <c r="R1367" s="252"/>
      <c r="S1367" s="285"/>
      <c r="T1367" s="285"/>
      <c r="U1367" s="285"/>
      <c r="V1367" s="255"/>
      <c r="W1367" s="255"/>
      <c r="X1367" s="255"/>
      <c r="Y1367" s="255"/>
      <c r="Z1367" s="285"/>
      <c r="AA1367" s="285"/>
      <c r="AB1367" s="285"/>
      <c r="AC1367" s="285"/>
      <c r="AD1367" s="285"/>
      <c r="AE1367" s="295">
        <f>AE1352*AE1354</f>
        <v>0</v>
      </c>
      <c r="AF1367" s="295">
        <f t="shared" ref="AF1367:AR1367" si="3557">AF1352*AF1354</f>
        <v>68782.645199999999</v>
      </c>
      <c r="AG1367" s="295">
        <f t="shared" si="3557"/>
        <v>9349.7746999999999</v>
      </c>
      <c r="AH1367" s="295">
        <f t="shared" si="3557"/>
        <v>0</v>
      </c>
      <c r="AI1367" s="295">
        <f t="shared" si="3557"/>
        <v>0</v>
      </c>
      <c r="AJ1367" s="295">
        <f t="shared" si="3557"/>
        <v>0</v>
      </c>
      <c r="AK1367" s="295">
        <f t="shared" si="3557"/>
        <v>0</v>
      </c>
      <c r="AL1367" s="295">
        <f t="shared" si="3557"/>
        <v>0</v>
      </c>
      <c r="AM1367" s="295">
        <f t="shared" si="3557"/>
        <v>0</v>
      </c>
      <c r="AN1367" s="295">
        <f t="shared" si="3557"/>
        <v>0</v>
      </c>
      <c r="AO1367" s="295">
        <f t="shared" si="3557"/>
        <v>0</v>
      </c>
      <c r="AP1367" s="295">
        <f t="shared" si="3557"/>
        <v>0</v>
      </c>
      <c r="AQ1367" s="295">
        <f t="shared" si="3557"/>
        <v>0</v>
      </c>
      <c r="AR1367" s="295">
        <f t="shared" si="3557"/>
        <v>0</v>
      </c>
      <c r="AS1367" s="351">
        <f>SUM(AE1367:AR1367)</f>
        <v>78132.419899999994</v>
      </c>
    </row>
    <row r="1368" spans="2:45" ht="15.75">
      <c r="B1368" s="297" t="s">
        <v>658</v>
      </c>
      <c r="C1368" s="293"/>
      <c r="D1368" s="298"/>
      <c r="E1368" s="285"/>
      <c r="F1368" s="285"/>
      <c r="G1368" s="285"/>
      <c r="H1368" s="285"/>
      <c r="I1368" s="285"/>
      <c r="J1368" s="285"/>
      <c r="K1368" s="285"/>
      <c r="L1368" s="285"/>
      <c r="M1368" s="285"/>
      <c r="N1368" s="285"/>
      <c r="O1368" s="285"/>
      <c r="P1368" s="285"/>
      <c r="Q1368" s="285"/>
      <c r="R1368" s="252"/>
      <c r="S1368" s="285"/>
      <c r="T1368" s="285"/>
      <c r="U1368" s="285"/>
      <c r="V1368" s="298"/>
      <c r="W1368" s="298"/>
      <c r="X1368" s="298"/>
      <c r="Y1368" s="298"/>
      <c r="Z1368" s="285"/>
      <c r="AA1368" s="285"/>
      <c r="AB1368" s="285"/>
      <c r="AC1368" s="285"/>
      <c r="AD1368" s="285"/>
      <c r="AE1368" s="299"/>
      <c r="AF1368" s="299"/>
      <c r="AG1368" s="299"/>
      <c r="AH1368" s="299"/>
      <c r="AI1368" s="299"/>
      <c r="AJ1368" s="299"/>
      <c r="AK1368" s="299"/>
      <c r="AL1368" s="299"/>
      <c r="AM1368" s="299"/>
      <c r="AN1368" s="299"/>
      <c r="AO1368" s="299"/>
      <c r="AP1368" s="299"/>
      <c r="AQ1368" s="299"/>
      <c r="AR1368" s="299"/>
      <c r="AS1368" s="351">
        <f>AS1366-AS1367</f>
        <v>35196.56944434061</v>
      </c>
    </row>
    <row r="1369" spans="2:45" ht="15.75">
      <c r="B1369" s="297"/>
      <c r="C1369" s="293"/>
      <c r="D1369" s="298"/>
      <c r="E1369" s="285"/>
      <c r="F1369" s="285"/>
      <c r="G1369" s="285"/>
      <c r="H1369" s="285"/>
      <c r="I1369" s="285"/>
      <c r="J1369" s="285"/>
      <c r="K1369" s="285"/>
      <c r="L1369" s="285"/>
      <c r="M1369" s="285"/>
      <c r="N1369" s="285"/>
      <c r="O1369" s="285"/>
      <c r="P1369" s="285"/>
      <c r="Q1369" s="285"/>
      <c r="R1369" s="252"/>
      <c r="S1369" s="285"/>
      <c r="T1369" s="285"/>
      <c r="U1369" s="285"/>
      <c r="V1369" s="298"/>
      <c r="W1369" s="298"/>
      <c r="X1369" s="298"/>
      <c r="Y1369" s="298"/>
      <c r="Z1369" s="285"/>
      <c r="AA1369" s="285"/>
      <c r="AB1369" s="285"/>
      <c r="AC1369" s="285"/>
      <c r="AD1369" s="285"/>
      <c r="AE1369" s="299"/>
      <c r="AF1369" s="299"/>
      <c r="AG1369" s="299"/>
      <c r="AH1369" s="299"/>
      <c r="AI1369" s="299"/>
      <c r="AJ1369" s="299"/>
      <c r="AK1369" s="299"/>
      <c r="AL1369" s="299"/>
      <c r="AM1369" s="299"/>
      <c r="AN1369" s="299"/>
      <c r="AO1369" s="299"/>
      <c r="AP1369" s="299"/>
      <c r="AQ1369" s="299"/>
      <c r="AR1369" s="299"/>
      <c r="AS1369" s="351"/>
    </row>
    <row r="1370" spans="2:45">
      <c r="B1370" s="275" t="s">
        <v>801</v>
      </c>
      <c r="C1370" s="298"/>
      <c r="D1370" s="298"/>
      <c r="E1370" s="285"/>
      <c r="F1370" s="285"/>
      <c r="G1370" s="285"/>
      <c r="H1370" s="285"/>
      <c r="I1370" s="285"/>
      <c r="J1370" s="285"/>
      <c r="K1370" s="285"/>
      <c r="L1370" s="285"/>
      <c r="M1370" s="285"/>
      <c r="N1370" s="285"/>
      <c r="O1370" s="285"/>
      <c r="P1370" s="285"/>
      <c r="Q1370" s="285"/>
      <c r="R1370" s="252"/>
      <c r="S1370" s="285"/>
      <c r="T1370" s="285"/>
      <c r="U1370" s="285"/>
      <c r="V1370" s="298"/>
      <c r="W1370" s="293"/>
      <c r="X1370" s="298"/>
      <c r="Y1370" s="298"/>
      <c r="Z1370" s="285"/>
      <c r="AA1370" s="285"/>
      <c r="AB1370" s="285"/>
      <c r="AC1370" s="285"/>
      <c r="AD1370" s="285"/>
      <c r="AE1370" s="669">
        <f>SUMPRODUCT($E$1189:$E$1349,AE1189:AE1349)</f>
        <v>0</v>
      </c>
      <c r="AF1370" s="669">
        <f>SUMPRODUCT($E$1189:$E$1349,AF1189:AF1349)</f>
        <v>0</v>
      </c>
      <c r="AG1370" s="669">
        <f>IF(AG1187="kw",SUMPRODUCT($Q$1189:$Q$1349,$S$1189:$S$1349,AG1189:AG1349),SUMPRODUCT($E$1189:$E$1349,AG1189:AG1349))</f>
        <v>0</v>
      </c>
      <c r="AH1370" s="669">
        <f t="shared" ref="AH1370:AR1370" si="3558">IF(AH1187="kw",SUMPRODUCT($Q$1189:$Q$1349,$S$1189:$S$1349,AH1189:AH1349),SUMPRODUCT($E$1189:$E$1349,AH1189:AH1349))</f>
        <v>0</v>
      </c>
      <c r="AI1370" s="669">
        <f t="shared" si="3558"/>
        <v>0</v>
      </c>
      <c r="AJ1370" s="669">
        <f t="shared" si="3558"/>
        <v>0</v>
      </c>
      <c r="AK1370" s="669">
        <f t="shared" si="3558"/>
        <v>0</v>
      </c>
      <c r="AL1370" s="669">
        <f t="shared" si="3558"/>
        <v>0</v>
      </c>
      <c r="AM1370" s="669">
        <f t="shared" si="3558"/>
        <v>0</v>
      </c>
      <c r="AN1370" s="669">
        <f t="shared" si="3558"/>
        <v>0</v>
      </c>
      <c r="AO1370" s="669">
        <f t="shared" si="3558"/>
        <v>0</v>
      </c>
      <c r="AP1370" s="669">
        <f t="shared" si="3558"/>
        <v>0</v>
      </c>
      <c r="AQ1370" s="669">
        <f t="shared" si="3558"/>
        <v>0</v>
      </c>
      <c r="AR1370" s="669">
        <f t="shared" si="3558"/>
        <v>0</v>
      </c>
      <c r="AS1370" s="287"/>
    </row>
    <row r="1371" spans="2:45">
      <c r="B1371" s="275" t="s">
        <v>802</v>
      </c>
      <c r="C1371" s="298"/>
      <c r="D1371" s="298"/>
      <c r="E1371" s="285"/>
      <c r="F1371" s="285"/>
      <c r="G1371" s="285"/>
      <c r="H1371" s="285"/>
      <c r="I1371" s="285"/>
      <c r="J1371" s="285"/>
      <c r="K1371" s="285"/>
      <c r="L1371" s="285"/>
      <c r="M1371" s="285"/>
      <c r="N1371" s="285"/>
      <c r="O1371" s="285"/>
      <c r="P1371" s="285"/>
      <c r="Q1371" s="285"/>
      <c r="R1371" s="252"/>
      <c r="S1371" s="285"/>
      <c r="T1371" s="285"/>
      <c r="U1371" s="285"/>
      <c r="V1371" s="298"/>
      <c r="W1371" s="293"/>
      <c r="X1371" s="298"/>
      <c r="Y1371" s="298"/>
      <c r="Z1371" s="285"/>
      <c r="AA1371" s="285"/>
      <c r="AB1371" s="285"/>
      <c r="AC1371" s="285"/>
      <c r="AD1371" s="285"/>
      <c r="AE1371" s="669">
        <f>SUMPRODUCT($F$1189:$F$1349,AE1189:AE1349)</f>
        <v>0</v>
      </c>
      <c r="AF1371" s="669">
        <f>SUMPRODUCT($F$1189:$F$1349,AF1189:AF1349)</f>
        <v>0</v>
      </c>
      <c r="AG1371" s="669">
        <f>IF(AG1187="kw",SUMPRODUCT($Q$1189:$Q$1349,$T$1189:$T$1349,AG1189:AG1349),SUMPRODUCT($F$1189:$F$1349,AG1189:AG1349))</f>
        <v>0</v>
      </c>
      <c r="AH1371" s="669">
        <f t="shared" ref="AH1371:AR1371" si="3559">IF(AH1187="kw",SUMPRODUCT($Q$1189:$Q$1349,$T$1189:$T$1349,AH1189:AH1349),SUMPRODUCT($F$1189:$F$1349,AH1189:AH1349))</f>
        <v>0</v>
      </c>
      <c r="AI1371" s="669">
        <f t="shared" si="3559"/>
        <v>0</v>
      </c>
      <c r="AJ1371" s="669">
        <f t="shared" si="3559"/>
        <v>0</v>
      </c>
      <c r="AK1371" s="669">
        <f t="shared" si="3559"/>
        <v>0</v>
      </c>
      <c r="AL1371" s="669">
        <f t="shared" si="3559"/>
        <v>0</v>
      </c>
      <c r="AM1371" s="669">
        <f t="shared" si="3559"/>
        <v>0</v>
      </c>
      <c r="AN1371" s="669">
        <f t="shared" si="3559"/>
        <v>0</v>
      </c>
      <c r="AO1371" s="669">
        <f t="shared" si="3559"/>
        <v>0</v>
      </c>
      <c r="AP1371" s="669">
        <f t="shared" si="3559"/>
        <v>0</v>
      </c>
      <c r="AQ1371" s="669">
        <f t="shared" si="3559"/>
        <v>0</v>
      </c>
      <c r="AR1371" s="669">
        <f t="shared" si="3559"/>
        <v>0</v>
      </c>
      <c r="AS1371" s="287"/>
    </row>
    <row r="1372" spans="2:45">
      <c r="B1372" s="275" t="s">
        <v>803</v>
      </c>
      <c r="C1372" s="298"/>
      <c r="D1372" s="298"/>
      <c r="E1372" s="285"/>
      <c r="F1372" s="285"/>
      <c r="G1372" s="285"/>
      <c r="H1372" s="285"/>
      <c r="I1372" s="285"/>
      <c r="J1372" s="285"/>
      <c r="K1372" s="285"/>
      <c r="L1372" s="285"/>
      <c r="M1372" s="285"/>
      <c r="N1372" s="285"/>
      <c r="O1372" s="285"/>
      <c r="P1372" s="285"/>
      <c r="Q1372" s="285"/>
      <c r="R1372" s="252"/>
      <c r="S1372" s="285"/>
      <c r="T1372" s="285"/>
      <c r="U1372" s="285"/>
      <c r="V1372" s="298"/>
      <c r="W1372" s="293"/>
      <c r="X1372" s="298"/>
      <c r="Y1372" s="298"/>
      <c r="Z1372" s="285"/>
      <c r="AA1372" s="285"/>
      <c r="AB1372" s="285"/>
      <c r="AC1372" s="285"/>
      <c r="AD1372" s="285"/>
      <c r="AE1372" s="669">
        <f>SUMPRODUCT($G$1189:$G$1349,AE1189:AE1349)</f>
        <v>0</v>
      </c>
      <c r="AF1372" s="669">
        <f>SUMPRODUCT($G$1189:$G$1349,AF1189:AF1349)</f>
        <v>0</v>
      </c>
      <c r="AG1372" s="669">
        <f>IF(AG1187="kw",SUMPRODUCT($Q$1189:$Q$1349,$U$1189:$U$1349,AG1189:AG1349),SUMPRODUCT($G$1189:$G$1349,AG1189:AG1349))</f>
        <v>0</v>
      </c>
      <c r="AH1372" s="669">
        <f t="shared" ref="AH1372:AR1372" si="3560">IF(AH1187="kw",SUMPRODUCT($Q$1189:$Q$1349,$U$1189:$U$1349,AH1189:AH1349),SUMPRODUCT($G$1189:$G$1349,AH1189:AH1349))</f>
        <v>0</v>
      </c>
      <c r="AI1372" s="669">
        <f t="shared" si="3560"/>
        <v>0</v>
      </c>
      <c r="AJ1372" s="669">
        <f t="shared" si="3560"/>
        <v>0</v>
      </c>
      <c r="AK1372" s="669">
        <f t="shared" si="3560"/>
        <v>0</v>
      </c>
      <c r="AL1372" s="669">
        <f t="shared" si="3560"/>
        <v>0</v>
      </c>
      <c r="AM1372" s="669">
        <f t="shared" si="3560"/>
        <v>0</v>
      </c>
      <c r="AN1372" s="669">
        <f t="shared" si="3560"/>
        <v>0</v>
      </c>
      <c r="AO1372" s="669">
        <f t="shared" si="3560"/>
        <v>0</v>
      </c>
      <c r="AP1372" s="669">
        <f t="shared" si="3560"/>
        <v>0</v>
      </c>
      <c r="AQ1372" s="669">
        <f t="shared" si="3560"/>
        <v>0</v>
      </c>
      <c r="AR1372" s="669">
        <f t="shared" si="3560"/>
        <v>0</v>
      </c>
      <c r="AS1372" s="287"/>
    </row>
    <row r="1373" spans="2:45">
      <c r="B1373" s="275" t="s">
        <v>804</v>
      </c>
      <c r="C1373" s="298"/>
      <c r="D1373" s="298"/>
      <c r="E1373" s="285"/>
      <c r="F1373" s="285"/>
      <c r="G1373" s="285"/>
      <c r="H1373" s="285"/>
      <c r="I1373" s="285"/>
      <c r="J1373" s="285"/>
      <c r="K1373" s="285"/>
      <c r="L1373" s="285"/>
      <c r="M1373" s="285"/>
      <c r="N1373" s="285"/>
      <c r="O1373" s="285"/>
      <c r="P1373" s="285"/>
      <c r="Q1373" s="285"/>
      <c r="R1373" s="252"/>
      <c r="S1373" s="285"/>
      <c r="T1373" s="285"/>
      <c r="U1373" s="285"/>
      <c r="V1373" s="298"/>
      <c r="W1373" s="293"/>
      <c r="X1373" s="298"/>
      <c r="Y1373" s="298"/>
      <c r="Z1373" s="285"/>
      <c r="AA1373" s="285"/>
      <c r="AB1373" s="285"/>
      <c r="AC1373" s="285"/>
      <c r="AD1373" s="285"/>
      <c r="AE1373" s="669">
        <f>SUMPRODUCT($H$1189:$H$1349,AE1189:AE1349)</f>
        <v>0</v>
      </c>
      <c r="AF1373" s="669">
        <f>SUMPRODUCT($H$1189:$H$1349,AF1189:AF1349)</f>
        <v>0</v>
      </c>
      <c r="AG1373" s="669">
        <f>IF(AG1187="kw",SUMPRODUCT($Q$1189:$Q$1349,$V$1189:$V$1349,AG1189:AG1349),SUMPRODUCT($H$1189:$H$1349,AG1189:AG1349))</f>
        <v>0</v>
      </c>
      <c r="AH1373" s="669">
        <f t="shared" ref="AH1373:AR1373" si="3561">IF(AH1187="kw",SUMPRODUCT($Q$1189:$Q$1349,$V$1189:$V$1349,AH1189:AH1349),SUMPRODUCT($H$1189:$H$1349,AH1189:AH1349))</f>
        <v>0</v>
      </c>
      <c r="AI1373" s="669">
        <f t="shared" si="3561"/>
        <v>0</v>
      </c>
      <c r="AJ1373" s="669">
        <f t="shared" si="3561"/>
        <v>0</v>
      </c>
      <c r="AK1373" s="669">
        <f t="shared" si="3561"/>
        <v>0</v>
      </c>
      <c r="AL1373" s="669">
        <f t="shared" si="3561"/>
        <v>0</v>
      </c>
      <c r="AM1373" s="669">
        <f t="shared" si="3561"/>
        <v>0</v>
      </c>
      <c r="AN1373" s="669">
        <f t="shared" si="3561"/>
        <v>0</v>
      </c>
      <c r="AO1373" s="669">
        <f t="shared" si="3561"/>
        <v>0</v>
      </c>
      <c r="AP1373" s="669">
        <f t="shared" si="3561"/>
        <v>0</v>
      </c>
      <c r="AQ1373" s="669">
        <f t="shared" si="3561"/>
        <v>0</v>
      </c>
      <c r="AR1373" s="669">
        <f t="shared" si="3561"/>
        <v>0</v>
      </c>
      <c r="AS1373" s="287"/>
    </row>
    <row r="1374" spans="2:45">
      <c r="B1374" s="275" t="s">
        <v>805</v>
      </c>
      <c r="C1374" s="298"/>
      <c r="D1374" s="298"/>
      <c r="E1374" s="285"/>
      <c r="F1374" s="285"/>
      <c r="G1374" s="285"/>
      <c r="H1374" s="285"/>
      <c r="I1374" s="285"/>
      <c r="J1374" s="285"/>
      <c r="K1374" s="285"/>
      <c r="L1374" s="285"/>
      <c r="M1374" s="285"/>
      <c r="N1374" s="285"/>
      <c r="O1374" s="285"/>
      <c r="P1374" s="285"/>
      <c r="Q1374" s="285"/>
      <c r="R1374" s="252"/>
      <c r="S1374" s="285"/>
      <c r="T1374" s="285"/>
      <c r="U1374" s="285"/>
      <c r="V1374" s="298"/>
      <c r="W1374" s="293"/>
      <c r="X1374" s="298"/>
      <c r="Y1374" s="298"/>
      <c r="Z1374" s="285"/>
      <c r="AA1374" s="285"/>
      <c r="AB1374" s="285"/>
      <c r="AC1374" s="285"/>
      <c r="AD1374" s="285"/>
      <c r="AE1374" s="669">
        <f>SUMPRODUCT($I$1189:$I$1349,AE1189:AE1349)</f>
        <v>0</v>
      </c>
      <c r="AF1374" s="669">
        <f>SUMPRODUCT($I$1189:$I$1349,AF1189:AF1349)</f>
        <v>0</v>
      </c>
      <c r="AG1374" s="669">
        <f>IF(AG1187="kw",SUMPRODUCT($Q$1189:$Q$1349,$W$1189:$W$1349,AG1189:AG1349),SUMPRODUCT($I$1189:$I$1349,AG1189:AG1349))</f>
        <v>0</v>
      </c>
      <c r="AH1374" s="669">
        <f t="shared" ref="AH1374:AR1374" si="3562">IF(AH1187="kw",SUMPRODUCT($Q$1189:$Q$1349,$W$1189:$W$1349,AH1189:AH1349),SUMPRODUCT($I$1189:$I$1349,AH1189:AH1349))</f>
        <v>0</v>
      </c>
      <c r="AI1374" s="669">
        <f t="shared" si="3562"/>
        <v>0</v>
      </c>
      <c r="AJ1374" s="669">
        <f t="shared" si="3562"/>
        <v>0</v>
      </c>
      <c r="AK1374" s="669">
        <f t="shared" si="3562"/>
        <v>0</v>
      </c>
      <c r="AL1374" s="669">
        <f t="shared" si="3562"/>
        <v>0</v>
      </c>
      <c r="AM1374" s="669">
        <f t="shared" si="3562"/>
        <v>0</v>
      </c>
      <c r="AN1374" s="669">
        <f t="shared" si="3562"/>
        <v>0</v>
      </c>
      <c r="AO1374" s="669">
        <f t="shared" si="3562"/>
        <v>0</v>
      </c>
      <c r="AP1374" s="669">
        <f t="shared" si="3562"/>
        <v>0</v>
      </c>
      <c r="AQ1374" s="669">
        <f t="shared" si="3562"/>
        <v>0</v>
      </c>
      <c r="AR1374" s="669">
        <f t="shared" si="3562"/>
        <v>0</v>
      </c>
      <c r="AS1374" s="287"/>
    </row>
    <row r="1375" spans="2:45">
      <c r="B1375" s="326" t="s">
        <v>806</v>
      </c>
      <c r="C1375" s="388"/>
      <c r="D1375" s="388"/>
      <c r="E1375" s="389"/>
      <c r="F1375" s="389"/>
      <c r="G1375" s="389"/>
      <c r="H1375" s="389"/>
      <c r="I1375" s="389"/>
      <c r="J1375" s="389"/>
      <c r="K1375" s="389"/>
      <c r="L1375" s="389"/>
      <c r="M1375" s="389"/>
      <c r="N1375" s="389"/>
      <c r="O1375" s="389"/>
      <c r="P1375" s="389"/>
      <c r="Q1375" s="389"/>
      <c r="R1375" s="390"/>
      <c r="S1375" s="389"/>
      <c r="T1375" s="389"/>
      <c r="U1375" s="389"/>
      <c r="V1375" s="388"/>
      <c r="W1375" s="391"/>
      <c r="X1375" s="388"/>
      <c r="Y1375" s="388"/>
      <c r="Z1375" s="389"/>
      <c r="AA1375" s="389"/>
      <c r="AB1375" s="389"/>
      <c r="AC1375" s="389"/>
      <c r="AD1375" s="389"/>
      <c r="AE1375" s="670">
        <f>SUMPRODUCT($J$1189:$J$1349,AE1189:AE1349)</f>
        <v>0</v>
      </c>
      <c r="AF1375" s="670">
        <f>SUMPRODUCT($J$1189:$J$1349,AF1189:AF1349)</f>
        <v>0</v>
      </c>
      <c r="AG1375" s="670">
        <f>IF(AG1187="kw",SUMPRODUCT($Q$1189:$Q$1349,$X$1189:$X$1349,AG1189:AG1349),SUMPRODUCT($J$1189:$J$1349,AG1189:AG1349))</f>
        <v>0</v>
      </c>
      <c r="AH1375" s="670">
        <f t="shared" ref="AH1375:AR1375" si="3563">IF(AH1187="kw",SUMPRODUCT($Q$1189:$Q$1349,$X$1189:$X$1349,AH1189:AH1349),SUMPRODUCT($J$1189:$J$1349,AH1189:AH1349))</f>
        <v>0</v>
      </c>
      <c r="AI1375" s="670">
        <f t="shared" si="3563"/>
        <v>0</v>
      </c>
      <c r="AJ1375" s="670">
        <f t="shared" si="3563"/>
        <v>0</v>
      </c>
      <c r="AK1375" s="670">
        <f t="shared" si="3563"/>
        <v>0</v>
      </c>
      <c r="AL1375" s="670">
        <f t="shared" si="3563"/>
        <v>0</v>
      </c>
      <c r="AM1375" s="670">
        <f t="shared" si="3563"/>
        <v>0</v>
      </c>
      <c r="AN1375" s="670">
        <f t="shared" si="3563"/>
        <v>0</v>
      </c>
      <c r="AO1375" s="670">
        <f t="shared" si="3563"/>
        <v>0</v>
      </c>
      <c r="AP1375" s="670">
        <f t="shared" si="3563"/>
        <v>0</v>
      </c>
      <c r="AQ1375" s="670">
        <f t="shared" si="3563"/>
        <v>0</v>
      </c>
      <c r="AR1375" s="670">
        <f t="shared" si="3563"/>
        <v>0</v>
      </c>
      <c r="AS1375" s="331"/>
    </row>
    <row r="1376" spans="2:45" ht="19.5" customHeight="1">
      <c r="B1376" s="314" t="s">
        <v>539</v>
      </c>
      <c r="C1376" s="332"/>
      <c r="D1376" s="333"/>
      <c r="E1376" s="333"/>
      <c r="F1376" s="333"/>
      <c r="G1376" s="333"/>
      <c r="H1376" s="333"/>
      <c r="I1376" s="333"/>
      <c r="J1376" s="333"/>
      <c r="K1376" s="333"/>
      <c r="L1376" s="333"/>
      <c r="M1376" s="333"/>
      <c r="N1376" s="333"/>
      <c r="O1376" s="333"/>
      <c r="P1376" s="333"/>
      <c r="Q1376" s="333"/>
      <c r="R1376" s="333"/>
      <c r="S1376" s="333"/>
      <c r="T1376" s="333"/>
      <c r="U1376" s="333"/>
      <c r="V1376" s="317"/>
      <c r="W1376" s="318"/>
      <c r="X1376" s="333"/>
      <c r="Y1376" s="333"/>
      <c r="Z1376" s="333"/>
      <c r="AA1376" s="333"/>
      <c r="AB1376" s="333"/>
      <c r="AC1376" s="333"/>
      <c r="AD1376" s="333"/>
      <c r="AE1376" s="334"/>
      <c r="AF1376" s="334"/>
      <c r="AG1376" s="334"/>
      <c r="AH1376" s="334"/>
      <c r="AI1376" s="334"/>
      <c r="AJ1376" s="334"/>
      <c r="AK1376" s="334"/>
      <c r="AL1376" s="334"/>
      <c r="AM1376" s="334"/>
      <c r="AN1376" s="334"/>
      <c r="AO1376" s="334"/>
      <c r="AP1376" s="334"/>
      <c r="AQ1376" s="334"/>
      <c r="AR1376" s="334"/>
      <c r="AS1376" s="334"/>
    </row>
    <row r="1377" spans="1:45" ht="19.5" customHeight="1">
      <c r="B1377" s="662"/>
      <c r="C1377" s="663"/>
      <c r="D1377" s="644"/>
      <c r="E1377" s="644"/>
      <c r="F1377" s="644"/>
      <c r="G1377" s="644"/>
      <c r="H1377" s="644"/>
      <c r="I1377" s="644"/>
      <c r="J1377" s="644"/>
      <c r="K1377" s="644"/>
      <c r="L1377" s="644"/>
      <c r="M1377" s="644"/>
      <c r="N1377" s="644"/>
      <c r="O1377" s="644"/>
      <c r="P1377" s="644"/>
      <c r="Q1377" s="644"/>
      <c r="R1377" s="644"/>
      <c r="S1377" s="644"/>
      <c r="T1377" s="644"/>
      <c r="U1377" s="644"/>
      <c r="V1377" s="256"/>
      <c r="W1377" s="664"/>
      <c r="X1377" s="644"/>
      <c r="Y1377" s="644"/>
      <c r="Z1377" s="644"/>
      <c r="AA1377" s="644"/>
      <c r="AB1377" s="644"/>
      <c r="AC1377" s="644"/>
      <c r="AD1377" s="644"/>
      <c r="AE1377" s="211"/>
      <c r="AF1377" s="211"/>
      <c r="AG1377" s="211"/>
      <c r="AH1377" s="211"/>
      <c r="AI1377" s="211"/>
      <c r="AJ1377" s="211"/>
      <c r="AK1377" s="211"/>
      <c r="AL1377" s="211"/>
      <c r="AM1377" s="211"/>
      <c r="AN1377" s="211"/>
      <c r="AO1377" s="211"/>
      <c r="AP1377" s="211"/>
      <c r="AQ1377" s="211"/>
      <c r="AR1377" s="211"/>
      <c r="AS1377" s="211"/>
    </row>
    <row r="1378" spans="1:45" ht="15.75">
      <c r="B1378" s="233" t="s">
        <v>731</v>
      </c>
      <c r="C1378" s="234"/>
      <c r="D1378" s="502" t="s">
        <v>484</v>
      </c>
      <c r="E1378" s="209"/>
      <c r="F1378" s="502"/>
      <c r="G1378" s="209"/>
      <c r="H1378" s="209"/>
      <c r="I1378" s="209"/>
      <c r="J1378" s="209"/>
      <c r="K1378" s="209"/>
      <c r="L1378" s="209"/>
      <c r="M1378" s="209"/>
      <c r="N1378" s="209"/>
      <c r="O1378" s="209"/>
      <c r="P1378" s="209"/>
      <c r="Q1378" s="209"/>
      <c r="R1378" s="234"/>
      <c r="S1378" s="209"/>
      <c r="T1378" s="209"/>
      <c r="U1378" s="209"/>
      <c r="V1378" s="209"/>
      <c r="W1378" s="209"/>
      <c r="X1378" s="209"/>
      <c r="Y1378" s="209"/>
      <c r="Z1378" s="209"/>
      <c r="AA1378" s="209"/>
      <c r="AB1378" s="209"/>
      <c r="AC1378" s="209"/>
      <c r="AD1378" s="209"/>
      <c r="AE1378" s="223"/>
      <c r="AF1378" s="221"/>
      <c r="AG1378" s="221"/>
      <c r="AH1378" s="221"/>
      <c r="AI1378" s="221"/>
      <c r="AJ1378" s="221"/>
      <c r="AK1378" s="221"/>
      <c r="AL1378" s="221"/>
      <c r="AM1378" s="221"/>
      <c r="AN1378" s="221"/>
      <c r="AO1378" s="221"/>
      <c r="AP1378" s="221"/>
      <c r="AQ1378" s="221"/>
      <c r="AR1378" s="221"/>
    </row>
    <row r="1379" spans="1:45" ht="39.75" customHeight="1">
      <c r="B1379" s="832" t="s">
        <v>192</v>
      </c>
      <c r="C1379" s="834" t="s">
        <v>30</v>
      </c>
      <c r="D1379" s="236" t="s">
        <v>976</v>
      </c>
      <c r="E1379" s="843" t="s">
        <v>977</v>
      </c>
      <c r="F1379" s="844"/>
      <c r="G1379" s="844"/>
      <c r="H1379" s="844"/>
      <c r="I1379" s="844"/>
      <c r="J1379" s="844"/>
      <c r="K1379" s="844"/>
      <c r="L1379" s="844"/>
      <c r="M1379" s="844"/>
      <c r="N1379" s="844"/>
      <c r="O1379" s="844"/>
      <c r="P1379" s="845"/>
      <c r="Q1379" s="841" t="s">
        <v>194</v>
      </c>
      <c r="R1379" s="236" t="s">
        <v>390</v>
      </c>
      <c r="S1379" s="838" t="s">
        <v>193</v>
      </c>
      <c r="T1379" s="839"/>
      <c r="U1379" s="839"/>
      <c r="V1379" s="839"/>
      <c r="W1379" s="839"/>
      <c r="X1379" s="839"/>
      <c r="Y1379" s="839"/>
      <c r="Z1379" s="839"/>
      <c r="AA1379" s="839"/>
      <c r="AB1379" s="839"/>
      <c r="AC1379" s="839"/>
      <c r="AD1379" s="846"/>
      <c r="AE1379" s="838" t="s">
        <v>221</v>
      </c>
      <c r="AF1379" s="839"/>
      <c r="AG1379" s="839"/>
      <c r="AH1379" s="839"/>
      <c r="AI1379" s="839"/>
      <c r="AJ1379" s="839"/>
      <c r="AK1379" s="839"/>
      <c r="AL1379" s="839"/>
      <c r="AM1379" s="839"/>
      <c r="AN1379" s="839"/>
      <c r="AO1379" s="839"/>
      <c r="AP1379" s="839"/>
      <c r="AQ1379" s="839"/>
      <c r="AR1379" s="839"/>
      <c r="AS1379" s="840"/>
    </row>
    <row r="1380" spans="1:45" ht="65.25" customHeight="1">
      <c r="B1380" s="833"/>
      <c r="C1380" s="835"/>
      <c r="D1380" s="237">
        <v>2022</v>
      </c>
      <c r="E1380" s="237">
        <v>2023</v>
      </c>
      <c r="F1380" s="237">
        <v>2024</v>
      </c>
      <c r="G1380" s="237">
        <v>2025</v>
      </c>
      <c r="H1380" s="237">
        <v>2026</v>
      </c>
      <c r="I1380" s="237">
        <v>2027</v>
      </c>
      <c r="J1380" s="237">
        <v>2028</v>
      </c>
      <c r="K1380" s="237">
        <v>2029</v>
      </c>
      <c r="L1380" s="237">
        <v>2030</v>
      </c>
      <c r="M1380" s="237">
        <v>2031</v>
      </c>
      <c r="N1380" s="237">
        <v>2032</v>
      </c>
      <c r="O1380" s="237">
        <v>2033</v>
      </c>
      <c r="P1380" s="237">
        <v>2034</v>
      </c>
      <c r="Q1380" s="842"/>
      <c r="R1380" s="237">
        <v>2022</v>
      </c>
      <c r="S1380" s="237">
        <v>2023</v>
      </c>
      <c r="T1380" s="237">
        <v>2024</v>
      </c>
      <c r="U1380" s="237">
        <v>2025</v>
      </c>
      <c r="V1380" s="237">
        <v>2026</v>
      </c>
      <c r="W1380" s="237">
        <v>2027</v>
      </c>
      <c r="X1380" s="237">
        <v>2028</v>
      </c>
      <c r="Y1380" s="237">
        <v>2029</v>
      </c>
      <c r="Z1380" s="237">
        <v>2030</v>
      </c>
      <c r="AA1380" s="237">
        <v>2031</v>
      </c>
      <c r="AB1380" s="237">
        <v>2032</v>
      </c>
      <c r="AC1380" s="237">
        <v>2033</v>
      </c>
      <c r="AD1380" s="237">
        <v>2034</v>
      </c>
      <c r="AE1380" s="237" t="str">
        <f>'1.  LRAMVA Summary'!$D$45</f>
        <v>Residential</v>
      </c>
      <c r="AF1380" s="237" t="str">
        <f>'1.  LRAMVA Summary'!$E$45</f>
        <v>GS&lt;50 kW</v>
      </c>
      <c r="AG1380" s="237" t="str">
        <f>'1.  LRAMVA Summary'!$F$45</f>
        <v>GS 50-4,999 kW</v>
      </c>
      <c r="AH1380" s="237" t="str">
        <f>'1.  LRAMVA Summary'!$G$45</f>
        <v>Unmetered Scattered Load</v>
      </c>
      <c r="AI1380" s="237" t="str">
        <f>'1.  LRAMVA Summary'!$H$45</f>
        <v>Sentinel Lighting</v>
      </c>
      <c r="AJ1380" s="237" t="str">
        <f>'1.  LRAMVA Summary'!$I$45</f>
        <v>Street Lighting</v>
      </c>
      <c r="AK1380" s="237">
        <f>'1.  LRAMVA Summary'!$J$45</f>
        <v>0</v>
      </c>
      <c r="AL1380" s="237">
        <f>'1.  LRAMVA Summary'!$K$45</f>
        <v>0</v>
      </c>
      <c r="AM1380" s="237">
        <f>'1.  LRAMVA Summary'!$L$45</f>
        <v>0</v>
      </c>
      <c r="AN1380" s="237">
        <f>'1.  LRAMVA Summary'!$M$45</f>
        <v>0</v>
      </c>
      <c r="AO1380" s="237">
        <f>'1.  LRAMVA Summary'!$N$45</f>
        <v>0</v>
      </c>
      <c r="AP1380" s="237">
        <f>'1.  LRAMVA Summary'!$O$45</f>
        <v>0</v>
      </c>
      <c r="AQ1380" s="237">
        <f>'1.  LRAMVA Summary'!$P$45</f>
        <v>0</v>
      </c>
      <c r="AR1380" s="237">
        <f>'1.  LRAMVA Summary'!$Q$45</f>
        <v>0</v>
      </c>
      <c r="AS1380" s="239" t="str">
        <f>'1.  LRAMVA Summary'!$R$45</f>
        <v>Total</v>
      </c>
    </row>
    <row r="1381" spans="1:45" ht="15" customHeight="1">
      <c r="A1381" s="456"/>
      <c r="B1381" s="446" t="s">
        <v>465</v>
      </c>
      <c r="C1381" s="241"/>
      <c r="D1381" s="241"/>
      <c r="E1381" s="241"/>
      <c r="F1381" s="241"/>
      <c r="G1381" s="241"/>
      <c r="H1381" s="241"/>
      <c r="I1381" s="241"/>
      <c r="J1381" s="241"/>
      <c r="K1381" s="241"/>
      <c r="L1381" s="241"/>
      <c r="M1381" s="241"/>
      <c r="N1381" s="241"/>
      <c r="O1381" s="241"/>
      <c r="P1381" s="241"/>
      <c r="Q1381" s="242"/>
      <c r="R1381" s="241"/>
      <c r="S1381" s="241"/>
      <c r="T1381" s="241"/>
      <c r="U1381" s="241"/>
      <c r="V1381" s="241"/>
      <c r="W1381" s="241"/>
      <c r="X1381" s="241"/>
      <c r="Y1381" s="241"/>
      <c r="Z1381" s="241"/>
      <c r="AA1381" s="241"/>
      <c r="AB1381" s="241"/>
      <c r="AC1381" s="241"/>
      <c r="AD1381" s="241"/>
      <c r="AE1381" s="243" t="str">
        <f>'1.  LRAMVA Summary'!$D$46</f>
        <v>kWh</v>
      </c>
      <c r="AF1381" s="243" t="str">
        <f>'1.  LRAMVA Summary'!$E$46</f>
        <v>kWh</v>
      </c>
      <c r="AG1381" s="243" t="str">
        <f>'1.  LRAMVA Summary'!$F$46</f>
        <v>kW</v>
      </c>
      <c r="AH1381" s="243" t="str">
        <f>'1.  LRAMVA Summary'!$G$46</f>
        <v>kWh</v>
      </c>
      <c r="AI1381" s="243" t="str">
        <f>'1.  LRAMVA Summary'!$H$46</f>
        <v>kW</v>
      </c>
      <c r="AJ1381" s="243" t="str">
        <f>'1.  LRAMVA Summary'!$I$46</f>
        <v>kW</v>
      </c>
      <c r="AK1381" s="243">
        <f>'1.  LRAMVA Summary'!$J$46</f>
        <v>0</v>
      </c>
      <c r="AL1381" s="243">
        <f>'1.  LRAMVA Summary'!$K$46</f>
        <v>0</v>
      </c>
      <c r="AM1381" s="243">
        <f>'1.  LRAMVA Summary'!$L$46</f>
        <v>0</v>
      </c>
      <c r="AN1381" s="243">
        <f>'1.  LRAMVA Summary'!$M$46</f>
        <v>0</v>
      </c>
      <c r="AO1381" s="243">
        <f>'1.  LRAMVA Summary'!$N$46</f>
        <v>0</v>
      </c>
      <c r="AP1381" s="243">
        <f>'1.  LRAMVA Summary'!$O$46</f>
        <v>0</v>
      </c>
      <c r="AQ1381" s="243">
        <f>'1.  LRAMVA Summary'!$P$46</f>
        <v>0</v>
      </c>
      <c r="AR1381" s="243">
        <f>'1.  LRAMVA Summary'!$Q$46</f>
        <v>0</v>
      </c>
      <c r="AS1381" s="244"/>
    </row>
    <row r="1382" spans="1:45" ht="15" hidden="1" customHeight="1" outlineLevel="1">
      <c r="A1382" s="456"/>
      <c r="B1382" s="435" t="s">
        <v>458</v>
      </c>
      <c r="C1382" s="241"/>
      <c r="D1382" s="241"/>
      <c r="E1382" s="241"/>
      <c r="F1382" s="241"/>
      <c r="G1382" s="241"/>
      <c r="H1382" s="241"/>
      <c r="I1382" s="241"/>
      <c r="J1382" s="241"/>
      <c r="K1382" s="241"/>
      <c r="L1382" s="241"/>
      <c r="M1382" s="241"/>
      <c r="N1382" s="241"/>
      <c r="O1382" s="241"/>
      <c r="P1382" s="241"/>
      <c r="Q1382" s="242"/>
      <c r="R1382" s="241"/>
      <c r="S1382" s="241"/>
      <c r="T1382" s="241"/>
      <c r="U1382" s="241"/>
      <c r="V1382" s="241"/>
      <c r="W1382" s="241"/>
      <c r="X1382" s="241"/>
      <c r="Y1382" s="241"/>
      <c r="Z1382" s="241"/>
      <c r="AA1382" s="241"/>
      <c r="AB1382" s="241"/>
      <c r="AC1382" s="241"/>
      <c r="AD1382" s="241"/>
      <c r="AE1382" s="243"/>
      <c r="AF1382" s="243"/>
      <c r="AG1382" s="243"/>
      <c r="AH1382" s="243"/>
      <c r="AI1382" s="243"/>
      <c r="AJ1382" s="243"/>
      <c r="AK1382" s="243"/>
      <c r="AL1382" s="243"/>
      <c r="AM1382" s="243"/>
      <c r="AN1382" s="243"/>
      <c r="AO1382" s="243"/>
      <c r="AP1382" s="243"/>
      <c r="AQ1382" s="243"/>
      <c r="AR1382" s="243"/>
      <c r="AS1382" s="244"/>
    </row>
    <row r="1383" spans="1:45" ht="15" hidden="1" customHeight="1" outlineLevel="1">
      <c r="A1383" s="456">
        <v>1</v>
      </c>
      <c r="B1383" s="371" t="s">
        <v>92</v>
      </c>
      <c r="C1383" s="243" t="s">
        <v>22</v>
      </c>
      <c r="D1383" s="247"/>
      <c r="E1383" s="247"/>
      <c r="F1383" s="247"/>
      <c r="G1383" s="247"/>
      <c r="H1383" s="247"/>
      <c r="I1383" s="247"/>
      <c r="J1383" s="247"/>
      <c r="K1383" s="247"/>
      <c r="L1383" s="247"/>
      <c r="M1383" s="247"/>
      <c r="N1383" s="247"/>
      <c r="O1383" s="247"/>
      <c r="P1383" s="247"/>
      <c r="Q1383" s="243"/>
      <c r="R1383" s="247"/>
      <c r="S1383" s="247"/>
      <c r="T1383" s="247"/>
      <c r="U1383" s="247"/>
      <c r="V1383" s="247"/>
      <c r="W1383" s="247"/>
      <c r="X1383" s="247"/>
      <c r="Y1383" s="247"/>
      <c r="Z1383" s="247"/>
      <c r="AA1383" s="247"/>
      <c r="AB1383" s="247"/>
      <c r="AC1383" s="247"/>
      <c r="AD1383" s="247"/>
      <c r="AE1383" s="358"/>
      <c r="AF1383" s="358"/>
      <c r="AG1383" s="358"/>
      <c r="AH1383" s="358"/>
      <c r="AI1383" s="358"/>
      <c r="AJ1383" s="358"/>
      <c r="AK1383" s="358"/>
      <c r="AL1383" s="353"/>
      <c r="AM1383" s="353"/>
      <c r="AN1383" s="353"/>
      <c r="AO1383" s="353"/>
      <c r="AP1383" s="353"/>
      <c r="AQ1383" s="353"/>
      <c r="AR1383" s="353"/>
      <c r="AS1383" s="248">
        <f>SUM(AE1383:AR1383)</f>
        <v>0</v>
      </c>
    </row>
    <row r="1384" spans="1:45" ht="15" hidden="1" customHeight="1" outlineLevel="1">
      <c r="A1384" s="456"/>
      <c r="B1384" s="246" t="s">
        <v>962</v>
      </c>
      <c r="C1384" s="243" t="s">
        <v>145</v>
      </c>
      <c r="D1384" s="247"/>
      <c r="E1384" s="247"/>
      <c r="F1384" s="247"/>
      <c r="G1384" s="247"/>
      <c r="H1384" s="247"/>
      <c r="I1384" s="247"/>
      <c r="J1384" s="247"/>
      <c r="K1384" s="247"/>
      <c r="L1384" s="247"/>
      <c r="M1384" s="247"/>
      <c r="N1384" s="247"/>
      <c r="O1384" s="247"/>
      <c r="P1384" s="247"/>
      <c r="Q1384" s="406"/>
      <c r="R1384" s="247"/>
      <c r="S1384" s="247"/>
      <c r="T1384" s="247"/>
      <c r="U1384" s="247"/>
      <c r="V1384" s="247"/>
      <c r="W1384" s="247"/>
      <c r="X1384" s="247"/>
      <c r="Y1384" s="247"/>
      <c r="Z1384" s="247"/>
      <c r="AA1384" s="247"/>
      <c r="AB1384" s="247"/>
      <c r="AC1384" s="247"/>
      <c r="AD1384" s="247"/>
      <c r="AE1384" s="354">
        <f>AE1383</f>
        <v>0</v>
      </c>
      <c r="AF1384" s="354">
        <f t="shared" ref="AF1384:AR1384" si="3564">AF1383</f>
        <v>0</v>
      </c>
      <c r="AG1384" s="354">
        <f t="shared" si="3564"/>
        <v>0</v>
      </c>
      <c r="AH1384" s="354">
        <f t="shared" si="3564"/>
        <v>0</v>
      </c>
      <c r="AI1384" s="354">
        <f t="shared" si="3564"/>
        <v>0</v>
      </c>
      <c r="AJ1384" s="354">
        <f t="shared" si="3564"/>
        <v>0</v>
      </c>
      <c r="AK1384" s="354">
        <f t="shared" si="3564"/>
        <v>0</v>
      </c>
      <c r="AL1384" s="354">
        <f t="shared" si="3564"/>
        <v>0</v>
      </c>
      <c r="AM1384" s="354">
        <f t="shared" si="3564"/>
        <v>0</v>
      </c>
      <c r="AN1384" s="354">
        <f t="shared" si="3564"/>
        <v>0</v>
      </c>
      <c r="AO1384" s="354">
        <f t="shared" si="3564"/>
        <v>0</v>
      </c>
      <c r="AP1384" s="354">
        <f t="shared" si="3564"/>
        <v>0</v>
      </c>
      <c r="AQ1384" s="354">
        <f t="shared" si="3564"/>
        <v>0</v>
      </c>
      <c r="AR1384" s="354">
        <f t="shared" si="3564"/>
        <v>0</v>
      </c>
      <c r="AS1384" s="249"/>
    </row>
    <row r="1385" spans="1:45" ht="15" hidden="1" customHeight="1" outlineLevel="1">
      <c r="A1385" s="456"/>
      <c r="B1385" s="250"/>
      <c r="C1385" s="251"/>
      <c r="D1385" s="251"/>
      <c r="E1385" s="251"/>
      <c r="F1385" s="251"/>
      <c r="G1385" s="251"/>
      <c r="H1385" s="251"/>
      <c r="I1385" s="251"/>
      <c r="J1385" s="649"/>
      <c r="K1385" s="251"/>
      <c r="L1385" s="251"/>
      <c r="M1385" s="251"/>
      <c r="N1385" s="251"/>
      <c r="O1385" s="251"/>
      <c r="P1385" s="251"/>
      <c r="Q1385" s="252"/>
      <c r="R1385" s="251"/>
      <c r="S1385" s="251"/>
      <c r="T1385" s="251"/>
      <c r="U1385" s="251"/>
      <c r="V1385" s="251"/>
      <c r="W1385" s="251"/>
      <c r="X1385" s="251"/>
      <c r="Y1385" s="251"/>
      <c r="Z1385" s="251"/>
      <c r="AA1385" s="251"/>
      <c r="AB1385" s="251"/>
      <c r="AC1385" s="251"/>
      <c r="AD1385" s="251"/>
      <c r="AE1385" s="355"/>
      <c r="AF1385" s="356"/>
      <c r="AG1385" s="356"/>
      <c r="AH1385" s="356"/>
      <c r="AI1385" s="356"/>
      <c r="AJ1385" s="356"/>
      <c r="AK1385" s="356"/>
      <c r="AL1385" s="356"/>
      <c r="AM1385" s="356"/>
      <c r="AN1385" s="356"/>
      <c r="AO1385" s="356"/>
      <c r="AP1385" s="356"/>
      <c r="AQ1385" s="356"/>
      <c r="AR1385" s="356"/>
      <c r="AS1385" s="254"/>
    </row>
    <row r="1386" spans="1:45" ht="15" hidden="1" customHeight="1" outlineLevel="1">
      <c r="A1386" s="456">
        <v>2</v>
      </c>
      <c r="B1386" s="371" t="s">
        <v>93</v>
      </c>
      <c r="C1386" s="243" t="s">
        <v>22</v>
      </c>
      <c r="D1386" s="247"/>
      <c r="E1386" s="247"/>
      <c r="F1386" s="247"/>
      <c r="G1386" s="247"/>
      <c r="H1386" s="247"/>
      <c r="I1386" s="247"/>
      <c r="J1386" s="247"/>
      <c r="K1386" s="247"/>
      <c r="L1386" s="247"/>
      <c r="M1386" s="247"/>
      <c r="N1386" s="247"/>
      <c r="O1386" s="247"/>
      <c r="P1386" s="247"/>
      <c r="Q1386" s="243"/>
      <c r="R1386" s="247"/>
      <c r="S1386" s="247"/>
      <c r="T1386" s="247"/>
      <c r="U1386" s="247"/>
      <c r="V1386" s="247"/>
      <c r="W1386" s="247"/>
      <c r="X1386" s="247"/>
      <c r="Y1386" s="247"/>
      <c r="Z1386" s="247"/>
      <c r="AA1386" s="247"/>
      <c r="AB1386" s="247"/>
      <c r="AC1386" s="247"/>
      <c r="AD1386" s="247"/>
      <c r="AE1386" s="358"/>
      <c r="AF1386" s="358"/>
      <c r="AG1386" s="358"/>
      <c r="AH1386" s="358"/>
      <c r="AI1386" s="358"/>
      <c r="AJ1386" s="358"/>
      <c r="AK1386" s="358"/>
      <c r="AL1386" s="353"/>
      <c r="AM1386" s="353"/>
      <c r="AN1386" s="353"/>
      <c r="AO1386" s="353"/>
      <c r="AP1386" s="353"/>
      <c r="AQ1386" s="353"/>
      <c r="AR1386" s="353"/>
      <c r="AS1386" s="248">
        <f>SUM(AE1386:AR1386)</f>
        <v>0</v>
      </c>
    </row>
    <row r="1387" spans="1:45" ht="15" hidden="1" customHeight="1" outlineLevel="1">
      <c r="A1387" s="456"/>
      <c r="B1387" s="246" t="s">
        <v>962</v>
      </c>
      <c r="C1387" s="243" t="s">
        <v>145</v>
      </c>
      <c r="D1387" s="247"/>
      <c r="E1387" s="247"/>
      <c r="F1387" s="247"/>
      <c r="G1387" s="247"/>
      <c r="H1387" s="247"/>
      <c r="I1387" s="247"/>
      <c r="J1387" s="247"/>
      <c r="K1387" s="247"/>
      <c r="L1387" s="247"/>
      <c r="M1387" s="247"/>
      <c r="N1387" s="247"/>
      <c r="O1387" s="247"/>
      <c r="P1387" s="247"/>
      <c r="Q1387" s="406"/>
      <c r="R1387" s="247"/>
      <c r="S1387" s="247"/>
      <c r="T1387" s="247"/>
      <c r="U1387" s="247"/>
      <c r="V1387" s="247"/>
      <c r="W1387" s="247"/>
      <c r="X1387" s="247"/>
      <c r="Y1387" s="247"/>
      <c r="Z1387" s="247"/>
      <c r="AA1387" s="247"/>
      <c r="AB1387" s="247"/>
      <c r="AC1387" s="247"/>
      <c r="AD1387" s="247"/>
      <c r="AE1387" s="354">
        <f>AE1386</f>
        <v>0</v>
      </c>
      <c r="AF1387" s="354">
        <f t="shared" ref="AF1387:AR1387" si="3565">AF1386</f>
        <v>0</v>
      </c>
      <c r="AG1387" s="354">
        <f t="shared" si="3565"/>
        <v>0</v>
      </c>
      <c r="AH1387" s="354">
        <f t="shared" si="3565"/>
        <v>0</v>
      </c>
      <c r="AI1387" s="354">
        <f t="shared" si="3565"/>
        <v>0</v>
      </c>
      <c r="AJ1387" s="354">
        <f t="shared" si="3565"/>
        <v>0</v>
      </c>
      <c r="AK1387" s="354">
        <f t="shared" si="3565"/>
        <v>0</v>
      </c>
      <c r="AL1387" s="354">
        <f t="shared" si="3565"/>
        <v>0</v>
      </c>
      <c r="AM1387" s="354">
        <f t="shared" si="3565"/>
        <v>0</v>
      </c>
      <c r="AN1387" s="354">
        <f t="shared" si="3565"/>
        <v>0</v>
      </c>
      <c r="AO1387" s="354">
        <f t="shared" si="3565"/>
        <v>0</v>
      </c>
      <c r="AP1387" s="354">
        <f t="shared" si="3565"/>
        <v>0</v>
      </c>
      <c r="AQ1387" s="354">
        <f t="shared" si="3565"/>
        <v>0</v>
      </c>
      <c r="AR1387" s="354">
        <f t="shared" si="3565"/>
        <v>0</v>
      </c>
      <c r="AS1387" s="249"/>
    </row>
    <row r="1388" spans="1:45" ht="15" hidden="1" customHeight="1" outlineLevel="1">
      <c r="A1388" s="456"/>
      <c r="B1388" s="250"/>
      <c r="C1388" s="251"/>
      <c r="D1388" s="256"/>
      <c r="E1388" s="256"/>
      <c r="F1388" s="256"/>
      <c r="G1388" s="256"/>
      <c r="H1388" s="256"/>
      <c r="I1388" s="256"/>
      <c r="J1388" s="256"/>
      <c r="K1388" s="256"/>
      <c r="L1388" s="256"/>
      <c r="M1388" s="256"/>
      <c r="N1388" s="256"/>
      <c r="O1388" s="256"/>
      <c r="P1388" s="256"/>
      <c r="Q1388" s="252"/>
      <c r="R1388" s="256"/>
      <c r="S1388" s="256"/>
      <c r="T1388" s="256"/>
      <c r="U1388" s="256"/>
      <c r="V1388" s="256"/>
      <c r="W1388" s="256"/>
      <c r="X1388" s="256"/>
      <c r="Y1388" s="256"/>
      <c r="Z1388" s="256"/>
      <c r="AA1388" s="256"/>
      <c r="AB1388" s="256"/>
      <c r="AC1388" s="256"/>
      <c r="AD1388" s="256"/>
      <c r="AE1388" s="355"/>
      <c r="AF1388" s="356"/>
      <c r="AG1388" s="356"/>
      <c r="AH1388" s="356"/>
      <c r="AI1388" s="356"/>
      <c r="AJ1388" s="356"/>
      <c r="AK1388" s="356"/>
      <c r="AL1388" s="356"/>
      <c r="AM1388" s="356"/>
      <c r="AN1388" s="356"/>
      <c r="AO1388" s="356"/>
      <c r="AP1388" s="356"/>
      <c r="AQ1388" s="356"/>
      <c r="AR1388" s="356"/>
      <c r="AS1388" s="254"/>
    </row>
    <row r="1389" spans="1:45" ht="15" hidden="1" customHeight="1" outlineLevel="1">
      <c r="A1389" s="456">
        <v>3</v>
      </c>
      <c r="B1389" s="371" t="s">
        <v>94</v>
      </c>
      <c r="C1389" s="243" t="s">
        <v>22</v>
      </c>
      <c r="D1389" s="247"/>
      <c r="E1389" s="247"/>
      <c r="F1389" s="247"/>
      <c r="G1389" s="247"/>
      <c r="H1389" s="247"/>
      <c r="I1389" s="247"/>
      <c r="J1389" s="247"/>
      <c r="K1389" s="247"/>
      <c r="L1389" s="247"/>
      <c r="M1389" s="247"/>
      <c r="N1389" s="247"/>
      <c r="O1389" s="247"/>
      <c r="P1389" s="247"/>
      <c r="Q1389" s="243"/>
      <c r="R1389" s="247"/>
      <c r="S1389" s="247"/>
      <c r="T1389" s="247"/>
      <c r="U1389" s="247"/>
      <c r="V1389" s="247"/>
      <c r="W1389" s="247"/>
      <c r="X1389" s="247"/>
      <c r="Y1389" s="247"/>
      <c r="Z1389" s="247"/>
      <c r="AA1389" s="247"/>
      <c r="AB1389" s="247"/>
      <c r="AC1389" s="247"/>
      <c r="AD1389" s="247"/>
      <c r="AE1389" s="358"/>
      <c r="AF1389" s="358"/>
      <c r="AG1389" s="358"/>
      <c r="AH1389" s="358"/>
      <c r="AI1389" s="358"/>
      <c r="AJ1389" s="358"/>
      <c r="AK1389" s="358"/>
      <c r="AL1389" s="353"/>
      <c r="AM1389" s="353"/>
      <c r="AN1389" s="353"/>
      <c r="AO1389" s="353"/>
      <c r="AP1389" s="353"/>
      <c r="AQ1389" s="353"/>
      <c r="AR1389" s="353"/>
      <c r="AS1389" s="248">
        <f>SUM(AE1389:AR1389)</f>
        <v>0</v>
      </c>
    </row>
    <row r="1390" spans="1:45" ht="15" hidden="1" customHeight="1" outlineLevel="1">
      <c r="A1390" s="456"/>
      <c r="B1390" s="246" t="s">
        <v>962</v>
      </c>
      <c r="C1390" s="243" t="s">
        <v>145</v>
      </c>
      <c r="D1390" s="247"/>
      <c r="E1390" s="247"/>
      <c r="F1390" s="247"/>
      <c r="G1390" s="247"/>
      <c r="H1390" s="247"/>
      <c r="I1390" s="247"/>
      <c r="J1390" s="247"/>
      <c r="K1390" s="247"/>
      <c r="L1390" s="247"/>
      <c r="M1390" s="247"/>
      <c r="N1390" s="247"/>
      <c r="O1390" s="247"/>
      <c r="P1390" s="247"/>
      <c r="Q1390" s="406"/>
      <c r="R1390" s="247"/>
      <c r="S1390" s="247"/>
      <c r="T1390" s="247"/>
      <c r="U1390" s="247"/>
      <c r="V1390" s="247"/>
      <c r="W1390" s="247"/>
      <c r="X1390" s="247"/>
      <c r="Y1390" s="247"/>
      <c r="Z1390" s="247"/>
      <c r="AA1390" s="247"/>
      <c r="AB1390" s="247"/>
      <c r="AC1390" s="247"/>
      <c r="AD1390" s="247"/>
      <c r="AE1390" s="354">
        <f>AE1389</f>
        <v>0</v>
      </c>
      <c r="AF1390" s="354">
        <f t="shared" ref="AF1390:AR1390" si="3566">AF1389</f>
        <v>0</v>
      </c>
      <c r="AG1390" s="354">
        <f t="shared" si="3566"/>
        <v>0</v>
      </c>
      <c r="AH1390" s="354">
        <f t="shared" si="3566"/>
        <v>0</v>
      </c>
      <c r="AI1390" s="354">
        <f t="shared" si="3566"/>
        <v>0</v>
      </c>
      <c r="AJ1390" s="354">
        <f t="shared" si="3566"/>
        <v>0</v>
      </c>
      <c r="AK1390" s="354">
        <f t="shared" si="3566"/>
        <v>0</v>
      </c>
      <c r="AL1390" s="354">
        <f t="shared" si="3566"/>
        <v>0</v>
      </c>
      <c r="AM1390" s="354">
        <f t="shared" si="3566"/>
        <v>0</v>
      </c>
      <c r="AN1390" s="354">
        <f t="shared" si="3566"/>
        <v>0</v>
      </c>
      <c r="AO1390" s="354">
        <f t="shared" si="3566"/>
        <v>0</v>
      </c>
      <c r="AP1390" s="354">
        <f t="shared" si="3566"/>
        <v>0</v>
      </c>
      <c r="AQ1390" s="354">
        <f t="shared" si="3566"/>
        <v>0</v>
      </c>
      <c r="AR1390" s="354">
        <f t="shared" si="3566"/>
        <v>0</v>
      </c>
      <c r="AS1390" s="249"/>
    </row>
    <row r="1391" spans="1:45" ht="15" hidden="1" customHeight="1" outlineLevel="1">
      <c r="A1391" s="456"/>
      <c r="B1391" s="246"/>
      <c r="C1391" s="257"/>
      <c r="D1391" s="243"/>
      <c r="E1391" s="243"/>
      <c r="F1391" s="243"/>
      <c r="G1391" s="243"/>
      <c r="H1391" s="243"/>
      <c r="I1391" s="243"/>
      <c r="J1391" s="243"/>
      <c r="K1391" s="243"/>
      <c r="L1391" s="243"/>
      <c r="M1391" s="243"/>
      <c r="N1391" s="243"/>
      <c r="O1391" s="243"/>
      <c r="P1391" s="243"/>
      <c r="Q1391" s="243"/>
      <c r="R1391" s="243"/>
      <c r="S1391" s="243"/>
      <c r="T1391" s="243"/>
      <c r="U1391" s="243"/>
      <c r="V1391" s="243"/>
      <c r="W1391" s="243"/>
      <c r="X1391" s="243"/>
      <c r="Y1391" s="243"/>
      <c r="Z1391" s="243"/>
      <c r="AA1391" s="243"/>
      <c r="AB1391" s="243"/>
      <c r="AC1391" s="243"/>
      <c r="AD1391" s="243"/>
      <c r="AE1391" s="355"/>
      <c r="AF1391" s="355"/>
      <c r="AG1391" s="355"/>
      <c r="AH1391" s="355"/>
      <c r="AI1391" s="355"/>
      <c r="AJ1391" s="355"/>
      <c r="AK1391" s="355"/>
      <c r="AL1391" s="355"/>
      <c r="AM1391" s="355"/>
      <c r="AN1391" s="355"/>
      <c r="AO1391" s="355"/>
      <c r="AP1391" s="355"/>
      <c r="AQ1391" s="355"/>
      <c r="AR1391" s="355"/>
      <c r="AS1391" s="258"/>
    </row>
    <row r="1392" spans="1:45" ht="15" hidden="1" customHeight="1" outlineLevel="1">
      <c r="A1392" s="456">
        <v>4</v>
      </c>
      <c r="B1392" s="265" t="s">
        <v>578</v>
      </c>
      <c r="C1392" s="243" t="s">
        <v>22</v>
      </c>
      <c r="D1392" s="247"/>
      <c r="E1392" s="247"/>
      <c r="F1392" s="247"/>
      <c r="G1392" s="247"/>
      <c r="H1392" s="247"/>
      <c r="I1392" s="247"/>
      <c r="J1392" s="247"/>
      <c r="K1392" s="247"/>
      <c r="L1392" s="247"/>
      <c r="M1392" s="247"/>
      <c r="N1392" s="247"/>
      <c r="O1392" s="247"/>
      <c r="P1392" s="247"/>
      <c r="Q1392" s="243"/>
      <c r="R1392" s="247"/>
      <c r="S1392" s="247"/>
      <c r="T1392" s="247"/>
      <c r="U1392" s="247"/>
      <c r="V1392" s="247"/>
      <c r="W1392" s="247"/>
      <c r="X1392" s="247"/>
      <c r="Y1392" s="247"/>
      <c r="Z1392" s="247"/>
      <c r="AA1392" s="247"/>
      <c r="AB1392" s="247"/>
      <c r="AC1392" s="247"/>
      <c r="AD1392" s="247"/>
      <c r="AE1392" s="358"/>
      <c r="AF1392" s="358"/>
      <c r="AG1392" s="358"/>
      <c r="AH1392" s="358"/>
      <c r="AI1392" s="358"/>
      <c r="AJ1392" s="358"/>
      <c r="AK1392" s="358"/>
      <c r="AL1392" s="353"/>
      <c r="AM1392" s="353"/>
      <c r="AN1392" s="353"/>
      <c r="AO1392" s="353"/>
      <c r="AP1392" s="353"/>
      <c r="AQ1392" s="353"/>
      <c r="AR1392" s="353"/>
      <c r="AS1392" s="248">
        <f>SUM(AE1392:AR1392)</f>
        <v>0</v>
      </c>
    </row>
    <row r="1393" spans="1:45" ht="15" hidden="1" customHeight="1" outlineLevel="1">
      <c r="A1393" s="456"/>
      <c r="B1393" s="246" t="s">
        <v>962</v>
      </c>
      <c r="C1393" s="243" t="s">
        <v>145</v>
      </c>
      <c r="D1393" s="247"/>
      <c r="E1393" s="247"/>
      <c r="F1393" s="247"/>
      <c r="G1393" s="247"/>
      <c r="H1393" s="247"/>
      <c r="I1393" s="247"/>
      <c r="J1393" s="247"/>
      <c r="K1393" s="247"/>
      <c r="L1393" s="247"/>
      <c r="M1393" s="247"/>
      <c r="N1393" s="247"/>
      <c r="O1393" s="247"/>
      <c r="P1393" s="247"/>
      <c r="Q1393" s="406"/>
      <c r="R1393" s="247"/>
      <c r="S1393" s="247"/>
      <c r="T1393" s="247"/>
      <c r="U1393" s="247"/>
      <c r="V1393" s="247"/>
      <c r="W1393" s="247"/>
      <c r="X1393" s="247"/>
      <c r="Y1393" s="247"/>
      <c r="Z1393" s="247"/>
      <c r="AA1393" s="247"/>
      <c r="AB1393" s="247"/>
      <c r="AC1393" s="247"/>
      <c r="AD1393" s="247"/>
      <c r="AE1393" s="354">
        <f>AE1392</f>
        <v>0</v>
      </c>
      <c r="AF1393" s="354">
        <f t="shared" ref="AF1393:AR1393" si="3567">AF1392</f>
        <v>0</v>
      </c>
      <c r="AG1393" s="354">
        <f t="shared" si="3567"/>
        <v>0</v>
      </c>
      <c r="AH1393" s="354">
        <f t="shared" si="3567"/>
        <v>0</v>
      </c>
      <c r="AI1393" s="354">
        <f t="shared" si="3567"/>
        <v>0</v>
      </c>
      <c r="AJ1393" s="354">
        <f t="shared" si="3567"/>
        <v>0</v>
      </c>
      <c r="AK1393" s="354">
        <f t="shared" si="3567"/>
        <v>0</v>
      </c>
      <c r="AL1393" s="354">
        <f t="shared" si="3567"/>
        <v>0</v>
      </c>
      <c r="AM1393" s="354">
        <f t="shared" si="3567"/>
        <v>0</v>
      </c>
      <c r="AN1393" s="354">
        <f t="shared" si="3567"/>
        <v>0</v>
      </c>
      <c r="AO1393" s="354">
        <f t="shared" si="3567"/>
        <v>0</v>
      </c>
      <c r="AP1393" s="354">
        <f t="shared" si="3567"/>
        <v>0</v>
      </c>
      <c r="AQ1393" s="354">
        <f t="shared" si="3567"/>
        <v>0</v>
      </c>
      <c r="AR1393" s="354">
        <f t="shared" si="3567"/>
        <v>0</v>
      </c>
      <c r="AS1393" s="249"/>
    </row>
    <row r="1394" spans="1:45" ht="15" hidden="1" customHeight="1" outlineLevel="1">
      <c r="A1394" s="456"/>
      <c r="B1394" s="246"/>
      <c r="C1394" s="257"/>
      <c r="D1394" s="256"/>
      <c r="E1394" s="256"/>
      <c r="F1394" s="256"/>
      <c r="G1394" s="256"/>
      <c r="H1394" s="256"/>
      <c r="I1394" s="256"/>
      <c r="J1394" s="256"/>
      <c r="K1394" s="256"/>
      <c r="L1394" s="256"/>
      <c r="M1394" s="256"/>
      <c r="N1394" s="256"/>
      <c r="O1394" s="256"/>
      <c r="P1394" s="256"/>
      <c r="Q1394" s="243"/>
      <c r="R1394" s="256"/>
      <c r="S1394" s="256"/>
      <c r="T1394" s="256"/>
      <c r="U1394" s="256"/>
      <c r="V1394" s="256"/>
      <c r="W1394" s="256"/>
      <c r="X1394" s="256"/>
      <c r="Y1394" s="256"/>
      <c r="Z1394" s="256"/>
      <c r="AA1394" s="256"/>
      <c r="AB1394" s="256"/>
      <c r="AC1394" s="256"/>
      <c r="AD1394" s="256"/>
      <c r="AE1394" s="355"/>
      <c r="AF1394" s="355"/>
      <c r="AG1394" s="355"/>
      <c r="AH1394" s="355"/>
      <c r="AI1394" s="355"/>
      <c r="AJ1394" s="355"/>
      <c r="AK1394" s="355"/>
      <c r="AL1394" s="355"/>
      <c r="AM1394" s="355"/>
      <c r="AN1394" s="355"/>
      <c r="AO1394" s="355"/>
      <c r="AP1394" s="355"/>
      <c r="AQ1394" s="355"/>
      <c r="AR1394" s="355"/>
      <c r="AS1394" s="258"/>
    </row>
    <row r="1395" spans="1:45" ht="15" hidden="1" customHeight="1" outlineLevel="1">
      <c r="A1395" s="456">
        <v>5</v>
      </c>
      <c r="B1395" s="371" t="s">
        <v>95</v>
      </c>
      <c r="C1395" s="243" t="s">
        <v>22</v>
      </c>
      <c r="D1395" s="247"/>
      <c r="E1395" s="247"/>
      <c r="F1395" s="247"/>
      <c r="G1395" s="247"/>
      <c r="H1395" s="247"/>
      <c r="I1395" s="247"/>
      <c r="J1395" s="247"/>
      <c r="K1395" s="247"/>
      <c r="L1395" s="247"/>
      <c r="M1395" s="247"/>
      <c r="N1395" s="247"/>
      <c r="O1395" s="247"/>
      <c r="P1395" s="247"/>
      <c r="Q1395" s="243"/>
      <c r="R1395" s="247"/>
      <c r="S1395" s="247"/>
      <c r="T1395" s="247"/>
      <c r="U1395" s="247"/>
      <c r="V1395" s="247"/>
      <c r="W1395" s="247"/>
      <c r="X1395" s="247"/>
      <c r="Y1395" s="247"/>
      <c r="Z1395" s="247"/>
      <c r="AA1395" s="247"/>
      <c r="AB1395" s="247"/>
      <c r="AC1395" s="247"/>
      <c r="AD1395" s="247"/>
      <c r="AE1395" s="358"/>
      <c r="AF1395" s="358"/>
      <c r="AG1395" s="358"/>
      <c r="AH1395" s="358"/>
      <c r="AI1395" s="358"/>
      <c r="AJ1395" s="358"/>
      <c r="AK1395" s="358"/>
      <c r="AL1395" s="353"/>
      <c r="AM1395" s="353"/>
      <c r="AN1395" s="353"/>
      <c r="AO1395" s="353"/>
      <c r="AP1395" s="353"/>
      <c r="AQ1395" s="353"/>
      <c r="AR1395" s="353"/>
      <c r="AS1395" s="248">
        <f>SUM(AE1395:AR1395)</f>
        <v>0</v>
      </c>
    </row>
    <row r="1396" spans="1:45" ht="15" hidden="1" customHeight="1" outlineLevel="1">
      <c r="A1396" s="456"/>
      <c r="B1396" s="246" t="s">
        <v>962</v>
      </c>
      <c r="C1396" s="243" t="s">
        <v>145</v>
      </c>
      <c r="D1396" s="247"/>
      <c r="E1396" s="247"/>
      <c r="F1396" s="247"/>
      <c r="G1396" s="247"/>
      <c r="H1396" s="247"/>
      <c r="I1396" s="247"/>
      <c r="J1396" s="247"/>
      <c r="K1396" s="247"/>
      <c r="L1396" s="247"/>
      <c r="M1396" s="247"/>
      <c r="N1396" s="247"/>
      <c r="O1396" s="247"/>
      <c r="P1396" s="247"/>
      <c r="Q1396" s="406"/>
      <c r="R1396" s="247"/>
      <c r="S1396" s="247"/>
      <c r="T1396" s="247"/>
      <c r="U1396" s="247"/>
      <c r="V1396" s="247"/>
      <c r="W1396" s="247"/>
      <c r="X1396" s="247"/>
      <c r="Y1396" s="247"/>
      <c r="Z1396" s="247"/>
      <c r="AA1396" s="247"/>
      <c r="AB1396" s="247"/>
      <c r="AC1396" s="247"/>
      <c r="AD1396" s="247"/>
      <c r="AE1396" s="354">
        <f>AE1395</f>
        <v>0</v>
      </c>
      <c r="AF1396" s="354">
        <f t="shared" ref="AF1396:AR1396" si="3568">AF1395</f>
        <v>0</v>
      </c>
      <c r="AG1396" s="354">
        <f t="shared" si="3568"/>
        <v>0</v>
      </c>
      <c r="AH1396" s="354">
        <f t="shared" si="3568"/>
        <v>0</v>
      </c>
      <c r="AI1396" s="354">
        <f t="shared" si="3568"/>
        <v>0</v>
      </c>
      <c r="AJ1396" s="354">
        <f t="shared" si="3568"/>
        <v>0</v>
      </c>
      <c r="AK1396" s="354">
        <f t="shared" si="3568"/>
        <v>0</v>
      </c>
      <c r="AL1396" s="354">
        <f t="shared" si="3568"/>
        <v>0</v>
      </c>
      <c r="AM1396" s="354">
        <f t="shared" si="3568"/>
        <v>0</v>
      </c>
      <c r="AN1396" s="354">
        <f t="shared" si="3568"/>
        <v>0</v>
      </c>
      <c r="AO1396" s="354">
        <f t="shared" si="3568"/>
        <v>0</v>
      </c>
      <c r="AP1396" s="354">
        <f t="shared" si="3568"/>
        <v>0</v>
      </c>
      <c r="AQ1396" s="354">
        <f t="shared" si="3568"/>
        <v>0</v>
      </c>
      <c r="AR1396" s="354">
        <f t="shared" si="3568"/>
        <v>0</v>
      </c>
      <c r="AS1396" s="249"/>
    </row>
    <row r="1397" spans="1:45" ht="15" hidden="1" customHeight="1" outlineLevel="1">
      <c r="A1397" s="456"/>
      <c r="B1397" s="246"/>
      <c r="C1397" s="243"/>
      <c r="D1397" s="243"/>
      <c r="E1397" s="243"/>
      <c r="F1397" s="243"/>
      <c r="G1397" s="243"/>
      <c r="H1397" s="243"/>
      <c r="I1397" s="243"/>
      <c r="J1397" s="243"/>
      <c r="K1397" s="243"/>
      <c r="L1397" s="243"/>
      <c r="M1397" s="243"/>
      <c r="N1397" s="243"/>
      <c r="O1397" s="243"/>
      <c r="P1397" s="243"/>
      <c r="Q1397" s="243"/>
      <c r="R1397" s="243"/>
      <c r="S1397" s="243"/>
      <c r="T1397" s="243"/>
      <c r="U1397" s="243"/>
      <c r="V1397" s="243"/>
      <c r="W1397" s="243"/>
      <c r="X1397" s="243"/>
      <c r="Y1397" s="243"/>
      <c r="Z1397" s="243"/>
      <c r="AA1397" s="243"/>
      <c r="AB1397" s="243"/>
      <c r="AC1397" s="243"/>
      <c r="AD1397" s="243"/>
      <c r="AE1397" s="365"/>
      <c r="AF1397" s="366"/>
      <c r="AG1397" s="366"/>
      <c r="AH1397" s="366"/>
      <c r="AI1397" s="366"/>
      <c r="AJ1397" s="366"/>
      <c r="AK1397" s="366"/>
      <c r="AL1397" s="366"/>
      <c r="AM1397" s="366"/>
      <c r="AN1397" s="366"/>
      <c r="AO1397" s="366"/>
      <c r="AP1397" s="366"/>
      <c r="AQ1397" s="366"/>
      <c r="AR1397" s="366"/>
      <c r="AS1397" s="249"/>
    </row>
    <row r="1398" spans="1:45" ht="15.75" hidden="1" outlineLevel="1">
      <c r="A1398" s="456"/>
      <c r="B1398" s="270" t="s">
        <v>459</v>
      </c>
      <c r="C1398" s="241"/>
      <c r="D1398" s="241"/>
      <c r="E1398" s="241"/>
      <c r="F1398" s="241"/>
      <c r="G1398" s="241"/>
      <c r="H1398" s="241"/>
      <c r="I1398" s="241"/>
      <c r="J1398" s="241"/>
      <c r="K1398" s="241"/>
      <c r="L1398" s="241"/>
      <c r="M1398" s="241"/>
      <c r="N1398" s="241"/>
      <c r="O1398" s="241"/>
      <c r="P1398" s="241"/>
      <c r="Q1398" s="242"/>
      <c r="R1398" s="241"/>
      <c r="S1398" s="241"/>
      <c r="T1398" s="241"/>
      <c r="U1398" s="241"/>
      <c r="V1398" s="241"/>
      <c r="W1398" s="241"/>
      <c r="X1398" s="241"/>
      <c r="Y1398" s="241"/>
      <c r="Z1398" s="241"/>
      <c r="AA1398" s="241"/>
      <c r="AB1398" s="241"/>
      <c r="AC1398" s="241"/>
      <c r="AD1398" s="241"/>
      <c r="AE1398" s="357"/>
      <c r="AF1398" s="357"/>
      <c r="AG1398" s="357"/>
      <c r="AH1398" s="357"/>
      <c r="AI1398" s="357"/>
      <c r="AJ1398" s="357"/>
      <c r="AK1398" s="357"/>
      <c r="AL1398" s="357"/>
      <c r="AM1398" s="357"/>
      <c r="AN1398" s="357"/>
      <c r="AO1398" s="357"/>
      <c r="AP1398" s="357"/>
      <c r="AQ1398" s="357"/>
      <c r="AR1398" s="357"/>
      <c r="AS1398" s="244"/>
    </row>
    <row r="1399" spans="1:45" ht="15" hidden="1" customHeight="1" outlineLevel="1">
      <c r="A1399" s="456">
        <v>6</v>
      </c>
      <c r="B1399" s="371" t="s">
        <v>981</v>
      </c>
      <c r="C1399" s="243" t="s">
        <v>22</v>
      </c>
      <c r="D1399" s="247"/>
      <c r="E1399" s="247"/>
      <c r="F1399" s="247"/>
      <c r="G1399" s="247"/>
      <c r="H1399" s="247"/>
      <c r="I1399" s="247"/>
      <c r="J1399" s="247"/>
      <c r="K1399" s="247"/>
      <c r="L1399" s="247"/>
      <c r="M1399" s="247"/>
      <c r="N1399" s="247"/>
      <c r="O1399" s="247"/>
      <c r="P1399" s="247"/>
      <c r="Q1399" s="247">
        <v>12</v>
      </c>
      <c r="R1399" s="247"/>
      <c r="S1399" s="247"/>
      <c r="T1399" s="247"/>
      <c r="U1399" s="247"/>
      <c r="V1399" s="247"/>
      <c r="W1399" s="247"/>
      <c r="X1399" s="247"/>
      <c r="Y1399" s="247"/>
      <c r="Z1399" s="247"/>
      <c r="AA1399" s="247"/>
      <c r="AB1399" s="247"/>
      <c r="AC1399" s="247"/>
      <c r="AD1399" s="247"/>
      <c r="AE1399" s="358"/>
      <c r="AF1399" s="358"/>
      <c r="AG1399" s="358"/>
      <c r="AH1399" s="358"/>
      <c r="AI1399" s="358"/>
      <c r="AJ1399" s="358"/>
      <c r="AK1399" s="358"/>
      <c r="AL1399" s="358"/>
      <c r="AM1399" s="358"/>
      <c r="AN1399" s="358"/>
      <c r="AO1399" s="358"/>
      <c r="AP1399" s="358"/>
      <c r="AQ1399" s="358"/>
      <c r="AR1399" s="358"/>
      <c r="AS1399" s="248">
        <f>SUM(AE1399:AR1399)</f>
        <v>0</v>
      </c>
    </row>
    <row r="1400" spans="1:45" ht="15" hidden="1" customHeight="1" outlineLevel="1">
      <c r="A1400" s="456"/>
      <c r="B1400" s="246" t="s">
        <v>962</v>
      </c>
      <c r="C1400" s="243" t="s">
        <v>145</v>
      </c>
      <c r="D1400" s="247"/>
      <c r="E1400" s="247"/>
      <c r="F1400" s="247"/>
      <c r="G1400" s="247"/>
      <c r="H1400" s="247"/>
      <c r="I1400" s="247"/>
      <c r="J1400" s="247"/>
      <c r="K1400" s="247"/>
      <c r="L1400" s="247"/>
      <c r="M1400" s="247"/>
      <c r="N1400" s="247"/>
      <c r="O1400" s="247"/>
      <c r="P1400" s="247"/>
      <c r="Q1400" s="247">
        <f>Q1399</f>
        <v>12</v>
      </c>
      <c r="R1400" s="247"/>
      <c r="S1400" s="247"/>
      <c r="T1400" s="247"/>
      <c r="U1400" s="247"/>
      <c r="V1400" s="247"/>
      <c r="W1400" s="247"/>
      <c r="X1400" s="247"/>
      <c r="Y1400" s="247"/>
      <c r="Z1400" s="247"/>
      <c r="AA1400" s="247"/>
      <c r="AB1400" s="247"/>
      <c r="AC1400" s="247"/>
      <c r="AD1400" s="247"/>
      <c r="AE1400" s="354">
        <f>AE1399</f>
        <v>0</v>
      </c>
      <c r="AF1400" s="354">
        <f t="shared" ref="AF1400:AR1400" si="3569">AF1399</f>
        <v>0</v>
      </c>
      <c r="AG1400" s="354">
        <f t="shared" si="3569"/>
        <v>0</v>
      </c>
      <c r="AH1400" s="354">
        <f t="shared" si="3569"/>
        <v>0</v>
      </c>
      <c r="AI1400" s="354">
        <f t="shared" si="3569"/>
        <v>0</v>
      </c>
      <c r="AJ1400" s="354">
        <f t="shared" si="3569"/>
        <v>0</v>
      </c>
      <c r="AK1400" s="354">
        <f t="shared" si="3569"/>
        <v>0</v>
      </c>
      <c r="AL1400" s="354">
        <f t="shared" si="3569"/>
        <v>0</v>
      </c>
      <c r="AM1400" s="354">
        <f t="shared" si="3569"/>
        <v>0</v>
      </c>
      <c r="AN1400" s="354">
        <f t="shared" si="3569"/>
        <v>0</v>
      </c>
      <c r="AO1400" s="354">
        <f t="shared" si="3569"/>
        <v>0</v>
      </c>
      <c r="AP1400" s="354">
        <f t="shared" si="3569"/>
        <v>0</v>
      </c>
      <c r="AQ1400" s="354">
        <f t="shared" si="3569"/>
        <v>0</v>
      </c>
      <c r="AR1400" s="354">
        <f t="shared" si="3569"/>
        <v>0</v>
      </c>
      <c r="AS1400" s="262"/>
    </row>
    <row r="1401" spans="1:45" ht="15" hidden="1" customHeight="1" outlineLevel="1">
      <c r="A1401" s="456"/>
      <c r="B1401" s="261"/>
      <c r="C1401" s="263"/>
      <c r="D1401" s="243"/>
      <c r="E1401" s="243"/>
      <c r="F1401" s="243"/>
      <c r="G1401" s="243"/>
      <c r="H1401" s="243"/>
      <c r="I1401" s="243"/>
      <c r="J1401" s="243"/>
      <c r="K1401" s="243"/>
      <c r="L1401" s="243"/>
      <c r="M1401" s="243"/>
      <c r="N1401" s="243"/>
      <c r="O1401" s="243"/>
      <c r="P1401" s="243"/>
      <c r="Q1401" s="243"/>
      <c r="R1401" s="243"/>
      <c r="S1401" s="243"/>
      <c r="T1401" s="243"/>
      <c r="U1401" s="243"/>
      <c r="V1401" s="243"/>
      <c r="W1401" s="243"/>
      <c r="X1401" s="243"/>
      <c r="Y1401" s="243"/>
      <c r="Z1401" s="243"/>
      <c r="AA1401" s="243"/>
      <c r="AB1401" s="243"/>
      <c r="AC1401" s="243"/>
      <c r="AD1401" s="243"/>
      <c r="AE1401" s="359"/>
      <c r="AF1401" s="359"/>
      <c r="AG1401" s="359"/>
      <c r="AH1401" s="359"/>
      <c r="AI1401" s="359"/>
      <c r="AJ1401" s="359"/>
      <c r="AK1401" s="359"/>
      <c r="AL1401" s="359"/>
      <c r="AM1401" s="359"/>
      <c r="AN1401" s="359"/>
      <c r="AO1401" s="359"/>
      <c r="AP1401" s="359"/>
      <c r="AQ1401" s="359"/>
      <c r="AR1401" s="359"/>
      <c r="AS1401" s="264"/>
    </row>
    <row r="1402" spans="1:45" ht="15" hidden="1" customHeight="1" outlineLevel="1">
      <c r="A1402" s="456">
        <v>7</v>
      </c>
      <c r="B1402" s="371" t="s">
        <v>96</v>
      </c>
      <c r="C1402" s="243" t="s">
        <v>22</v>
      </c>
      <c r="D1402" s="247"/>
      <c r="E1402" s="247"/>
      <c r="F1402" s="247"/>
      <c r="G1402" s="247"/>
      <c r="H1402" s="247"/>
      <c r="I1402" s="247"/>
      <c r="J1402" s="247"/>
      <c r="K1402" s="247"/>
      <c r="L1402" s="247"/>
      <c r="M1402" s="247"/>
      <c r="N1402" s="247"/>
      <c r="O1402" s="247"/>
      <c r="P1402" s="247"/>
      <c r="Q1402" s="247">
        <v>12</v>
      </c>
      <c r="R1402" s="247"/>
      <c r="S1402" s="247"/>
      <c r="T1402" s="247"/>
      <c r="U1402" s="247"/>
      <c r="V1402" s="247"/>
      <c r="W1402" s="247"/>
      <c r="X1402" s="247"/>
      <c r="Y1402" s="247"/>
      <c r="Z1402" s="247"/>
      <c r="AA1402" s="247"/>
      <c r="AB1402" s="247"/>
      <c r="AC1402" s="247"/>
      <c r="AD1402" s="247"/>
      <c r="AE1402" s="358"/>
      <c r="AF1402" s="358"/>
      <c r="AG1402" s="358"/>
      <c r="AH1402" s="358"/>
      <c r="AI1402" s="358"/>
      <c r="AJ1402" s="358"/>
      <c r="AK1402" s="358"/>
      <c r="AL1402" s="358"/>
      <c r="AM1402" s="358"/>
      <c r="AN1402" s="358"/>
      <c r="AO1402" s="358"/>
      <c r="AP1402" s="358"/>
      <c r="AQ1402" s="358"/>
      <c r="AR1402" s="358"/>
      <c r="AS1402" s="248">
        <f>SUM(AE1402:AR1402)</f>
        <v>0</v>
      </c>
    </row>
    <row r="1403" spans="1:45" ht="15" hidden="1" customHeight="1" outlineLevel="1">
      <c r="A1403" s="456"/>
      <c r="B1403" s="246" t="s">
        <v>962</v>
      </c>
      <c r="C1403" s="243" t="s">
        <v>145</v>
      </c>
      <c r="D1403" s="247"/>
      <c r="E1403" s="247"/>
      <c r="F1403" s="247"/>
      <c r="G1403" s="247"/>
      <c r="H1403" s="247"/>
      <c r="I1403" s="247"/>
      <c r="J1403" s="247"/>
      <c r="K1403" s="247"/>
      <c r="L1403" s="247"/>
      <c r="M1403" s="247"/>
      <c r="N1403" s="247"/>
      <c r="O1403" s="247"/>
      <c r="P1403" s="247"/>
      <c r="Q1403" s="247">
        <f>Q1402</f>
        <v>12</v>
      </c>
      <c r="R1403" s="247"/>
      <c r="S1403" s="247"/>
      <c r="T1403" s="247"/>
      <c r="U1403" s="247"/>
      <c r="V1403" s="247"/>
      <c r="W1403" s="247"/>
      <c r="X1403" s="247"/>
      <c r="Y1403" s="247"/>
      <c r="Z1403" s="247"/>
      <c r="AA1403" s="247"/>
      <c r="AB1403" s="247"/>
      <c r="AC1403" s="247"/>
      <c r="AD1403" s="247"/>
      <c r="AE1403" s="354">
        <f>AE1402</f>
        <v>0</v>
      </c>
      <c r="AF1403" s="354">
        <f t="shared" ref="AF1403:AR1403" si="3570">AF1402</f>
        <v>0</v>
      </c>
      <c r="AG1403" s="354">
        <f t="shared" si="3570"/>
        <v>0</v>
      </c>
      <c r="AH1403" s="354">
        <f t="shared" si="3570"/>
        <v>0</v>
      </c>
      <c r="AI1403" s="354">
        <f t="shared" si="3570"/>
        <v>0</v>
      </c>
      <c r="AJ1403" s="354">
        <f t="shared" si="3570"/>
        <v>0</v>
      </c>
      <c r="AK1403" s="354">
        <f t="shared" si="3570"/>
        <v>0</v>
      </c>
      <c r="AL1403" s="354">
        <f t="shared" si="3570"/>
        <v>0</v>
      </c>
      <c r="AM1403" s="354">
        <f t="shared" si="3570"/>
        <v>0</v>
      </c>
      <c r="AN1403" s="354">
        <f t="shared" si="3570"/>
        <v>0</v>
      </c>
      <c r="AO1403" s="354">
        <f t="shared" si="3570"/>
        <v>0</v>
      </c>
      <c r="AP1403" s="354">
        <f t="shared" si="3570"/>
        <v>0</v>
      </c>
      <c r="AQ1403" s="354">
        <f t="shared" si="3570"/>
        <v>0</v>
      </c>
      <c r="AR1403" s="354">
        <f t="shared" si="3570"/>
        <v>0</v>
      </c>
      <c r="AS1403" s="262"/>
    </row>
    <row r="1404" spans="1:45" ht="15" hidden="1" customHeight="1" outlineLevel="1">
      <c r="A1404" s="456"/>
      <c r="B1404" s="265"/>
      <c r="C1404" s="263"/>
      <c r="D1404" s="243"/>
      <c r="E1404" s="243"/>
      <c r="F1404" s="243"/>
      <c r="G1404" s="243"/>
      <c r="H1404" s="243"/>
      <c r="I1404" s="243"/>
      <c r="J1404" s="243"/>
      <c r="K1404" s="243"/>
      <c r="L1404" s="243"/>
      <c r="M1404" s="243"/>
      <c r="N1404" s="243"/>
      <c r="O1404" s="243"/>
      <c r="P1404" s="243"/>
      <c r="Q1404" s="243"/>
      <c r="R1404" s="243"/>
      <c r="S1404" s="243"/>
      <c r="T1404" s="243"/>
      <c r="U1404" s="243"/>
      <c r="V1404" s="243"/>
      <c r="W1404" s="243"/>
      <c r="X1404" s="243"/>
      <c r="Y1404" s="243"/>
      <c r="Z1404" s="243"/>
      <c r="AA1404" s="243"/>
      <c r="AB1404" s="243"/>
      <c r="AC1404" s="243"/>
      <c r="AD1404" s="243"/>
      <c r="AE1404" s="359"/>
      <c r="AF1404" s="360"/>
      <c r="AG1404" s="359"/>
      <c r="AH1404" s="359"/>
      <c r="AI1404" s="359"/>
      <c r="AJ1404" s="359"/>
      <c r="AK1404" s="359"/>
      <c r="AL1404" s="359"/>
      <c r="AM1404" s="359"/>
      <c r="AN1404" s="359"/>
      <c r="AO1404" s="359"/>
      <c r="AP1404" s="359"/>
      <c r="AQ1404" s="359"/>
      <c r="AR1404" s="359"/>
      <c r="AS1404" s="264"/>
    </row>
    <row r="1405" spans="1:45" ht="15" hidden="1" customHeight="1" outlineLevel="1">
      <c r="A1405" s="456">
        <v>8</v>
      </c>
      <c r="B1405" s="371" t="s">
        <v>97</v>
      </c>
      <c r="C1405" s="243" t="s">
        <v>22</v>
      </c>
      <c r="D1405" s="247"/>
      <c r="E1405" s="247"/>
      <c r="F1405" s="247"/>
      <c r="G1405" s="247"/>
      <c r="H1405" s="247"/>
      <c r="I1405" s="247"/>
      <c r="J1405" s="247"/>
      <c r="K1405" s="247"/>
      <c r="L1405" s="247"/>
      <c r="M1405" s="247"/>
      <c r="N1405" s="247"/>
      <c r="O1405" s="247"/>
      <c r="P1405" s="247"/>
      <c r="Q1405" s="247">
        <v>12</v>
      </c>
      <c r="R1405" s="247"/>
      <c r="S1405" s="247"/>
      <c r="T1405" s="247"/>
      <c r="U1405" s="247"/>
      <c r="V1405" s="247"/>
      <c r="W1405" s="247"/>
      <c r="X1405" s="247"/>
      <c r="Y1405" s="247"/>
      <c r="Z1405" s="247"/>
      <c r="AA1405" s="247"/>
      <c r="AB1405" s="247"/>
      <c r="AC1405" s="247"/>
      <c r="AD1405" s="247"/>
      <c r="AE1405" s="358"/>
      <c r="AF1405" s="358"/>
      <c r="AG1405" s="358"/>
      <c r="AH1405" s="358"/>
      <c r="AI1405" s="358"/>
      <c r="AJ1405" s="358"/>
      <c r="AK1405" s="358"/>
      <c r="AL1405" s="358"/>
      <c r="AM1405" s="358"/>
      <c r="AN1405" s="358"/>
      <c r="AO1405" s="358"/>
      <c r="AP1405" s="358"/>
      <c r="AQ1405" s="358"/>
      <c r="AR1405" s="358"/>
      <c r="AS1405" s="248">
        <f>SUM(AE1405:AR1405)</f>
        <v>0</v>
      </c>
    </row>
    <row r="1406" spans="1:45" ht="15" hidden="1" customHeight="1" outlineLevel="1">
      <c r="A1406" s="456"/>
      <c r="B1406" s="246" t="s">
        <v>962</v>
      </c>
      <c r="C1406" s="243" t="s">
        <v>145</v>
      </c>
      <c r="D1406" s="247"/>
      <c r="E1406" s="247"/>
      <c r="F1406" s="247"/>
      <c r="G1406" s="247"/>
      <c r="H1406" s="247"/>
      <c r="I1406" s="247"/>
      <c r="J1406" s="247"/>
      <c r="K1406" s="247"/>
      <c r="L1406" s="247"/>
      <c r="M1406" s="247"/>
      <c r="N1406" s="247"/>
      <c r="O1406" s="247"/>
      <c r="P1406" s="247"/>
      <c r="Q1406" s="247">
        <f>Q1405</f>
        <v>12</v>
      </c>
      <c r="R1406" s="247"/>
      <c r="S1406" s="247"/>
      <c r="T1406" s="247"/>
      <c r="U1406" s="247"/>
      <c r="V1406" s="247"/>
      <c r="W1406" s="247"/>
      <c r="X1406" s="247"/>
      <c r="Y1406" s="247"/>
      <c r="Z1406" s="247"/>
      <c r="AA1406" s="247"/>
      <c r="AB1406" s="247"/>
      <c r="AC1406" s="247"/>
      <c r="AD1406" s="247"/>
      <c r="AE1406" s="354">
        <f>AE1405</f>
        <v>0</v>
      </c>
      <c r="AF1406" s="354">
        <f t="shared" ref="AF1406:AR1406" si="3571">AF1405</f>
        <v>0</v>
      </c>
      <c r="AG1406" s="354">
        <f t="shared" si="3571"/>
        <v>0</v>
      </c>
      <c r="AH1406" s="354">
        <f t="shared" si="3571"/>
        <v>0</v>
      </c>
      <c r="AI1406" s="354">
        <f t="shared" si="3571"/>
        <v>0</v>
      </c>
      <c r="AJ1406" s="354">
        <f t="shared" si="3571"/>
        <v>0</v>
      </c>
      <c r="AK1406" s="354">
        <f t="shared" si="3571"/>
        <v>0</v>
      </c>
      <c r="AL1406" s="354">
        <f t="shared" si="3571"/>
        <v>0</v>
      </c>
      <c r="AM1406" s="354">
        <f t="shared" si="3571"/>
        <v>0</v>
      </c>
      <c r="AN1406" s="354">
        <f t="shared" si="3571"/>
        <v>0</v>
      </c>
      <c r="AO1406" s="354">
        <f t="shared" si="3571"/>
        <v>0</v>
      </c>
      <c r="AP1406" s="354">
        <f t="shared" si="3571"/>
        <v>0</v>
      </c>
      <c r="AQ1406" s="354">
        <f t="shared" si="3571"/>
        <v>0</v>
      </c>
      <c r="AR1406" s="354">
        <f t="shared" si="3571"/>
        <v>0</v>
      </c>
      <c r="AS1406" s="262"/>
    </row>
    <row r="1407" spans="1:45" ht="15" hidden="1" customHeight="1" outlineLevel="1">
      <c r="A1407" s="456"/>
      <c r="B1407" s="265"/>
      <c r="C1407" s="263"/>
      <c r="D1407" s="267"/>
      <c r="E1407" s="267"/>
      <c r="F1407" s="267"/>
      <c r="G1407" s="267"/>
      <c r="H1407" s="267"/>
      <c r="I1407" s="267"/>
      <c r="J1407" s="267"/>
      <c r="K1407" s="267"/>
      <c r="L1407" s="267"/>
      <c r="M1407" s="267"/>
      <c r="N1407" s="267"/>
      <c r="O1407" s="267"/>
      <c r="P1407" s="267"/>
      <c r="Q1407" s="243"/>
      <c r="R1407" s="267"/>
      <c r="S1407" s="267"/>
      <c r="T1407" s="267"/>
      <c r="U1407" s="267"/>
      <c r="V1407" s="267"/>
      <c r="W1407" s="267"/>
      <c r="X1407" s="267"/>
      <c r="Y1407" s="267"/>
      <c r="Z1407" s="267"/>
      <c r="AA1407" s="267"/>
      <c r="AB1407" s="267"/>
      <c r="AC1407" s="267"/>
      <c r="AD1407" s="267"/>
      <c r="AE1407" s="359"/>
      <c r="AF1407" s="360"/>
      <c r="AG1407" s="359"/>
      <c r="AH1407" s="359"/>
      <c r="AI1407" s="359"/>
      <c r="AJ1407" s="359"/>
      <c r="AK1407" s="359"/>
      <c r="AL1407" s="359"/>
      <c r="AM1407" s="359"/>
      <c r="AN1407" s="359"/>
      <c r="AO1407" s="359"/>
      <c r="AP1407" s="359"/>
      <c r="AQ1407" s="359"/>
      <c r="AR1407" s="359"/>
      <c r="AS1407" s="264"/>
    </row>
    <row r="1408" spans="1:45" ht="15" hidden="1" customHeight="1" outlineLevel="1">
      <c r="A1408" s="456">
        <v>9</v>
      </c>
      <c r="B1408" s="371" t="s">
        <v>98</v>
      </c>
      <c r="C1408" s="243" t="s">
        <v>22</v>
      </c>
      <c r="D1408" s="247"/>
      <c r="E1408" s="247"/>
      <c r="F1408" s="247"/>
      <c r="G1408" s="247"/>
      <c r="H1408" s="247"/>
      <c r="I1408" s="247"/>
      <c r="J1408" s="247"/>
      <c r="K1408" s="247"/>
      <c r="L1408" s="247"/>
      <c r="M1408" s="247"/>
      <c r="N1408" s="247"/>
      <c r="O1408" s="247"/>
      <c r="P1408" s="247"/>
      <c r="Q1408" s="247">
        <v>12</v>
      </c>
      <c r="R1408" s="247"/>
      <c r="S1408" s="247"/>
      <c r="T1408" s="247"/>
      <c r="U1408" s="247"/>
      <c r="V1408" s="247"/>
      <c r="W1408" s="247"/>
      <c r="X1408" s="247"/>
      <c r="Y1408" s="247"/>
      <c r="Z1408" s="247"/>
      <c r="AA1408" s="247"/>
      <c r="AB1408" s="247"/>
      <c r="AC1408" s="247"/>
      <c r="AD1408" s="247"/>
      <c r="AE1408" s="358"/>
      <c r="AF1408" s="358"/>
      <c r="AG1408" s="358"/>
      <c r="AH1408" s="358"/>
      <c r="AI1408" s="358"/>
      <c r="AJ1408" s="358"/>
      <c r="AK1408" s="358"/>
      <c r="AL1408" s="358"/>
      <c r="AM1408" s="358"/>
      <c r="AN1408" s="358"/>
      <c r="AO1408" s="358"/>
      <c r="AP1408" s="358"/>
      <c r="AQ1408" s="358"/>
      <c r="AR1408" s="358"/>
      <c r="AS1408" s="248">
        <f>SUM(AE1408:AR1408)</f>
        <v>0</v>
      </c>
    </row>
    <row r="1409" spans="1:45" ht="15" hidden="1" customHeight="1" outlineLevel="1">
      <c r="A1409" s="456"/>
      <c r="B1409" s="246" t="s">
        <v>962</v>
      </c>
      <c r="C1409" s="243" t="s">
        <v>145</v>
      </c>
      <c r="D1409" s="247"/>
      <c r="E1409" s="247"/>
      <c r="F1409" s="247"/>
      <c r="G1409" s="247"/>
      <c r="H1409" s="247"/>
      <c r="I1409" s="247"/>
      <c r="J1409" s="247"/>
      <c r="K1409" s="247"/>
      <c r="L1409" s="247"/>
      <c r="M1409" s="247"/>
      <c r="N1409" s="247"/>
      <c r="O1409" s="247"/>
      <c r="P1409" s="247"/>
      <c r="Q1409" s="247">
        <f>Q1408</f>
        <v>12</v>
      </c>
      <c r="R1409" s="247"/>
      <c r="S1409" s="247"/>
      <c r="T1409" s="247"/>
      <c r="U1409" s="247"/>
      <c r="V1409" s="247"/>
      <c r="W1409" s="247"/>
      <c r="X1409" s="247"/>
      <c r="Y1409" s="247"/>
      <c r="Z1409" s="247"/>
      <c r="AA1409" s="247"/>
      <c r="AB1409" s="247"/>
      <c r="AC1409" s="247"/>
      <c r="AD1409" s="247"/>
      <c r="AE1409" s="354">
        <f>AE1408</f>
        <v>0</v>
      </c>
      <c r="AF1409" s="354">
        <f t="shared" ref="AF1409:AR1409" si="3572">AF1408</f>
        <v>0</v>
      </c>
      <c r="AG1409" s="354">
        <f t="shared" si="3572"/>
        <v>0</v>
      </c>
      <c r="AH1409" s="354">
        <f t="shared" si="3572"/>
        <v>0</v>
      </c>
      <c r="AI1409" s="354">
        <f t="shared" si="3572"/>
        <v>0</v>
      </c>
      <c r="AJ1409" s="354">
        <f t="shared" si="3572"/>
        <v>0</v>
      </c>
      <c r="AK1409" s="354">
        <f t="shared" si="3572"/>
        <v>0</v>
      </c>
      <c r="AL1409" s="354">
        <f t="shared" si="3572"/>
        <v>0</v>
      </c>
      <c r="AM1409" s="354">
        <f t="shared" si="3572"/>
        <v>0</v>
      </c>
      <c r="AN1409" s="354">
        <f t="shared" si="3572"/>
        <v>0</v>
      </c>
      <c r="AO1409" s="354">
        <f t="shared" si="3572"/>
        <v>0</v>
      </c>
      <c r="AP1409" s="354">
        <f t="shared" si="3572"/>
        <v>0</v>
      </c>
      <c r="AQ1409" s="354">
        <f t="shared" si="3572"/>
        <v>0</v>
      </c>
      <c r="AR1409" s="354">
        <f t="shared" si="3572"/>
        <v>0</v>
      </c>
      <c r="AS1409" s="262"/>
    </row>
    <row r="1410" spans="1:45" ht="15" hidden="1" customHeight="1" outlineLevel="1">
      <c r="A1410" s="456"/>
      <c r="B1410" s="265"/>
      <c r="C1410" s="263"/>
      <c r="D1410" s="267"/>
      <c r="E1410" s="267"/>
      <c r="F1410" s="267"/>
      <c r="G1410" s="267"/>
      <c r="H1410" s="267"/>
      <c r="I1410" s="267"/>
      <c r="J1410" s="267"/>
      <c r="K1410" s="267"/>
      <c r="L1410" s="267"/>
      <c r="M1410" s="267"/>
      <c r="N1410" s="267"/>
      <c r="O1410" s="267"/>
      <c r="P1410" s="267"/>
      <c r="Q1410" s="243"/>
      <c r="R1410" s="267"/>
      <c r="S1410" s="267"/>
      <c r="T1410" s="267"/>
      <c r="U1410" s="267"/>
      <c r="V1410" s="267"/>
      <c r="W1410" s="267"/>
      <c r="X1410" s="267"/>
      <c r="Y1410" s="267"/>
      <c r="Z1410" s="267"/>
      <c r="AA1410" s="267"/>
      <c r="AB1410" s="267"/>
      <c r="AC1410" s="267"/>
      <c r="AD1410" s="267"/>
      <c r="AE1410" s="359"/>
      <c r="AF1410" s="359"/>
      <c r="AG1410" s="359"/>
      <c r="AH1410" s="359"/>
      <c r="AI1410" s="359"/>
      <c r="AJ1410" s="359"/>
      <c r="AK1410" s="359"/>
      <c r="AL1410" s="359"/>
      <c r="AM1410" s="359"/>
      <c r="AN1410" s="359"/>
      <c r="AO1410" s="359"/>
      <c r="AP1410" s="359"/>
      <c r="AQ1410" s="359"/>
      <c r="AR1410" s="359"/>
      <c r="AS1410" s="264"/>
    </row>
    <row r="1411" spans="1:45" ht="15" hidden="1" customHeight="1" outlineLevel="1">
      <c r="A1411" s="456">
        <v>10</v>
      </c>
      <c r="B1411" s="371" t="s">
        <v>99</v>
      </c>
      <c r="C1411" s="243" t="s">
        <v>22</v>
      </c>
      <c r="D1411" s="247"/>
      <c r="E1411" s="247"/>
      <c r="F1411" s="247"/>
      <c r="G1411" s="247"/>
      <c r="H1411" s="247"/>
      <c r="I1411" s="247"/>
      <c r="J1411" s="247"/>
      <c r="K1411" s="247"/>
      <c r="L1411" s="247"/>
      <c r="M1411" s="247"/>
      <c r="N1411" s="247"/>
      <c r="O1411" s="247"/>
      <c r="P1411" s="247"/>
      <c r="Q1411" s="247">
        <v>3</v>
      </c>
      <c r="R1411" s="247"/>
      <c r="S1411" s="247"/>
      <c r="T1411" s="247"/>
      <c r="U1411" s="247"/>
      <c r="V1411" s="247"/>
      <c r="W1411" s="247"/>
      <c r="X1411" s="247"/>
      <c r="Y1411" s="247"/>
      <c r="Z1411" s="247"/>
      <c r="AA1411" s="247"/>
      <c r="AB1411" s="247"/>
      <c r="AC1411" s="247"/>
      <c r="AD1411" s="247"/>
      <c r="AE1411" s="358"/>
      <c r="AF1411" s="358"/>
      <c r="AG1411" s="358"/>
      <c r="AH1411" s="358"/>
      <c r="AI1411" s="358"/>
      <c r="AJ1411" s="358"/>
      <c r="AK1411" s="358"/>
      <c r="AL1411" s="358"/>
      <c r="AM1411" s="358"/>
      <c r="AN1411" s="358"/>
      <c r="AO1411" s="358"/>
      <c r="AP1411" s="358"/>
      <c r="AQ1411" s="358"/>
      <c r="AR1411" s="358"/>
      <c r="AS1411" s="248">
        <f>SUM(AE1411:AR1411)</f>
        <v>0</v>
      </c>
    </row>
    <row r="1412" spans="1:45" ht="15" hidden="1" customHeight="1" outlineLevel="1">
      <c r="A1412" s="456"/>
      <c r="B1412" s="246" t="s">
        <v>962</v>
      </c>
      <c r="C1412" s="243" t="s">
        <v>145</v>
      </c>
      <c r="D1412" s="247"/>
      <c r="E1412" s="247"/>
      <c r="F1412" s="247"/>
      <c r="G1412" s="247"/>
      <c r="H1412" s="247"/>
      <c r="I1412" s="247"/>
      <c r="J1412" s="247"/>
      <c r="K1412" s="247"/>
      <c r="L1412" s="247"/>
      <c r="M1412" s="247"/>
      <c r="N1412" s="247"/>
      <c r="O1412" s="247"/>
      <c r="P1412" s="247"/>
      <c r="Q1412" s="247">
        <f>Q1411</f>
        <v>3</v>
      </c>
      <c r="R1412" s="247"/>
      <c r="S1412" s="247"/>
      <c r="T1412" s="247"/>
      <c r="U1412" s="247"/>
      <c r="V1412" s="247"/>
      <c r="W1412" s="247"/>
      <c r="X1412" s="247"/>
      <c r="Y1412" s="247"/>
      <c r="Z1412" s="247"/>
      <c r="AA1412" s="247"/>
      <c r="AB1412" s="247"/>
      <c r="AC1412" s="247"/>
      <c r="AD1412" s="247"/>
      <c r="AE1412" s="354">
        <f>AE1411</f>
        <v>0</v>
      </c>
      <c r="AF1412" s="354">
        <f t="shared" ref="AF1412:AR1412" si="3573">AF1411</f>
        <v>0</v>
      </c>
      <c r="AG1412" s="354">
        <f t="shared" si="3573"/>
        <v>0</v>
      </c>
      <c r="AH1412" s="354">
        <f t="shared" si="3573"/>
        <v>0</v>
      </c>
      <c r="AI1412" s="354">
        <f t="shared" si="3573"/>
        <v>0</v>
      </c>
      <c r="AJ1412" s="354">
        <f t="shared" si="3573"/>
        <v>0</v>
      </c>
      <c r="AK1412" s="354">
        <f t="shared" si="3573"/>
        <v>0</v>
      </c>
      <c r="AL1412" s="354">
        <f t="shared" si="3573"/>
        <v>0</v>
      </c>
      <c r="AM1412" s="354">
        <f t="shared" si="3573"/>
        <v>0</v>
      </c>
      <c r="AN1412" s="354">
        <f t="shared" si="3573"/>
        <v>0</v>
      </c>
      <c r="AO1412" s="354">
        <f t="shared" si="3573"/>
        <v>0</v>
      </c>
      <c r="AP1412" s="354">
        <f t="shared" si="3573"/>
        <v>0</v>
      </c>
      <c r="AQ1412" s="354">
        <f t="shared" si="3573"/>
        <v>0</v>
      </c>
      <c r="AR1412" s="354">
        <f t="shared" si="3573"/>
        <v>0</v>
      </c>
      <c r="AS1412" s="262"/>
    </row>
    <row r="1413" spans="1:45" ht="15" hidden="1" customHeight="1" outlineLevel="1">
      <c r="A1413" s="456"/>
      <c r="B1413" s="265"/>
      <c r="C1413" s="263"/>
      <c r="D1413" s="267"/>
      <c r="E1413" s="267"/>
      <c r="F1413" s="267"/>
      <c r="G1413" s="267"/>
      <c r="H1413" s="267"/>
      <c r="I1413" s="267"/>
      <c r="J1413" s="267"/>
      <c r="K1413" s="267"/>
      <c r="L1413" s="267"/>
      <c r="M1413" s="267"/>
      <c r="N1413" s="267"/>
      <c r="O1413" s="267"/>
      <c r="P1413" s="267"/>
      <c r="Q1413" s="243"/>
      <c r="R1413" s="267"/>
      <c r="S1413" s="267"/>
      <c r="T1413" s="267"/>
      <c r="U1413" s="267"/>
      <c r="V1413" s="267"/>
      <c r="W1413" s="267"/>
      <c r="X1413" s="267"/>
      <c r="Y1413" s="267"/>
      <c r="Z1413" s="267"/>
      <c r="AA1413" s="267"/>
      <c r="AB1413" s="267"/>
      <c r="AC1413" s="267"/>
      <c r="AD1413" s="267"/>
      <c r="AE1413" s="359"/>
      <c r="AF1413" s="360"/>
      <c r="AG1413" s="359"/>
      <c r="AH1413" s="359"/>
      <c r="AI1413" s="359"/>
      <c r="AJ1413" s="359"/>
      <c r="AK1413" s="359"/>
      <c r="AL1413" s="359"/>
      <c r="AM1413" s="359"/>
      <c r="AN1413" s="359"/>
      <c r="AO1413" s="359"/>
      <c r="AP1413" s="359"/>
      <c r="AQ1413" s="359"/>
      <c r="AR1413" s="359"/>
      <c r="AS1413" s="264"/>
    </row>
    <row r="1414" spans="1:45" ht="15" hidden="1" customHeight="1" outlineLevel="1">
      <c r="A1414" s="456"/>
      <c r="B1414" s="240" t="s">
        <v>10</v>
      </c>
      <c r="C1414" s="241"/>
      <c r="D1414" s="241"/>
      <c r="E1414" s="241"/>
      <c r="F1414" s="241"/>
      <c r="G1414" s="241"/>
      <c r="H1414" s="241"/>
      <c r="I1414" s="241"/>
      <c r="J1414" s="241"/>
      <c r="K1414" s="241"/>
      <c r="L1414" s="241"/>
      <c r="M1414" s="241"/>
      <c r="N1414" s="241"/>
      <c r="O1414" s="241"/>
      <c r="P1414" s="241"/>
      <c r="Q1414" s="242"/>
      <c r="R1414" s="241"/>
      <c r="S1414" s="241"/>
      <c r="T1414" s="241"/>
      <c r="U1414" s="241"/>
      <c r="V1414" s="241"/>
      <c r="W1414" s="241"/>
      <c r="X1414" s="241"/>
      <c r="Y1414" s="241"/>
      <c r="Z1414" s="241"/>
      <c r="AA1414" s="241"/>
      <c r="AB1414" s="241"/>
      <c r="AC1414" s="241"/>
      <c r="AD1414" s="241"/>
      <c r="AE1414" s="357"/>
      <c r="AF1414" s="357"/>
      <c r="AG1414" s="357"/>
      <c r="AH1414" s="357"/>
      <c r="AI1414" s="357"/>
      <c r="AJ1414" s="357"/>
      <c r="AK1414" s="357"/>
      <c r="AL1414" s="357"/>
      <c r="AM1414" s="357"/>
      <c r="AN1414" s="357"/>
      <c r="AO1414" s="357"/>
      <c r="AP1414" s="357"/>
      <c r="AQ1414" s="357"/>
      <c r="AR1414" s="357"/>
      <c r="AS1414" s="244"/>
    </row>
    <row r="1415" spans="1:45" ht="15" hidden="1" customHeight="1" outlineLevel="1">
      <c r="A1415" s="456">
        <v>11</v>
      </c>
      <c r="B1415" s="371" t="s">
        <v>100</v>
      </c>
      <c r="C1415" s="243" t="s">
        <v>22</v>
      </c>
      <c r="D1415" s="247"/>
      <c r="E1415" s="247"/>
      <c r="F1415" s="247"/>
      <c r="G1415" s="247"/>
      <c r="H1415" s="247"/>
      <c r="I1415" s="247"/>
      <c r="J1415" s="247"/>
      <c r="K1415" s="247"/>
      <c r="L1415" s="247"/>
      <c r="M1415" s="247"/>
      <c r="N1415" s="247"/>
      <c r="O1415" s="247"/>
      <c r="P1415" s="247"/>
      <c r="Q1415" s="247">
        <v>12</v>
      </c>
      <c r="R1415" s="247"/>
      <c r="S1415" s="247"/>
      <c r="T1415" s="247"/>
      <c r="U1415" s="247"/>
      <c r="V1415" s="247"/>
      <c r="W1415" s="247"/>
      <c r="X1415" s="247"/>
      <c r="Y1415" s="247"/>
      <c r="Z1415" s="247"/>
      <c r="AA1415" s="247"/>
      <c r="AB1415" s="247"/>
      <c r="AC1415" s="247"/>
      <c r="AD1415" s="247"/>
      <c r="AE1415" s="369"/>
      <c r="AF1415" s="358"/>
      <c r="AG1415" s="358"/>
      <c r="AH1415" s="358"/>
      <c r="AI1415" s="358"/>
      <c r="AJ1415" s="358"/>
      <c r="AK1415" s="358"/>
      <c r="AL1415" s="358"/>
      <c r="AM1415" s="358"/>
      <c r="AN1415" s="358"/>
      <c r="AO1415" s="358"/>
      <c r="AP1415" s="358"/>
      <c r="AQ1415" s="358"/>
      <c r="AR1415" s="358"/>
      <c r="AS1415" s="248">
        <f>SUM(AE1415:AR1415)</f>
        <v>0</v>
      </c>
    </row>
    <row r="1416" spans="1:45" ht="15" hidden="1" customHeight="1" outlineLevel="1">
      <c r="A1416" s="456"/>
      <c r="B1416" s="246" t="s">
        <v>962</v>
      </c>
      <c r="C1416" s="243" t="s">
        <v>145</v>
      </c>
      <c r="D1416" s="247"/>
      <c r="E1416" s="247"/>
      <c r="F1416" s="247"/>
      <c r="G1416" s="247"/>
      <c r="H1416" s="247"/>
      <c r="I1416" s="247"/>
      <c r="J1416" s="247"/>
      <c r="K1416" s="247"/>
      <c r="L1416" s="247"/>
      <c r="M1416" s="247"/>
      <c r="N1416" s="247"/>
      <c r="O1416" s="247"/>
      <c r="P1416" s="247"/>
      <c r="Q1416" s="247">
        <f>Q1415</f>
        <v>12</v>
      </c>
      <c r="R1416" s="247"/>
      <c r="S1416" s="247"/>
      <c r="T1416" s="247"/>
      <c r="U1416" s="247"/>
      <c r="V1416" s="247"/>
      <c r="W1416" s="247"/>
      <c r="X1416" s="247"/>
      <c r="Y1416" s="247"/>
      <c r="Z1416" s="247"/>
      <c r="AA1416" s="247"/>
      <c r="AB1416" s="247"/>
      <c r="AC1416" s="247"/>
      <c r="AD1416" s="247"/>
      <c r="AE1416" s="354">
        <f>AE1415</f>
        <v>0</v>
      </c>
      <c r="AF1416" s="354">
        <f t="shared" ref="AF1416:AR1416" si="3574">AF1415</f>
        <v>0</v>
      </c>
      <c r="AG1416" s="354">
        <f t="shared" si="3574"/>
        <v>0</v>
      </c>
      <c r="AH1416" s="354">
        <f t="shared" si="3574"/>
        <v>0</v>
      </c>
      <c r="AI1416" s="354">
        <f t="shared" si="3574"/>
        <v>0</v>
      </c>
      <c r="AJ1416" s="354">
        <f t="shared" si="3574"/>
        <v>0</v>
      </c>
      <c r="AK1416" s="354">
        <f t="shared" si="3574"/>
        <v>0</v>
      </c>
      <c r="AL1416" s="354">
        <f t="shared" si="3574"/>
        <v>0</v>
      </c>
      <c r="AM1416" s="354">
        <f t="shared" si="3574"/>
        <v>0</v>
      </c>
      <c r="AN1416" s="354">
        <f t="shared" si="3574"/>
        <v>0</v>
      </c>
      <c r="AO1416" s="354">
        <f t="shared" si="3574"/>
        <v>0</v>
      </c>
      <c r="AP1416" s="354">
        <f t="shared" si="3574"/>
        <v>0</v>
      </c>
      <c r="AQ1416" s="354">
        <f t="shared" si="3574"/>
        <v>0</v>
      </c>
      <c r="AR1416" s="354">
        <f t="shared" si="3574"/>
        <v>0</v>
      </c>
      <c r="AS1416" s="249"/>
    </row>
    <row r="1417" spans="1:45" ht="15" hidden="1" customHeight="1" outlineLevel="1">
      <c r="A1417" s="456"/>
      <c r="B1417" s="266"/>
      <c r="C1417" s="257"/>
      <c r="D1417" s="243"/>
      <c r="E1417" s="243"/>
      <c r="F1417" s="243"/>
      <c r="G1417" s="243"/>
      <c r="H1417" s="243"/>
      <c r="I1417" s="243"/>
      <c r="J1417" s="243"/>
      <c r="K1417" s="243"/>
      <c r="L1417" s="243"/>
      <c r="M1417" s="243"/>
      <c r="N1417" s="243"/>
      <c r="O1417" s="243"/>
      <c r="P1417" s="243"/>
      <c r="Q1417" s="243"/>
      <c r="R1417" s="243"/>
      <c r="S1417" s="243"/>
      <c r="T1417" s="243"/>
      <c r="U1417" s="243"/>
      <c r="V1417" s="243"/>
      <c r="W1417" s="243"/>
      <c r="X1417" s="243"/>
      <c r="Y1417" s="243"/>
      <c r="Z1417" s="243"/>
      <c r="AA1417" s="243"/>
      <c r="AB1417" s="243"/>
      <c r="AC1417" s="243"/>
      <c r="AD1417" s="243"/>
      <c r="AE1417" s="355"/>
      <c r="AF1417" s="364"/>
      <c r="AG1417" s="364"/>
      <c r="AH1417" s="364"/>
      <c r="AI1417" s="364"/>
      <c r="AJ1417" s="364"/>
      <c r="AK1417" s="364"/>
      <c r="AL1417" s="364"/>
      <c r="AM1417" s="364"/>
      <c r="AN1417" s="364"/>
      <c r="AO1417" s="364"/>
      <c r="AP1417" s="364"/>
      <c r="AQ1417" s="364"/>
      <c r="AR1417" s="364"/>
      <c r="AS1417" s="258"/>
    </row>
    <row r="1418" spans="1:45" ht="28.5" hidden="1" customHeight="1" outlineLevel="1">
      <c r="A1418" s="456">
        <v>12</v>
      </c>
      <c r="B1418" s="371" t="s">
        <v>101</v>
      </c>
      <c r="C1418" s="243" t="s">
        <v>22</v>
      </c>
      <c r="D1418" s="247"/>
      <c r="E1418" s="247"/>
      <c r="F1418" s="247"/>
      <c r="G1418" s="247"/>
      <c r="H1418" s="247"/>
      <c r="I1418" s="247"/>
      <c r="J1418" s="247"/>
      <c r="K1418" s="247"/>
      <c r="L1418" s="247"/>
      <c r="M1418" s="247"/>
      <c r="N1418" s="247"/>
      <c r="O1418" s="247"/>
      <c r="P1418" s="247"/>
      <c r="Q1418" s="247">
        <v>12</v>
      </c>
      <c r="R1418" s="247"/>
      <c r="S1418" s="247"/>
      <c r="T1418" s="247"/>
      <c r="U1418" s="247"/>
      <c r="V1418" s="247"/>
      <c r="W1418" s="247"/>
      <c r="X1418" s="247"/>
      <c r="Y1418" s="247"/>
      <c r="Z1418" s="247"/>
      <c r="AA1418" s="247"/>
      <c r="AB1418" s="247"/>
      <c r="AC1418" s="247"/>
      <c r="AD1418" s="247"/>
      <c r="AE1418" s="353"/>
      <c r="AF1418" s="358"/>
      <c r="AG1418" s="358"/>
      <c r="AH1418" s="358"/>
      <c r="AI1418" s="358"/>
      <c r="AJ1418" s="358"/>
      <c r="AK1418" s="358"/>
      <c r="AL1418" s="358"/>
      <c r="AM1418" s="358"/>
      <c r="AN1418" s="358"/>
      <c r="AO1418" s="358"/>
      <c r="AP1418" s="358"/>
      <c r="AQ1418" s="358"/>
      <c r="AR1418" s="358"/>
      <c r="AS1418" s="248">
        <f>SUM(AE1418:AR1418)</f>
        <v>0</v>
      </c>
    </row>
    <row r="1419" spans="1:45" ht="15" hidden="1" customHeight="1" outlineLevel="1">
      <c r="A1419" s="456"/>
      <c r="B1419" s="246" t="s">
        <v>962</v>
      </c>
      <c r="C1419" s="243" t="s">
        <v>145</v>
      </c>
      <c r="D1419" s="247"/>
      <c r="E1419" s="247"/>
      <c r="F1419" s="247"/>
      <c r="G1419" s="247"/>
      <c r="H1419" s="247"/>
      <c r="I1419" s="247"/>
      <c r="J1419" s="247"/>
      <c r="K1419" s="247"/>
      <c r="L1419" s="247"/>
      <c r="M1419" s="247"/>
      <c r="N1419" s="247"/>
      <c r="O1419" s="247"/>
      <c r="P1419" s="247"/>
      <c r="Q1419" s="247">
        <f>Q1418</f>
        <v>12</v>
      </c>
      <c r="R1419" s="247"/>
      <c r="S1419" s="247"/>
      <c r="T1419" s="247"/>
      <c r="U1419" s="247"/>
      <c r="V1419" s="247"/>
      <c r="W1419" s="247"/>
      <c r="X1419" s="247"/>
      <c r="Y1419" s="247"/>
      <c r="Z1419" s="247"/>
      <c r="AA1419" s="247"/>
      <c r="AB1419" s="247"/>
      <c r="AC1419" s="247"/>
      <c r="AD1419" s="247"/>
      <c r="AE1419" s="354">
        <f>AE1418</f>
        <v>0</v>
      </c>
      <c r="AF1419" s="354">
        <f t="shared" ref="AF1419:AR1419" si="3575">AF1418</f>
        <v>0</v>
      </c>
      <c r="AG1419" s="354">
        <f t="shared" si="3575"/>
        <v>0</v>
      </c>
      <c r="AH1419" s="354">
        <f t="shared" si="3575"/>
        <v>0</v>
      </c>
      <c r="AI1419" s="354">
        <f t="shared" si="3575"/>
        <v>0</v>
      </c>
      <c r="AJ1419" s="354">
        <f t="shared" si="3575"/>
        <v>0</v>
      </c>
      <c r="AK1419" s="354">
        <f t="shared" si="3575"/>
        <v>0</v>
      </c>
      <c r="AL1419" s="354">
        <f t="shared" si="3575"/>
        <v>0</v>
      </c>
      <c r="AM1419" s="354">
        <f t="shared" si="3575"/>
        <v>0</v>
      </c>
      <c r="AN1419" s="354">
        <f t="shared" si="3575"/>
        <v>0</v>
      </c>
      <c r="AO1419" s="354">
        <f t="shared" si="3575"/>
        <v>0</v>
      </c>
      <c r="AP1419" s="354">
        <f t="shared" si="3575"/>
        <v>0</v>
      </c>
      <c r="AQ1419" s="354">
        <f t="shared" si="3575"/>
        <v>0</v>
      </c>
      <c r="AR1419" s="354">
        <f t="shared" si="3575"/>
        <v>0</v>
      </c>
      <c r="AS1419" s="249"/>
    </row>
    <row r="1420" spans="1:45" ht="15" hidden="1" customHeight="1" outlineLevel="1">
      <c r="A1420" s="456"/>
      <c r="B1420" s="266"/>
      <c r="C1420" s="257"/>
      <c r="D1420" s="243"/>
      <c r="E1420" s="243"/>
      <c r="F1420" s="243"/>
      <c r="G1420" s="243"/>
      <c r="H1420" s="243"/>
      <c r="I1420" s="243"/>
      <c r="J1420" s="243"/>
      <c r="K1420" s="243"/>
      <c r="L1420" s="243"/>
      <c r="M1420" s="243"/>
      <c r="N1420" s="243"/>
      <c r="O1420" s="243"/>
      <c r="P1420" s="243"/>
      <c r="Q1420" s="243"/>
      <c r="R1420" s="243"/>
      <c r="S1420" s="243"/>
      <c r="T1420" s="243"/>
      <c r="U1420" s="243"/>
      <c r="V1420" s="243"/>
      <c r="W1420" s="243"/>
      <c r="X1420" s="243"/>
      <c r="Y1420" s="243"/>
      <c r="Z1420" s="243"/>
      <c r="AA1420" s="243"/>
      <c r="AB1420" s="243"/>
      <c r="AC1420" s="243"/>
      <c r="AD1420" s="243"/>
      <c r="AE1420" s="365"/>
      <c r="AF1420" s="365"/>
      <c r="AG1420" s="355"/>
      <c r="AH1420" s="355"/>
      <c r="AI1420" s="355"/>
      <c r="AJ1420" s="355"/>
      <c r="AK1420" s="355"/>
      <c r="AL1420" s="355"/>
      <c r="AM1420" s="355"/>
      <c r="AN1420" s="355"/>
      <c r="AO1420" s="355"/>
      <c r="AP1420" s="355"/>
      <c r="AQ1420" s="355"/>
      <c r="AR1420" s="355"/>
      <c r="AS1420" s="258"/>
    </row>
    <row r="1421" spans="1:45" ht="15" hidden="1" customHeight="1" outlineLevel="1">
      <c r="A1421" s="456">
        <v>13</v>
      </c>
      <c r="B1421" s="371" t="s">
        <v>982</v>
      </c>
      <c r="C1421" s="243" t="s">
        <v>22</v>
      </c>
      <c r="D1421" s="247"/>
      <c r="E1421" s="247"/>
      <c r="F1421" s="247"/>
      <c r="G1421" s="247"/>
      <c r="H1421" s="247"/>
      <c r="I1421" s="247"/>
      <c r="J1421" s="247"/>
      <c r="K1421" s="247"/>
      <c r="L1421" s="247"/>
      <c r="M1421" s="247"/>
      <c r="N1421" s="247"/>
      <c r="O1421" s="247"/>
      <c r="P1421" s="247"/>
      <c r="Q1421" s="247">
        <v>12</v>
      </c>
      <c r="R1421" s="247"/>
      <c r="S1421" s="247"/>
      <c r="T1421" s="247"/>
      <c r="U1421" s="247"/>
      <c r="V1421" s="247"/>
      <c r="W1421" s="247"/>
      <c r="X1421" s="247"/>
      <c r="Y1421" s="247"/>
      <c r="Z1421" s="247"/>
      <c r="AA1421" s="247"/>
      <c r="AB1421" s="247"/>
      <c r="AC1421" s="247"/>
      <c r="AD1421" s="247"/>
      <c r="AE1421" s="353"/>
      <c r="AF1421" s="358"/>
      <c r="AG1421" s="358"/>
      <c r="AH1421" s="358"/>
      <c r="AI1421" s="358"/>
      <c r="AJ1421" s="358"/>
      <c r="AK1421" s="358"/>
      <c r="AL1421" s="358"/>
      <c r="AM1421" s="358"/>
      <c r="AN1421" s="358"/>
      <c r="AO1421" s="358"/>
      <c r="AP1421" s="358"/>
      <c r="AQ1421" s="358"/>
      <c r="AR1421" s="358"/>
      <c r="AS1421" s="248">
        <f>SUM(AE1421:AR1421)</f>
        <v>0</v>
      </c>
    </row>
    <row r="1422" spans="1:45" ht="15" hidden="1" customHeight="1" outlineLevel="1">
      <c r="A1422" s="456"/>
      <c r="B1422" s="246" t="s">
        <v>962</v>
      </c>
      <c r="C1422" s="243" t="s">
        <v>145</v>
      </c>
      <c r="D1422" s="247"/>
      <c r="E1422" s="247"/>
      <c r="F1422" s="247"/>
      <c r="G1422" s="247"/>
      <c r="H1422" s="247"/>
      <c r="I1422" s="247"/>
      <c r="J1422" s="247"/>
      <c r="K1422" s="247"/>
      <c r="L1422" s="247"/>
      <c r="M1422" s="247"/>
      <c r="N1422" s="247"/>
      <c r="O1422" s="247"/>
      <c r="P1422" s="247"/>
      <c r="Q1422" s="247">
        <f>Q1421</f>
        <v>12</v>
      </c>
      <c r="R1422" s="247"/>
      <c r="S1422" s="247"/>
      <c r="T1422" s="247"/>
      <c r="U1422" s="247"/>
      <c r="V1422" s="247"/>
      <c r="W1422" s="247"/>
      <c r="X1422" s="247"/>
      <c r="Y1422" s="247"/>
      <c r="Z1422" s="247"/>
      <c r="AA1422" s="247"/>
      <c r="AB1422" s="247"/>
      <c r="AC1422" s="247"/>
      <c r="AD1422" s="247"/>
      <c r="AE1422" s="354">
        <f>AE1421</f>
        <v>0</v>
      </c>
      <c r="AF1422" s="354">
        <f t="shared" ref="AF1422:AR1422" si="3576">AF1421</f>
        <v>0</v>
      </c>
      <c r="AG1422" s="354">
        <f t="shared" si="3576"/>
        <v>0</v>
      </c>
      <c r="AH1422" s="354">
        <f t="shared" si="3576"/>
        <v>0</v>
      </c>
      <c r="AI1422" s="354">
        <f t="shared" si="3576"/>
        <v>0</v>
      </c>
      <c r="AJ1422" s="354">
        <f t="shared" si="3576"/>
        <v>0</v>
      </c>
      <c r="AK1422" s="354">
        <f t="shared" si="3576"/>
        <v>0</v>
      </c>
      <c r="AL1422" s="354">
        <f t="shared" si="3576"/>
        <v>0</v>
      </c>
      <c r="AM1422" s="354">
        <f t="shared" si="3576"/>
        <v>0</v>
      </c>
      <c r="AN1422" s="354">
        <f t="shared" si="3576"/>
        <v>0</v>
      </c>
      <c r="AO1422" s="354">
        <f t="shared" si="3576"/>
        <v>0</v>
      </c>
      <c r="AP1422" s="354">
        <f t="shared" si="3576"/>
        <v>0</v>
      </c>
      <c r="AQ1422" s="354">
        <f t="shared" si="3576"/>
        <v>0</v>
      </c>
      <c r="AR1422" s="354">
        <f t="shared" si="3576"/>
        <v>0</v>
      </c>
      <c r="AS1422" s="258"/>
    </row>
    <row r="1423" spans="1:45" ht="15" hidden="1" customHeight="1" outlineLevel="1">
      <c r="A1423" s="456"/>
      <c r="B1423" s="266"/>
      <c r="C1423" s="257"/>
      <c r="D1423" s="243"/>
      <c r="E1423" s="243"/>
      <c r="F1423" s="243"/>
      <c r="G1423" s="243"/>
      <c r="H1423" s="243"/>
      <c r="I1423" s="243"/>
      <c r="J1423" s="243"/>
      <c r="K1423" s="243"/>
      <c r="L1423" s="243"/>
      <c r="M1423" s="243"/>
      <c r="N1423" s="243"/>
      <c r="O1423" s="243"/>
      <c r="P1423" s="243"/>
      <c r="Q1423" s="243"/>
      <c r="R1423" s="243"/>
      <c r="S1423" s="243"/>
      <c r="T1423" s="243"/>
      <c r="U1423" s="243"/>
      <c r="V1423" s="243"/>
      <c r="W1423" s="243"/>
      <c r="X1423" s="243"/>
      <c r="Y1423" s="243"/>
      <c r="Z1423" s="243"/>
      <c r="AA1423" s="243"/>
      <c r="AB1423" s="243"/>
      <c r="AC1423" s="243"/>
      <c r="AD1423" s="243"/>
      <c r="AE1423" s="355"/>
      <c r="AF1423" s="355"/>
      <c r="AG1423" s="355"/>
      <c r="AH1423" s="355"/>
      <c r="AI1423" s="355"/>
      <c r="AJ1423" s="355"/>
      <c r="AK1423" s="355"/>
      <c r="AL1423" s="355"/>
      <c r="AM1423" s="355"/>
      <c r="AN1423" s="355"/>
      <c r="AO1423" s="355"/>
      <c r="AP1423" s="355"/>
      <c r="AQ1423" s="355"/>
      <c r="AR1423" s="355"/>
      <c r="AS1423" s="258"/>
    </row>
    <row r="1424" spans="1:45" ht="15" hidden="1" customHeight="1" outlineLevel="1">
      <c r="A1424" s="456"/>
      <c r="B1424" s="240" t="s">
        <v>102</v>
      </c>
      <c r="C1424" s="241"/>
      <c r="D1424" s="242"/>
      <c r="E1424" s="242"/>
      <c r="F1424" s="242"/>
      <c r="G1424" s="242"/>
      <c r="H1424" s="242"/>
      <c r="I1424" s="242"/>
      <c r="J1424" s="242"/>
      <c r="K1424" s="242"/>
      <c r="L1424" s="242"/>
      <c r="M1424" s="242"/>
      <c r="N1424" s="242"/>
      <c r="O1424" s="242"/>
      <c r="P1424" s="242"/>
      <c r="Q1424" s="242"/>
      <c r="R1424" s="242"/>
      <c r="S1424" s="241"/>
      <c r="T1424" s="241"/>
      <c r="U1424" s="241"/>
      <c r="V1424" s="241"/>
      <c r="W1424" s="241"/>
      <c r="X1424" s="241"/>
      <c r="Y1424" s="241"/>
      <c r="Z1424" s="241"/>
      <c r="AA1424" s="241"/>
      <c r="AB1424" s="241"/>
      <c r="AC1424" s="241"/>
      <c r="AD1424" s="241"/>
      <c r="AE1424" s="357"/>
      <c r="AF1424" s="357"/>
      <c r="AG1424" s="357"/>
      <c r="AH1424" s="357"/>
      <c r="AI1424" s="357"/>
      <c r="AJ1424" s="357"/>
      <c r="AK1424" s="357"/>
      <c r="AL1424" s="357"/>
      <c r="AM1424" s="357"/>
      <c r="AN1424" s="357"/>
      <c r="AO1424" s="357"/>
      <c r="AP1424" s="357"/>
      <c r="AQ1424" s="357"/>
      <c r="AR1424" s="357"/>
      <c r="AS1424" s="244"/>
    </row>
    <row r="1425" spans="1:46" ht="15" hidden="1" customHeight="1" outlineLevel="1">
      <c r="A1425" s="456">
        <v>14</v>
      </c>
      <c r="B1425" s="266" t="s">
        <v>103</v>
      </c>
      <c r="C1425" s="243" t="s">
        <v>22</v>
      </c>
      <c r="D1425" s="247"/>
      <c r="E1425" s="247"/>
      <c r="F1425" s="247"/>
      <c r="G1425" s="247"/>
      <c r="H1425" s="247"/>
      <c r="I1425" s="247"/>
      <c r="J1425" s="247"/>
      <c r="K1425" s="247"/>
      <c r="L1425" s="247"/>
      <c r="M1425" s="247"/>
      <c r="N1425" s="247"/>
      <c r="O1425" s="247"/>
      <c r="P1425" s="247"/>
      <c r="Q1425" s="247">
        <v>12</v>
      </c>
      <c r="R1425" s="247"/>
      <c r="S1425" s="247"/>
      <c r="T1425" s="247"/>
      <c r="U1425" s="247"/>
      <c r="V1425" s="247"/>
      <c r="W1425" s="247"/>
      <c r="X1425" s="247"/>
      <c r="Y1425" s="247"/>
      <c r="Z1425" s="247"/>
      <c r="AA1425" s="247"/>
      <c r="AB1425" s="247"/>
      <c r="AC1425" s="247"/>
      <c r="AD1425" s="247"/>
      <c r="AE1425" s="353"/>
      <c r="AF1425" s="353"/>
      <c r="AG1425" s="353"/>
      <c r="AH1425" s="353"/>
      <c r="AI1425" s="353"/>
      <c r="AJ1425" s="353"/>
      <c r="AK1425" s="353"/>
      <c r="AL1425" s="353"/>
      <c r="AM1425" s="353"/>
      <c r="AN1425" s="353"/>
      <c r="AO1425" s="353"/>
      <c r="AP1425" s="353"/>
      <c r="AQ1425" s="353"/>
      <c r="AR1425" s="353"/>
      <c r="AS1425" s="248">
        <f>SUM(AE1425:AR1425)</f>
        <v>0</v>
      </c>
    </row>
    <row r="1426" spans="1:46" ht="15" hidden="1" customHeight="1" outlineLevel="1">
      <c r="A1426" s="456"/>
      <c r="B1426" s="246" t="s">
        <v>962</v>
      </c>
      <c r="C1426" s="243" t="s">
        <v>145</v>
      </c>
      <c r="D1426" s="247"/>
      <c r="E1426" s="247"/>
      <c r="F1426" s="247"/>
      <c r="G1426" s="247"/>
      <c r="H1426" s="247"/>
      <c r="I1426" s="247"/>
      <c r="J1426" s="247"/>
      <c r="K1426" s="247"/>
      <c r="L1426" s="247"/>
      <c r="M1426" s="247"/>
      <c r="N1426" s="247"/>
      <c r="O1426" s="247"/>
      <c r="P1426" s="247"/>
      <c r="Q1426" s="247">
        <f>Q1425</f>
        <v>12</v>
      </c>
      <c r="R1426" s="247"/>
      <c r="S1426" s="247"/>
      <c r="T1426" s="247"/>
      <c r="U1426" s="247"/>
      <c r="V1426" s="247"/>
      <c r="W1426" s="247"/>
      <c r="X1426" s="247"/>
      <c r="Y1426" s="247"/>
      <c r="Z1426" s="247"/>
      <c r="AA1426" s="247"/>
      <c r="AB1426" s="247"/>
      <c r="AC1426" s="247"/>
      <c r="AD1426" s="247"/>
      <c r="AE1426" s="354">
        <f>AE1425</f>
        <v>0</v>
      </c>
      <c r="AF1426" s="354">
        <f t="shared" ref="AF1426:AR1426" si="3577">AF1425</f>
        <v>0</v>
      </c>
      <c r="AG1426" s="354">
        <f t="shared" si="3577"/>
        <v>0</v>
      </c>
      <c r="AH1426" s="354">
        <f t="shared" si="3577"/>
        <v>0</v>
      </c>
      <c r="AI1426" s="354">
        <f t="shared" si="3577"/>
        <v>0</v>
      </c>
      <c r="AJ1426" s="354">
        <f t="shared" si="3577"/>
        <v>0</v>
      </c>
      <c r="AK1426" s="354">
        <f t="shared" si="3577"/>
        <v>0</v>
      </c>
      <c r="AL1426" s="354">
        <f t="shared" si="3577"/>
        <v>0</v>
      </c>
      <c r="AM1426" s="354">
        <f t="shared" si="3577"/>
        <v>0</v>
      </c>
      <c r="AN1426" s="354">
        <f t="shared" si="3577"/>
        <v>0</v>
      </c>
      <c r="AO1426" s="354">
        <f t="shared" si="3577"/>
        <v>0</v>
      </c>
      <c r="AP1426" s="354">
        <f t="shared" si="3577"/>
        <v>0</v>
      </c>
      <c r="AQ1426" s="354">
        <f t="shared" si="3577"/>
        <v>0</v>
      </c>
      <c r="AR1426" s="354">
        <f t="shared" si="3577"/>
        <v>0</v>
      </c>
      <c r="AS1426" s="249"/>
    </row>
    <row r="1427" spans="1:46" ht="15" hidden="1" customHeight="1" outlineLevel="1">
      <c r="A1427" s="456"/>
      <c r="B1427" s="266"/>
      <c r="C1427" s="257"/>
      <c r="D1427" s="243"/>
      <c r="E1427" s="243"/>
      <c r="F1427" s="243"/>
      <c r="G1427" s="243"/>
      <c r="H1427" s="243"/>
      <c r="I1427" s="243"/>
      <c r="J1427" s="243"/>
      <c r="K1427" s="243"/>
      <c r="L1427" s="243"/>
      <c r="M1427" s="243"/>
      <c r="N1427" s="243"/>
      <c r="O1427" s="243"/>
      <c r="P1427" s="243"/>
      <c r="Q1427" s="406"/>
      <c r="R1427" s="243"/>
      <c r="S1427" s="243"/>
      <c r="T1427" s="243"/>
      <c r="U1427" s="243"/>
      <c r="V1427" s="243"/>
      <c r="W1427" s="243"/>
      <c r="X1427" s="243"/>
      <c r="Y1427" s="243"/>
      <c r="Z1427" s="243"/>
      <c r="AA1427" s="243"/>
      <c r="AB1427" s="243"/>
      <c r="AC1427" s="243"/>
      <c r="AD1427" s="243"/>
      <c r="AE1427" s="355"/>
      <c r="AF1427" s="355"/>
      <c r="AG1427" s="355"/>
      <c r="AH1427" s="355"/>
      <c r="AI1427" s="355"/>
      <c r="AJ1427" s="355"/>
      <c r="AK1427" s="355"/>
      <c r="AL1427" s="355"/>
      <c r="AM1427" s="355"/>
      <c r="AN1427" s="355"/>
      <c r="AO1427" s="355"/>
      <c r="AP1427" s="355"/>
      <c r="AQ1427" s="355"/>
      <c r="AR1427" s="355"/>
      <c r="AS1427" s="253"/>
      <c r="AT1427" s="535"/>
    </row>
    <row r="1428" spans="1:46" s="235" customFormat="1" ht="15.75" hidden="1" outlineLevel="1">
      <c r="A1428" s="456"/>
      <c r="B1428" s="240" t="s">
        <v>451</v>
      </c>
      <c r="C1428" s="243"/>
      <c r="D1428" s="243"/>
      <c r="E1428" s="243"/>
      <c r="F1428" s="243"/>
      <c r="G1428" s="243"/>
      <c r="H1428" s="243"/>
      <c r="I1428" s="243"/>
      <c r="J1428" s="243"/>
      <c r="K1428" s="243"/>
      <c r="L1428" s="243"/>
      <c r="M1428" s="243"/>
      <c r="N1428" s="243"/>
      <c r="O1428" s="243"/>
      <c r="P1428" s="243"/>
      <c r="Q1428" s="243"/>
      <c r="R1428" s="243"/>
      <c r="S1428" s="243"/>
      <c r="T1428" s="243"/>
      <c r="U1428" s="243"/>
      <c r="V1428" s="243"/>
      <c r="W1428" s="243"/>
      <c r="X1428" s="243"/>
      <c r="Y1428" s="243"/>
      <c r="Z1428" s="243"/>
      <c r="AA1428" s="243"/>
      <c r="AB1428" s="243"/>
      <c r="AC1428" s="243"/>
      <c r="AD1428" s="243"/>
      <c r="AE1428" s="355"/>
      <c r="AF1428" s="355"/>
      <c r="AG1428" s="355"/>
      <c r="AH1428" s="355"/>
      <c r="AI1428" s="355"/>
      <c r="AJ1428" s="355"/>
      <c r="AK1428" s="359"/>
      <c r="AL1428" s="359"/>
      <c r="AM1428" s="359"/>
      <c r="AN1428" s="359"/>
      <c r="AO1428" s="359"/>
      <c r="AP1428" s="359"/>
      <c r="AQ1428" s="359"/>
      <c r="AR1428" s="359"/>
      <c r="AS1428" s="445"/>
      <c r="AT1428" s="536"/>
    </row>
    <row r="1429" spans="1:46" hidden="1" outlineLevel="1">
      <c r="A1429" s="456">
        <v>15</v>
      </c>
      <c r="B1429" s="246" t="s">
        <v>456</v>
      </c>
      <c r="C1429" s="243" t="s">
        <v>22</v>
      </c>
      <c r="D1429" s="247"/>
      <c r="E1429" s="247"/>
      <c r="F1429" s="247"/>
      <c r="G1429" s="247"/>
      <c r="H1429" s="247"/>
      <c r="I1429" s="247"/>
      <c r="J1429" s="247"/>
      <c r="K1429" s="247"/>
      <c r="L1429" s="247"/>
      <c r="M1429" s="247"/>
      <c r="N1429" s="247"/>
      <c r="O1429" s="247"/>
      <c r="P1429" s="247"/>
      <c r="Q1429" s="247">
        <v>0</v>
      </c>
      <c r="R1429" s="247"/>
      <c r="S1429" s="247"/>
      <c r="T1429" s="247"/>
      <c r="U1429" s="247"/>
      <c r="V1429" s="247"/>
      <c r="W1429" s="247"/>
      <c r="X1429" s="247"/>
      <c r="Y1429" s="247"/>
      <c r="Z1429" s="247"/>
      <c r="AA1429" s="247"/>
      <c r="AB1429" s="247"/>
      <c r="AC1429" s="247"/>
      <c r="AD1429" s="247"/>
      <c r="AE1429" s="353"/>
      <c r="AF1429" s="353"/>
      <c r="AG1429" s="353"/>
      <c r="AH1429" s="353"/>
      <c r="AI1429" s="353"/>
      <c r="AJ1429" s="353"/>
      <c r="AK1429" s="353"/>
      <c r="AL1429" s="353"/>
      <c r="AM1429" s="353"/>
      <c r="AN1429" s="353"/>
      <c r="AO1429" s="353"/>
      <c r="AP1429" s="353"/>
      <c r="AQ1429" s="353"/>
      <c r="AR1429" s="353"/>
      <c r="AS1429" s="537">
        <f>SUM(AE1429:AR1429)</f>
        <v>0</v>
      </c>
      <c r="AT1429" s="535"/>
    </row>
    <row r="1430" spans="1:46" hidden="1" outlineLevel="1">
      <c r="A1430" s="456"/>
      <c r="B1430" s="246" t="s">
        <v>962</v>
      </c>
      <c r="C1430" s="243" t="s">
        <v>145</v>
      </c>
      <c r="D1430" s="247"/>
      <c r="E1430" s="247"/>
      <c r="F1430" s="247"/>
      <c r="G1430" s="247"/>
      <c r="H1430" s="247"/>
      <c r="I1430" s="247"/>
      <c r="J1430" s="247"/>
      <c r="K1430" s="247"/>
      <c r="L1430" s="247"/>
      <c r="M1430" s="247"/>
      <c r="N1430" s="247"/>
      <c r="O1430" s="247"/>
      <c r="P1430" s="247"/>
      <c r="Q1430" s="247">
        <f>Q1429</f>
        <v>0</v>
      </c>
      <c r="R1430" s="247"/>
      <c r="S1430" s="247"/>
      <c r="T1430" s="247"/>
      <c r="U1430" s="247"/>
      <c r="V1430" s="247"/>
      <c r="W1430" s="247"/>
      <c r="X1430" s="247"/>
      <c r="Y1430" s="247"/>
      <c r="Z1430" s="247"/>
      <c r="AA1430" s="247"/>
      <c r="AB1430" s="247"/>
      <c r="AC1430" s="247"/>
      <c r="AD1430" s="247"/>
      <c r="AE1430" s="354">
        <f>AE1429</f>
        <v>0</v>
      </c>
      <c r="AF1430" s="354">
        <f>AF1429</f>
        <v>0</v>
      </c>
      <c r="AG1430" s="354">
        <f t="shared" ref="AG1430:AI1430" si="3578">AG1429</f>
        <v>0</v>
      </c>
      <c r="AH1430" s="354">
        <f t="shared" si="3578"/>
        <v>0</v>
      </c>
      <c r="AI1430" s="354">
        <f t="shared" si="3578"/>
        <v>0</v>
      </c>
      <c r="AJ1430" s="354">
        <f>AJ1429</f>
        <v>0</v>
      </c>
      <c r="AK1430" s="354">
        <f t="shared" ref="AK1430:AR1430" si="3579">AK1429</f>
        <v>0</v>
      </c>
      <c r="AL1430" s="354">
        <f t="shared" si="3579"/>
        <v>0</v>
      </c>
      <c r="AM1430" s="354">
        <f t="shared" si="3579"/>
        <v>0</v>
      </c>
      <c r="AN1430" s="354">
        <f t="shared" si="3579"/>
        <v>0</v>
      </c>
      <c r="AO1430" s="354">
        <f t="shared" si="3579"/>
        <v>0</v>
      </c>
      <c r="AP1430" s="354">
        <f t="shared" si="3579"/>
        <v>0</v>
      </c>
      <c r="AQ1430" s="354">
        <f t="shared" si="3579"/>
        <v>0</v>
      </c>
      <c r="AR1430" s="354">
        <f t="shared" si="3579"/>
        <v>0</v>
      </c>
      <c r="AS1430" s="249"/>
    </row>
    <row r="1431" spans="1:46" hidden="1" outlineLevel="1">
      <c r="A1431" s="456"/>
      <c r="B1431" s="266"/>
      <c r="C1431" s="257"/>
      <c r="D1431" s="243"/>
      <c r="E1431" s="243"/>
      <c r="F1431" s="243"/>
      <c r="G1431" s="243"/>
      <c r="H1431" s="243"/>
      <c r="I1431" s="243"/>
      <c r="J1431" s="243"/>
      <c r="K1431" s="243"/>
      <c r="L1431" s="243"/>
      <c r="M1431" s="243"/>
      <c r="N1431" s="243"/>
      <c r="O1431" s="243"/>
      <c r="P1431" s="243"/>
      <c r="Q1431" s="243"/>
      <c r="R1431" s="243"/>
      <c r="S1431" s="243"/>
      <c r="T1431" s="243"/>
      <c r="U1431" s="243"/>
      <c r="V1431" s="243"/>
      <c r="W1431" s="243"/>
      <c r="X1431" s="243"/>
      <c r="Y1431" s="243"/>
      <c r="Z1431" s="243"/>
      <c r="AA1431" s="243"/>
      <c r="AB1431" s="243"/>
      <c r="AC1431" s="243"/>
      <c r="AD1431" s="243"/>
      <c r="AE1431" s="355"/>
      <c r="AF1431" s="355"/>
      <c r="AG1431" s="355"/>
      <c r="AH1431" s="355"/>
      <c r="AI1431" s="355"/>
      <c r="AJ1431" s="355"/>
      <c r="AK1431" s="355"/>
      <c r="AL1431" s="355"/>
      <c r="AM1431" s="355"/>
      <c r="AN1431" s="355"/>
      <c r="AO1431" s="355"/>
      <c r="AP1431" s="355"/>
      <c r="AQ1431" s="355"/>
      <c r="AR1431" s="355"/>
      <c r="AS1431" s="258"/>
    </row>
    <row r="1432" spans="1:46" s="235" customFormat="1" hidden="1" outlineLevel="1">
      <c r="A1432" s="456">
        <v>16</v>
      </c>
      <c r="B1432" s="275" t="s">
        <v>452</v>
      </c>
      <c r="C1432" s="243" t="s">
        <v>22</v>
      </c>
      <c r="D1432" s="247"/>
      <c r="E1432" s="247"/>
      <c r="F1432" s="247"/>
      <c r="G1432" s="247"/>
      <c r="H1432" s="247"/>
      <c r="I1432" s="247"/>
      <c r="J1432" s="247"/>
      <c r="K1432" s="247"/>
      <c r="L1432" s="247"/>
      <c r="M1432" s="247"/>
      <c r="N1432" s="247"/>
      <c r="O1432" s="247"/>
      <c r="P1432" s="247"/>
      <c r="Q1432" s="247">
        <v>0</v>
      </c>
      <c r="R1432" s="247"/>
      <c r="S1432" s="247"/>
      <c r="T1432" s="247"/>
      <c r="U1432" s="247"/>
      <c r="V1432" s="247"/>
      <c r="W1432" s="247"/>
      <c r="X1432" s="247"/>
      <c r="Y1432" s="247"/>
      <c r="Z1432" s="247"/>
      <c r="AA1432" s="247"/>
      <c r="AB1432" s="247"/>
      <c r="AC1432" s="247"/>
      <c r="AD1432" s="247"/>
      <c r="AE1432" s="353"/>
      <c r="AF1432" s="353"/>
      <c r="AG1432" s="353"/>
      <c r="AH1432" s="353"/>
      <c r="AI1432" s="353"/>
      <c r="AJ1432" s="353"/>
      <c r="AK1432" s="353"/>
      <c r="AL1432" s="353"/>
      <c r="AM1432" s="353"/>
      <c r="AN1432" s="353"/>
      <c r="AO1432" s="353"/>
      <c r="AP1432" s="353"/>
      <c r="AQ1432" s="353"/>
      <c r="AR1432" s="353"/>
      <c r="AS1432" s="248">
        <f>SUM(AE1432:AR1432)</f>
        <v>0</v>
      </c>
    </row>
    <row r="1433" spans="1:46" s="235" customFormat="1" hidden="1" outlineLevel="1">
      <c r="A1433" s="456"/>
      <c r="B1433" s="246" t="s">
        <v>962</v>
      </c>
      <c r="C1433" s="243" t="s">
        <v>145</v>
      </c>
      <c r="D1433" s="247"/>
      <c r="E1433" s="247"/>
      <c r="F1433" s="247"/>
      <c r="G1433" s="247"/>
      <c r="H1433" s="247"/>
      <c r="I1433" s="247"/>
      <c r="J1433" s="247"/>
      <c r="K1433" s="247"/>
      <c r="L1433" s="247"/>
      <c r="M1433" s="247"/>
      <c r="N1433" s="247"/>
      <c r="O1433" s="247"/>
      <c r="P1433" s="247"/>
      <c r="Q1433" s="247">
        <f>Q1432</f>
        <v>0</v>
      </c>
      <c r="R1433" s="247"/>
      <c r="S1433" s="247"/>
      <c r="T1433" s="247"/>
      <c r="U1433" s="247"/>
      <c r="V1433" s="247"/>
      <c r="W1433" s="247"/>
      <c r="X1433" s="247"/>
      <c r="Y1433" s="247"/>
      <c r="Z1433" s="247"/>
      <c r="AA1433" s="247"/>
      <c r="AB1433" s="247"/>
      <c r="AC1433" s="247"/>
      <c r="AD1433" s="247"/>
      <c r="AE1433" s="354">
        <f>AE1432</f>
        <v>0</v>
      </c>
      <c r="AF1433" s="354">
        <f t="shared" ref="AF1433:AQ1433" si="3580">AF1432</f>
        <v>0</v>
      </c>
      <c r="AG1433" s="354">
        <f t="shared" si="3580"/>
        <v>0</v>
      </c>
      <c r="AH1433" s="354">
        <f t="shared" si="3580"/>
        <v>0</v>
      </c>
      <c r="AI1433" s="354">
        <f t="shared" si="3580"/>
        <v>0</v>
      </c>
      <c r="AJ1433" s="354">
        <f t="shared" si="3580"/>
        <v>0</v>
      </c>
      <c r="AK1433" s="354">
        <f t="shared" si="3580"/>
        <v>0</v>
      </c>
      <c r="AL1433" s="354">
        <f t="shared" si="3580"/>
        <v>0</v>
      </c>
      <c r="AM1433" s="354">
        <f t="shared" si="3580"/>
        <v>0</v>
      </c>
      <c r="AN1433" s="354">
        <f t="shared" si="3580"/>
        <v>0</v>
      </c>
      <c r="AO1433" s="354">
        <f t="shared" si="3580"/>
        <v>0</v>
      </c>
      <c r="AP1433" s="354">
        <f t="shared" si="3580"/>
        <v>0</v>
      </c>
      <c r="AQ1433" s="354">
        <f t="shared" si="3580"/>
        <v>0</v>
      </c>
      <c r="AR1433" s="354">
        <f>AR1432</f>
        <v>0</v>
      </c>
      <c r="AS1433" s="249"/>
    </row>
    <row r="1434" spans="1:46" s="235" customFormat="1" hidden="1" outlineLevel="1">
      <c r="A1434" s="456"/>
      <c r="B1434" s="275"/>
      <c r="C1434" s="243"/>
      <c r="D1434" s="243"/>
      <c r="E1434" s="243"/>
      <c r="F1434" s="243"/>
      <c r="G1434" s="243"/>
      <c r="H1434" s="243"/>
      <c r="I1434" s="243"/>
      <c r="J1434" s="243"/>
      <c r="K1434" s="243"/>
      <c r="L1434" s="243"/>
      <c r="M1434" s="243"/>
      <c r="N1434" s="243"/>
      <c r="O1434" s="243"/>
      <c r="P1434" s="243"/>
      <c r="Q1434" s="243"/>
      <c r="R1434" s="243"/>
      <c r="S1434" s="243"/>
      <c r="T1434" s="243"/>
      <c r="U1434" s="243"/>
      <c r="V1434" s="243"/>
      <c r="W1434" s="243"/>
      <c r="X1434" s="243"/>
      <c r="Y1434" s="243"/>
      <c r="Z1434" s="243"/>
      <c r="AA1434" s="243"/>
      <c r="AB1434" s="243"/>
      <c r="AC1434" s="243"/>
      <c r="AD1434" s="243"/>
      <c r="AE1434" s="355"/>
      <c r="AF1434" s="355"/>
      <c r="AG1434" s="355"/>
      <c r="AH1434" s="355"/>
      <c r="AI1434" s="355"/>
      <c r="AJ1434" s="355"/>
      <c r="AK1434" s="359"/>
      <c r="AL1434" s="359"/>
      <c r="AM1434" s="359"/>
      <c r="AN1434" s="359"/>
      <c r="AO1434" s="359"/>
      <c r="AP1434" s="359"/>
      <c r="AQ1434" s="359"/>
      <c r="AR1434" s="359"/>
      <c r="AS1434" s="264"/>
    </row>
    <row r="1435" spans="1:46" ht="15.75" hidden="1" outlineLevel="1">
      <c r="A1435" s="456"/>
      <c r="B1435" s="447" t="s">
        <v>457</v>
      </c>
      <c r="C1435" s="271"/>
      <c r="D1435" s="242"/>
      <c r="E1435" s="241"/>
      <c r="F1435" s="241"/>
      <c r="G1435" s="241"/>
      <c r="H1435" s="241"/>
      <c r="I1435" s="241"/>
      <c r="J1435" s="241"/>
      <c r="K1435" s="241"/>
      <c r="L1435" s="241"/>
      <c r="M1435" s="241"/>
      <c r="N1435" s="241"/>
      <c r="O1435" s="241"/>
      <c r="P1435" s="241"/>
      <c r="Q1435" s="242"/>
      <c r="R1435" s="241"/>
      <c r="S1435" s="241"/>
      <c r="T1435" s="241"/>
      <c r="U1435" s="241"/>
      <c r="V1435" s="241"/>
      <c r="W1435" s="241"/>
      <c r="X1435" s="241"/>
      <c r="Y1435" s="241"/>
      <c r="Z1435" s="241"/>
      <c r="AA1435" s="241"/>
      <c r="AB1435" s="241"/>
      <c r="AC1435" s="241"/>
      <c r="AD1435" s="241"/>
      <c r="AE1435" s="357"/>
      <c r="AF1435" s="357"/>
      <c r="AG1435" s="357"/>
      <c r="AH1435" s="357"/>
      <c r="AI1435" s="357"/>
      <c r="AJ1435" s="357"/>
      <c r="AK1435" s="357"/>
      <c r="AL1435" s="357"/>
      <c r="AM1435" s="357"/>
      <c r="AN1435" s="357"/>
      <c r="AO1435" s="357"/>
      <c r="AP1435" s="357"/>
      <c r="AQ1435" s="357"/>
      <c r="AR1435" s="357"/>
      <c r="AS1435" s="244"/>
    </row>
    <row r="1436" spans="1:46" hidden="1" outlineLevel="1">
      <c r="A1436" s="456">
        <v>17</v>
      </c>
      <c r="B1436" s="371" t="s">
        <v>107</v>
      </c>
      <c r="C1436" s="243" t="s">
        <v>22</v>
      </c>
      <c r="D1436" s="247"/>
      <c r="E1436" s="247"/>
      <c r="F1436" s="247"/>
      <c r="G1436" s="247"/>
      <c r="H1436" s="247"/>
      <c r="I1436" s="247"/>
      <c r="J1436" s="247"/>
      <c r="K1436" s="247"/>
      <c r="L1436" s="247"/>
      <c r="M1436" s="247"/>
      <c r="N1436" s="247"/>
      <c r="O1436" s="247"/>
      <c r="P1436" s="247"/>
      <c r="Q1436" s="247">
        <v>12</v>
      </c>
      <c r="R1436" s="247"/>
      <c r="S1436" s="247"/>
      <c r="T1436" s="247"/>
      <c r="U1436" s="247"/>
      <c r="V1436" s="247"/>
      <c r="W1436" s="247"/>
      <c r="X1436" s="247"/>
      <c r="Y1436" s="247"/>
      <c r="Z1436" s="247"/>
      <c r="AA1436" s="247"/>
      <c r="AB1436" s="247"/>
      <c r="AC1436" s="247"/>
      <c r="AD1436" s="247"/>
      <c r="AE1436" s="369"/>
      <c r="AF1436" s="353"/>
      <c r="AG1436" s="353"/>
      <c r="AH1436" s="353"/>
      <c r="AI1436" s="353"/>
      <c r="AJ1436" s="353"/>
      <c r="AK1436" s="353"/>
      <c r="AL1436" s="358"/>
      <c r="AM1436" s="358"/>
      <c r="AN1436" s="358"/>
      <c r="AO1436" s="358"/>
      <c r="AP1436" s="358"/>
      <c r="AQ1436" s="358"/>
      <c r="AR1436" s="358"/>
      <c r="AS1436" s="248">
        <f>SUM(AE1436:AR1436)</f>
        <v>0</v>
      </c>
    </row>
    <row r="1437" spans="1:46" hidden="1" outlineLevel="1">
      <c r="A1437" s="456"/>
      <c r="B1437" s="246" t="s">
        <v>962</v>
      </c>
      <c r="C1437" s="243" t="s">
        <v>145</v>
      </c>
      <c r="D1437" s="247"/>
      <c r="E1437" s="247"/>
      <c r="F1437" s="247"/>
      <c r="G1437" s="247"/>
      <c r="H1437" s="247"/>
      <c r="I1437" s="247"/>
      <c r="J1437" s="247"/>
      <c r="K1437" s="247"/>
      <c r="L1437" s="247"/>
      <c r="M1437" s="247"/>
      <c r="N1437" s="247"/>
      <c r="O1437" s="247"/>
      <c r="P1437" s="247"/>
      <c r="Q1437" s="247">
        <f>Q1436</f>
        <v>12</v>
      </c>
      <c r="R1437" s="247"/>
      <c r="S1437" s="247"/>
      <c r="T1437" s="247"/>
      <c r="U1437" s="247"/>
      <c r="V1437" s="247"/>
      <c r="W1437" s="247"/>
      <c r="X1437" s="247"/>
      <c r="Y1437" s="247"/>
      <c r="Z1437" s="247"/>
      <c r="AA1437" s="247"/>
      <c r="AB1437" s="247"/>
      <c r="AC1437" s="247"/>
      <c r="AD1437" s="247"/>
      <c r="AE1437" s="354">
        <f>AE1436</f>
        <v>0</v>
      </c>
      <c r="AF1437" s="354">
        <f t="shared" ref="AF1437:AR1437" si="3581">AF1436</f>
        <v>0</v>
      </c>
      <c r="AG1437" s="354">
        <f t="shared" si="3581"/>
        <v>0</v>
      </c>
      <c r="AH1437" s="354">
        <f t="shared" si="3581"/>
        <v>0</v>
      </c>
      <c r="AI1437" s="354">
        <f t="shared" si="3581"/>
        <v>0</v>
      </c>
      <c r="AJ1437" s="354">
        <f t="shared" si="3581"/>
        <v>0</v>
      </c>
      <c r="AK1437" s="354">
        <f t="shared" si="3581"/>
        <v>0</v>
      </c>
      <c r="AL1437" s="354">
        <f t="shared" si="3581"/>
        <v>0</v>
      </c>
      <c r="AM1437" s="354">
        <f t="shared" si="3581"/>
        <v>0</v>
      </c>
      <c r="AN1437" s="354">
        <f t="shared" si="3581"/>
        <v>0</v>
      </c>
      <c r="AO1437" s="354">
        <f t="shared" si="3581"/>
        <v>0</v>
      </c>
      <c r="AP1437" s="354">
        <f t="shared" si="3581"/>
        <v>0</v>
      </c>
      <c r="AQ1437" s="354">
        <f t="shared" si="3581"/>
        <v>0</v>
      </c>
      <c r="AR1437" s="354">
        <f t="shared" si="3581"/>
        <v>0</v>
      </c>
      <c r="AS1437" s="258"/>
    </row>
    <row r="1438" spans="1:46" hidden="1" outlineLevel="1">
      <c r="A1438" s="456"/>
      <c r="B1438" s="246"/>
      <c r="C1438" s="243"/>
      <c r="D1438" s="243"/>
      <c r="E1438" s="243"/>
      <c r="F1438" s="243"/>
      <c r="G1438" s="243"/>
      <c r="H1438" s="243"/>
      <c r="I1438" s="243"/>
      <c r="J1438" s="243"/>
      <c r="K1438" s="243"/>
      <c r="L1438" s="243"/>
      <c r="M1438" s="243"/>
      <c r="N1438" s="243"/>
      <c r="O1438" s="243"/>
      <c r="P1438" s="243"/>
      <c r="Q1438" s="243"/>
      <c r="R1438" s="243"/>
      <c r="S1438" s="243"/>
      <c r="T1438" s="243"/>
      <c r="U1438" s="243"/>
      <c r="V1438" s="243"/>
      <c r="W1438" s="243"/>
      <c r="X1438" s="243"/>
      <c r="Y1438" s="243"/>
      <c r="Z1438" s="243"/>
      <c r="AA1438" s="243"/>
      <c r="AB1438" s="243"/>
      <c r="AC1438" s="243"/>
      <c r="AD1438" s="243"/>
      <c r="AE1438" s="365"/>
      <c r="AF1438" s="368"/>
      <c r="AG1438" s="368"/>
      <c r="AH1438" s="368"/>
      <c r="AI1438" s="368"/>
      <c r="AJ1438" s="368"/>
      <c r="AK1438" s="368"/>
      <c r="AL1438" s="368"/>
      <c r="AM1438" s="368"/>
      <c r="AN1438" s="368"/>
      <c r="AO1438" s="368"/>
      <c r="AP1438" s="368"/>
      <c r="AQ1438" s="368"/>
      <c r="AR1438" s="368"/>
      <c r="AS1438" s="258"/>
    </row>
    <row r="1439" spans="1:46" hidden="1" outlineLevel="1">
      <c r="A1439" s="456">
        <v>18</v>
      </c>
      <c r="B1439" s="371" t="s">
        <v>104</v>
      </c>
      <c r="C1439" s="243" t="s">
        <v>22</v>
      </c>
      <c r="D1439" s="247"/>
      <c r="E1439" s="247"/>
      <c r="F1439" s="247"/>
      <c r="G1439" s="247"/>
      <c r="H1439" s="247"/>
      <c r="I1439" s="247"/>
      <c r="J1439" s="247"/>
      <c r="K1439" s="247"/>
      <c r="L1439" s="247"/>
      <c r="M1439" s="247"/>
      <c r="N1439" s="247"/>
      <c r="O1439" s="247"/>
      <c r="P1439" s="247"/>
      <c r="Q1439" s="247">
        <v>12</v>
      </c>
      <c r="R1439" s="247"/>
      <c r="S1439" s="247"/>
      <c r="T1439" s="247"/>
      <c r="U1439" s="247"/>
      <c r="V1439" s="247"/>
      <c r="W1439" s="247"/>
      <c r="X1439" s="247"/>
      <c r="Y1439" s="247"/>
      <c r="Z1439" s="247"/>
      <c r="AA1439" s="247"/>
      <c r="AB1439" s="247"/>
      <c r="AC1439" s="247"/>
      <c r="AD1439" s="247"/>
      <c r="AE1439" s="369"/>
      <c r="AF1439" s="353"/>
      <c r="AG1439" s="353"/>
      <c r="AH1439" s="353"/>
      <c r="AI1439" s="353"/>
      <c r="AJ1439" s="353"/>
      <c r="AK1439" s="353"/>
      <c r="AL1439" s="358"/>
      <c r="AM1439" s="358"/>
      <c r="AN1439" s="358"/>
      <c r="AO1439" s="358"/>
      <c r="AP1439" s="358"/>
      <c r="AQ1439" s="358"/>
      <c r="AR1439" s="358"/>
      <c r="AS1439" s="248">
        <f>SUM(AE1439:AR1439)</f>
        <v>0</v>
      </c>
    </row>
    <row r="1440" spans="1:46" hidden="1" outlineLevel="1">
      <c r="A1440" s="456"/>
      <c r="B1440" s="246" t="s">
        <v>962</v>
      </c>
      <c r="C1440" s="243" t="s">
        <v>145</v>
      </c>
      <c r="D1440" s="247"/>
      <c r="E1440" s="247"/>
      <c r="F1440" s="247"/>
      <c r="G1440" s="247"/>
      <c r="H1440" s="247"/>
      <c r="I1440" s="247"/>
      <c r="J1440" s="247"/>
      <c r="K1440" s="247"/>
      <c r="L1440" s="247"/>
      <c r="M1440" s="247"/>
      <c r="N1440" s="247"/>
      <c r="O1440" s="247"/>
      <c r="P1440" s="247"/>
      <c r="Q1440" s="247">
        <f>Q1439</f>
        <v>12</v>
      </c>
      <c r="R1440" s="247"/>
      <c r="S1440" s="247"/>
      <c r="T1440" s="247"/>
      <c r="U1440" s="247"/>
      <c r="V1440" s="247"/>
      <c r="W1440" s="247"/>
      <c r="X1440" s="247"/>
      <c r="Y1440" s="247"/>
      <c r="Z1440" s="247"/>
      <c r="AA1440" s="247"/>
      <c r="AB1440" s="247"/>
      <c r="AC1440" s="247"/>
      <c r="AD1440" s="247"/>
      <c r="AE1440" s="354">
        <f>AE1439</f>
        <v>0</v>
      </c>
      <c r="AF1440" s="354">
        <f t="shared" ref="AF1440:AR1440" si="3582">AF1439</f>
        <v>0</v>
      </c>
      <c r="AG1440" s="354">
        <f t="shared" si="3582"/>
        <v>0</v>
      </c>
      <c r="AH1440" s="354">
        <f t="shared" si="3582"/>
        <v>0</v>
      </c>
      <c r="AI1440" s="354">
        <f t="shared" si="3582"/>
        <v>0</v>
      </c>
      <c r="AJ1440" s="354">
        <f t="shared" si="3582"/>
        <v>0</v>
      </c>
      <c r="AK1440" s="354">
        <f t="shared" si="3582"/>
        <v>0</v>
      </c>
      <c r="AL1440" s="354">
        <f t="shared" si="3582"/>
        <v>0</v>
      </c>
      <c r="AM1440" s="354">
        <f t="shared" si="3582"/>
        <v>0</v>
      </c>
      <c r="AN1440" s="354">
        <f t="shared" si="3582"/>
        <v>0</v>
      </c>
      <c r="AO1440" s="354">
        <f t="shared" si="3582"/>
        <v>0</v>
      </c>
      <c r="AP1440" s="354">
        <f t="shared" si="3582"/>
        <v>0</v>
      </c>
      <c r="AQ1440" s="354">
        <f t="shared" si="3582"/>
        <v>0</v>
      </c>
      <c r="AR1440" s="354">
        <f t="shared" si="3582"/>
        <v>0</v>
      </c>
      <c r="AS1440" s="258"/>
    </row>
    <row r="1441" spans="1:45" hidden="1" outlineLevel="1">
      <c r="A1441" s="456"/>
      <c r="B1441" s="273"/>
      <c r="C1441" s="243"/>
      <c r="D1441" s="243"/>
      <c r="E1441" s="243"/>
      <c r="F1441" s="243"/>
      <c r="G1441" s="243"/>
      <c r="H1441" s="243"/>
      <c r="I1441" s="243"/>
      <c r="J1441" s="243"/>
      <c r="K1441" s="243"/>
      <c r="L1441" s="243"/>
      <c r="M1441" s="243"/>
      <c r="N1441" s="243"/>
      <c r="O1441" s="243"/>
      <c r="P1441" s="243"/>
      <c r="Q1441" s="243"/>
      <c r="R1441" s="243"/>
      <c r="S1441" s="243"/>
      <c r="T1441" s="243"/>
      <c r="U1441" s="243"/>
      <c r="V1441" s="243"/>
      <c r="W1441" s="243"/>
      <c r="X1441" s="243"/>
      <c r="Y1441" s="243"/>
      <c r="Z1441" s="243"/>
      <c r="AA1441" s="243"/>
      <c r="AB1441" s="243"/>
      <c r="AC1441" s="243"/>
      <c r="AD1441" s="243"/>
      <c r="AE1441" s="366"/>
      <c r="AF1441" s="367"/>
      <c r="AG1441" s="367"/>
      <c r="AH1441" s="367"/>
      <c r="AI1441" s="367"/>
      <c r="AJ1441" s="367"/>
      <c r="AK1441" s="367"/>
      <c r="AL1441" s="367"/>
      <c r="AM1441" s="367"/>
      <c r="AN1441" s="367"/>
      <c r="AO1441" s="367"/>
      <c r="AP1441" s="367"/>
      <c r="AQ1441" s="367"/>
      <c r="AR1441" s="367"/>
      <c r="AS1441" s="249"/>
    </row>
    <row r="1442" spans="1:45" hidden="1" outlineLevel="1">
      <c r="A1442" s="456">
        <v>19</v>
      </c>
      <c r="B1442" s="371" t="s">
        <v>106</v>
      </c>
      <c r="C1442" s="243" t="s">
        <v>22</v>
      </c>
      <c r="D1442" s="247"/>
      <c r="E1442" s="247"/>
      <c r="F1442" s="247"/>
      <c r="G1442" s="247"/>
      <c r="H1442" s="247"/>
      <c r="I1442" s="247"/>
      <c r="J1442" s="247"/>
      <c r="K1442" s="247"/>
      <c r="L1442" s="247"/>
      <c r="M1442" s="247"/>
      <c r="N1442" s="247"/>
      <c r="O1442" s="247"/>
      <c r="P1442" s="247"/>
      <c r="Q1442" s="247">
        <v>12</v>
      </c>
      <c r="R1442" s="247"/>
      <c r="S1442" s="247"/>
      <c r="T1442" s="247"/>
      <c r="U1442" s="247"/>
      <c r="V1442" s="247"/>
      <c r="W1442" s="247"/>
      <c r="X1442" s="247"/>
      <c r="Y1442" s="247"/>
      <c r="Z1442" s="247"/>
      <c r="AA1442" s="247"/>
      <c r="AB1442" s="247"/>
      <c r="AC1442" s="247"/>
      <c r="AD1442" s="247"/>
      <c r="AE1442" s="369"/>
      <c r="AF1442" s="353"/>
      <c r="AG1442" s="353"/>
      <c r="AH1442" s="353"/>
      <c r="AI1442" s="353"/>
      <c r="AJ1442" s="353"/>
      <c r="AK1442" s="353"/>
      <c r="AL1442" s="358"/>
      <c r="AM1442" s="358"/>
      <c r="AN1442" s="358"/>
      <c r="AO1442" s="358"/>
      <c r="AP1442" s="358"/>
      <c r="AQ1442" s="358"/>
      <c r="AR1442" s="358"/>
      <c r="AS1442" s="248">
        <f>SUM(AE1442:AR1442)</f>
        <v>0</v>
      </c>
    </row>
    <row r="1443" spans="1:45" hidden="1" outlineLevel="1">
      <c r="A1443" s="456"/>
      <c r="B1443" s="246" t="s">
        <v>962</v>
      </c>
      <c r="C1443" s="243" t="s">
        <v>145</v>
      </c>
      <c r="D1443" s="247"/>
      <c r="E1443" s="247"/>
      <c r="F1443" s="247"/>
      <c r="G1443" s="247"/>
      <c r="H1443" s="247"/>
      <c r="I1443" s="247"/>
      <c r="J1443" s="247"/>
      <c r="K1443" s="247"/>
      <c r="L1443" s="247"/>
      <c r="M1443" s="247"/>
      <c r="N1443" s="247"/>
      <c r="O1443" s="247"/>
      <c r="P1443" s="247"/>
      <c r="Q1443" s="247">
        <f>Q1442</f>
        <v>12</v>
      </c>
      <c r="R1443" s="247"/>
      <c r="S1443" s="247"/>
      <c r="T1443" s="247"/>
      <c r="U1443" s="247"/>
      <c r="V1443" s="247"/>
      <c r="W1443" s="247"/>
      <c r="X1443" s="247"/>
      <c r="Y1443" s="247"/>
      <c r="Z1443" s="247"/>
      <c r="AA1443" s="247"/>
      <c r="AB1443" s="247"/>
      <c r="AC1443" s="247"/>
      <c r="AD1443" s="247"/>
      <c r="AE1443" s="354">
        <f>AE1442</f>
        <v>0</v>
      </c>
      <c r="AF1443" s="354">
        <f t="shared" ref="AF1443:AR1443" si="3583">AF1442</f>
        <v>0</v>
      </c>
      <c r="AG1443" s="354">
        <f t="shared" si="3583"/>
        <v>0</v>
      </c>
      <c r="AH1443" s="354">
        <f t="shared" si="3583"/>
        <v>0</v>
      </c>
      <c r="AI1443" s="354">
        <f t="shared" si="3583"/>
        <v>0</v>
      </c>
      <c r="AJ1443" s="354">
        <f t="shared" si="3583"/>
        <v>0</v>
      </c>
      <c r="AK1443" s="354">
        <f t="shared" si="3583"/>
        <v>0</v>
      </c>
      <c r="AL1443" s="354">
        <f t="shared" si="3583"/>
        <v>0</v>
      </c>
      <c r="AM1443" s="354">
        <f t="shared" si="3583"/>
        <v>0</v>
      </c>
      <c r="AN1443" s="354">
        <f t="shared" si="3583"/>
        <v>0</v>
      </c>
      <c r="AO1443" s="354">
        <f t="shared" si="3583"/>
        <v>0</v>
      </c>
      <c r="AP1443" s="354">
        <f t="shared" si="3583"/>
        <v>0</v>
      </c>
      <c r="AQ1443" s="354">
        <f t="shared" si="3583"/>
        <v>0</v>
      </c>
      <c r="AR1443" s="354">
        <f t="shared" si="3583"/>
        <v>0</v>
      </c>
      <c r="AS1443" s="249"/>
    </row>
    <row r="1444" spans="1:45" hidden="1" outlineLevel="1">
      <c r="A1444" s="456"/>
      <c r="B1444" s="273"/>
      <c r="C1444" s="243"/>
      <c r="D1444" s="243"/>
      <c r="E1444" s="243"/>
      <c r="F1444" s="243"/>
      <c r="G1444" s="243"/>
      <c r="H1444" s="243"/>
      <c r="I1444" s="243"/>
      <c r="J1444" s="243"/>
      <c r="K1444" s="243"/>
      <c r="L1444" s="243"/>
      <c r="M1444" s="243"/>
      <c r="N1444" s="243"/>
      <c r="O1444" s="243"/>
      <c r="P1444" s="243"/>
      <c r="Q1444" s="243"/>
      <c r="R1444" s="243"/>
      <c r="S1444" s="243"/>
      <c r="T1444" s="243"/>
      <c r="U1444" s="243"/>
      <c r="V1444" s="243"/>
      <c r="W1444" s="243"/>
      <c r="X1444" s="243"/>
      <c r="Y1444" s="243"/>
      <c r="Z1444" s="243"/>
      <c r="AA1444" s="243"/>
      <c r="AB1444" s="243"/>
      <c r="AC1444" s="243"/>
      <c r="AD1444" s="243"/>
      <c r="AE1444" s="355"/>
      <c r="AF1444" s="355"/>
      <c r="AG1444" s="355"/>
      <c r="AH1444" s="355"/>
      <c r="AI1444" s="355"/>
      <c r="AJ1444" s="355"/>
      <c r="AK1444" s="355"/>
      <c r="AL1444" s="355"/>
      <c r="AM1444" s="355"/>
      <c r="AN1444" s="355"/>
      <c r="AO1444" s="355"/>
      <c r="AP1444" s="355"/>
      <c r="AQ1444" s="355"/>
      <c r="AR1444" s="355"/>
      <c r="AS1444" s="258"/>
    </row>
    <row r="1445" spans="1:45" hidden="1" outlineLevel="1">
      <c r="A1445" s="456">
        <v>20</v>
      </c>
      <c r="B1445" s="371" t="s">
        <v>105</v>
      </c>
      <c r="C1445" s="243" t="s">
        <v>22</v>
      </c>
      <c r="D1445" s="247"/>
      <c r="E1445" s="247"/>
      <c r="F1445" s="247"/>
      <c r="G1445" s="247"/>
      <c r="H1445" s="247"/>
      <c r="I1445" s="247"/>
      <c r="J1445" s="247"/>
      <c r="K1445" s="247"/>
      <c r="L1445" s="247"/>
      <c r="M1445" s="247"/>
      <c r="N1445" s="247"/>
      <c r="O1445" s="247"/>
      <c r="P1445" s="247"/>
      <c r="Q1445" s="247">
        <v>12</v>
      </c>
      <c r="R1445" s="247"/>
      <c r="S1445" s="247"/>
      <c r="T1445" s="247"/>
      <c r="U1445" s="247"/>
      <c r="V1445" s="247"/>
      <c r="W1445" s="247"/>
      <c r="X1445" s="247"/>
      <c r="Y1445" s="247"/>
      <c r="Z1445" s="247"/>
      <c r="AA1445" s="247"/>
      <c r="AB1445" s="247"/>
      <c r="AC1445" s="247"/>
      <c r="AD1445" s="247"/>
      <c r="AE1445" s="369"/>
      <c r="AF1445" s="353"/>
      <c r="AG1445" s="353"/>
      <c r="AH1445" s="353"/>
      <c r="AI1445" s="353"/>
      <c r="AJ1445" s="353"/>
      <c r="AK1445" s="353"/>
      <c r="AL1445" s="358"/>
      <c r="AM1445" s="358"/>
      <c r="AN1445" s="358"/>
      <c r="AO1445" s="358"/>
      <c r="AP1445" s="358"/>
      <c r="AQ1445" s="358"/>
      <c r="AR1445" s="358"/>
      <c r="AS1445" s="248">
        <f>SUM(AE1445:AR1445)</f>
        <v>0</v>
      </c>
    </row>
    <row r="1446" spans="1:45" hidden="1" outlineLevel="1">
      <c r="A1446" s="456"/>
      <c r="B1446" s="246" t="s">
        <v>962</v>
      </c>
      <c r="C1446" s="243" t="s">
        <v>145</v>
      </c>
      <c r="D1446" s="247"/>
      <c r="E1446" s="247"/>
      <c r="F1446" s="247"/>
      <c r="G1446" s="247"/>
      <c r="H1446" s="247"/>
      <c r="I1446" s="247"/>
      <c r="J1446" s="247"/>
      <c r="K1446" s="247"/>
      <c r="L1446" s="247"/>
      <c r="M1446" s="247"/>
      <c r="N1446" s="247"/>
      <c r="O1446" s="247"/>
      <c r="P1446" s="247"/>
      <c r="Q1446" s="247">
        <f>Q1445</f>
        <v>12</v>
      </c>
      <c r="R1446" s="247"/>
      <c r="S1446" s="247"/>
      <c r="T1446" s="247"/>
      <c r="U1446" s="247"/>
      <c r="V1446" s="247"/>
      <c r="W1446" s="247"/>
      <c r="X1446" s="247"/>
      <c r="Y1446" s="247"/>
      <c r="Z1446" s="247"/>
      <c r="AA1446" s="247"/>
      <c r="AB1446" s="247"/>
      <c r="AC1446" s="247"/>
      <c r="AD1446" s="247"/>
      <c r="AE1446" s="354">
        <f t="shared" ref="AE1446:AR1446" si="3584">AE1445</f>
        <v>0</v>
      </c>
      <c r="AF1446" s="354">
        <f t="shared" si="3584"/>
        <v>0</v>
      </c>
      <c r="AG1446" s="354">
        <f t="shared" si="3584"/>
        <v>0</v>
      </c>
      <c r="AH1446" s="354">
        <f t="shared" si="3584"/>
        <v>0</v>
      </c>
      <c r="AI1446" s="354">
        <f t="shared" si="3584"/>
        <v>0</v>
      </c>
      <c r="AJ1446" s="354">
        <f t="shared" si="3584"/>
        <v>0</v>
      </c>
      <c r="AK1446" s="354">
        <f t="shared" si="3584"/>
        <v>0</v>
      </c>
      <c r="AL1446" s="354">
        <f t="shared" si="3584"/>
        <v>0</v>
      </c>
      <c r="AM1446" s="354">
        <f t="shared" si="3584"/>
        <v>0</v>
      </c>
      <c r="AN1446" s="354">
        <f t="shared" si="3584"/>
        <v>0</v>
      </c>
      <c r="AO1446" s="354">
        <f t="shared" si="3584"/>
        <v>0</v>
      </c>
      <c r="AP1446" s="354">
        <f t="shared" si="3584"/>
        <v>0</v>
      </c>
      <c r="AQ1446" s="354">
        <f t="shared" si="3584"/>
        <v>0</v>
      </c>
      <c r="AR1446" s="354">
        <f t="shared" si="3584"/>
        <v>0</v>
      </c>
      <c r="AS1446" s="258"/>
    </row>
    <row r="1447" spans="1:45" ht="15.75" hidden="1" outlineLevel="1">
      <c r="A1447" s="456"/>
      <c r="B1447" s="274"/>
      <c r="C1447" s="252"/>
      <c r="D1447" s="243"/>
      <c r="E1447" s="243"/>
      <c r="F1447" s="243"/>
      <c r="G1447" s="243"/>
      <c r="H1447" s="243"/>
      <c r="I1447" s="243"/>
      <c r="J1447" s="243"/>
      <c r="K1447" s="243"/>
      <c r="L1447" s="243"/>
      <c r="M1447" s="243"/>
      <c r="N1447" s="243"/>
      <c r="O1447" s="243"/>
      <c r="P1447" s="243"/>
      <c r="Q1447" s="252"/>
      <c r="R1447" s="243"/>
      <c r="S1447" s="243"/>
      <c r="T1447" s="243"/>
      <c r="U1447" s="243"/>
      <c r="V1447" s="243"/>
      <c r="W1447" s="243"/>
      <c r="X1447" s="243"/>
      <c r="Y1447" s="243"/>
      <c r="Z1447" s="243"/>
      <c r="AA1447" s="243"/>
      <c r="AB1447" s="243"/>
      <c r="AC1447" s="243"/>
      <c r="AD1447" s="243"/>
      <c r="AE1447" s="355"/>
      <c r="AF1447" s="355"/>
      <c r="AG1447" s="355"/>
      <c r="AH1447" s="355"/>
      <c r="AI1447" s="355"/>
      <c r="AJ1447" s="355"/>
      <c r="AK1447" s="355"/>
      <c r="AL1447" s="355"/>
      <c r="AM1447" s="355"/>
      <c r="AN1447" s="355"/>
      <c r="AO1447" s="355"/>
      <c r="AP1447" s="355"/>
      <c r="AQ1447" s="355"/>
      <c r="AR1447" s="355"/>
      <c r="AS1447" s="258"/>
    </row>
    <row r="1448" spans="1:45" ht="15.75" hidden="1" outlineLevel="1">
      <c r="A1448" s="456"/>
      <c r="B1448" s="446" t="s">
        <v>464</v>
      </c>
      <c r="C1448" s="243"/>
      <c r="D1448" s="243"/>
      <c r="E1448" s="243"/>
      <c r="F1448" s="243"/>
      <c r="G1448" s="243"/>
      <c r="H1448" s="243"/>
      <c r="I1448" s="243"/>
      <c r="J1448" s="243"/>
      <c r="K1448" s="243"/>
      <c r="L1448" s="243"/>
      <c r="M1448" s="243"/>
      <c r="N1448" s="243"/>
      <c r="O1448" s="243"/>
      <c r="P1448" s="243"/>
      <c r="Q1448" s="243"/>
      <c r="R1448" s="243"/>
      <c r="S1448" s="243"/>
      <c r="T1448" s="243"/>
      <c r="U1448" s="243"/>
      <c r="V1448" s="243"/>
      <c r="W1448" s="243"/>
      <c r="X1448" s="243"/>
      <c r="Y1448" s="243"/>
      <c r="Z1448" s="243"/>
      <c r="AA1448" s="243"/>
      <c r="AB1448" s="243"/>
      <c r="AC1448" s="243"/>
      <c r="AD1448" s="243"/>
      <c r="AE1448" s="365"/>
      <c r="AF1448" s="368"/>
      <c r="AG1448" s="368"/>
      <c r="AH1448" s="368"/>
      <c r="AI1448" s="368"/>
      <c r="AJ1448" s="368"/>
      <c r="AK1448" s="368"/>
      <c r="AL1448" s="368"/>
      <c r="AM1448" s="368"/>
      <c r="AN1448" s="368"/>
      <c r="AO1448" s="368"/>
      <c r="AP1448" s="368"/>
      <c r="AQ1448" s="368"/>
      <c r="AR1448" s="368"/>
      <c r="AS1448" s="258"/>
    </row>
    <row r="1449" spans="1:45" ht="15.75" hidden="1" outlineLevel="1">
      <c r="A1449" s="456"/>
      <c r="B1449" s="435" t="s">
        <v>460</v>
      </c>
      <c r="C1449" s="243"/>
      <c r="D1449" s="243"/>
      <c r="E1449" s="243"/>
      <c r="F1449" s="243"/>
      <c r="G1449" s="243"/>
      <c r="H1449" s="243"/>
      <c r="I1449" s="243"/>
      <c r="J1449" s="243"/>
      <c r="K1449" s="243"/>
      <c r="L1449" s="243"/>
      <c r="M1449" s="243"/>
      <c r="N1449" s="243"/>
      <c r="O1449" s="243"/>
      <c r="P1449" s="243"/>
      <c r="Q1449" s="243"/>
      <c r="R1449" s="243"/>
      <c r="S1449" s="243"/>
      <c r="T1449" s="243"/>
      <c r="U1449" s="243"/>
      <c r="V1449" s="243"/>
      <c r="W1449" s="243"/>
      <c r="X1449" s="243"/>
      <c r="Y1449" s="243"/>
      <c r="Z1449" s="243"/>
      <c r="AA1449" s="243"/>
      <c r="AB1449" s="243"/>
      <c r="AC1449" s="243"/>
      <c r="AD1449" s="243"/>
      <c r="AE1449" s="365"/>
      <c r="AF1449" s="368"/>
      <c r="AG1449" s="368"/>
      <c r="AH1449" s="368"/>
      <c r="AI1449" s="368"/>
      <c r="AJ1449" s="368"/>
      <c r="AK1449" s="368"/>
      <c r="AL1449" s="368"/>
      <c r="AM1449" s="368"/>
      <c r="AN1449" s="368"/>
      <c r="AO1449" s="368"/>
      <c r="AP1449" s="368"/>
      <c r="AQ1449" s="368"/>
      <c r="AR1449" s="368"/>
      <c r="AS1449" s="258"/>
    </row>
    <row r="1450" spans="1:45" ht="15" hidden="1" customHeight="1" outlineLevel="1">
      <c r="A1450" s="456">
        <v>21</v>
      </c>
      <c r="B1450" s="371" t="s">
        <v>996</v>
      </c>
      <c r="C1450" s="243" t="s">
        <v>22</v>
      </c>
      <c r="D1450" s="247"/>
      <c r="E1450" s="247"/>
      <c r="F1450" s="247"/>
      <c r="G1450" s="247"/>
      <c r="H1450" s="247"/>
      <c r="I1450" s="247"/>
      <c r="J1450" s="247"/>
      <c r="K1450" s="247"/>
      <c r="L1450" s="247"/>
      <c r="M1450" s="247"/>
      <c r="N1450" s="247"/>
      <c r="O1450" s="247"/>
      <c r="P1450" s="247"/>
      <c r="Q1450" s="243"/>
      <c r="R1450" s="247"/>
      <c r="S1450" s="247"/>
      <c r="T1450" s="247"/>
      <c r="U1450" s="247"/>
      <c r="V1450" s="247"/>
      <c r="W1450" s="247"/>
      <c r="X1450" s="247"/>
      <c r="Y1450" s="247"/>
      <c r="Z1450" s="247"/>
      <c r="AA1450" s="247"/>
      <c r="AB1450" s="247"/>
      <c r="AC1450" s="247"/>
      <c r="AD1450" s="247"/>
      <c r="AE1450" s="353"/>
      <c r="AF1450" s="353"/>
      <c r="AG1450" s="353"/>
      <c r="AH1450" s="353"/>
      <c r="AI1450" s="353"/>
      <c r="AJ1450" s="353"/>
      <c r="AK1450" s="353"/>
      <c r="AL1450" s="353"/>
      <c r="AM1450" s="353"/>
      <c r="AN1450" s="353"/>
      <c r="AO1450" s="353"/>
      <c r="AP1450" s="353"/>
      <c r="AQ1450" s="353"/>
      <c r="AR1450" s="353"/>
      <c r="AS1450" s="248">
        <f>SUM(AE1450:AR1450)</f>
        <v>0</v>
      </c>
    </row>
    <row r="1451" spans="1:45" ht="15" hidden="1" customHeight="1" outlineLevel="1">
      <c r="A1451" s="456"/>
      <c r="B1451" s="246" t="s">
        <v>962</v>
      </c>
      <c r="C1451" s="243" t="s">
        <v>145</v>
      </c>
      <c r="D1451" s="247"/>
      <c r="E1451" s="247"/>
      <c r="F1451" s="247"/>
      <c r="G1451" s="247"/>
      <c r="H1451" s="247"/>
      <c r="I1451" s="247"/>
      <c r="J1451" s="247"/>
      <c r="K1451" s="247"/>
      <c r="L1451" s="247"/>
      <c r="M1451" s="247"/>
      <c r="N1451" s="247"/>
      <c r="O1451" s="247"/>
      <c r="P1451" s="247"/>
      <c r="Q1451" s="243"/>
      <c r="R1451" s="247"/>
      <c r="S1451" s="247"/>
      <c r="T1451" s="247"/>
      <c r="U1451" s="247"/>
      <c r="V1451" s="247"/>
      <c r="W1451" s="247"/>
      <c r="X1451" s="247"/>
      <c r="Y1451" s="247"/>
      <c r="Z1451" s="247"/>
      <c r="AA1451" s="247"/>
      <c r="AB1451" s="247"/>
      <c r="AC1451" s="247"/>
      <c r="AD1451" s="247"/>
      <c r="AE1451" s="354">
        <f>AE1450</f>
        <v>0</v>
      </c>
      <c r="AF1451" s="354">
        <f t="shared" ref="AF1451:AR1451" si="3585">AF1450</f>
        <v>0</v>
      </c>
      <c r="AG1451" s="354">
        <f t="shared" si="3585"/>
        <v>0</v>
      </c>
      <c r="AH1451" s="354">
        <f t="shared" si="3585"/>
        <v>0</v>
      </c>
      <c r="AI1451" s="354">
        <f t="shared" si="3585"/>
        <v>0</v>
      </c>
      <c r="AJ1451" s="354">
        <f t="shared" si="3585"/>
        <v>0</v>
      </c>
      <c r="AK1451" s="354">
        <f t="shared" si="3585"/>
        <v>0</v>
      </c>
      <c r="AL1451" s="354">
        <f t="shared" si="3585"/>
        <v>0</v>
      </c>
      <c r="AM1451" s="354">
        <f t="shared" si="3585"/>
        <v>0</v>
      </c>
      <c r="AN1451" s="354">
        <f t="shared" si="3585"/>
        <v>0</v>
      </c>
      <c r="AO1451" s="354">
        <f t="shared" si="3585"/>
        <v>0</v>
      </c>
      <c r="AP1451" s="354">
        <f t="shared" si="3585"/>
        <v>0</v>
      </c>
      <c r="AQ1451" s="354">
        <f t="shared" si="3585"/>
        <v>0</v>
      </c>
      <c r="AR1451" s="354">
        <f t="shared" si="3585"/>
        <v>0</v>
      </c>
      <c r="AS1451" s="258"/>
    </row>
    <row r="1452" spans="1:45" ht="15" hidden="1" customHeight="1" outlineLevel="1">
      <c r="A1452" s="456"/>
      <c r="B1452" s="246"/>
      <c r="C1452" s="243"/>
      <c r="D1452" s="243"/>
      <c r="E1452" s="243"/>
      <c r="F1452" s="243"/>
      <c r="G1452" s="243"/>
      <c r="H1452" s="243"/>
      <c r="I1452" s="243"/>
      <c r="J1452" s="243"/>
      <c r="K1452" s="243"/>
      <c r="L1452" s="243"/>
      <c r="M1452" s="243"/>
      <c r="N1452" s="243"/>
      <c r="O1452" s="243"/>
      <c r="P1452" s="243"/>
      <c r="Q1452" s="243"/>
      <c r="R1452" s="243"/>
      <c r="S1452" s="243"/>
      <c r="T1452" s="243"/>
      <c r="U1452" s="243"/>
      <c r="V1452" s="243"/>
      <c r="W1452" s="243"/>
      <c r="X1452" s="243"/>
      <c r="Y1452" s="243"/>
      <c r="Z1452" s="243"/>
      <c r="AA1452" s="243"/>
      <c r="AB1452" s="243"/>
      <c r="AC1452" s="243"/>
      <c r="AD1452" s="243"/>
      <c r="AE1452" s="365"/>
      <c r="AF1452" s="368"/>
      <c r="AG1452" s="368"/>
      <c r="AH1452" s="368"/>
      <c r="AI1452" s="368"/>
      <c r="AJ1452" s="368"/>
      <c r="AK1452" s="368"/>
      <c r="AL1452" s="368"/>
      <c r="AM1452" s="368"/>
      <c r="AN1452" s="368"/>
      <c r="AO1452" s="368"/>
      <c r="AP1452" s="368"/>
      <c r="AQ1452" s="368"/>
      <c r="AR1452" s="368"/>
      <c r="AS1452" s="258"/>
    </row>
    <row r="1453" spans="1:45" ht="15" hidden="1" customHeight="1" outlineLevel="1">
      <c r="A1453" s="456">
        <v>22</v>
      </c>
      <c r="B1453" s="371" t="s">
        <v>997</v>
      </c>
      <c r="C1453" s="243" t="s">
        <v>22</v>
      </c>
      <c r="D1453" s="247"/>
      <c r="E1453" s="247"/>
      <c r="F1453" s="247"/>
      <c r="G1453" s="247"/>
      <c r="H1453" s="247"/>
      <c r="I1453" s="247"/>
      <c r="J1453" s="247"/>
      <c r="K1453" s="247"/>
      <c r="L1453" s="247"/>
      <c r="M1453" s="247"/>
      <c r="N1453" s="247"/>
      <c r="O1453" s="247"/>
      <c r="P1453" s="247"/>
      <c r="Q1453" s="243"/>
      <c r="R1453" s="247"/>
      <c r="S1453" s="247"/>
      <c r="T1453" s="247"/>
      <c r="U1453" s="247"/>
      <c r="V1453" s="247"/>
      <c r="W1453" s="247"/>
      <c r="X1453" s="247"/>
      <c r="Y1453" s="247"/>
      <c r="Z1453" s="247"/>
      <c r="AA1453" s="247"/>
      <c r="AB1453" s="247"/>
      <c r="AC1453" s="247"/>
      <c r="AD1453" s="247"/>
      <c r="AE1453" s="353"/>
      <c r="AF1453" s="353"/>
      <c r="AG1453" s="353"/>
      <c r="AH1453" s="353"/>
      <c r="AI1453" s="353"/>
      <c r="AJ1453" s="353"/>
      <c r="AK1453" s="353"/>
      <c r="AL1453" s="353"/>
      <c r="AM1453" s="353"/>
      <c r="AN1453" s="353"/>
      <c r="AO1453" s="353"/>
      <c r="AP1453" s="353"/>
      <c r="AQ1453" s="353"/>
      <c r="AR1453" s="353"/>
      <c r="AS1453" s="248">
        <f>SUM(AE1453:AR1453)</f>
        <v>0</v>
      </c>
    </row>
    <row r="1454" spans="1:45" ht="15" hidden="1" customHeight="1" outlineLevel="1">
      <c r="A1454" s="456"/>
      <c r="B1454" s="246" t="s">
        <v>962</v>
      </c>
      <c r="C1454" s="243" t="s">
        <v>145</v>
      </c>
      <c r="D1454" s="247"/>
      <c r="E1454" s="247"/>
      <c r="F1454" s="247"/>
      <c r="G1454" s="247"/>
      <c r="H1454" s="247"/>
      <c r="I1454" s="247"/>
      <c r="J1454" s="247"/>
      <c r="K1454" s="247"/>
      <c r="L1454" s="247"/>
      <c r="M1454" s="247"/>
      <c r="N1454" s="247"/>
      <c r="O1454" s="247"/>
      <c r="P1454" s="247"/>
      <c r="Q1454" s="243"/>
      <c r="R1454" s="247"/>
      <c r="S1454" s="247"/>
      <c r="T1454" s="247"/>
      <c r="U1454" s="247"/>
      <c r="V1454" s="247"/>
      <c r="W1454" s="247"/>
      <c r="X1454" s="247"/>
      <c r="Y1454" s="247"/>
      <c r="Z1454" s="247"/>
      <c r="AA1454" s="247"/>
      <c r="AB1454" s="247"/>
      <c r="AC1454" s="247"/>
      <c r="AD1454" s="247"/>
      <c r="AE1454" s="354">
        <f>AE1453</f>
        <v>0</v>
      </c>
      <c r="AF1454" s="354">
        <f t="shared" ref="AF1454:AR1454" si="3586">AF1453</f>
        <v>0</v>
      </c>
      <c r="AG1454" s="354">
        <f t="shared" si="3586"/>
        <v>0</v>
      </c>
      <c r="AH1454" s="354">
        <f t="shared" si="3586"/>
        <v>0</v>
      </c>
      <c r="AI1454" s="354">
        <f t="shared" si="3586"/>
        <v>0</v>
      </c>
      <c r="AJ1454" s="354">
        <f t="shared" si="3586"/>
        <v>0</v>
      </c>
      <c r="AK1454" s="354">
        <f t="shared" si="3586"/>
        <v>0</v>
      </c>
      <c r="AL1454" s="354">
        <f t="shared" si="3586"/>
        <v>0</v>
      </c>
      <c r="AM1454" s="354">
        <f t="shared" si="3586"/>
        <v>0</v>
      </c>
      <c r="AN1454" s="354">
        <f t="shared" si="3586"/>
        <v>0</v>
      </c>
      <c r="AO1454" s="354">
        <f t="shared" si="3586"/>
        <v>0</v>
      </c>
      <c r="AP1454" s="354">
        <f t="shared" si="3586"/>
        <v>0</v>
      </c>
      <c r="AQ1454" s="354">
        <f t="shared" si="3586"/>
        <v>0</v>
      </c>
      <c r="AR1454" s="354">
        <f t="shared" si="3586"/>
        <v>0</v>
      </c>
      <c r="AS1454" s="258"/>
    </row>
    <row r="1455" spans="1:45" ht="15" hidden="1" customHeight="1" outlineLevel="1">
      <c r="A1455" s="456"/>
      <c r="B1455" s="246"/>
      <c r="C1455" s="243"/>
      <c r="D1455" s="243"/>
      <c r="E1455" s="243"/>
      <c r="F1455" s="243"/>
      <c r="G1455" s="243"/>
      <c r="H1455" s="243"/>
      <c r="I1455" s="243"/>
      <c r="J1455" s="243"/>
      <c r="K1455" s="243"/>
      <c r="L1455" s="243"/>
      <c r="M1455" s="243"/>
      <c r="N1455" s="243"/>
      <c r="O1455" s="243"/>
      <c r="P1455" s="243"/>
      <c r="Q1455" s="243"/>
      <c r="R1455" s="243"/>
      <c r="S1455" s="243"/>
      <c r="T1455" s="243"/>
      <c r="U1455" s="243"/>
      <c r="V1455" s="243"/>
      <c r="W1455" s="243"/>
      <c r="X1455" s="243"/>
      <c r="Y1455" s="243"/>
      <c r="Z1455" s="243"/>
      <c r="AA1455" s="243"/>
      <c r="AB1455" s="243"/>
      <c r="AC1455" s="243"/>
      <c r="AD1455" s="243"/>
      <c r="AE1455" s="365"/>
      <c r="AF1455" s="368"/>
      <c r="AG1455" s="368"/>
      <c r="AH1455" s="368"/>
      <c r="AI1455" s="368"/>
      <c r="AJ1455" s="368"/>
      <c r="AK1455" s="368"/>
      <c r="AL1455" s="368"/>
      <c r="AM1455" s="368"/>
      <c r="AN1455" s="368"/>
      <c r="AO1455" s="368"/>
      <c r="AP1455" s="368"/>
      <c r="AQ1455" s="368"/>
      <c r="AR1455" s="368"/>
      <c r="AS1455" s="258"/>
    </row>
    <row r="1456" spans="1:45" ht="15" hidden="1" customHeight="1" outlineLevel="1">
      <c r="A1456" s="456">
        <v>23</v>
      </c>
      <c r="B1456" s="371" t="s">
        <v>998</v>
      </c>
      <c r="C1456" s="243" t="s">
        <v>22</v>
      </c>
      <c r="D1456" s="247"/>
      <c r="E1456" s="247"/>
      <c r="F1456" s="247"/>
      <c r="G1456" s="247"/>
      <c r="H1456" s="247"/>
      <c r="I1456" s="247"/>
      <c r="J1456" s="247"/>
      <c r="K1456" s="247"/>
      <c r="L1456" s="247"/>
      <c r="M1456" s="247"/>
      <c r="N1456" s="247"/>
      <c r="O1456" s="247"/>
      <c r="P1456" s="247"/>
      <c r="Q1456" s="243"/>
      <c r="R1456" s="247"/>
      <c r="S1456" s="247"/>
      <c r="T1456" s="247"/>
      <c r="U1456" s="247"/>
      <c r="V1456" s="247"/>
      <c r="W1456" s="247"/>
      <c r="X1456" s="247"/>
      <c r="Y1456" s="247"/>
      <c r="Z1456" s="247"/>
      <c r="AA1456" s="247"/>
      <c r="AB1456" s="247"/>
      <c r="AC1456" s="247"/>
      <c r="AD1456" s="247"/>
      <c r="AE1456" s="353"/>
      <c r="AF1456" s="353"/>
      <c r="AG1456" s="353"/>
      <c r="AH1456" s="353"/>
      <c r="AI1456" s="353"/>
      <c r="AJ1456" s="353"/>
      <c r="AK1456" s="353"/>
      <c r="AL1456" s="353"/>
      <c r="AM1456" s="353"/>
      <c r="AN1456" s="353"/>
      <c r="AO1456" s="353"/>
      <c r="AP1456" s="353"/>
      <c r="AQ1456" s="353"/>
      <c r="AR1456" s="353"/>
      <c r="AS1456" s="248">
        <f>SUM(AE1456:AR1456)</f>
        <v>0</v>
      </c>
    </row>
    <row r="1457" spans="1:45" ht="15" hidden="1" customHeight="1" outlineLevel="1">
      <c r="A1457" s="456"/>
      <c r="B1457" s="246" t="s">
        <v>962</v>
      </c>
      <c r="C1457" s="243" t="s">
        <v>145</v>
      </c>
      <c r="D1457" s="247"/>
      <c r="E1457" s="247"/>
      <c r="F1457" s="247"/>
      <c r="G1457" s="247"/>
      <c r="H1457" s="247"/>
      <c r="I1457" s="247"/>
      <c r="J1457" s="247"/>
      <c r="K1457" s="247"/>
      <c r="L1457" s="247"/>
      <c r="M1457" s="247"/>
      <c r="N1457" s="247"/>
      <c r="O1457" s="247"/>
      <c r="P1457" s="247"/>
      <c r="Q1457" s="243"/>
      <c r="R1457" s="247"/>
      <c r="S1457" s="247"/>
      <c r="T1457" s="247"/>
      <c r="U1457" s="247"/>
      <c r="V1457" s="247"/>
      <c r="W1457" s="247"/>
      <c r="X1457" s="247"/>
      <c r="Y1457" s="247"/>
      <c r="Z1457" s="247"/>
      <c r="AA1457" s="247"/>
      <c r="AB1457" s="247"/>
      <c r="AC1457" s="247"/>
      <c r="AD1457" s="247"/>
      <c r="AE1457" s="354">
        <f>AE1456</f>
        <v>0</v>
      </c>
      <c r="AF1457" s="354">
        <f t="shared" ref="AF1457:AR1457" si="3587">AF1456</f>
        <v>0</v>
      </c>
      <c r="AG1457" s="354">
        <f t="shared" si="3587"/>
        <v>0</v>
      </c>
      <c r="AH1457" s="354">
        <f t="shared" si="3587"/>
        <v>0</v>
      </c>
      <c r="AI1457" s="354">
        <f t="shared" si="3587"/>
        <v>0</v>
      </c>
      <c r="AJ1457" s="354">
        <f t="shared" si="3587"/>
        <v>0</v>
      </c>
      <c r="AK1457" s="354">
        <f t="shared" si="3587"/>
        <v>0</v>
      </c>
      <c r="AL1457" s="354">
        <f t="shared" si="3587"/>
        <v>0</v>
      </c>
      <c r="AM1457" s="354">
        <f t="shared" si="3587"/>
        <v>0</v>
      </c>
      <c r="AN1457" s="354">
        <f t="shared" si="3587"/>
        <v>0</v>
      </c>
      <c r="AO1457" s="354">
        <f t="shared" si="3587"/>
        <v>0</v>
      </c>
      <c r="AP1457" s="354">
        <f t="shared" si="3587"/>
        <v>0</v>
      </c>
      <c r="AQ1457" s="354">
        <f t="shared" si="3587"/>
        <v>0</v>
      </c>
      <c r="AR1457" s="354">
        <f t="shared" si="3587"/>
        <v>0</v>
      </c>
      <c r="AS1457" s="258"/>
    </row>
    <row r="1458" spans="1:45" ht="15" hidden="1" customHeight="1" outlineLevel="1">
      <c r="A1458" s="456"/>
      <c r="B1458" s="373"/>
      <c r="C1458" s="243"/>
      <c r="D1458" s="243"/>
      <c r="E1458" s="243"/>
      <c r="F1458" s="243"/>
      <c r="G1458" s="243"/>
      <c r="H1458" s="243"/>
      <c r="I1458" s="243"/>
      <c r="J1458" s="243"/>
      <c r="K1458" s="243"/>
      <c r="L1458" s="243"/>
      <c r="M1458" s="243"/>
      <c r="N1458" s="243"/>
      <c r="O1458" s="243"/>
      <c r="P1458" s="243"/>
      <c r="Q1458" s="243"/>
      <c r="R1458" s="243"/>
      <c r="S1458" s="243"/>
      <c r="T1458" s="243"/>
      <c r="U1458" s="243"/>
      <c r="V1458" s="243"/>
      <c r="W1458" s="243"/>
      <c r="X1458" s="243"/>
      <c r="Y1458" s="243"/>
      <c r="Z1458" s="243"/>
      <c r="AA1458" s="243"/>
      <c r="AB1458" s="243"/>
      <c r="AC1458" s="243"/>
      <c r="AD1458" s="243"/>
      <c r="AE1458" s="365"/>
      <c r="AF1458" s="368"/>
      <c r="AG1458" s="368"/>
      <c r="AH1458" s="368"/>
      <c r="AI1458" s="368"/>
      <c r="AJ1458" s="368"/>
      <c r="AK1458" s="368"/>
      <c r="AL1458" s="368"/>
      <c r="AM1458" s="368"/>
      <c r="AN1458" s="368"/>
      <c r="AO1458" s="368"/>
      <c r="AP1458" s="368"/>
      <c r="AQ1458" s="368"/>
      <c r="AR1458" s="368"/>
      <c r="AS1458" s="258"/>
    </row>
    <row r="1459" spans="1:45" ht="15" hidden="1" customHeight="1" outlineLevel="1">
      <c r="A1459" s="456">
        <v>24</v>
      </c>
      <c r="B1459" s="371" t="s">
        <v>999</v>
      </c>
      <c r="C1459" s="243" t="s">
        <v>22</v>
      </c>
      <c r="D1459" s="247"/>
      <c r="E1459" s="247"/>
      <c r="F1459" s="247"/>
      <c r="G1459" s="247"/>
      <c r="H1459" s="247"/>
      <c r="I1459" s="247"/>
      <c r="J1459" s="247"/>
      <c r="K1459" s="247"/>
      <c r="L1459" s="247"/>
      <c r="M1459" s="247"/>
      <c r="N1459" s="247"/>
      <c r="O1459" s="247"/>
      <c r="P1459" s="247"/>
      <c r="Q1459" s="243"/>
      <c r="R1459" s="247"/>
      <c r="S1459" s="247"/>
      <c r="T1459" s="247"/>
      <c r="U1459" s="247"/>
      <c r="V1459" s="247"/>
      <c r="W1459" s="247"/>
      <c r="X1459" s="247"/>
      <c r="Y1459" s="247"/>
      <c r="Z1459" s="247"/>
      <c r="AA1459" s="247"/>
      <c r="AB1459" s="247"/>
      <c r="AC1459" s="247"/>
      <c r="AD1459" s="247"/>
      <c r="AE1459" s="353"/>
      <c r="AF1459" s="353"/>
      <c r="AG1459" s="353"/>
      <c r="AH1459" s="353"/>
      <c r="AI1459" s="353"/>
      <c r="AJ1459" s="353"/>
      <c r="AK1459" s="353"/>
      <c r="AL1459" s="353"/>
      <c r="AM1459" s="353"/>
      <c r="AN1459" s="353"/>
      <c r="AO1459" s="353"/>
      <c r="AP1459" s="353"/>
      <c r="AQ1459" s="353"/>
      <c r="AR1459" s="353"/>
      <c r="AS1459" s="248">
        <f>SUM(AE1459:AR1459)</f>
        <v>0</v>
      </c>
    </row>
    <row r="1460" spans="1:45" ht="15" hidden="1" customHeight="1" outlineLevel="1">
      <c r="A1460" s="456"/>
      <c r="B1460" s="246" t="s">
        <v>962</v>
      </c>
      <c r="C1460" s="243" t="s">
        <v>145</v>
      </c>
      <c r="D1460" s="247"/>
      <c r="E1460" s="247"/>
      <c r="F1460" s="247"/>
      <c r="G1460" s="247"/>
      <c r="H1460" s="247"/>
      <c r="I1460" s="247"/>
      <c r="J1460" s="247"/>
      <c r="K1460" s="247"/>
      <c r="L1460" s="247"/>
      <c r="M1460" s="247"/>
      <c r="N1460" s="247"/>
      <c r="O1460" s="247"/>
      <c r="P1460" s="247"/>
      <c r="Q1460" s="243"/>
      <c r="R1460" s="247"/>
      <c r="S1460" s="247"/>
      <c r="T1460" s="247"/>
      <c r="U1460" s="247"/>
      <c r="V1460" s="247"/>
      <c r="W1460" s="247"/>
      <c r="X1460" s="247"/>
      <c r="Y1460" s="247"/>
      <c r="Z1460" s="247"/>
      <c r="AA1460" s="247"/>
      <c r="AB1460" s="247"/>
      <c r="AC1460" s="247"/>
      <c r="AD1460" s="247"/>
      <c r="AE1460" s="354">
        <f>AE1459</f>
        <v>0</v>
      </c>
      <c r="AF1460" s="354">
        <f t="shared" ref="AF1460:AR1460" si="3588">AF1459</f>
        <v>0</v>
      </c>
      <c r="AG1460" s="354">
        <f t="shared" si="3588"/>
        <v>0</v>
      </c>
      <c r="AH1460" s="354">
        <f t="shared" si="3588"/>
        <v>0</v>
      </c>
      <c r="AI1460" s="354">
        <f t="shared" si="3588"/>
        <v>0</v>
      </c>
      <c r="AJ1460" s="354">
        <f t="shared" si="3588"/>
        <v>0</v>
      </c>
      <c r="AK1460" s="354">
        <f t="shared" si="3588"/>
        <v>0</v>
      </c>
      <c r="AL1460" s="354">
        <f t="shared" si="3588"/>
        <v>0</v>
      </c>
      <c r="AM1460" s="354">
        <f t="shared" si="3588"/>
        <v>0</v>
      </c>
      <c r="AN1460" s="354">
        <f t="shared" si="3588"/>
        <v>0</v>
      </c>
      <c r="AO1460" s="354">
        <f t="shared" si="3588"/>
        <v>0</v>
      </c>
      <c r="AP1460" s="354">
        <f t="shared" si="3588"/>
        <v>0</v>
      </c>
      <c r="AQ1460" s="354">
        <f t="shared" si="3588"/>
        <v>0</v>
      </c>
      <c r="AR1460" s="354">
        <f t="shared" si="3588"/>
        <v>0</v>
      </c>
      <c r="AS1460" s="258"/>
    </row>
    <row r="1461" spans="1:45" ht="15" hidden="1" customHeight="1" outlineLevel="1">
      <c r="A1461" s="456"/>
      <c r="B1461" s="246"/>
      <c r="C1461" s="243"/>
      <c r="D1461" s="243"/>
      <c r="E1461" s="243"/>
      <c r="F1461" s="243"/>
      <c r="G1461" s="243"/>
      <c r="H1461" s="243"/>
      <c r="I1461" s="243"/>
      <c r="J1461" s="243"/>
      <c r="K1461" s="243"/>
      <c r="L1461" s="243"/>
      <c r="M1461" s="243"/>
      <c r="N1461" s="243"/>
      <c r="O1461" s="243"/>
      <c r="P1461" s="243"/>
      <c r="Q1461" s="243"/>
      <c r="R1461" s="243"/>
      <c r="S1461" s="243"/>
      <c r="T1461" s="243"/>
      <c r="U1461" s="243"/>
      <c r="V1461" s="243"/>
      <c r="W1461" s="243"/>
      <c r="X1461" s="243"/>
      <c r="Y1461" s="243"/>
      <c r="Z1461" s="243"/>
      <c r="AA1461" s="243"/>
      <c r="AB1461" s="243"/>
      <c r="AC1461" s="243"/>
      <c r="AD1461" s="243"/>
      <c r="AE1461" s="355"/>
      <c r="AF1461" s="368"/>
      <c r="AG1461" s="368"/>
      <c r="AH1461" s="368"/>
      <c r="AI1461" s="368"/>
      <c r="AJ1461" s="368"/>
      <c r="AK1461" s="368"/>
      <c r="AL1461" s="368"/>
      <c r="AM1461" s="368"/>
      <c r="AN1461" s="368"/>
      <c r="AO1461" s="368"/>
      <c r="AP1461" s="368"/>
      <c r="AQ1461" s="368"/>
      <c r="AR1461" s="368"/>
      <c r="AS1461" s="258"/>
    </row>
    <row r="1462" spans="1:45" ht="15" hidden="1" customHeight="1" outlineLevel="1">
      <c r="A1462" s="456"/>
      <c r="B1462" s="240" t="s">
        <v>461</v>
      </c>
      <c r="C1462" s="243"/>
      <c r="D1462" s="243"/>
      <c r="E1462" s="243"/>
      <c r="F1462" s="243"/>
      <c r="G1462" s="243"/>
      <c r="H1462" s="243"/>
      <c r="I1462" s="243"/>
      <c r="J1462" s="243"/>
      <c r="K1462" s="243"/>
      <c r="L1462" s="243"/>
      <c r="M1462" s="243"/>
      <c r="N1462" s="243"/>
      <c r="O1462" s="243"/>
      <c r="P1462" s="243"/>
      <c r="Q1462" s="243"/>
      <c r="R1462" s="243"/>
      <c r="S1462" s="243"/>
      <c r="T1462" s="243"/>
      <c r="U1462" s="243"/>
      <c r="V1462" s="243"/>
      <c r="W1462" s="243"/>
      <c r="X1462" s="243"/>
      <c r="Y1462" s="243"/>
      <c r="Z1462" s="243"/>
      <c r="AA1462" s="243"/>
      <c r="AB1462" s="243"/>
      <c r="AC1462" s="243"/>
      <c r="AD1462" s="243"/>
      <c r="AE1462" s="355"/>
      <c r="AF1462" s="368"/>
      <c r="AG1462" s="368"/>
      <c r="AH1462" s="368"/>
      <c r="AI1462" s="368"/>
      <c r="AJ1462" s="368"/>
      <c r="AK1462" s="368"/>
      <c r="AL1462" s="368"/>
      <c r="AM1462" s="368"/>
      <c r="AN1462" s="368"/>
      <c r="AO1462" s="368"/>
      <c r="AP1462" s="368"/>
      <c r="AQ1462" s="368"/>
      <c r="AR1462" s="368"/>
      <c r="AS1462" s="258"/>
    </row>
    <row r="1463" spans="1:45" ht="15" hidden="1" customHeight="1" outlineLevel="1">
      <c r="A1463" s="456">
        <v>25</v>
      </c>
      <c r="B1463" s="371" t="s">
        <v>1000</v>
      </c>
      <c r="C1463" s="243" t="s">
        <v>22</v>
      </c>
      <c r="D1463" s="247"/>
      <c r="E1463" s="247"/>
      <c r="F1463" s="247"/>
      <c r="G1463" s="247"/>
      <c r="H1463" s="247"/>
      <c r="I1463" s="247"/>
      <c r="J1463" s="247"/>
      <c r="K1463" s="247"/>
      <c r="L1463" s="247"/>
      <c r="M1463" s="247"/>
      <c r="N1463" s="247"/>
      <c r="O1463" s="247"/>
      <c r="P1463" s="247"/>
      <c r="Q1463" s="247">
        <v>12</v>
      </c>
      <c r="R1463" s="247"/>
      <c r="S1463" s="247"/>
      <c r="T1463" s="247"/>
      <c r="U1463" s="247"/>
      <c r="V1463" s="247"/>
      <c r="W1463" s="247"/>
      <c r="X1463" s="247"/>
      <c r="Y1463" s="247"/>
      <c r="Z1463" s="247"/>
      <c r="AA1463" s="247"/>
      <c r="AB1463" s="247"/>
      <c r="AC1463" s="247"/>
      <c r="AD1463" s="247"/>
      <c r="AE1463" s="369"/>
      <c r="AF1463" s="358"/>
      <c r="AG1463" s="358"/>
      <c r="AH1463" s="358"/>
      <c r="AI1463" s="358"/>
      <c r="AJ1463" s="358"/>
      <c r="AK1463" s="358"/>
      <c r="AL1463" s="358"/>
      <c r="AM1463" s="358"/>
      <c r="AN1463" s="358"/>
      <c r="AO1463" s="358"/>
      <c r="AP1463" s="358"/>
      <c r="AQ1463" s="358"/>
      <c r="AR1463" s="358"/>
      <c r="AS1463" s="248">
        <f>SUM(AE1463:AR1463)</f>
        <v>0</v>
      </c>
    </row>
    <row r="1464" spans="1:45" ht="15" hidden="1" customHeight="1" outlineLevel="1">
      <c r="A1464" s="456"/>
      <c r="B1464" s="246" t="s">
        <v>962</v>
      </c>
      <c r="C1464" s="243" t="s">
        <v>145</v>
      </c>
      <c r="D1464" s="247"/>
      <c r="E1464" s="247"/>
      <c r="F1464" s="247"/>
      <c r="G1464" s="247"/>
      <c r="H1464" s="247"/>
      <c r="I1464" s="247"/>
      <c r="J1464" s="247"/>
      <c r="K1464" s="247"/>
      <c r="L1464" s="247"/>
      <c r="M1464" s="247"/>
      <c r="N1464" s="247"/>
      <c r="O1464" s="247"/>
      <c r="P1464" s="247"/>
      <c r="Q1464" s="247">
        <f>Q1463</f>
        <v>12</v>
      </c>
      <c r="R1464" s="247"/>
      <c r="S1464" s="247"/>
      <c r="T1464" s="247"/>
      <c r="U1464" s="247"/>
      <c r="V1464" s="247"/>
      <c r="W1464" s="247"/>
      <c r="X1464" s="247"/>
      <c r="Y1464" s="247"/>
      <c r="Z1464" s="247"/>
      <c r="AA1464" s="247"/>
      <c r="AB1464" s="247"/>
      <c r="AC1464" s="247"/>
      <c r="AD1464" s="247"/>
      <c r="AE1464" s="354">
        <f>AE1463</f>
        <v>0</v>
      </c>
      <c r="AF1464" s="354">
        <f t="shared" ref="AF1464:AR1464" si="3589">AF1463</f>
        <v>0</v>
      </c>
      <c r="AG1464" s="354">
        <f t="shared" si="3589"/>
        <v>0</v>
      </c>
      <c r="AH1464" s="354">
        <f t="shared" si="3589"/>
        <v>0</v>
      </c>
      <c r="AI1464" s="354">
        <f t="shared" si="3589"/>
        <v>0</v>
      </c>
      <c r="AJ1464" s="354">
        <f t="shared" si="3589"/>
        <v>0</v>
      </c>
      <c r="AK1464" s="354">
        <f t="shared" si="3589"/>
        <v>0</v>
      </c>
      <c r="AL1464" s="354">
        <f t="shared" si="3589"/>
        <v>0</v>
      </c>
      <c r="AM1464" s="354">
        <f t="shared" si="3589"/>
        <v>0</v>
      </c>
      <c r="AN1464" s="354">
        <f t="shared" si="3589"/>
        <v>0</v>
      </c>
      <c r="AO1464" s="354">
        <f t="shared" si="3589"/>
        <v>0</v>
      </c>
      <c r="AP1464" s="354">
        <f t="shared" si="3589"/>
        <v>0</v>
      </c>
      <c r="AQ1464" s="354">
        <f t="shared" si="3589"/>
        <v>0</v>
      </c>
      <c r="AR1464" s="354">
        <f t="shared" si="3589"/>
        <v>0</v>
      </c>
      <c r="AS1464" s="258"/>
    </row>
    <row r="1465" spans="1:45" ht="15" hidden="1" customHeight="1" outlineLevel="1">
      <c r="A1465" s="456"/>
      <c r="B1465" s="246"/>
      <c r="C1465" s="243"/>
      <c r="D1465" s="243"/>
      <c r="E1465" s="243"/>
      <c r="F1465" s="243"/>
      <c r="G1465" s="243"/>
      <c r="H1465" s="243"/>
      <c r="I1465" s="243"/>
      <c r="J1465" s="243"/>
      <c r="K1465" s="243"/>
      <c r="L1465" s="243"/>
      <c r="M1465" s="243"/>
      <c r="N1465" s="243"/>
      <c r="O1465" s="243"/>
      <c r="P1465" s="243"/>
      <c r="Q1465" s="243"/>
      <c r="R1465" s="243"/>
      <c r="S1465" s="243"/>
      <c r="T1465" s="243"/>
      <c r="U1465" s="243"/>
      <c r="V1465" s="243"/>
      <c r="W1465" s="243"/>
      <c r="X1465" s="243"/>
      <c r="Y1465" s="243"/>
      <c r="Z1465" s="243"/>
      <c r="AA1465" s="243"/>
      <c r="AB1465" s="243"/>
      <c r="AC1465" s="243"/>
      <c r="AD1465" s="243"/>
      <c r="AE1465" s="355"/>
      <c r="AF1465" s="368"/>
      <c r="AG1465" s="368"/>
      <c r="AH1465" s="368"/>
      <c r="AI1465" s="368"/>
      <c r="AJ1465" s="368"/>
      <c r="AK1465" s="368"/>
      <c r="AL1465" s="368"/>
      <c r="AM1465" s="368"/>
      <c r="AN1465" s="368"/>
      <c r="AO1465" s="368"/>
      <c r="AP1465" s="368"/>
      <c r="AQ1465" s="368"/>
      <c r="AR1465" s="368"/>
      <c r="AS1465" s="258"/>
    </row>
    <row r="1466" spans="1:45" ht="15" hidden="1" customHeight="1" outlineLevel="1">
      <c r="A1466" s="456">
        <v>26</v>
      </c>
      <c r="B1466" s="371" t="s">
        <v>1001</v>
      </c>
      <c r="C1466" s="243" t="s">
        <v>22</v>
      </c>
      <c r="D1466" s="247"/>
      <c r="E1466" s="247"/>
      <c r="F1466" s="247"/>
      <c r="G1466" s="247"/>
      <c r="H1466" s="247"/>
      <c r="I1466" s="247"/>
      <c r="J1466" s="247"/>
      <c r="K1466" s="247"/>
      <c r="L1466" s="247"/>
      <c r="M1466" s="247"/>
      <c r="N1466" s="247"/>
      <c r="O1466" s="247"/>
      <c r="P1466" s="247"/>
      <c r="Q1466" s="247">
        <v>12</v>
      </c>
      <c r="R1466" s="247"/>
      <c r="S1466" s="247"/>
      <c r="T1466" s="247"/>
      <c r="U1466" s="247"/>
      <c r="V1466" s="247"/>
      <c r="W1466" s="247"/>
      <c r="X1466" s="247"/>
      <c r="Y1466" s="247"/>
      <c r="Z1466" s="247"/>
      <c r="AA1466" s="247"/>
      <c r="AB1466" s="247"/>
      <c r="AC1466" s="247"/>
      <c r="AD1466" s="247"/>
      <c r="AE1466" s="369"/>
      <c r="AF1466" s="358"/>
      <c r="AG1466" s="358"/>
      <c r="AH1466" s="358"/>
      <c r="AI1466" s="358"/>
      <c r="AJ1466" s="358"/>
      <c r="AK1466" s="358"/>
      <c r="AL1466" s="358"/>
      <c r="AM1466" s="358"/>
      <c r="AN1466" s="358"/>
      <c r="AO1466" s="358"/>
      <c r="AP1466" s="358"/>
      <c r="AQ1466" s="358"/>
      <c r="AR1466" s="358"/>
      <c r="AS1466" s="248">
        <f>SUM(AE1466:AR1466)</f>
        <v>0</v>
      </c>
    </row>
    <row r="1467" spans="1:45" ht="15" hidden="1" customHeight="1" outlineLevel="1">
      <c r="A1467" s="456"/>
      <c r="B1467" s="246" t="s">
        <v>962</v>
      </c>
      <c r="C1467" s="243" t="s">
        <v>145</v>
      </c>
      <c r="D1467" s="247"/>
      <c r="E1467" s="247"/>
      <c r="F1467" s="247"/>
      <c r="G1467" s="247"/>
      <c r="H1467" s="247"/>
      <c r="I1467" s="247"/>
      <c r="J1467" s="247"/>
      <c r="K1467" s="247"/>
      <c r="L1467" s="247"/>
      <c r="M1467" s="247"/>
      <c r="N1467" s="247"/>
      <c r="O1467" s="247"/>
      <c r="P1467" s="247"/>
      <c r="Q1467" s="247">
        <f>Q1466</f>
        <v>12</v>
      </c>
      <c r="R1467" s="247"/>
      <c r="S1467" s="247"/>
      <c r="T1467" s="247"/>
      <c r="U1467" s="247"/>
      <c r="V1467" s="247"/>
      <c r="W1467" s="247"/>
      <c r="X1467" s="247"/>
      <c r="Y1467" s="247"/>
      <c r="Z1467" s="247"/>
      <c r="AA1467" s="247"/>
      <c r="AB1467" s="247"/>
      <c r="AC1467" s="247"/>
      <c r="AD1467" s="247"/>
      <c r="AE1467" s="354">
        <f>AE1466</f>
        <v>0</v>
      </c>
      <c r="AF1467" s="354">
        <f t="shared" ref="AF1467:AR1467" si="3590">AF1466</f>
        <v>0</v>
      </c>
      <c r="AG1467" s="354">
        <f t="shared" si="3590"/>
        <v>0</v>
      </c>
      <c r="AH1467" s="354">
        <f t="shared" si="3590"/>
        <v>0</v>
      </c>
      <c r="AI1467" s="354">
        <f t="shared" si="3590"/>
        <v>0</v>
      </c>
      <c r="AJ1467" s="354">
        <f t="shared" si="3590"/>
        <v>0</v>
      </c>
      <c r="AK1467" s="354">
        <f t="shared" si="3590"/>
        <v>0</v>
      </c>
      <c r="AL1467" s="354">
        <f t="shared" si="3590"/>
        <v>0</v>
      </c>
      <c r="AM1467" s="354">
        <f t="shared" si="3590"/>
        <v>0</v>
      </c>
      <c r="AN1467" s="354">
        <f t="shared" si="3590"/>
        <v>0</v>
      </c>
      <c r="AO1467" s="354">
        <f t="shared" si="3590"/>
        <v>0</v>
      </c>
      <c r="AP1467" s="354">
        <f t="shared" si="3590"/>
        <v>0</v>
      </c>
      <c r="AQ1467" s="354">
        <f t="shared" si="3590"/>
        <v>0</v>
      </c>
      <c r="AR1467" s="354">
        <f t="shared" si="3590"/>
        <v>0</v>
      </c>
      <c r="AS1467" s="258"/>
    </row>
    <row r="1468" spans="1:45" ht="15" hidden="1" customHeight="1" outlineLevel="1">
      <c r="A1468" s="456"/>
      <c r="B1468" s="246"/>
      <c r="C1468" s="243"/>
      <c r="D1468" s="243"/>
      <c r="E1468" s="243"/>
      <c r="F1468" s="243"/>
      <c r="G1468" s="243"/>
      <c r="H1468" s="243"/>
      <c r="I1468" s="243"/>
      <c r="J1468" s="243"/>
      <c r="K1468" s="243"/>
      <c r="L1468" s="243"/>
      <c r="M1468" s="243"/>
      <c r="N1468" s="243"/>
      <c r="O1468" s="243"/>
      <c r="P1468" s="243"/>
      <c r="Q1468" s="243"/>
      <c r="R1468" s="243"/>
      <c r="S1468" s="243"/>
      <c r="T1468" s="243"/>
      <c r="U1468" s="243"/>
      <c r="V1468" s="243"/>
      <c r="W1468" s="243"/>
      <c r="X1468" s="243"/>
      <c r="Y1468" s="243"/>
      <c r="Z1468" s="243"/>
      <c r="AA1468" s="243"/>
      <c r="AB1468" s="243"/>
      <c r="AC1468" s="243"/>
      <c r="AD1468" s="243"/>
      <c r="AE1468" s="355"/>
      <c r="AF1468" s="368"/>
      <c r="AG1468" s="368"/>
      <c r="AH1468" s="368"/>
      <c r="AI1468" s="368"/>
      <c r="AJ1468" s="368"/>
      <c r="AK1468" s="368"/>
      <c r="AL1468" s="368"/>
      <c r="AM1468" s="368"/>
      <c r="AN1468" s="368"/>
      <c r="AO1468" s="368"/>
      <c r="AP1468" s="368"/>
      <c r="AQ1468" s="368"/>
      <c r="AR1468" s="368"/>
      <c r="AS1468" s="258"/>
    </row>
    <row r="1469" spans="1:45" ht="15" hidden="1" customHeight="1" outlineLevel="1">
      <c r="A1469" s="456">
        <v>27</v>
      </c>
      <c r="B1469" s="371" t="s">
        <v>1002</v>
      </c>
      <c r="C1469" s="243" t="s">
        <v>22</v>
      </c>
      <c r="D1469" s="247"/>
      <c r="E1469" s="247"/>
      <c r="F1469" s="247"/>
      <c r="G1469" s="247"/>
      <c r="H1469" s="247"/>
      <c r="I1469" s="247"/>
      <c r="J1469" s="247"/>
      <c r="K1469" s="247"/>
      <c r="L1469" s="247"/>
      <c r="M1469" s="247"/>
      <c r="N1469" s="247"/>
      <c r="O1469" s="247"/>
      <c r="P1469" s="247"/>
      <c r="Q1469" s="247">
        <v>12</v>
      </c>
      <c r="R1469" s="247"/>
      <c r="S1469" s="247"/>
      <c r="T1469" s="247"/>
      <c r="U1469" s="247"/>
      <c r="V1469" s="247"/>
      <c r="W1469" s="247"/>
      <c r="X1469" s="247"/>
      <c r="Y1469" s="247"/>
      <c r="Z1469" s="247"/>
      <c r="AA1469" s="247"/>
      <c r="AB1469" s="247"/>
      <c r="AC1469" s="247"/>
      <c r="AD1469" s="247"/>
      <c r="AE1469" s="369"/>
      <c r="AF1469" s="358"/>
      <c r="AG1469" s="358"/>
      <c r="AH1469" s="358"/>
      <c r="AI1469" s="358"/>
      <c r="AJ1469" s="358"/>
      <c r="AK1469" s="358"/>
      <c r="AL1469" s="358"/>
      <c r="AM1469" s="358"/>
      <c r="AN1469" s="358"/>
      <c r="AO1469" s="358"/>
      <c r="AP1469" s="358"/>
      <c r="AQ1469" s="358"/>
      <c r="AR1469" s="358"/>
      <c r="AS1469" s="248">
        <f>SUM(AE1469:AR1469)</f>
        <v>0</v>
      </c>
    </row>
    <row r="1470" spans="1:45" ht="15" hidden="1" customHeight="1" outlineLevel="1">
      <c r="A1470" s="456"/>
      <c r="B1470" s="246" t="s">
        <v>962</v>
      </c>
      <c r="C1470" s="243" t="s">
        <v>145</v>
      </c>
      <c r="D1470" s="247"/>
      <c r="E1470" s="247"/>
      <c r="F1470" s="247"/>
      <c r="G1470" s="247"/>
      <c r="H1470" s="247"/>
      <c r="I1470" s="247"/>
      <c r="J1470" s="247"/>
      <c r="K1470" s="247"/>
      <c r="L1470" s="247"/>
      <c r="M1470" s="247"/>
      <c r="N1470" s="247"/>
      <c r="O1470" s="247"/>
      <c r="P1470" s="247"/>
      <c r="Q1470" s="247">
        <f>Q1469</f>
        <v>12</v>
      </c>
      <c r="R1470" s="247"/>
      <c r="S1470" s="247"/>
      <c r="T1470" s="247"/>
      <c r="U1470" s="247"/>
      <c r="V1470" s="247"/>
      <c r="W1470" s="247"/>
      <c r="X1470" s="247"/>
      <c r="Y1470" s="247"/>
      <c r="Z1470" s="247"/>
      <c r="AA1470" s="247"/>
      <c r="AB1470" s="247"/>
      <c r="AC1470" s="247"/>
      <c r="AD1470" s="247"/>
      <c r="AE1470" s="354">
        <f>AE1469</f>
        <v>0</v>
      </c>
      <c r="AF1470" s="354">
        <f t="shared" ref="AF1470:AR1470" si="3591">AF1469</f>
        <v>0</v>
      </c>
      <c r="AG1470" s="354">
        <f t="shared" si="3591"/>
        <v>0</v>
      </c>
      <c r="AH1470" s="354">
        <f t="shared" si="3591"/>
        <v>0</v>
      </c>
      <c r="AI1470" s="354">
        <f t="shared" si="3591"/>
        <v>0</v>
      </c>
      <c r="AJ1470" s="354">
        <f t="shared" si="3591"/>
        <v>0</v>
      </c>
      <c r="AK1470" s="354">
        <f t="shared" si="3591"/>
        <v>0</v>
      </c>
      <c r="AL1470" s="354">
        <f t="shared" si="3591"/>
        <v>0</v>
      </c>
      <c r="AM1470" s="354">
        <f t="shared" si="3591"/>
        <v>0</v>
      </c>
      <c r="AN1470" s="354">
        <f t="shared" si="3591"/>
        <v>0</v>
      </c>
      <c r="AO1470" s="354">
        <f t="shared" si="3591"/>
        <v>0</v>
      </c>
      <c r="AP1470" s="354">
        <f t="shared" si="3591"/>
        <v>0</v>
      </c>
      <c r="AQ1470" s="354">
        <f t="shared" si="3591"/>
        <v>0</v>
      </c>
      <c r="AR1470" s="354">
        <f t="shared" si="3591"/>
        <v>0</v>
      </c>
      <c r="AS1470" s="258"/>
    </row>
    <row r="1471" spans="1:45" ht="15" hidden="1" customHeight="1" outlineLevel="1">
      <c r="A1471" s="456"/>
      <c r="B1471" s="246"/>
      <c r="C1471" s="243"/>
      <c r="D1471" s="243"/>
      <c r="E1471" s="243"/>
      <c r="F1471" s="243"/>
      <c r="G1471" s="243"/>
      <c r="H1471" s="243"/>
      <c r="I1471" s="243"/>
      <c r="J1471" s="243"/>
      <c r="K1471" s="243"/>
      <c r="L1471" s="243"/>
      <c r="M1471" s="243"/>
      <c r="N1471" s="243"/>
      <c r="O1471" s="243"/>
      <c r="P1471" s="243"/>
      <c r="Q1471" s="243"/>
      <c r="R1471" s="243"/>
      <c r="S1471" s="243"/>
      <c r="T1471" s="243"/>
      <c r="U1471" s="243"/>
      <c r="V1471" s="243"/>
      <c r="W1471" s="243"/>
      <c r="X1471" s="243"/>
      <c r="Y1471" s="243"/>
      <c r="Z1471" s="243"/>
      <c r="AA1471" s="243"/>
      <c r="AB1471" s="243"/>
      <c r="AC1471" s="243"/>
      <c r="AD1471" s="243"/>
      <c r="AE1471" s="355"/>
      <c r="AF1471" s="368"/>
      <c r="AG1471" s="368"/>
      <c r="AH1471" s="368"/>
      <c r="AI1471" s="368"/>
      <c r="AJ1471" s="368"/>
      <c r="AK1471" s="368"/>
      <c r="AL1471" s="368"/>
      <c r="AM1471" s="368"/>
      <c r="AN1471" s="368"/>
      <c r="AO1471" s="368"/>
      <c r="AP1471" s="368"/>
      <c r="AQ1471" s="368"/>
      <c r="AR1471" s="368"/>
      <c r="AS1471" s="258"/>
    </row>
    <row r="1472" spans="1:45" ht="15" hidden="1" customHeight="1" outlineLevel="1">
      <c r="A1472" s="456">
        <v>28</v>
      </c>
      <c r="B1472" s="371" t="s">
        <v>1003</v>
      </c>
      <c r="C1472" s="243" t="s">
        <v>22</v>
      </c>
      <c r="D1472" s="247"/>
      <c r="E1472" s="247"/>
      <c r="F1472" s="247"/>
      <c r="G1472" s="247"/>
      <c r="H1472" s="247"/>
      <c r="I1472" s="247"/>
      <c r="J1472" s="247"/>
      <c r="K1472" s="247"/>
      <c r="L1472" s="247"/>
      <c r="M1472" s="247"/>
      <c r="N1472" s="247"/>
      <c r="O1472" s="247"/>
      <c r="P1472" s="247"/>
      <c r="Q1472" s="247">
        <v>12</v>
      </c>
      <c r="R1472" s="247"/>
      <c r="S1472" s="247"/>
      <c r="T1472" s="247"/>
      <c r="U1472" s="247"/>
      <c r="V1472" s="247"/>
      <c r="W1472" s="247"/>
      <c r="X1472" s="247"/>
      <c r="Y1472" s="247"/>
      <c r="Z1472" s="247"/>
      <c r="AA1472" s="247"/>
      <c r="AB1472" s="247"/>
      <c r="AC1472" s="247"/>
      <c r="AD1472" s="247"/>
      <c r="AE1472" s="369"/>
      <c r="AF1472" s="358"/>
      <c r="AG1472" s="358"/>
      <c r="AH1472" s="358"/>
      <c r="AI1472" s="358"/>
      <c r="AJ1472" s="358"/>
      <c r="AK1472" s="358"/>
      <c r="AL1472" s="358"/>
      <c r="AM1472" s="358"/>
      <c r="AN1472" s="358"/>
      <c r="AO1472" s="358"/>
      <c r="AP1472" s="358"/>
      <c r="AQ1472" s="358"/>
      <c r="AR1472" s="358"/>
      <c r="AS1472" s="248">
        <f>SUM(AE1472:AR1472)</f>
        <v>0</v>
      </c>
    </row>
    <row r="1473" spans="1:45" ht="15" hidden="1" customHeight="1" outlineLevel="1">
      <c r="A1473" s="456"/>
      <c r="B1473" s="246" t="s">
        <v>962</v>
      </c>
      <c r="C1473" s="243" t="s">
        <v>145</v>
      </c>
      <c r="D1473" s="247"/>
      <c r="E1473" s="247"/>
      <c r="F1473" s="247"/>
      <c r="G1473" s="247"/>
      <c r="H1473" s="247"/>
      <c r="I1473" s="247"/>
      <c r="J1473" s="247"/>
      <c r="K1473" s="247"/>
      <c r="L1473" s="247"/>
      <c r="M1473" s="247"/>
      <c r="N1473" s="247"/>
      <c r="O1473" s="247"/>
      <c r="P1473" s="247"/>
      <c r="Q1473" s="247">
        <f>Q1472</f>
        <v>12</v>
      </c>
      <c r="R1473" s="247"/>
      <c r="S1473" s="247"/>
      <c r="T1473" s="247"/>
      <c r="U1473" s="247"/>
      <c r="V1473" s="247"/>
      <c r="W1473" s="247"/>
      <c r="X1473" s="247"/>
      <c r="Y1473" s="247"/>
      <c r="Z1473" s="247"/>
      <c r="AA1473" s="247"/>
      <c r="AB1473" s="247"/>
      <c r="AC1473" s="247"/>
      <c r="AD1473" s="247"/>
      <c r="AE1473" s="354">
        <f>AE1472</f>
        <v>0</v>
      </c>
      <c r="AF1473" s="354">
        <f>AF1472</f>
        <v>0</v>
      </c>
      <c r="AG1473" s="354">
        <f t="shared" ref="AG1473:AJ1473" si="3592">AG1472</f>
        <v>0</v>
      </c>
      <c r="AH1473" s="354">
        <f t="shared" si="3592"/>
        <v>0</v>
      </c>
      <c r="AI1473" s="354">
        <f t="shared" si="3592"/>
        <v>0</v>
      </c>
      <c r="AJ1473" s="354">
        <f t="shared" si="3592"/>
        <v>0</v>
      </c>
      <c r="AK1473" s="354">
        <f>AK1472</f>
        <v>0</v>
      </c>
      <c r="AL1473" s="354">
        <f t="shared" ref="AL1473:AR1473" si="3593">AL1472</f>
        <v>0</v>
      </c>
      <c r="AM1473" s="354">
        <f t="shared" si="3593"/>
        <v>0</v>
      </c>
      <c r="AN1473" s="354">
        <f t="shared" si="3593"/>
        <v>0</v>
      </c>
      <c r="AO1473" s="354">
        <f t="shared" si="3593"/>
        <v>0</v>
      </c>
      <c r="AP1473" s="354">
        <f t="shared" si="3593"/>
        <v>0</v>
      </c>
      <c r="AQ1473" s="354">
        <f t="shared" si="3593"/>
        <v>0</v>
      </c>
      <c r="AR1473" s="354">
        <f t="shared" si="3593"/>
        <v>0</v>
      </c>
      <c r="AS1473" s="258"/>
    </row>
    <row r="1474" spans="1:45" ht="15" hidden="1" customHeight="1" outlineLevel="1">
      <c r="A1474" s="456"/>
      <c r="B1474" s="246"/>
      <c r="C1474" s="243"/>
      <c r="D1474" s="243"/>
      <c r="E1474" s="243"/>
      <c r="F1474" s="243"/>
      <c r="G1474" s="243"/>
      <c r="H1474" s="243"/>
      <c r="I1474" s="243"/>
      <c r="J1474" s="243"/>
      <c r="K1474" s="243"/>
      <c r="L1474" s="243"/>
      <c r="M1474" s="243"/>
      <c r="N1474" s="243"/>
      <c r="O1474" s="243"/>
      <c r="P1474" s="243"/>
      <c r="Q1474" s="243"/>
      <c r="R1474" s="243"/>
      <c r="S1474" s="243"/>
      <c r="T1474" s="243"/>
      <c r="U1474" s="243"/>
      <c r="V1474" s="243"/>
      <c r="W1474" s="243"/>
      <c r="X1474" s="243"/>
      <c r="Y1474" s="243"/>
      <c r="Z1474" s="243"/>
      <c r="AA1474" s="243"/>
      <c r="AB1474" s="243"/>
      <c r="AC1474" s="243"/>
      <c r="AD1474" s="243"/>
      <c r="AE1474" s="355"/>
      <c r="AF1474" s="368"/>
      <c r="AG1474" s="368"/>
      <c r="AH1474" s="368"/>
      <c r="AI1474" s="368"/>
      <c r="AJ1474" s="368"/>
      <c r="AK1474" s="368"/>
      <c r="AL1474" s="368"/>
      <c r="AM1474" s="368"/>
      <c r="AN1474" s="368"/>
      <c r="AO1474" s="368"/>
      <c r="AP1474" s="368"/>
      <c r="AQ1474" s="368"/>
      <c r="AR1474" s="368"/>
      <c r="AS1474" s="258"/>
    </row>
    <row r="1475" spans="1:45" ht="15" hidden="1" customHeight="1" outlineLevel="1">
      <c r="A1475" s="456">
        <v>29</v>
      </c>
      <c r="B1475" s="371" t="s">
        <v>1004</v>
      </c>
      <c r="C1475" s="243" t="s">
        <v>22</v>
      </c>
      <c r="D1475" s="247"/>
      <c r="E1475" s="247"/>
      <c r="F1475" s="247"/>
      <c r="G1475" s="247"/>
      <c r="H1475" s="247"/>
      <c r="I1475" s="247"/>
      <c r="J1475" s="247"/>
      <c r="K1475" s="247"/>
      <c r="L1475" s="247"/>
      <c r="M1475" s="247"/>
      <c r="N1475" s="247"/>
      <c r="O1475" s="247"/>
      <c r="P1475" s="247"/>
      <c r="Q1475" s="247">
        <v>3</v>
      </c>
      <c r="R1475" s="247"/>
      <c r="S1475" s="247"/>
      <c r="T1475" s="247"/>
      <c r="U1475" s="247"/>
      <c r="V1475" s="247"/>
      <c r="W1475" s="247"/>
      <c r="X1475" s="247"/>
      <c r="Y1475" s="247"/>
      <c r="Z1475" s="247"/>
      <c r="AA1475" s="247"/>
      <c r="AB1475" s="247"/>
      <c r="AC1475" s="247"/>
      <c r="AD1475" s="247"/>
      <c r="AE1475" s="369"/>
      <c r="AF1475" s="358"/>
      <c r="AG1475" s="358"/>
      <c r="AH1475" s="358"/>
      <c r="AI1475" s="358"/>
      <c r="AJ1475" s="358"/>
      <c r="AK1475" s="358"/>
      <c r="AL1475" s="358"/>
      <c r="AM1475" s="358"/>
      <c r="AN1475" s="358"/>
      <c r="AO1475" s="358"/>
      <c r="AP1475" s="358"/>
      <c r="AQ1475" s="358"/>
      <c r="AR1475" s="358"/>
      <c r="AS1475" s="248">
        <f>SUM(AE1475:AR1475)</f>
        <v>0</v>
      </c>
    </row>
    <row r="1476" spans="1:45" ht="15" hidden="1" customHeight="1" outlineLevel="1">
      <c r="A1476" s="456"/>
      <c r="B1476" s="246" t="s">
        <v>962</v>
      </c>
      <c r="C1476" s="243" t="s">
        <v>145</v>
      </c>
      <c r="D1476" s="247"/>
      <c r="E1476" s="247"/>
      <c r="F1476" s="247"/>
      <c r="G1476" s="247"/>
      <c r="H1476" s="247"/>
      <c r="I1476" s="247"/>
      <c r="J1476" s="247"/>
      <c r="K1476" s="247"/>
      <c r="L1476" s="247"/>
      <c r="M1476" s="247"/>
      <c r="N1476" s="247"/>
      <c r="O1476" s="247"/>
      <c r="P1476" s="247"/>
      <c r="Q1476" s="247">
        <f>Q1475</f>
        <v>3</v>
      </c>
      <c r="R1476" s="247"/>
      <c r="S1476" s="247"/>
      <c r="T1476" s="247"/>
      <c r="U1476" s="247"/>
      <c r="V1476" s="247"/>
      <c r="W1476" s="247"/>
      <c r="X1476" s="247"/>
      <c r="Y1476" s="247"/>
      <c r="Z1476" s="247"/>
      <c r="AA1476" s="247"/>
      <c r="AB1476" s="247"/>
      <c r="AC1476" s="247"/>
      <c r="AD1476" s="247"/>
      <c r="AE1476" s="354">
        <f>AE1475</f>
        <v>0</v>
      </c>
      <c r="AF1476" s="354">
        <f t="shared" ref="AF1476:AR1476" si="3594">AF1475</f>
        <v>0</v>
      </c>
      <c r="AG1476" s="354">
        <f t="shared" si="3594"/>
        <v>0</v>
      </c>
      <c r="AH1476" s="354">
        <f t="shared" si="3594"/>
        <v>0</v>
      </c>
      <c r="AI1476" s="354">
        <f t="shared" si="3594"/>
        <v>0</v>
      </c>
      <c r="AJ1476" s="354">
        <f t="shared" si="3594"/>
        <v>0</v>
      </c>
      <c r="AK1476" s="354">
        <f t="shared" si="3594"/>
        <v>0</v>
      </c>
      <c r="AL1476" s="354">
        <f t="shared" si="3594"/>
        <v>0</v>
      </c>
      <c r="AM1476" s="354">
        <f t="shared" si="3594"/>
        <v>0</v>
      </c>
      <c r="AN1476" s="354">
        <f t="shared" si="3594"/>
        <v>0</v>
      </c>
      <c r="AO1476" s="354">
        <f t="shared" si="3594"/>
        <v>0</v>
      </c>
      <c r="AP1476" s="354">
        <f t="shared" si="3594"/>
        <v>0</v>
      </c>
      <c r="AQ1476" s="354">
        <f t="shared" si="3594"/>
        <v>0</v>
      </c>
      <c r="AR1476" s="354">
        <f t="shared" si="3594"/>
        <v>0</v>
      </c>
      <c r="AS1476" s="258"/>
    </row>
    <row r="1477" spans="1:45" ht="15" hidden="1" customHeight="1" outlineLevel="1">
      <c r="A1477" s="456"/>
      <c r="B1477" s="246"/>
      <c r="C1477" s="243"/>
      <c r="D1477" s="243"/>
      <c r="E1477" s="243"/>
      <c r="F1477" s="243"/>
      <c r="G1477" s="243"/>
      <c r="H1477" s="243"/>
      <c r="I1477" s="243"/>
      <c r="J1477" s="243"/>
      <c r="K1477" s="243"/>
      <c r="L1477" s="243"/>
      <c r="M1477" s="243"/>
      <c r="N1477" s="243"/>
      <c r="O1477" s="243"/>
      <c r="P1477" s="243"/>
      <c r="Q1477" s="243"/>
      <c r="R1477" s="243"/>
      <c r="S1477" s="243"/>
      <c r="T1477" s="243"/>
      <c r="U1477" s="243"/>
      <c r="V1477" s="243"/>
      <c r="W1477" s="243"/>
      <c r="X1477" s="243"/>
      <c r="Y1477" s="243"/>
      <c r="Z1477" s="243"/>
      <c r="AA1477" s="243"/>
      <c r="AB1477" s="243"/>
      <c r="AC1477" s="243"/>
      <c r="AD1477" s="243"/>
      <c r="AE1477" s="355"/>
      <c r="AF1477" s="368"/>
      <c r="AG1477" s="368"/>
      <c r="AH1477" s="368"/>
      <c r="AI1477" s="368"/>
      <c r="AJ1477" s="368"/>
      <c r="AK1477" s="368"/>
      <c r="AL1477" s="368"/>
      <c r="AM1477" s="368"/>
      <c r="AN1477" s="368"/>
      <c r="AO1477" s="368"/>
      <c r="AP1477" s="368"/>
      <c r="AQ1477" s="368"/>
      <c r="AR1477" s="368"/>
      <c r="AS1477" s="258"/>
    </row>
    <row r="1478" spans="1:45" ht="15" hidden="1" customHeight="1" outlineLevel="1">
      <c r="A1478" s="456">
        <v>30</v>
      </c>
      <c r="B1478" s="371" t="s">
        <v>1005</v>
      </c>
      <c r="C1478" s="243" t="s">
        <v>22</v>
      </c>
      <c r="D1478" s="247"/>
      <c r="E1478" s="247"/>
      <c r="F1478" s="247"/>
      <c r="G1478" s="247"/>
      <c r="H1478" s="247"/>
      <c r="I1478" s="247"/>
      <c r="J1478" s="247"/>
      <c r="K1478" s="247"/>
      <c r="L1478" s="247"/>
      <c r="M1478" s="247"/>
      <c r="N1478" s="247"/>
      <c r="O1478" s="247"/>
      <c r="P1478" s="247"/>
      <c r="Q1478" s="247">
        <v>12</v>
      </c>
      <c r="R1478" s="247"/>
      <c r="S1478" s="247"/>
      <c r="T1478" s="247"/>
      <c r="U1478" s="247"/>
      <c r="V1478" s="247"/>
      <c r="W1478" s="247"/>
      <c r="X1478" s="247"/>
      <c r="Y1478" s="247"/>
      <c r="Z1478" s="247"/>
      <c r="AA1478" s="247"/>
      <c r="AB1478" s="247"/>
      <c r="AC1478" s="247"/>
      <c r="AD1478" s="247"/>
      <c r="AE1478" s="369"/>
      <c r="AF1478" s="358"/>
      <c r="AG1478" s="358"/>
      <c r="AH1478" s="358"/>
      <c r="AI1478" s="358"/>
      <c r="AJ1478" s="358"/>
      <c r="AK1478" s="358"/>
      <c r="AL1478" s="358"/>
      <c r="AM1478" s="358"/>
      <c r="AN1478" s="358"/>
      <c r="AO1478" s="358"/>
      <c r="AP1478" s="358"/>
      <c r="AQ1478" s="358"/>
      <c r="AR1478" s="358"/>
      <c r="AS1478" s="248">
        <f>SUM(AE1478:AR1478)</f>
        <v>0</v>
      </c>
    </row>
    <row r="1479" spans="1:45" ht="15" hidden="1" customHeight="1" outlineLevel="1">
      <c r="A1479" s="456"/>
      <c r="B1479" s="246" t="s">
        <v>962</v>
      </c>
      <c r="C1479" s="243" t="s">
        <v>145</v>
      </c>
      <c r="D1479" s="247"/>
      <c r="E1479" s="247"/>
      <c r="F1479" s="247"/>
      <c r="G1479" s="247"/>
      <c r="H1479" s="247"/>
      <c r="I1479" s="247"/>
      <c r="J1479" s="247"/>
      <c r="K1479" s="247"/>
      <c r="L1479" s="247"/>
      <c r="M1479" s="247"/>
      <c r="N1479" s="247"/>
      <c r="O1479" s="247"/>
      <c r="P1479" s="247"/>
      <c r="Q1479" s="247">
        <f>Q1478</f>
        <v>12</v>
      </c>
      <c r="R1479" s="247"/>
      <c r="S1479" s="247"/>
      <c r="T1479" s="247"/>
      <c r="U1479" s="247"/>
      <c r="V1479" s="247"/>
      <c r="W1479" s="247"/>
      <c r="X1479" s="247"/>
      <c r="Y1479" s="247"/>
      <c r="Z1479" s="247"/>
      <c r="AA1479" s="247"/>
      <c r="AB1479" s="247"/>
      <c r="AC1479" s="247"/>
      <c r="AD1479" s="247"/>
      <c r="AE1479" s="354">
        <f>AE1478</f>
        <v>0</v>
      </c>
      <c r="AF1479" s="354">
        <f t="shared" ref="AF1479:AR1479" si="3595">AF1478</f>
        <v>0</v>
      </c>
      <c r="AG1479" s="354">
        <f t="shared" si="3595"/>
        <v>0</v>
      </c>
      <c r="AH1479" s="354">
        <f t="shared" si="3595"/>
        <v>0</v>
      </c>
      <c r="AI1479" s="354">
        <f t="shared" si="3595"/>
        <v>0</v>
      </c>
      <c r="AJ1479" s="354">
        <f t="shared" si="3595"/>
        <v>0</v>
      </c>
      <c r="AK1479" s="354">
        <f t="shared" si="3595"/>
        <v>0</v>
      </c>
      <c r="AL1479" s="354">
        <f t="shared" si="3595"/>
        <v>0</v>
      </c>
      <c r="AM1479" s="354">
        <f t="shared" si="3595"/>
        <v>0</v>
      </c>
      <c r="AN1479" s="354">
        <f t="shared" si="3595"/>
        <v>0</v>
      </c>
      <c r="AO1479" s="354">
        <f t="shared" si="3595"/>
        <v>0</v>
      </c>
      <c r="AP1479" s="354">
        <f t="shared" si="3595"/>
        <v>0</v>
      </c>
      <c r="AQ1479" s="354">
        <f t="shared" si="3595"/>
        <v>0</v>
      </c>
      <c r="AR1479" s="354">
        <f t="shared" si="3595"/>
        <v>0</v>
      </c>
      <c r="AS1479" s="258"/>
    </row>
    <row r="1480" spans="1:45" ht="15" hidden="1" customHeight="1" outlineLevel="1">
      <c r="A1480" s="456"/>
      <c r="B1480" s="246"/>
      <c r="C1480" s="243"/>
      <c r="D1480" s="243"/>
      <c r="E1480" s="243"/>
      <c r="F1480" s="243"/>
      <c r="G1480" s="243"/>
      <c r="H1480" s="243"/>
      <c r="I1480" s="243"/>
      <c r="J1480" s="243"/>
      <c r="K1480" s="243"/>
      <c r="L1480" s="243"/>
      <c r="M1480" s="243"/>
      <c r="N1480" s="243"/>
      <c r="O1480" s="243"/>
      <c r="P1480" s="243"/>
      <c r="Q1480" s="243"/>
      <c r="R1480" s="243"/>
      <c r="S1480" s="243"/>
      <c r="T1480" s="243"/>
      <c r="U1480" s="243"/>
      <c r="V1480" s="243"/>
      <c r="W1480" s="243"/>
      <c r="X1480" s="243"/>
      <c r="Y1480" s="243"/>
      <c r="Z1480" s="243"/>
      <c r="AA1480" s="243"/>
      <c r="AB1480" s="243"/>
      <c r="AC1480" s="243"/>
      <c r="AD1480" s="243"/>
      <c r="AE1480" s="355"/>
      <c r="AF1480" s="368"/>
      <c r="AG1480" s="368"/>
      <c r="AH1480" s="368"/>
      <c r="AI1480" s="368"/>
      <c r="AJ1480" s="368"/>
      <c r="AK1480" s="368"/>
      <c r="AL1480" s="368"/>
      <c r="AM1480" s="368"/>
      <c r="AN1480" s="368"/>
      <c r="AO1480" s="368"/>
      <c r="AP1480" s="368"/>
      <c r="AQ1480" s="368"/>
      <c r="AR1480" s="368"/>
      <c r="AS1480" s="258"/>
    </row>
    <row r="1481" spans="1:45" ht="15" hidden="1" customHeight="1" outlineLevel="1">
      <c r="A1481" s="456">
        <v>31</v>
      </c>
      <c r="B1481" s="371" t="s">
        <v>1006</v>
      </c>
      <c r="C1481" s="243" t="s">
        <v>22</v>
      </c>
      <c r="D1481" s="247"/>
      <c r="E1481" s="247"/>
      <c r="F1481" s="247"/>
      <c r="G1481" s="247"/>
      <c r="H1481" s="247"/>
      <c r="I1481" s="247"/>
      <c r="J1481" s="247"/>
      <c r="K1481" s="247"/>
      <c r="L1481" s="247"/>
      <c r="M1481" s="247"/>
      <c r="N1481" s="247"/>
      <c r="O1481" s="247"/>
      <c r="P1481" s="247"/>
      <c r="Q1481" s="247">
        <v>12</v>
      </c>
      <c r="R1481" s="247"/>
      <c r="S1481" s="247"/>
      <c r="T1481" s="247"/>
      <c r="U1481" s="247"/>
      <c r="V1481" s="247"/>
      <c r="W1481" s="247"/>
      <c r="X1481" s="247"/>
      <c r="Y1481" s="247"/>
      <c r="Z1481" s="247"/>
      <c r="AA1481" s="247"/>
      <c r="AB1481" s="247"/>
      <c r="AC1481" s="247"/>
      <c r="AD1481" s="247"/>
      <c r="AE1481" s="369"/>
      <c r="AF1481" s="358"/>
      <c r="AG1481" s="358"/>
      <c r="AH1481" s="358"/>
      <c r="AI1481" s="358"/>
      <c r="AJ1481" s="358"/>
      <c r="AK1481" s="358"/>
      <c r="AL1481" s="358"/>
      <c r="AM1481" s="358"/>
      <c r="AN1481" s="358"/>
      <c r="AO1481" s="358"/>
      <c r="AP1481" s="358"/>
      <c r="AQ1481" s="358"/>
      <c r="AR1481" s="358"/>
      <c r="AS1481" s="248">
        <f>SUM(AE1481:AR1481)</f>
        <v>0</v>
      </c>
    </row>
    <row r="1482" spans="1:45" ht="15" hidden="1" customHeight="1" outlineLevel="1">
      <c r="A1482" s="456"/>
      <c r="B1482" s="246" t="s">
        <v>962</v>
      </c>
      <c r="C1482" s="243" t="s">
        <v>145</v>
      </c>
      <c r="D1482" s="247"/>
      <c r="E1482" s="247"/>
      <c r="F1482" s="247"/>
      <c r="G1482" s="247"/>
      <c r="H1482" s="247"/>
      <c r="I1482" s="247"/>
      <c r="J1482" s="247"/>
      <c r="K1482" s="247"/>
      <c r="L1482" s="247"/>
      <c r="M1482" s="247"/>
      <c r="N1482" s="247"/>
      <c r="O1482" s="247"/>
      <c r="P1482" s="247"/>
      <c r="Q1482" s="247">
        <f>Q1481</f>
        <v>12</v>
      </c>
      <c r="R1482" s="247"/>
      <c r="S1482" s="247"/>
      <c r="T1482" s="247"/>
      <c r="U1482" s="247"/>
      <c r="V1482" s="247"/>
      <c r="W1482" s="247"/>
      <c r="X1482" s="247"/>
      <c r="Y1482" s="247"/>
      <c r="Z1482" s="247"/>
      <c r="AA1482" s="247"/>
      <c r="AB1482" s="247"/>
      <c r="AC1482" s="247"/>
      <c r="AD1482" s="247"/>
      <c r="AE1482" s="354">
        <f>AE1481</f>
        <v>0</v>
      </c>
      <c r="AF1482" s="354">
        <f t="shared" ref="AF1482:AR1482" si="3596">AF1481</f>
        <v>0</v>
      </c>
      <c r="AG1482" s="354">
        <f t="shared" si="3596"/>
        <v>0</v>
      </c>
      <c r="AH1482" s="354">
        <f t="shared" si="3596"/>
        <v>0</v>
      </c>
      <c r="AI1482" s="354">
        <f t="shared" si="3596"/>
        <v>0</v>
      </c>
      <c r="AJ1482" s="354">
        <f t="shared" si="3596"/>
        <v>0</v>
      </c>
      <c r="AK1482" s="354">
        <f t="shared" si="3596"/>
        <v>0</v>
      </c>
      <c r="AL1482" s="354">
        <f t="shared" si="3596"/>
        <v>0</v>
      </c>
      <c r="AM1482" s="354">
        <f t="shared" si="3596"/>
        <v>0</v>
      </c>
      <c r="AN1482" s="354">
        <f t="shared" si="3596"/>
        <v>0</v>
      </c>
      <c r="AO1482" s="354">
        <f t="shared" si="3596"/>
        <v>0</v>
      </c>
      <c r="AP1482" s="354">
        <f t="shared" si="3596"/>
        <v>0</v>
      </c>
      <c r="AQ1482" s="354">
        <f t="shared" si="3596"/>
        <v>0</v>
      </c>
      <c r="AR1482" s="354">
        <f t="shared" si="3596"/>
        <v>0</v>
      </c>
      <c r="AS1482" s="258"/>
    </row>
    <row r="1483" spans="1:45" ht="15" hidden="1" customHeight="1" outlineLevel="1">
      <c r="A1483" s="456"/>
      <c r="B1483" s="371"/>
      <c r="C1483" s="243"/>
      <c r="D1483" s="243"/>
      <c r="E1483" s="243"/>
      <c r="F1483" s="243"/>
      <c r="G1483" s="243"/>
      <c r="H1483" s="243"/>
      <c r="I1483" s="243"/>
      <c r="J1483" s="243"/>
      <c r="K1483" s="243"/>
      <c r="L1483" s="243"/>
      <c r="M1483" s="243"/>
      <c r="N1483" s="243"/>
      <c r="O1483" s="243"/>
      <c r="P1483" s="243"/>
      <c r="Q1483" s="243"/>
      <c r="R1483" s="243"/>
      <c r="S1483" s="243"/>
      <c r="T1483" s="243"/>
      <c r="U1483" s="243"/>
      <c r="V1483" s="243"/>
      <c r="W1483" s="243"/>
      <c r="X1483" s="243"/>
      <c r="Y1483" s="243"/>
      <c r="Z1483" s="243"/>
      <c r="AA1483" s="243"/>
      <c r="AB1483" s="243"/>
      <c r="AC1483" s="243"/>
      <c r="AD1483" s="243"/>
      <c r="AE1483" s="355"/>
      <c r="AF1483" s="368"/>
      <c r="AG1483" s="368"/>
      <c r="AH1483" s="368"/>
      <c r="AI1483" s="368"/>
      <c r="AJ1483" s="368"/>
      <c r="AK1483" s="368"/>
      <c r="AL1483" s="368"/>
      <c r="AM1483" s="368"/>
      <c r="AN1483" s="368"/>
      <c r="AO1483" s="368"/>
      <c r="AP1483" s="368"/>
      <c r="AQ1483" s="368"/>
      <c r="AR1483" s="368"/>
      <c r="AS1483" s="258"/>
    </row>
    <row r="1484" spans="1:45" ht="15" hidden="1" customHeight="1" outlineLevel="1">
      <c r="A1484" s="456">
        <v>32</v>
      </c>
      <c r="B1484" s="371" t="s">
        <v>1007</v>
      </c>
      <c r="C1484" s="243" t="s">
        <v>22</v>
      </c>
      <c r="D1484" s="247"/>
      <c r="E1484" s="247"/>
      <c r="F1484" s="247"/>
      <c r="G1484" s="247"/>
      <c r="H1484" s="247"/>
      <c r="I1484" s="247"/>
      <c r="J1484" s="247"/>
      <c r="K1484" s="247"/>
      <c r="L1484" s="247"/>
      <c r="M1484" s="247"/>
      <c r="N1484" s="247"/>
      <c r="O1484" s="247"/>
      <c r="P1484" s="247"/>
      <c r="Q1484" s="247">
        <v>12</v>
      </c>
      <c r="R1484" s="247"/>
      <c r="S1484" s="247"/>
      <c r="T1484" s="247"/>
      <c r="U1484" s="247"/>
      <c r="V1484" s="247"/>
      <c r="W1484" s="247"/>
      <c r="X1484" s="247"/>
      <c r="Y1484" s="247"/>
      <c r="Z1484" s="247"/>
      <c r="AA1484" s="247"/>
      <c r="AB1484" s="247"/>
      <c r="AC1484" s="247"/>
      <c r="AD1484" s="247"/>
      <c r="AE1484" s="369"/>
      <c r="AF1484" s="358"/>
      <c r="AG1484" s="358"/>
      <c r="AH1484" s="358"/>
      <c r="AI1484" s="358"/>
      <c r="AJ1484" s="358"/>
      <c r="AK1484" s="358"/>
      <c r="AL1484" s="358"/>
      <c r="AM1484" s="358"/>
      <c r="AN1484" s="358"/>
      <c r="AO1484" s="358"/>
      <c r="AP1484" s="358"/>
      <c r="AQ1484" s="358"/>
      <c r="AR1484" s="358"/>
      <c r="AS1484" s="248">
        <f>SUM(AE1484:AR1484)</f>
        <v>0</v>
      </c>
    </row>
    <row r="1485" spans="1:45" ht="15" hidden="1" customHeight="1" outlineLevel="1">
      <c r="A1485" s="456"/>
      <c r="B1485" s="246" t="s">
        <v>962</v>
      </c>
      <c r="C1485" s="243" t="s">
        <v>145</v>
      </c>
      <c r="D1485" s="247"/>
      <c r="E1485" s="247"/>
      <c r="F1485" s="247"/>
      <c r="G1485" s="247"/>
      <c r="H1485" s="247"/>
      <c r="I1485" s="247"/>
      <c r="J1485" s="247"/>
      <c r="K1485" s="247"/>
      <c r="L1485" s="247"/>
      <c r="M1485" s="247"/>
      <c r="N1485" s="247"/>
      <c r="O1485" s="247"/>
      <c r="P1485" s="247"/>
      <c r="Q1485" s="247">
        <f>Q1484</f>
        <v>12</v>
      </c>
      <c r="R1485" s="247"/>
      <c r="S1485" s="247"/>
      <c r="T1485" s="247"/>
      <c r="U1485" s="247"/>
      <c r="V1485" s="247"/>
      <c r="W1485" s="247"/>
      <c r="X1485" s="247"/>
      <c r="Y1485" s="247"/>
      <c r="Z1485" s="247"/>
      <c r="AA1485" s="247"/>
      <c r="AB1485" s="247"/>
      <c r="AC1485" s="247"/>
      <c r="AD1485" s="247"/>
      <c r="AE1485" s="354">
        <f>AE1484</f>
        <v>0</v>
      </c>
      <c r="AF1485" s="354">
        <f t="shared" ref="AF1485:AR1485" si="3597">AF1484</f>
        <v>0</v>
      </c>
      <c r="AG1485" s="354">
        <f t="shared" si="3597"/>
        <v>0</v>
      </c>
      <c r="AH1485" s="354">
        <f t="shared" si="3597"/>
        <v>0</v>
      </c>
      <c r="AI1485" s="354">
        <f t="shared" si="3597"/>
        <v>0</v>
      </c>
      <c r="AJ1485" s="354">
        <f t="shared" si="3597"/>
        <v>0</v>
      </c>
      <c r="AK1485" s="354">
        <f t="shared" si="3597"/>
        <v>0</v>
      </c>
      <c r="AL1485" s="354">
        <f t="shared" si="3597"/>
        <v>0</v>
      </c>
      <c r="AM1485" s="354">
        <f t="shared" si="3597"/>
        <v>0</v>
      </c>
      <c r="AN1485" s="354">
        <f t="shared" si="3597"/>
        <v>0</v>
      </c>
      <c r="AO1485" s="354">
        <f t="shared" si="3597"/>
        <v>0</v>
      </c>
      <c r="AP1485" s="354">
        <f t="shared" si="3597"/>
        <v>0</v>
      </c>
      <c r="AQ1485" s="354">
        <f t="shared" si="3597"/>
        <v>0</v>
      </c>
      <c r="AR1485" s="354">
        <f t="shared" si="3597"/>
        <v>0</v>
      </c>
      <c r="AS1485" s="258"/>
    </row>
    <row r="1486" spans="1:45" ht="15" hidden="1" customHeight="1" outlineLevel="1">
      <c r="A1486" s="456"/>
      <c r="B1486" s="371"/>
      <c r="C1486" s="243"/>
      <c r="D1486" s="243"/>
      <c r="E1486" s="243"/>
      <c r="F1486" s="243"/>
      <c r="G1486" s="243"/>
      <c r="H1486" s="243"/>
      <c r="I1486" s="243"/>
      <c r="J1486" s="243"/>
      <c r="K1486" s="243"/>
      <c r="L1486" s="243"/>
      <c r="M1486" s="243"/>
      <c r="N1486" s="243"/>
      <c r="O1486" s="243"/>
      <c r="P1486" s="243"/>
      <c r="Q1486" s="243"/>
      <c r="R1486" s="243"/>
      <c r="S1486" s="243"/>
      <c r="T1486" s="243"/>
      <c r="U1486" s="243"/>
      <c r="V1486" s="243"/>
      <c r="W1486" s="243"/>
      <c r="X1486" s="243"/>
      <c r="Y1486" s="243"/>
      <c r="Z1486" s="243"/>
      <c r="AA1486" s="243"/>
      <c r="AB1486" s="243"/>
      <c r="AC1486" s="243"/>
      <c r="AD1486" s="243"/>
      <c r="AE1486" s="355"/>
      <c r="AF1486" s="368"/>
      <c r="AG1486" s="368"/>
      <c r="AH1486" s="368"/>
      <c r="AI1486" s="368"/>
      <c r="AJ1486" s="368"/>
      <c r="AK1486" s="368"/>
      <c r="AL1486" s="368"/>
      <c r="AM1486" s="368"/>
      <c r="AN1486" s="368"/>
      <c r="AO1486" s="368"/>
      <c r="AP1486" s="368"/>
      <c r="AQ1486" s="368"/>
      <c r="AR1486" s="368"/>
      <c r="AS1486" s="258"/>
    </row>
    <row r="1487" spans="1:45" ht="15" hidden="1" customHeight="1" outlineLevel="1">
      <c r="A1487" s="456"/>
      <c r="B1487" s="240" t="s">
        <v>462</v>
      </c>
      <c r="C1487" s="243"/>
      <c r="D1487" s="243"/>
      <c r="E1487" s="243"/>
      <c r="F1487" s="243"/>
      <c r="G1487" s="243"/>
      <c r="H1487" s="243"/>
      <c r="I1487" s="243"/>
      <c r="J1487" s="243"/>
      <c r="K1487" s="243"/>
      <c r="L1487" s="243"/>
      <c r="M1487" s="243"/>
      <c r="N1487" s="243"/>
      <c r="O1487" s="243"/>
      <c r="P1487" s="243"/>
      <c r="Q1487" s="243"/>
      <c r="R1487" s="243"/>
      <c r="S1487" s="243"/>
      <c r="T1487" s="243"/>
      <c r="U1487" s="243"/>
      <c r="V1487" s="243"/>
      <c r="W1487" s="243"/>
      <c r="X1487" s="243"/>
      <c r="Y1487" s="243"/>
      <c r="Z1487" s="243"/>
      <c r="AA1487" s="243"/>
      <c r="AB1487" s="243"/>
      <c r="AC1487" s="243"/>
      <c r="AD1487" s="243"/>
      <c r="AE1487" s="355"/>
      <c r="AF1487" s="368"/>
      <c r="AG1487" s="368"/>
      <c r="AH1487" s="368"/>
      <c r="AI1487" s="368"/>
      <c r="AJ1487" s="368"/>
      <c r="AK1487" s="368"/>
      <c r="AL1487" s="368"/>
      <c r="AM1487" s="368"/>
      <c r="AN1487" s="368"/>
      <c r="AO1487" s="368"/>
      <c r="AP1487" s="368"/>
      <c r="AQ1487" s="368"/>
      <c r="AR1487" s="368"/>
      <c r="AS1487" s="258"/>
    </row>
    <row r="1488" spans="1:45" ht="15" hidden="1" customHeight="1" outlineLevel="1">
      <c r="A1488" s="456">
        <v>33</v>
      </c>
      <c r="B1488" s="371" t="s">
        <v>108</v>
      </c>
      <c r="C1488" s="243" t="s">
        <v>22</v>
      </c>
      <c r="D1488" s="247"/>
      <c r="E1488" s="247"/>
      <c r="F1488" s="247"/>
      <c r="G1488" s="247"/>
      <c r="H1488" s="247"/>
      <c r="I1488" s="247"/>
      <c r="J1488" s="247"/>
      <c r="K1488" s="247"/>
      <c r="L1488" s="247"/>
      <c r="M1488" s="247"/>
      <c r="N1488" s="247"/>
      <c r="O1488" s="247"/>
      <c r="P1488" s="247"/>
      <c r="Q1488" s="247">
        <v>0</v>
      </c>
      <c r="R1488" s="247"/>
      <c r="S1488" s="247"/>
      <c r="T1488" s="247"/>
      <c r="U1488" s="247"/>
      <c r="V1488" s="247"/>
      <c r="W1488" s="247"/>
      <c r="X1488" s="247"/>
      <c r="Y1488" s="247"/>
      <c r="Z1488" s="247"/>
      <c r="AA1488" s="247"/>
      <c r="AB1488" s="247"/>
      <c r="AC1488" s="247"/>
      <c r="AD1488" s="247"/>
      <c r="AE1488" s="369"/>
      <c r="AF1488" s="358"/>
      <c r="AG1488" s="358"/>
      <c r="AH1488" s="358"/>
      <c r="AI1488" s="358"/>
      <c r="AJ1488" s="358"/>
      <c r="AK1488" s="358"/>
      <c r="AL1488" s="358"/>
      <c r="AM1488" s="358"/>
      <c r="AN1488" s="358"/>
      <c r="AO1488" s="358"/>
      <c r="AP1488" s="358"/>
      <c r="AQ1488" s="358"/>
      <c r="AR1488" s="358"/>
      <c r="AS1488" s="248">
        <f>SUM(AE1488:AR1488)</f>
        <v>0</v>
      </c>
    </row>
    <row r="1489" spans="1:45" ht="15" hidden="1" customHeight="1" outlineLevel="1">
      <c r="A1489" s="456"/>
      <c r="B1489" s="246" t="s">
        <v>962</v>
      </c>
      <c r="C1489" s="243" t="s">
        <v>145</v>
      </c>
      <c r="D1489" s="247"/>
      <c r="E1489" s="247"/>
      <c r="F1489" s="247"/>
      <c r="G1489" s="247"/>
      <c r="H1489" s="247"/>
      <c r="I1489" s="247"/>
      <c r="J1489" s="247"/>
      <c r="K1489" s="247"/>
      <c r="L1489" s="247"/>
      <c r="M1489" s="247"/>
      <c r="N1489" s="247"/>
      <c r="O1489" s="247"/>
      <c r="P1489" s="247"/>
      <c r="Q1489" s="247">
        <f>Q1488</f>
        <v>0</v>
      </c>
      <c r="R1489" s="247"/>
      <c r="S1489" s="247"/>
      <c r="T1489" s="247"/>
      <c r="U1489" s="247"/>
      <c r="V1489" s="247"/>
      <c r="W1489" s="247"/>
      <c r="X1489" s="247"/>
      <c r="Y1489" s="247"/>
      <c r="Z1489" s="247"/>
      <c r="AA1489" s="247"/>
      <c r="AB1489" s="247"/>
      <c r="AC1489" s="247"/>
      <c r="AD1489" s="247"/>
      <c r="AE1489" s="354">
        <f>AE1488</f>
        <v>0</v>
      </c>
      <c r="AF1489" s="354">
        <f t="shared" ref="AF1489:AR1489" si="3598">AF1488</f>
        <v>0</v>
      </c>
      <c r="AG1489" s="354">
        <f t="shared" si="3598"/>
        <v>0</v>
      </c>
      <c r="AH1489" s="354">
        <f t="shared" si="3598"/>
        <v>0</v>
      </c>
      <c r="AI1489" s="354">
        <f t="shared" si="3598"/>
        <v>0</v>
      </c>
      <c r="AJ1489" s="354">
        <f t="shared" si="3598"/>
        <v>0</v>
      </c>
      <c r="AK1489" s="354">
        <f t="shared" si="3598"/>
        <v>0</v>
      </c>
      <c r="AL1489" s="354">
        <f t="shared" si="3598"/>
        <v>0</v>
      </c>
      <c r="AM1489" s="354">
        <f t="shared" si="3598"/>
        <v>0</v>
      </c>
      <c r="AN1489" s="354">
        <f t="shared" si="3598"/>
        <v>0</v>
      </c>
      <c r="AO1489" s="354">
        <f t="shared" si="3598"/>
        <v>0</v>
      </c>
      <c r="AP1489" s="354">
        <f t="shared" si="3598"/>
        <v>0</v>
      </c>
      <c r="AQ1489" s="354">
        <f t="shared" si="3598"/>
        <v>0</v>
      </c>
      <c r="AR1489" s="354">
        <f t="shared" si="3598"/>
        <v>0</v>
      </c>
      <c r="AS1489" s="258"/>
    </row>
    <row r="1490" spans="1:45" ht="15" hidden="1" customHeight="1" outlineLevel="1">
      <c r="A1490" s="456"/>
      <c r="B1490" s="371"/>
      <c r="C1490" s="243"/>
      <c r="D1490" s="243"/>
      <c r="E1490" s="243"/>
      <c r="F1490" s="243"/>
      <c r="G1490" s="243"/>
      <c r="H1490" s="243"/>
      <c r="I1490" s="243"/>
      <c r="J1490" s="243"/>
      <c r="K1490" s="243"/>
      <c r="L1490" s="243"/>
      <c r="M1490" s="243"/>
      <c r="N1490" s="243"/>
      <c r="O1490" s="243"/>
      <c r="P1490" s="243"/>
      <c r="Q1490" s="243"/>
      <c r="R1490" s="243"/>
      <c r="S1490" s="243"/>
      <c r="T1490" s="243"/>
      <c r="U1490" s="243"/>
      <c r="V1490" s="243"/>
      <c r="W1490" s="243"/>
      <c r="X1490" s="243"/>
      <c r="Y1490" s="243"/>
      <c r="Z1490" s="243"/>
      <c r="AA1490" s="243"/>
      <c r="AB1490" s="243"/>
      <c r="AC1490" s="243"/>
      <c r="AD1490" s="243"/>
      <c r="AE1490" s="355"/>
      <c r="AF1490" s="368"/>
      <c r="AG1490" s="368"/>
      <c r="AH1490" s="368"/>
      <c r="AI1490" s="368"/>
      <c r="AJ1490" s="368"/>
      <c r="AK1490" s="368"/>
      <c r="AL1490" s="368"/>
      <c r="AM1490" s="368"/>
      <c r="AN1490" s="368"/>
      <c r="AO1490" s="368"/>
      <c r="AP1490" s="368"/>
      <c r="AQ1490" s="368"/>
      <c r="AR1490" s="368"/>
      <c r="AS1490" s="258"/>
    </row>
    <row r="1491" spans="1:45" ht="15" hidden="1" customHeight="1" outlineLevel="1">
      <c r="A1491" s="456">
        <v>34</v>
      </c>
      <c r="B1491" s="371" t="s">
        <v>109</v>
      </c>
      <c r="C1491" s="243" t="s">
        <v>22</v>
      </c>
      <c r="D1491" s="247"/>
      <c r="E1491" s="247"/>
      <c r="F1491" s="247"/>
      <c r="G1491" s="247"/>
      <c r="H1491" s="247"/>
      <c r="I1491" s="247"/>
      <c r="J1491" s="247"/>
      <c r="K1491" s="247"/>
      <c r="L1491" s="247"/>
      <c r="M1491" s="247"/>
      <c r="N1491" s="247"/>
      <c r="O1491" s="247"/>
      <c r="P1491" s="247"/>
      <c r="Q1491" s="247">
        <v>0</v>
      </c>
      <c r="R1491" s="247"/>
      <c r="S1491" s="247"/>
      <c r="T1491" s="247"/>
      <c r="U1491" s="247"/>
      <c r="V1491" s="247"/>
      <c r="W1491" s="247"/>
      <c r="X1491" s="247"/>
      <c r="Y1491" s="247"/>
      <c r="Z1491" s="247"/>
      <c r="AA1491" s="247"/>
      <c r="AB1491" s="247"/>
      <c r="AC1491" s="247"/>
      <c r="AD1491" s="247"/>
      <c r="AE1491" s="369"/>
      <c r="AF1491" s="358"/>
      <c r="AG1491" s="358"/>
      <c r="AH1491" s="358"/>
      <c r="AI1491" s="358"/>
      <c r="AJ1491" s="358"/>
      <c r="AK1491" s="358"/>
      <c r="AL1491" s="358"/>
      <c r="AM1491" s="358"/>
      <c r="AN1491" s="358"/>
      <c r="AO1491" s="358"/>
      <c r="AP1491" s="358"/>
      <c r="AQ1491" s="358"/>
      <c r="AR1491" s="358"/>
      <c r="AS1491" s="248">
        <f>SUM(AE1491:AR1491)</f>
        <v>0</v>
      </c>
    </row>
    <row r="1492" spans="1:45" ht="15" hidden="1" customHeight="1" outlineLevel="1">
      <c r="A1492" s="456"/>
      <c r="B1492" s="246" t="s">
        <v>962</v>
      </c>
      <c r="C1492" s="243" t="s">
        <v>145</v>
      </c>
      <c r="D1492" s="247"/>
      <c r="E1492" s="247"/>
      <c r="F1492" s="247"/>
      <c r="G1492" s="247"/>
      <c r="H1492" s="247"/>
      <c r="I1492" s="247"/>
      <c r="J1492" s="247"/>
      <c r="K1492" s="247"/>
      <c r="L1492" s="247"/>
      <c r="M1492" s="247"/>
      <c r="N1492" s="247"/>
      <c r="O1492" s="247"/>
      <c r="P1492" s="247"/>
      <c r="Q1492" s="247">
        <f>Q1491</f>
        <v>0</v>
      </c>
      <c r="R1492" s="247"/>
      <c r="S1492" s="247"/>
      <c r="T1492" s="247"/>
      <c r="U1492" s="247"/>
      <c r="V1492" s="247"/>
      <c r="W1492" s="247"/>
      <c r="X1492" s="247"/>
      <c r="Y1492" s="247"/>
      <c r="Z1492" s="247"/>
      <c r="AA1492" s="247"/>
      <c r="AB1492" s="247"/>
      <c r="AC1492" s="247"/>
      <c r="AD1492" s="247"/>
      <c r="AE1492" s="354">
        <f>AE1491</f>
        <v>0</v>
      </c>
      <c r="AF1492" s="354">
        <f t="shared" ref="AF1492:AR1492" si="3599">AF1491</f>
        <v>0</v>
      </c>
      <c r="AG1492" s="354">
        <f t="shared" si="3599"/>
        <v>0</v>
      </c>
      <c r="AH1492" s="354">
        <f t="shared" si="3599"/>
        <v>0</v>
      </c>
      <c r="AI1492" s="354">
        <f t="shared" si="3599"/>
        <v>0</v>
      </c>
      <c r="AJ1492" s="354">
        <f t="shared" si="3599"/>
        <v>0</v>
      </c>
      <c r="AK1492" s="354">
        <f t="shared" si="3599"/>
        <v>0</v>
      </c>
      <c r="AL1492" s="354">
        <f t="shared" si="3599"/>
        <v>0</v>
      </c>
      <c r="AM1492" s="354">
        <f t="shared" si="3599"/>
        <v>0</v>
      </c>
      <c r="AN1492" s="354">
        <f t="shared" si="3599"/>
        <v>0</v>
      </c>
      <c r="AO1492" s="354">
        <f t="shared" si="3599"/>
        <v>0</v>
      </c>
      <c r="AP1492" s="354">
        <f t="shared" si="3599"/>
        <v>0</v>
      </c>
      <c r="AQ1492" s="354">
        <f t="shared" si="3599"/>
        <v>0</v>
      </c>
      <c r="AR1492" s="354">
        <f t="shared" si="3599"/>
        <v>0</v>
      </c>
      <c r="AS1492" s="258"/>
    </row>
    <row r="1493" spans="1:45" ht="15" hidden="1" customHeight="1" outlineLevel="1">
      <c r="A1493" s="456"/>
      <c r="B1493" s="371"/>
      <c r="C1493" s="243"/>
      <c r="D1493" s="243"/>
      <c r="E1493" s="243"/>
      <c r="F1493" s="243"/>
      <c r="G1493" s="243"/>
      <c r="H1493" s="243"/>
      <c r="I1493" s="243"/>
      <c r="J1493" s="243"/>
      <c r="K1493" s="243"/>
      <c r="L1493" s="243"/>
      <c r="M1493" s="243"/>
      <c r="N1493" s="243"/>
      <c r="O1493" s="243"/>
      <c r="P1493" s="243"/>
      <c r="Q1493" s="243"/>
      <c r="R1493" s="243"/>
      <c r="S1493" s="243"/>
      <c r="T1493" s="243"/>
      <c r="U1493" s="243"/>
      <c r="V1493" s="243"/>
      <c r="W1493" s="243"/>
      <c r="X1493" s="243"/>
      <c r="Y1493" s="243"/>
      <c r="Z1493" s="243"/>
      <c r="AA1493" s="243"/>
      <c r="AB1493" s="243"/>
      <c r="AC1493" s="243"/>
      <c r="AD1493" s="243"/>
      <c r="AE1493" s="355"/>
      <c r="AF1493" s="368"/>
      <c r="AG1493" s="368"/>
      <c r="AH1493" s="368"/>
      <c r="AI1493" s="368"/>
      <c r="AJ1493" s="368"/>
      <c r="AK1493" s="368"/>
      <c r="AL1493" s="368"/>
      <c r="AM1493" s="368"/>
      <c r="AN1493" s="368"/>
      <c r="AO1493" s="368"/>
      <c r="AP1493" s="368"/>
      <c r="AQ1493" s="368"/>
      <c r="AR1493" s="368"/>
      <c r="AS1493" s="258"/>
    </row>
    <row r="1494" spans="1:45" ht="15" hidden="1" customHeight="1" outlineLevel="1">
      <c r="A1494" s="456">
        <v>35</v>
      </c>
      <c r="B1494" s="371" t="s">
        <v>110</v>
      </c>
      <c r="C1494" s="243" t="s">
        <v>22</v>
      </c>
      <c r="D1494" s="247"/>
      <c r="E1494" s="247"/>
      <c r="F1494" s="247"/>
      <c r="G1494" s="247"/>
      <c r="H1494" s="247"/>
      <c r="I1494" s="247"/>
      <c r="J1494" s="247"/>
      <c r="K1494" s="247"/>
      <c r="L1494" s="247"/>
      <c r="M1494" s="247"/>
      <c r="N1494" s="247"/>
      <c r="O1494" s="247"/>
      <c r="P1494" s="247"/>
      <c r="Q1494" s="247">
        <v>0</v>
      </c>
      <c r="R1494" s="247"/>
      <c r="S1494" s="247"/>
      <c r="T1494" s="247"/>
      <c r="U1494" s="247"/>
      <c r="V1494" s="247"/>
      <c r="W1494" s="247"/>
      <c r="X1494" s="247"/>
      <c r="Y1494" s="247"/>
      <c r="Z1494" s="247"/>
      <c r="AA1494" s="247"/>
      <c r="AB1494" s="247"/>
      <c r="AC1494" s="247"/>
      <c r="AD1494" s="247"/>
      <c r="AE1494" s="369"/>
      <c r="AF1494" s="358"/>
      <c r="AG1494" s="358"/>
      <c r="AH1494" s="358"/>
      <c r="AI1494" s="358"/>
      <c r="AJ1494" s="358"/>
      <c r="AK1494" s="358"/>
      <c r="AL1494" s="358"/>
      <c r="AM1494" s="358"/>
      <c r="AN1494" s="358"/>
      <c r="AO1494" s="358"/>
      <c r="AP1494" s="358"/>
      <c r="AQ1494" s="358"/>
      <c r="AR1494" s="358"/>
      <c r="AS1494" s="248">
        <f>SUM(AE1494:AR1494)</f>
        <v>0</v>
      </c>
    </row>
    <row r="1495" spans="1:45" ht="15" hidden="1" customHeight="1" outlineLevel="1">
      <c r="A1495" s="456"/>
      <c r="B1495" s="246" t="s">
        <v>962</v>
      </c>
      <c r="C1495" s="243" t="s">
        <v>145</v>
      </c>
      <c r="D1495" s="247"/>
      <c r="E1495" s="247"/>
      <c r="F1495" s="247"/>
      <c r="G1495" s="247"/>
      <c r="H1495" s="247"/>
      <c r="I1495" s="247"/>
      <c r="J1495" s="247"/>
      <c r="K1495" s="247"/>
      <c r="L1495" s="247"/>
      <c r="M1495" s="247"/>
      <c r="N1495" s="247"/>
      <c r="O1495" s="247"/>
      <c r="P1495" s="247"/>
      <c r="Q1495" s="247">
        <f>Q1494</f>
        <v>0</v>
      </c>
      <c r="R1495" s="247"/>
      <c r="S1495" s="247"/>
      <c r="T1495" s="247"/>
      <c r="U1495" s="247"/>
      <c r="V1495" s="247"/>
      <c r="W1495" s="247"/>
      <c r="X1495" s="247"/>
      <c r="Y1495" s="247"/>
      <c r="Z1495" s="247"/>
      <c r="AA1495" s="247"/>
      <c r="AB1495" s="247"/>
      <c r="AC1495" s="247"/>
      <c r="AD1495" s="247"/>
      <c r="AE1495" s="354">
        <f>AE1494</f>
        <v>0</v>
      </c>
      <c r="AF1495" s="354">
        <f t="shared" ref="AF1495:AR1495" si="3600">AF1494</f>
        <v>0</v>
      </c>
      <c r="AG1495" s="354">
        <f t="shared" si="3600"/>
        <v>0</v>
      </c>
      <c r="AH1495" s="354">
        <f t="shared" si="3600"/>
        <v>0</v>
      </c>
      <c r="AI1495" s="354">
        <f t="shared" si="3600"/>
        <v>0</v>
      </c>
      <c r="AJ1495" s="354">
        <f t="shared" si="3600"/>
        <v>0</v>
      </c>
      <c r="AK1495" s="354">
        <f t="shared" si="3600"/>
        <v>0</v>
      </c>
      <c r="AL1495" s="354">
        <f t="shared" si="3600"/>
        <v>0</v>
      </c>
      <c r="AM1495" s="354">
        <f t="shared" si="3600"/>
        <v>0</v>
      </c>
      <c r="AN1495" s="354">
        <f t="shared" si="3600"/>
        <v>0</v>
      </c>
      <c r="AO1495" s="354">
        <f t="shared" si="3600"/>
        <v>0</v>
      </c>
      <c r="AP1495" s="354">
        <f t="shared" si="3600"/>
        <v>0</v>
      </c>
      <c r="AQ1495" s="354">
        <f t="shared" si="3600"/>
        <v>0</v>
      </c>
      <c r="AR1495" s="354">
        <f t="shared" si="3600"/>
        <v>0</v>
      </c>
      <c r="AS1495" s="258"/>
    </row>
    <row r="1496" spans="1:45" ht="15" hidden="1" customHeight="1" outlineLevel="1">
      <c r="A1496" s="456"/>
      <c r="B1496" s="374"/>
      <c r="C1496" s="243"/>
      <c r="D1496" s="243"/>
      <c r="E1496" s="243"/>
      <c r="F1496" s="243"/>
      <c r="G1496" s="243"/>
      <c r="H1496" s="243"/>
      <c r="I1496" s="243"/>
      <c r="J1496" s="243"/>
      <c r="K1496" s="243"/>
      <c r="L1496" s="243"/>
      <c r="M1496" s="243"/>
      <c r="N1496" s="243"/>
      <c r="O1496" s="243"/>
      <c r="P1496" s="243"/>
      <c r="Q1496" s="243"/>
      <c r="R1496" s="243"/>
      <c r="S1496" s="243"/>
      <c r="T1496" s="243"/>
      <c r="U1496" s="243"/>
      <c r="V1496" s="243"/>
      <c r="W1496" s="243"/>
      <c r="X1496" s="243"/>
      <c r="Y1496" s="243"/>
      <c r="Z1496" s="243"/>
      <c r="AA1496" s="243"/>
      <c r="AB1496" s="243"/>
      <c r="AC1496" s="243"/>
      <c r="AD1496" s="243"/>
      <c r="AE1496" s="355"/>
      <c r="AF1496" s="368"/>
      <c r="AG1496" s="368"/>
      <c r="AH1496" s="368"/>
      <c r="AI1496" s="368"/>
      <c r="AJ1496" s="368"/>
      <c r="AK1496" s="368"/>
      <c r="AL1496" s="368"/>
      <c r="AM1496" s="368"/>
      <c r="AN1496" s="368"/>
      <c r="AO1496" s="368"/>
      <c r="AP1496" s="368"/>
      <c r="AQ1496" s="368"/>
      <c r="AR1496" s="368"/>
      <c r="AS1496" s="258"/>
    </row>
    <row r="1497" spans="1:45" ht="15" hidden="1" customHeight="1" outlineLevel="1">
      <c r="A1497" s="456"/>
      <c r="B1497" s="240" t="s">
        <v>463</v>
      </c>
      <c r="C1497" s="243"/>
      <c r="D1497" s="243"/>
      <c r="E1497" s="243"/>
      <c r="F1497" s="243"/>
      <c r="G1497" s="243"/>
      <c r="H1497" s="243"/>
      <c r="I1497" s="243"/>
      <c r="J1497" s="243"/>
      <c r="K1497" s="243"/>
      <c r="L1497" s="243"/>
      <c r="M1497" s="243"/>
      <c r="N1497" s="243"/>
      <c r="O1497" s="243"/>
      <c r="P1497" s="243"/>
      <c r="Q1497" s="243"/>
      <c r="R1497" s="243"/>
      <c r="S1497" s="243"/>
      <c r="T1497" s="243"/>
      <c r="U1497" s="243"/>
      <c r="V1497" s="243"/>
      <c r="W1497" s="243"/>
      <c r="X1497" s="243"/>
      <c r="Y1497" s="243"/>
      <c r="Z1497" s="243"/>
      <c r="AA1497" s="243"/>
      <c r="AB1497" s="243"/>
      <c r="AC1497" s="243"/>
      <c r="AD1497" s="243"/>
      <c r="AE1497" s="355"/>
      <c r="AF1497" s="368"/>
      <c r="AG1497" s="368"/>
      <c r="AH1497" s="368"/>
      <c r="AI1497" s="368"/>
      <c r="AJ1497" s="368"/>
      <c r="AK1497" s="368"/>
      <c r="AL1497" s="368"/>
      <c r="AM1497" s="368"/>
      <c r="AN1497" s="368"/>
      <c r="AO1497" s="368"/>
      <c r="AP1497" s="368"/>
      <c r="AQ1497" s="368"/>
      <c r="AR1497" s="368"/>
      <c r="AS1497" s="258"/>
    </row>
    <row r="1498" spans="1:45" ht="28.5" hidden="1" customHeight="1" outlineLevel="1">
      <c r="A1498" s="456">
        <v>36</v>
      </c>
      <c r="B1498" s="371" t="s">
        <v>111</v>
      </c>
      <c r="C1498" s="243" t="s">
        <v>22</v>
      </c>
      <c r="D1498" s="247"/>
      <c r="E1498" s="247"/>
      <c r="F1498" s="247"/>
      <c r="G1498" s="247"/>
      <c r="H1498" s="247"/>
      <c r="I1498" s="247"/>
      <c r="J1498" s="247"/>
      <c r="K1498" s="247"/>
      <c r="L1498" s="247"/>
      <c r="M1498" s="247"/>
      <c r="N1498" s="247"/>
      <c r="O1498" s="247"/>
      <c r="P1498" s="247"/>
      <c r="Q1498" s="247">
        <v>12</v>
      </c>
      <c r="R1498" s="247"/>
      <c r="S1498" s="247"/>
      <c r="T1498" s="247"/>
      <c r="U1498" s="247"/>
      <c r="V1498" s="247"/>
      <c r="W1498" s="247"/>
      <c r="X1498" s="247"/>
      <c r="Y1498" s="247"/>
      <c r="Z1498" s="247"/>
      <c r="AA1498" s="247"/>
      <c r="AB1498" s="247"/>
      <c r="AC1498" s="247"/>
      <c r="AD1498" s="247"/>
      <c r="AE1498" s="369"/>
      <c r="AF1498" s="358"/>
      <c r="AG1498" s="358"/>
      <c r="AH1498" s="358"/>
      <c r="AI1498" s="358"/>
      <c r="AJ1498" s="358"/>
      <c r="AK1498" s="358"/>
      <c r="AL1498" s="358"/>
      <c r="AM1498" s="358"/>
      <c r="AN1498" s="358"/>
      <c r="AO1498" s="358"/>
      <c r="AP1498" s="358"/>
      <c r="AQ1498" s="358"/>
      <c r="AR1498" s="358"/>
      <c r="AS1498" s="248">
        <f>SUM(AE1498:AR1498)</f>
        <v>0</v>
      </c>
    </row>
    <row r="1499" spans="1:45" ht="15" hidden="1" customHeight="1" outlineLevel="1">
      <c r="A1499" s="456"/>
      <c r="B1499" s="246" t="s">
        <v>962</v>
      </c>
      <c r="C1499" s="243" t="s">
        <v>145</v>
      </c>
      <c r="D1499" s="247"/>
      <c r="E1499" s="247"/>
      <c r="F1499" s="247"/>
      <c r="G1499" s="247"/>
      <c r="H1499" s="247"/>
      <c r="I1499" s="247"/>
      <c r="J1499" s="247"/>
      <c r="K1499" s="247"/>
      <c r="L1499" s="247"/>
      <c r="M1499" s="247"/>
      <c r="N1499" s="247"/>
      <c r="O1499" s="247"/>
      <c r="P1499" s="247"/>
      <c r="Q1499" s="247">
        <f>Q1498</f>
        <v>12</v>
      </c>
      <c r="R1499" s="247"/>
      <c r="S1499" s="247"/>
      <c r="T1499" s="247"/>
      <c r="U1499" s="247"/>
      <c r="V1499" s="247"/>
      <c r="W1499" s="247"/>
      <c r="X1499" s="247"/>
      <c r="Y1499" s="247"/>
      <c r="Z1499" s="247"/>
      <c r="AA1499" s="247"/>
      <c r="AB1499" s="247"/>
      <c r="AC1499" s="247"/>
      <c r="AD1499" s="247"/>
      <c r="AE1499" s="354">
        <f>AE1498</f>
        <v>0</v>
      </c>
      <c r="AF1499" s="354">
        <f t="shared" ref="AF1499:AR1499" si="3601">AF1498</f>
        <v>0</v>
      </c>
      <c r="AG1499" s="354">
        <f t="shared" si="3601"/>
        <v>0</v>
      </c>
      <c r="AH1499" s="354">
        <f t="shared" si="3601"/>
        <v>0</v>
      </c>
      <c r="AI1499" s="354">
        <f t="shared" si="3601"/>
        <v>0</v>
      </c>
      <c r="AJ1499" s="354">
        <f t="shared" si="3601"/>
        <v>0</v>
      </c>
      <c r="AK1499" s="354">
        <f t="shared" si="3601"/>
        <v>0</v>
      </c>
      <c r="AL1499" s="354">
        <f t="shared" si="3601"/>
        <v>0</v>
      </c>
      <c r="AM1499" s="354">
        <f t="shared" si="3601"/>
        <v>0</v>
      </c>
      <c r="AN1499" s="354">
        <f t="shared" si="3601"/>
        <v>0</v>
      </c>
      <c r="AO1499" s="354">
        <f t="shared" si="3601"/>
        <v>0</v>
      </c>
      <c r="AP1499" s="354">
        <f t="shared" si="3601"/>
        <v>0</v>
      </c>
      <c r="AQ1499" s="354">
        <f t="shared" si="3601"/>
        <v>0</v>
      </c>
      <c r="AR1499" s="354">
        <f t="shared" si="3601"/>
        <v>0</v>
      </c>
      <c r="AS1499" s="258"/>
    </row>
    <row r="1500" spans="1:45" ht="15" hidden="1" customHeight="1" outlineLevel="1">
      <c r="A1500" s="456"/>
      <c r="B1500" s="371"/>
      <c r="C1500" s="243"/>
      <c r="D1500" s="243"/>
      <c r="E1500" s="243"/>
      <c r="F1500" s="243"/>
      <c r="G1500" s="243"/>
      <c r="H1500" s="243"/>
      <c r="I1500" s="243"/>
      <c r="J1500" s="243"/>
      <c r="K1500" s="243"/>
      <c r="L1500" s="243"/>
      <c r="M1500" s="243"/>
      <c r="N1500" s="243"/>
      <c r="O1500" s="243"/>
      <c r="P1500" s="243"/>
      <c r="Q1500" s="243"/>
      <c r="R1500" s="243"/>
      <c r="S1500" s="243"/>
      <c r="T1500" s="243"/>
      <c r="U1500" s="243"/>
      <c r="V1500" s="243"/>
      <c r="W1500" s="243"/>
      <c r="X1500" s="243"/>
      <c r="Y1500" s="243"/>
      <c r="Z1500" s="243"/>
      <c r="AA1500" s="243"/>
      <c r="AB1500" s="243"/>
      <c r="AC1500" s="243"/>
      <c r="AD1500" s="243"/>
      <c r="AE1500" s="355"/>
      <c r="AF1500" s="368"/>
      <c r="AG1500" s="368"/>
      <c r="AH1500" s="368"/>
      <c r="AI1500" s="368"/>
      <c r="AJ1500" s="368"/>
      <c r="AK1500" s="368"/>
      <c r="AL1500" s="368"/>
      <c r="AM1500" s="368"/>
      <c r="AN1500" s="368"/>
      <c r="AO1500" s="368"/>
      <c r="AP1500" s="368"/>
      <c r="AQ1500" s="368"/>
      <c r="AR1500" s="368"/>
      <c r="AS1500" s="258"/>
    </row>
    <row r="1501" spans="1:45" ht="15" hidden="1" customHeight="1" outlineLevel="1">
      <c r="A1501" s="456">
        <v>37</v>
      </c>
      <c r="B1501" s="371" t="s">
        <v>112</v>
      </c>
      <c r="C1501" s="243" t="s">
        <v>22</v>
      </c>
      <c r="D1501" s="247"/>
      <c r="E1501" s="247"/>
      <c r="F1501" s="247"/>
      <c r="G1501" s="247"/>
      <c r="H1501" s="247"/>
      <c r="I1501" s="247"/>
      <c r="J1501" s="247"/>
      <c r="K1501" s="247"/>
      <c r="L1501" s="247"/>
      <c r="M1501" s="247"/>
      <c r="N1501" s="247"/>
      <c r="O1501" s="247"/>
      <c r="P1501" s="247"/>
      <c r="Q1501" s="247">
        <v>12</v>
      </c>
      <c r="R1501" s="247"/>
      <c r="S1501" s="247"/>
      <c r="T1501" s="247"/>
      <c r="U1501" s="247"/>
      <c r="V1501" s="247"/>
      <c r="W1501" s="247"/>
      <c r="X1501" s="247"/>
      <c r="Y1501" s="247"/>
      <c r="Z1501" s="247"/>
      <c r="AA1501" s="247"/>
      <c r="AB1501" s="247"/>
      <c r="AC1501" s="247"/>
      <c r="AD1501" s="247"/>
      <c r="AE1501" s="369"/>
      <c r="AF1501" s="358"/>
      <c r="AG1501" s="358"/>
      <c r="AH1501" s="358"/>
      <c r="AI1501" s="358"/>
      <c r="AJ1501" s="358"/>
      <c r="AK1501" s="358"/>
      <c r="AL1501" s="358"/>
      <c r="AM1501" s="358"/>
      <c r="AN1501" s="358"/>
      <c r="AO1501" s="358"/>
      <c r="AP1501" s="358"/>
      <c r="AQ1501" s="358"/>
      <c r="AR1501" s="358"/>
      <c r="AS1501" s="248">
        <f>SUM(AE1501:AR1501)</f>
        <v>0</v>
      </c>
    </row>
    <row r="1502" spans="1:45" ht="15" hidden="1" customHeight="1" outlineLevel="1">
      <c r="A1502" s="456"/>
      <c r="B1502" s="246" t="s">
        <v>962</v>
      </c>
      <c r="C1502" s="243" t="s">
        <v>145</v>
      </c>
      <c r="D1502" s="247"/>
      <c r="E1502" s="247"/>
      <c r="F1502" s="247"/>
      <c r="G1502" s="247"/>
      <c r="H1502" s="247"/>
      <c r="I1502" s="247"/>
      <c r="J1502" s="247"/>
      <c r="K1502" s="247"/>
      <c r="L1502" s="247"/>
      <c r="M1502" s="247"/>
      <c r="N1502" s="247"/>
      <c r="O1502" s="247"/>
      <c r="P1502" s="247"/>
      <c r="Q1502" s="247">
        <f>Q1501</f>
        <v>12</v>
      </c>
      <c r="R1502" s="247"/>
      <c r="S1502" s="247"/>
      <c r="T1502" s="247"/>
      <c r="U1502" s="247"/>
      <c r="V1502" s="247"/>
      <c r="W1502" s="247"/>
      <c r="X1502" s="247"/>
      <c r="Y1502" s="247"/>
      <c r="Z1502" s="247"/>
      <c r="AA1502" s="247"/>
      <c r="AB1502" s="247"/>
      <c r="AC1502" s="247"/>
      <c r="AD1502" s="247"/>
      <c r="AE1502" s="354">
        <f>AE1501</f>
        <v>0</v>
      </c>
      <c r="AF1502" s="354">
        <f t="shared" ref="AF1502:AR1502" si="3602">AF1501</f>
        <v>0</v>
      </c>
      <c r="AG1502" s="354">
        <f t="shared" si="3602"/>
        <v>0</v>
      </c>
      <c r="AH1502" s="354">
        <f t="shared" si="3602"/>
        <v>0</v>
      </c>
      <c r="AI1502" s="354">
        <f t="shared" si="3602"/>
        <v>0</v>
      </c>
      <c r="AJ1502" s="354">
        <f t="shared" si="3602"/>
        <v>0</v>
      </c>
      <c r="AK1502" s="354">
        <f t="shared" si="3602"/>
        <v>0</v>
      </c>
      <c r="AL1502" s="354">
        <f t="shared" si="3602"/>
        <v>0</v>
      </c>
      <c r="AM1502" s="354">
        <f t="shared" si="3602"/>
        <v>0</v>
      </c>
      <c r="AN1502" s="354">
        <f t="shared" si="3602"/>
        <v>0</v>
      </c>
      <c r="AO1502" s="354">
        <f t="shared" si="3602"/>
        <v>0</v>
      </c>
      <c r="AP1502" s="354">
        <f t="shared" si="3602"/>
        <v>0</v>
      </c>
      <c r="AQ1502" s="354">
        <f t="shared" si="3602"/>
        <v>0</v>
      </c>
      <c r="AR1502" s="354">
        <f t="shared" si="3602"/>
        <v>0</v>
      </c>
      <c r="AS1502" s="258"/>
    </row>
    <row r="1503" spans="1:45" ht="15" hidden="1" customHeight="1" outlineLevel="1">
      <c r="A1503" s="456"/>
      <c r="B1503" s="371"/>
      <c r="C1503" s="243"/>
      <c r="D1503" s="243"/>
      <c r="E1503" s="243"/>
      <c r="F1503" s="243"/>
      <c r="G1503" s="243"/>
      <c r="H1503" s="243"/>
      <c r="I1503" s="243"/>
      <c r="J1503" s="243"/>
      <c r="K1503" s="243"/>
      <c r="L1503" s="243"/>
      <c r="M1503" s="243"/>
      <c r="N1503" s="243"/>
      <c r="O1503" s="243"/>
      <c r="P1503" s="243"/>
      <c r="Q1503" s="243"/>
      <c r="R1503" s="243"/>
      <c r="S1503" s="243"/>
      <c r="T1503" s="243"/>
      <c r="U1503" s="243"/>
      <c r="V1503" s="243"/>
      <c r="W1503" s="243"/>
      <c r="X1503" s="243"/>
      <c r="Y1503" s="243"/>
      <c r="Z1503" s="243"/>
      <c r="AA1503" s="243"/>
      <c r="AB1503" s="243"/>
      <c r="AC1503" s="243"/>
      <c r="AD1503" s="243"/>
      <c r="AE1503" s="355"/>
      <c r="AF1503" s="368"/>
      <c r="AG1503" s="368"/>
      <c r="AH1503" s="368"/>
      <c r="AI1503" s="368"/>
      <c r="AJ1503" s="368"/>
      <c r="AK1503" s="368"/>
      <c r="AL1503" s="368"/>
      <c r="AM1503" s="368"/>
      <c r="AN1503" s="368"/>
      <c r="AO1503" s="368"/>
      <c r="AP1503" s="368"/>
      <c r="AQ1503" s="368"/>
      <c r="AR1503" s="368"/>
      <c r="AS1503" s="258"/>
    </row>
    <row r="1504" spans="1:45" ht="15" hidden="1" customHeight="1" outlineLevel="1">
      <c r="A1504" s="456">
        <v>38</v>
      </c>
      <c r="B1504" s="371" t="s">
        <v>113</v>
      </c>
      <c r="C1504" s="243" t="s">
        <v>22</v>
      </c>
      <c r="D1504" s="247"/>
      <c r="E1504" s="247"/>
      <c r="F1504" s="247"/>
      <c r="G1504" s="247"/>
      <c r="H1504" s="247"/>
      <c r="I1504" s="247"/>
      <c r="J1504" s="247"/>
      <c r="K1504" s="247"/>
      <c r="L1504" s="247"/>
      <c r="M1504" s="247"/>
      <c r="N1504" s="247"/>
      <c r="O1504" s="247"/>
      <c r="P1504" s="247"/>
      <c r="Q1504" s="247">
        <v>12</v>
      </c>
      <c r="R1504" s="247"/>
      <c r="S1504" s="247"/>
      <c r="T1504" s="247"/>
      <c r="U1504" s="247"/>
      <c r="V1504" s="247"/>
      <c r="W1504" s="247"/>
      <c r="X1504" s="247"/>
      <c r="Y1504" s="247"/>
      <c r="Z1504" s="247"/>
      <c r="AA1504" s="247"/>
      <c r="AB1504" s="247"/>
      <c r="AC1504" s="247"/>
      <c r="AD1504" s="247"/>
      <c r="AE1504" s="369"/>
      <c r="AF1504" s="358"/>
      <c r="AG1504" s="358"/>
      <c r="AH1504" s="358"/>
      <c r="AI1504" s="358"/>
      <c r="AJ1504" s="358"/>
      <c r="AK1504" s="358"/>
      <c r="AL1504" s="358"/>
      <c r="AM1504" s="358"/>
      <c r="AN1504" s="358"/>
      <c r="AO1504" s="358"/>
      <c r="AP1504" s="358"/>
      <c r="AQ1504" s="358"/>
      <c r="AR1504" s="358"/>
      <c r="AS1504" s="248">
        <f>SUM(AE1504:AR1504)</f>
        <v>0</v>
      </c>
    </row>
    <row r="1505" spans="1:45" ht="15" hidden="1" customHeight="1" outlineLevel="1">
      <c r="A1505" s="456"/>
      <c r="B1505" s="246" t="s">
        <v>962</v>
      </c>
      <c r="C1505" s="243" t="s">
        <v>145</v>
      </c>
      <c r="D1505" s="247"/>
      <c r="E1505" s="247"/>
      <c r="F1505" s="247"/>
      <c r="G1505" s="247"/>
      <c r="H1505" s="247"/>
      <c r="I1505" s="247"/>
      <c r="J1505" s="247"/>
      <c r="K1505" s="247"/>
      <c r="L1505" s="247"/>
      <c r="M1505" s="247"/>
      <c r="N1505" s="247"/>
      <c r="O1505" s="247"/>
      <c r="P1505" s="247"/>
      <c r="Q1505" s="247">
        <f>Q1504</f>
        <v>12</v>
      </c>
      <c r="R1505" s="247"/>
      <c r="S1505" s="247"/>
      <c r="T1505" s="247"/>
      <c r="U1505" s="247"/>
      <c r="V1505" s="247"/>
      <c r="W1505" s="247"/>
      <c r="X1505" s="247"/>
      <c r="Y1505" s="247"/>
      <c r="Z1505" s="247"/>
      <c r="AA1505" s="247"/>
      <c r="AB1505" s="247"/>
      <c r="AC1505" s="247"/>
      <c r="AD1505" s="247"/>
      <c r="AE1505" s="354">
        <f>AE1504</f>
        <v>0</v>
      </c>
      <c r="AF1505" s="354">
        <f t="shared" ref="AF1505:AR1505" si="3603">AF1504</f>
        <v>0</v>
      </c>
      <c r="AG1505" s="354">
        <f t="shared" si="3603"/>
        <v>0</v>
      </c>
      <c r="AH1505" s="354">
        <f t="shared" si="3603"/>
        <v>0</v>
      </c>
      <c r="AI1505" s="354">
        <f t="shared" si="3603"/>
        <v>0</v>
      </c>
      <c r="AJ1505" s="354">
        <f t="shared" si="3603"/>
        <v>0</v>
      </c>
      <c r="AK1505" s="354">
        <f t="shared" si="3603"/>
        <v>0</v>
      </c>
      <c r="AL1505" s="354">
        <f t="shared" si="3603"/>
        <v>0</v>
      </c>
      <c r="AM1505" s="354">
        <f t="shared" si="3603"/>
        <v>0</v>
      </c>
      <c r="AN1505" s="354">
        <f t="shared" si="3603"/>
        <v>0</v>
      </c>
      <c r="AO1505" s="354">
        <f t="shared" si="3603"/>
        <v>0</v>
      </c>
      <c r="AP1505" s="354">
        <f t="shared" si="3603"/>
        <v>0</v>
      </c>
      <c r="AQ1505" s="354">
        <f t="shared" si="3603"/>
        <v>0</v>
      </c>
      <c r="AR1505" s="354">
        <f t="shared" si="3603"/>
        <v>0</v>
      </c>
      <c r="AS1505" s="258"/>
    </row>
    <row r="1506" spans="1:45" ht="15" hidden="1" customHeight="1" outlineLevel="1">
      <c r="A1506" s="456"/>
      <c r="B1506" s="371"/>
      <c r="C1506" s="243"/>
      <c r="D1506" s="243"/>
      <c r="E1506" s="243"/>
      <c r="F1506" s="243"/>
      <c r="G1506" s="243"/>
      <c r="H1506" s="243"/>
      <c r="I1506" s="243"/>
      <c r="J1506" s="243"/>
      <c r="K1506" s="243"/>
      <c r="L1506" s="243"/>
      <c r="M1506" s="243"/>
      <c r="N1506" s="243"/>
      <c r="O1506" s="243"/>
      <c r="P1506" s="243"/>
      <c r="Q1506" s="243"/>
      <c r="R1506" s="243"/>
      <c r="S1506" s="243"/>
      <c r="T1506" s="243"/>
      <c r="U1506" s="243"/>
      <c r="V1506" s="243"/>
      <c r="W1506" s="243"/>
      <c r="X1506" s="243"/>
      <c r="Y1506" s="243"/>
      <c r="Z1506" s="243"/>
      <c r="AA1506" s="243"/>
      <c r="AB1506" s="243"/>
      <c r="AC1506" s="243"/>
      <c r="AD1506" s="243"/>
      <c r="AE1506" s="355"/>
      <c r="AF1506" s="368"/>
      <c r="AG1506" s="368"/>
      <c r="AH1506" s="368"/>
      <c r="AI1506" s="368"/>
      <c r="AJ1506" s="368"/>
      <c r="AK1506" s="368"/>
      <c r="AL1506" s="368"/>
      <c r="AM1506" s="368"/>
      <c r="AN1506" s="368"/>
      <c r="AO1506" s="368"/>
      <c r="AP1506" s="368"/>
      <c r="AQ1506" s="368"/>
      <c r="AR1506" s="368"/>
      <c r="AS1506" s="258"/>
    </row>
    <row r="1507" spans="1:45" ht="15" hidden="1" customHeight="1" outlineLevel="1">
      <c r="A1507" s="456">
        <v>39</v>
      </c>
      <c r="B1507" s="371" t="s">
        <v>114</v>
      </c>
      <c r="C1507" s="243" t="s">
        <v>22</v>
      </c>
      <c r="D1507" s="247"/>
      <c r="E1507" s="247"/>
      <c r="F1507" s="247"/>
      <c r="G1507" s="247"/>
      <c r="H1507" s="247"/>
      <c r="I1507" s="247"/>
      <c r="J1507" s="247"/>
      <c r="K1507" s="247"/>
      <c r="L1507" s="247"/>
      <c r="M1507" s="247"/>
      <c r="N1507" s="247"/>
      <c r="O1507" s="247"/>
      <c r="P1507" s="247"/>
      <c r="Q1507" s="247">
        <v>12</v>
      </c>
      <c r="R1507" s="247"/>
      <c r="S1507" s="247"/>
      <c r="T1507" s="247"/>
      <c r="U1507" s="247"/>
      <c r="V1507" s="247"/>
      <c r="W1507" s="247"/>
      <c r="X1507" s="247"/>
      <c r="Y1507" s="247"/>
      <c r="Z1507" s="247"/>
      <c r="AA1507" s="247"/>
      <c r="AB1507" s="247"/>
      <c r="AC1507" s="247"/>
      <c r="AD1507" s="247"/>
      <c r="AE1507" s="369"/>
      <c r="AF1507" s="358"/>
      <c r="AG1507" s="358"/>
      <c r="AH1507" s="358"/>
      <c r="AI1507" s="358"/>
      <c r="AJ1507" s="358"/>
      <c r="AK1507" s="358"/>
      <c r="AL1507" s="358"/>
      <c r="AM1507" s="358"/>
      <c r="AN1507" s="358"/>
      <c r="AO1507" s="358"/>
      <c r="AP1507" s="358"/>
      <c r="AQ1507" s="358"/>
      <c r="AR1507" s="358"/>
      <c r="AS1507" s="248">
        <f>SUM(AE1507:AR1507)</f>
        <v>0</v>
      </c>
    </row>
    <row r="1508" spans="1:45" ht="15" hidden="1" customHeight="1" outlineLevel="1">
      <c r="A1508" s="456"/>
      <c r="B1508" s="246" t="s">
        <v>962</v>
      </c>
      <c r="C1508" s="243" t="s">
        <v>145</v>
      </c>
      <c r="D1508" s="247"/>
      <c r="E1508" s="247"/>
      <c r="F1508" s="247"/>
      <c r="G1508" s="247"/>
      <c r="H1508" s="247"/>
      <c r="I1508" s="247"/>
      <c r="J1508" s="247"/>
      <c r="K1508" s="247"/>
      <c r="L1508" s="247"/>
      <c r="M1508" s="247"/>
      <c r="N1508" s="247"/>
      <c r="O1508" s="247"/>
      <c r="P1508" s="247"/>
      <c r="Q1508" s="247">
        <f>Q1507</f>
        <v>12</v>
      </c>
      <c r="R1508" s="247"/>
      <c r="S1508" s="247"/>
      <c r="T1508" s="247"/>
      <c r="U1508" s="247"/>
      <c r="V1508" s="247"/>
      <c r="W1508" s="247"/>
      <c r="X1508" s="247"/>
      <c r="Y1508" s="247"/>
      <c r="Z1508" s="247"/>
      <c r="AA1508" s="247"/>
      <c r="AB1508" s="247"/>
      <c r="AC1508" s="247"/>
      <c r="AD1508" s="247"/>
      <c r="AE1508" s="354">
        <f>AE1507</f>
        <v>0</v>
      </c>
      <c r="AF1508" s="354">
        <f t="shared" ref="AF1508:AR1508" si="3604">AF1507</f>
        <v>0</v>
      </c>
      <c r="AG1508" s="354">
        <f t="shared" si="3604"/>
        <v>0</v>
      </c>
      <c r="AH1508" s="354">
        <f t="shared" si="3604"/>
        <v>0</v>
      </c>
      <c r="AI1508" s="354">
        <f t="shared" si="3604"/>
        <v>0</v>
      </c>
      <c r="AJ1508" s="354">
        <f t="shared" si="3604"/>
        <v>0</v>
      </c>
      <c r="AK1508" s="354">
        <f t="shared" si="3604"/>
        <v>0</v>
      </c>
      <c r="AL1508" s="354">
        <f t="shared" si="3604"/>
        <v>0</v>
      </c>
      <c r="AM1508" s="354">
        <f t="shared" si="3604"/>
        <v>0</v>
      </c>
      <c r="AN1508" s="354">
        <f t="shared" si="3604"/>
        <v>0</v>
      </c>
      <c r="AO1508" s="354">
        <f t="shared" si="3604"/>
        <v>0</v>
      </c>
      <c r="AP1508" s="354">
        <f t="shared" si="3604"/>
        <v>0</v>
      </c>
      <c r="AQ1508" s="354">
        <f t="shared" si="3604"/>
        <v>0</v>
      </c>
      <c r="AR1508" s="354">
        <f t="shared" si="3604"/>
        <v>0</v>
      </c>
      <c r="AS1508" s="258"/>
    </row>
    <row r="1509" spans="1:45" ht="15" hidden="1" customHeight="1" outlineLevel="1">
      <c r="A1509" s="456"/>
      <c r="B1509" s="371"/>
      <c r="C1509" s="243"/>
      <c r="D1509" s="243"/>
      <c r="E1509" s="243"/>
      <c r="F1509" s="243"/>
      <c r="G1509" s="243"/>
      <c r="H1509" s="243"/>
      <c r="I1509" s="243"/>
      <c r="J1509" s="243"/>
      <c r="K1509" s="243"/>
      <c r="L1509" s="243"/>
      <c r="M1509" s="243"/>
      <c r="N1509" s="243"/>
      <c r="O1509" s="243"/>
      <c r="P1509" s="243"/>
      <c r="Q1509" s="243"/>
      <c r="R1509" s="243"/>
      <c r="S1509" s="243"/>
      <c r="T1509" s="243"/>
      <c r="U1509" s="243"/>
      <c r="V1509" s="243"/>
      <c r="W1509" s="243"/>
      <c r="X1509" s="243"/>
      <c r="Y1509" s="243"/>
      <c r="Z1509" s="243"/>
      <c r="AA1509" s="243"/>
      <c r="AB1509" s="243"/>
      <c r="AC1509" s="243"/>
      <c r="AD1509" s="243"/>
      <c r="AE1509" s="355"/>
      <c r="AF1509" s="368"/>
      <c r="AG1509" s="368"/>
      <c r="AH1509" s="368"/>
      <c r="AI1509" s="368"/>
      <c r="AJ1509" s="368"/>
      <c r="AK1509" s="368"/>
      <c r="AL1509" s="368"/>
      <c r="AM1509" s="368"/>
      <c r="AN1509" s="368"/>
      <c r="AO1509" s="368"/>
      <c r="AP1509" s="368"/>
      <c r="AQ1509" s="368"/>
      <c r="AR1509" s="368"/>
      <c r="AS1509" s="258"/>
    </row>
    <row r="1510" spans="1:45" ht="15" hidden="1" customHeight="1" outlineLevel="1">
      <c r="A1510" s="456">
        <v>40</v>
      </c>
      <c r="B1510" s="371" t="s">
        <v>115</v>
      </c>
      <c r="C1510" s="243" t="s">
        <v>22</v>
      </c>
      <c r="D1510" s="247"/>
      <c r="E1510" s="247"/>
      <c r="F1510" s="247"/>
      <c r="G1510" s="247"/>
      <c r="H1510" s="247"/>
      <c r="I1510" s="247"/>
      <c r="J1510" s="247"/>
      <c r="K1510" s="247"/>
      <c r="L1510" s="247"/>
      <c r="M1510" s="247"/>
      <c r="N1510" s="247"/>
      <c r="O1510" s="247"/>
      <c r="P1510" s="247"/>
      <c r="Q1510" s="247">
        <v>12</v>
      </c>
      <c r="R1510" s="247"/>
      <c r="S1510" s="247"/>
      <c r="T1510" s="247"/>
      <c r="U1510" s="247"/>
      <c r="V1510" s="247"/>
      <c r="W1510" s="247"/>
      <c r="X1510" s="247"/>
      <c r="Y1510" s="247"/>
      <c r="Z1510" s="247"/>
      <c r="AA1510" s="247"/>
      <c r="AB1510" s="247"/>
      <c r="AC1510" s="247"/>
      <c r="AD1510" s="247"/>
      <c r="AE1510" s="369"/>
      <c r="AF1510" s="358"/>
      <c r="AG1510" s="358"/>
      <c r="AH1510" s="358"/>
      <c r="AI1510" s="358"/>
      <c r="AJ1510" s="358"/>
      <c r="AK1510" s="358"/>
      <c r="AL1510" s="358"/>
      <c r="AM1510" s="358"/>
      <c r="AN1510" s="358"/>
      <c r="AO1510" s="358"/>
      <c r="AP1510" s="358"/>
      <c r="AQ1510" s="358"/>
      <c r="AR1510" s="358"/>
      <c r="AS1510" s="248">
        <f>SUM(AE1510:AR1510)</f>
        <v>0</v>
      </c>
    </row>
    <row r="1511" spans="1:45" ht="15" hidden="1" customHeight="1" outlineLevel="1">
      <c r="A1511" s="456"/>
      <c r="B1511" s="246" t="s">
        <v>962</v>
      </c>
      <c r="C1511" s="243" t="s">
        <v>145</v>
      </c>
      <c r="D1511" s="247"/>
      <c r="E1511" s="247"/>
      <c r="F1511" s="247"/>
      <c r="G1511" s="247"/>
      <c r="H1511" s="247"/>
      <c r="I1511" s="247"/>
      <c r="J1511" s="247"/>
      <c r="K1511" s="247"/>
      <c r="L1511" s="247"/>
      <c r="M1511" s="247"/>
      <c r="N1511" s="247"/>
      <c r="O1511" s="247"/>
      <c r="P1511" s="247"/>
      <c r="Q1511" s="247">
        <f>Q1510</f>
        <v>12</v>
      </c>
      <c r="R1511" s="247"/>
      <c r="S1511" s="247"/>
      <c r="T1511" s="247"/>
      <c r="U1511" s="247"/>
      <c r="V1511" s="247"/>
      <c r="W1511" s="247"/>
      <c r="X1511" s="247"/>
      <c r="Y1511" s="247"/>
      <c r="Z1511" s="247"/>
      <c r="AA1511" s="247"/>
      <c r="AB1511" s="247"/>
      <c r="AC1511" s="247"/>
      <c r="AD1511" s="247"/>
      <c r="AE1511" s="354">
        <f>AE1510</f>
        <v>0</v>
      </c>
      <c r="AF1511" s="354">
        <f t="shared" ref="AF1511:AR1511" si="3605">AF1510</f>
        <v>0</v>
      </c>
      <c r="AG1511" s="354">
        <f t="shared" si="3605"/>
        <v>0</v>
      </c>
      <c r="AH1511" s="354">
        <f t="shared" si="3605"/>
        <v>0</v>
      </c>
      <c r="AI1511" s="354">
        <f t="shared" si="3605"/>
        <v>0</v>
      </c>
      <c r="AJ1511" s="354">
        <f t="shared" si="3605"/>
        <v>0</v>
      </c>
      <c r="AK1511" s="354">
        <f t="shared" si="3605"/>
        <v>0</v>
      </c>
      <c r="AL1511" s="354">
        <f t="shared" si="3605"/>
        <v>0</v>
      </c>
      <c r="AM1511" s="354">
        <f t="shared" si="3605"/>
        <v>0</v>
      </c>
      <c r="AN1511" s="354">
        <f t="shared" si="3605"/>
        <v>0</v>
      </c>
      <c r="AO1511" s="354">
        <f t="shared" si="3605"/>
        <v>0</v>
      </c>
      <c r="AP1511" s="354">
        <f t="shared" si="3605"/>
        <v>0</v>
      </c>
      <c r="AQ1511" s="354">
        <f t="shared" si="3605"/>
        <v>0</v>
      </c>
      <c r="AR1511" s="354">
        <f t="shared" si="3605"/>
        <v>0</v>
      </c>
      <c r="AS1511" s="258"/>
    </row>
    <row r="1512" spans="1:45" ht="15" hidden="1" customHeight="1" outlineLevel="1">
      <c r="A1512" s="456"/>
      <c r="B1512" s="371"/>
      <c r="C1512" s="243"/>
      <c r="D1512" s="243"/>
      <c r="E1512" s="243"/>
      <c r="F1512" s="243"/>
      <c r="G1512" s="243"/>
      <c r="H1512" s="243"/>
      <c r="I1512" s="243"/>
      <c r="J1512" s="243"/>
      <c r="K1512" s="243"/>
      <c r="L1512" s="243"/>
      <c r="M1512" s="243"/>
      <c r="N1512" s="243"/>
      <c r="O1512" s="243"/>
      <c r="P1512" s="243"/>
      <c r="Q1512" s="243"/>
      <c r="R1512" s="243"/>
      <c r="S1512" s="243"/>
      <c r="T1512" s="243"/>
      <c r="U1512" s="243"/>
      <c r="V1512" s="243"/>
      <c r="W1512" s="243"/>
      <c r="X1512" s="243"/>
      <c r="Y1512" s="243"/>
      <c r="Z1512" s="243"/>
      <c r="AA1512" s="243"/>
      <c r="AB1512" s="243"/>
      <c r="AC1512" s="243"/>
      <c r="AD1512" s="243"/>
      <c r="AE1512" s="355"/>
      <c r="AF1512" s="368"/>
      <c r="AG1512" s="368"/>
      <c r="AH1512" s="368"/>
      <c r="AI1512" s="368"/>
      <c r="AJ1512" s="368"/>
      <c r="AK1512" s="368"/>
      <c r="AL1512" s="368"/>
      <c r="AM1512" s="368"/>
      <c r="AN1512" s="368"/>
      <c r="AO1512" s="368"/>
      <c r="AP1512" s="368"/>
      <c r="AQ1512" s="368"/>
      <c r="AR1512" s="368"/>
      <c r="AS1512" s="258"/>
    </row>
    <row r="1513" spans="1:45" ht="28.5" hidden="1" customHeight="1" outlineLevel="1">
      <c r="A1513" s="456">
        <v>41</v>
      </c>
      <c r="B1513" s="371" t="s">
        <v>116</v>
      </c>
      <c r="C1513" s="243" t="s">
        <v>22</v>
      </c>
      <c r="D1513" s="247"/>
      <c r="E1513" s="247"/>
      <c r="F1513" s="247"/>
      <c r="G1513" s="247"/>
      <c r="H1513" s="247"/>
      <c r="I1513" s="247"/>
      <c r="J1513" s="247"/>
      <c r="K1513" s="247"/>
      <c r="L1513" s="247"/>
      <c r="M1513" s="247"/>
      <c r="N1513" s="247"/>
      <c r="O1513" s="247"/>
      <c r="P1513" s="247"/>
      <c r="Q1513" s="247">
        <v>12</v>
      </c>
      <c r="R1513" s="247"/>
      <c r="S1513" s="247"/>
      <c r="T1513" s="247"/>
      <c r="U1513" s="247"/>
      <c r="V1513" s="247"/>
      <c r="W1513" s="247"/>
      <c r="X1513" s="247"/>
      <c r="Y1513" s="247"/>
      <c r="Z1513" s="247"/>
      <c r="AA1513" s="247"/>
      <c r="AB1513" s="247"/>
      <c r="AC1513" s="247"/>
      <c r="AD1513" s="247"/>
      <c r="AE1513" s="369"/>
      <c r="AF1513" s="358"/>
      <c r="AG1513" s="358"/>
      <c r="AH1513" s="358"/>
      <c r="AI1513" s="358"/>
      <c r="AJ1513" s="358"/>
      <c r="AK1513" s="358"/>
      <c r="AL1513" s="358"/>
      <c r="AM1513" s="358"/>
      <c r="AN1513" s="358"/>
      <c r="AO1513" s="358"/>
      <c r="AP1513" s="358"/>
      <c r="AQ1513" s="358"/>
      <c r="AR1513" s="358"/>
      <c r="AS1513" s="248">
        <f>SUM(AE1513:AR1513)</f>
        <v>0</v>
      </c>
    </row>
    <row r="1514" spans="1:45" ht="15" hidden="1" customHeight="1" outlineLevel="1">
      <c r="A1514" s="456"/>
      <c r="B1514" s="246" t="s">
        <v>962</v>
      </c>
      <c r="C1514" s="243" t="s">
        <v>145</v>
      </c>
      <c r="D1514" s="247"/>
      <c r="E1514" s="247"/>
      <c r="F1514" s="247"/>
      <c r="G1514" s="247"/>
      <c r="H1514" s="247"/>
      <c r="I1514" s="247"/>
      <c r="J1514" s="247"/>
      <c r="K1514" s="247"/>
      <c r="L1514" s="247"/>
      <c r="M1514" s="247"/>
      <c r="N1514" s="247"/>
      <c r="O1514" s="247"/>
      <c r="P1514" s="247"/>
      <c r="Q1514" s="247">
        <f>Q1513</f>
        <v>12</v>
      </c>
      <c r="R1514" s="247"/>
      <c r="S1514" s="247"/>
      <c r="T1514" s="247"/>
      <c r="U1514" s="247"/>
      <c r="V1514" s="247"/>
      <c r="W1514" s="247"/>
      <c r="X1514" s="247"/>
      <c r="Y1514" s="247"/>
      <c r="Z1514" s="247"/>
      <c r="AA1514" s="247"/>
      <c r="AB1514" s="247"/>
      <c r="AC1514" s="247"/>
      <c r="AD1514" s="247"/>
      <c r="AE1514" s="354">
        <f>AE1513</f>
        <v>0</v>
      </c>
      <c r="AF1514" s="354">
        <f t="shared" ref="AF1514:AR1514" si="3606">AF1513</f>
        <v>0</v>
      </c>
      <c r="AG1514" s="354">
        <f t="shared" si="3606"/>
        <v>0</v>
      </c>
      <c r="AH1514" s="354">
        <f t="shared" si="3606"/>
        <v>0</v>
      </c>
      <c r="AI1514" s="354">
        <f t="shared" si="3606"/>
        <v>0</v>
      </c>
      <c r="AJ1514" s="354">
        <f t="shared" si="3606"/>
        <v>0</v>
      </c>
      <c r="AK1514" s="354">
        <f t="shared" si="3606"/>
        <v>0</v>
      </c>
      <c r="AL1514" s="354">
        <f t="shared" si="3606"/>
        <v>0</v>
      </c>
      <c r="AM1514" s="354">
        <f t="shared" si="3606"/>
        <v>0</v>
      </c>
      <c r="AN1514" s="354">
        <f t="shared" si="3606"/>
        <v>0</v>
      </c>
      <c r="AO1514" s="354">
        <f t="shared" si="3606"/>
        <v>0</v>
      </c>
      <c r="AP1514" s="354">
        <f t="shared" si="3606"/>
        <v>0</v>
      </c>
      <c r="AQ1514" s="354">
        <f t="shared" si="3606"/>
        <v>0</v>
      </c>
      <c r="AR1514" s="354">
        <f t="shared" si="3606"/>
        <v>0</v>
      </c>
      <c r="AS1514" s="258"/>
    </row>
    <row r="1515" spans="1:45" ht="15" hidden="1" customHeight="1" outlineLevel="1">
      <c r="A1515" s="456"/>
      <c r="B1515" s="371"/>
      <c r="C1515" s="243"/>
      <c r="D1515" s="243"/>
      <c r="E1515" s="243"/>
      <c r="F1515" s="243"/>
      <c r="G1515" s="243"/>
      <c r="H1515" s="243"/>
      <c r="I1515" s="243"/>
      <c r="J1515" s="243"/>
      <c r="K1515" s="243"/>
      <c r="L1515" s="243"/>
      <c r="M1515" s="243"/>
      <c r="N1515" s="243"/>
      <c r="O1515" s="243"/>
      <c r="P1515" s="243"/>
      <c r="Q1515" s="243"/>
      <c r="R1515" s="243"/>
      <c r="S1515" s="243"/>
      <c r="T1515" s="243"/>
      <c r="U1515" s="243"/>
      <c r="V1515" s="243"/>
      <c r="W1515" s="243"/>
      <c r="X1515" s="243"/>
      <c r="Y1515" s="243"/>
      <c r="Z1515" s="243"/>
      <c r="AA1515" s="243"/>
      <c r="AB1515" s="243"/>
      <c r="AC1515" s="243"/>
      <c r="AD1515" s="243"/>
      <c r="AE1515" s="355"/>
      <c r="AF1515" s="368"/>
      <c r="AG1515" s="368"/>
      <c r="AH1515" s="368"/>
      <c r="AI1515" s="368"/>
      <c r="AJ1515" s="368"/>
      <c r="AK1515" s="368"/>
      <c r="AL1515" s="368"/>
      <c r="AM1515" s="368"/>
      <c r="AN1515" s="368"/>
      <c r="AO1515" s="368"/>
      <c r="AP1515" s="368"/>
      <c r="AQ1515" s="368"/>
      <c r="AR1515" s="368"/>
      <c r="AS1515" s="258"/>
    </row>
    <row r="1516" spans="1:45" ht="28.5" hidden="1" customHeight="1" outlineLevel="1">
      <c r="A1516" s="456">
        <v>42</v>
      </c>
      <c r="B1516" s="371" t="s">
        <v>117</v>
      </c>
      <c r="C1516" s="243" t="s">
        <v>22</v>
      </c>
      <c r="D1516" s="247"/>
      <c r="E1516" s="247"/>
      <c r="F1516" s="247"/>
      <c r="G1516" s="247"/>
      <c r="H1516" s="247"/>
      <c r="I1516" s="247"/>
      <c r="J1516" s="247"/>
      <c r="K1516" s="247"/>
      <c r="L1516" s="247"/>
      <c r="M1516" s="247"/>
      <c r="N1516" s="247"/>
      <c r="O1516" s="247"/>
      <c r="P1516" s="247"/>
      <c r="Q1516" s="243"/>
      <c r="R1516" s="247"/>
      <c r="S1516" s="247"/>
      <c r="T1516" s="247"/>
      <c r="U1516" s="247"/>
      <c r="V1516" s="247"/>
      <c r="W1516" s="247"/>
      <c r="X1516" s="247"/>
      <c r="Y1516" s="247"/>
      <c r="Z1516" s="247"/>
      <c r="AA1516" s="247"/>
      <c r="AB1516" s="247"/>
      <c r="AC1516" s="247"/>
      <c r="AD1516" s="247"/>
      <c r="AE1516" s="369"/>
      <c r="AF1516" s="358"/>
      <c r="AG1516" s="358"/>
      <c r="AH1516" s="358"/>
      <c r="AI1516" s="358"/>
      <c r="AJ1516" s="358"/>
      <c r="AK1516" s="358"/>
      <c r="AL1516" s="358"/>
      <c r="AM1516" s="358"/>
      <c r="AN1516" s="358"/>
      <c r="AO1516" s="358"/>
      <c r="AP1516" s="358"/>
      <c r="AQ1516" s="358"/>
      <c r="AR1516" s="358"/>
      <c r="AS1516" s="248">
        <f>SUM(AE1516:AR1516)</f>
        <v>0</v>
      </c>
    </row>
    <row r="1517" spans="1:45" ht="15" hidden="1" customHeight="1" outlineLevel="1">
      <c r="A1517" s="456"/>
      <c r="B1517" s="246" t="s">
        <v>962</v>
      </c>
      <c r="C1517" s="243" t="s">
        <v>145</v>
      </c>
      <c r="D1517" s="247"/>
      <c r="E1517" s="247"/>
      <c r="F1517" s="247"/>
      <c r="G1517" s="247"/>
      <c r="H1517" s="247"/>
      <c r="I1517" s="247"/>
      <c r="J1517" s="247"/>
      <c r="K1517" s="247"/>
      <c r="L1517" s="247"/>
      <c r="M1517" s="247"/>
      <c r="N1517" s="247"/>
      <c r="O1517" s="247"/>
      <c r="P1517" s="247"/>
      <c r="Q1517" s="406"/>
      <c r="R1517" s="247"/>
      <c r="S1517" s="247"/>
      <c r="T1517" s="247"/>
      <c r="U1517" s="247"/>
      <c r="V1517" s="247"/>
      <c r="W1517" s="247"/>
      <c r="X1517" s="247"/>
      <c r="Y1517" s="247"/>
      <c r="Z1517" s="247"/>
      <c r="AA1517" s="247"/>
      <c r="AB1517" s="247"/>
      <c r="AC1517" s="247"/>
      <c r="AD1517" s="247"/>
      <c r="AE1517" s="354">
        <f>AE1516</f>
        <v>0</v>
      </c>
      <c r="AF1517" s="354">
        <f t="shared" ref="AF1517:AR1517" si="3607">AF1516</f>
        <v>0</v>
      </c>
      <c r="AG1517" s="354">
        <f t="shared" si="3607"/>
        <v>0</v>
      </c>
      <c r="AH1517" s="354">
        <f t="shared" si="3607"/>
        <v>0</v>
      </c>
      <c r="AI1517" s="354">
        <f t="shared" si="3607"/>
        <v>0</v>
      </c>
      <c r="AJ1517" s="354">
        <f t="shared" si="3607"/>
        <v>0</v>
      </c>
      <c r="AK1517" s="354">
        <f t="shared" si="3607"/>
        <v>0</v>
      </c>
      <c r="AL1517" s="354">
        <f t="shared" si="3607"/>
        <v>0</v>
      </c>
      <c r="AM1517" s="354">
        <f t="shared" si="3607"/>
        <v>0</v>
      </c>
      <c r="AN1517" s="354">
        <f t="shared" si="3607"/>
        <v>0</v>
      </c>
      <c r="AO1517" s="354">
        <f t="shared" si="3607"/>
        <v>0</v>
      </c>
      <c r="AP1517" s="354">
        <f t="shared" si="3607"/>
        <v>0</v>
      </c>
      <c r="AQ1517" s="354">
        <f t="shared" si="3607"/>
        <v>0</v>
      </c>
      <c r="AR1517" s="354">
        <f t="shared" si="3607"/>
        <v>0</v>
      </c>
      <c r="AS1517" s="258"/>
    </row>
    <row r="1518" spans="1:45" ht="15" hidden="1" customHeight="1" outlineLevel="1">
      <c r="A1518" s="456"/>
      <c r="B1518" s="371"/>
      <c r="C1518" s="243"/>
      <c r="D1518" s="243"/>
      <c r="E1518" s="243"/>
      <c r="F1518" s="243"/>
      <c r="G1518" s="243"/>
      <c r="H1518" s="243"/>
      <c r="I1518" s="243"/>
      <c r="J1518" s="243"/>
      <c r="K1518" s="243"/>
      <c r="L1518" s="243"/>
      <c r="M1518" s="243"/>
      <c r="N1518" s="243"/>
      <c r="O1518" s="243"/>
      <c r="P1518" s="243"/>
      <c r="Q1518" s="243"/>
      <c r="R1518" s="243"/>
      <c r="S1518" s="243"/>
      <c r="T1518" s="243"/>
      <c r="U1518" s="243"/>
      <c r="V1518" s="243"/>
      <c r="W1518" s="243"/>
      <c r="X1518" s="243"/>
      <c r="Y1518" s="243"/>
      <c r="Z1518" s="243"/>
      <c r="AA1518" s="243"/>
      <c r="AB1518" s="243"/>
      <c r="AC1518" s="243"/>
      <c r="AD1518" s="243"/>
      <c r="AE1518" s="355"/>
      <c r="AF1518" s="368"/>
      <c r="AG1518" s="368"/>
      <c r="AH1518" s="368"/>
      <c r="AI1518" s="368"/>
      <c r="AJ1518" s="368"/>
      <c r="AK1518" s="368"/>
      <c r="AL1518" s="368"/>
      <c r="AM1518" s="368"/>
      <c r="AN1518" s="368"/>
      <c r="AO1518" s="368"/>
      <c r="AP1518" s="368"/>
      <c r="AQ1518" s="368"/>
      <c r="AR1518" s="368"/>
      <c r="AS1518" s="258"/>
    </row>
    <row r="1519" spans="1:45" ht="15" hidden="1" customHeight="1" outlineLevel="1">
      <c r="A1519" s="456">
        <v>43</v>
      </c>
      <c r="B1519" s="371" t="s">
        <v>118</v>
      </c>
      <c r="C1519" s="243" t="s">
        <v>22</v>
      </c>
      <c r="D1519" s="247"/>
      <c r="E1519" s="247"/>
      <c r="F1519" s="247"/>
      <c r="G1519" s="247"/>
      <c r="H1519" s="247"/>
      <c r="I1519" s="247"/>
      <c r="J1519" s="247"/>
      <c r="K1519" s="247"/>
      <c r="L1519" s="247"/>
      <c r="M1519" s="247"/>
      <c r="N1519" s="247"/>
      <c r="O1519" s="247"/>
      <c r="P1519" s="247"/>
      <c r="Q1519" s="247">
        <v>12</v>
      </c>
      <c r="R1519" s="247"/>
      <c r="S1519" s="247"/>
      <c r="T1519" s="247"/>
      <c r="U1519" s="247"/>
      <c r="V1519" s="247"/>
      <c r="W1519" s="247"/>
      <c r="X1519" s="247"/>
      <c r="Y1519" s="247"/>
      <c r="Z1519" s="247"/>
      <c r="AA1519" s="247"/>
      <c r="AB1519" s="247"/>
      <c r="AC1519" s="247"/>
      <c r="AD1519" s="247"/>
      <c r="AE1519" s="369"/>
      <c r="AF1519" s="358"/>
      <c r="AG1519" s="358"/>
      <c r="AH1519" s="358"/>
      <c r="AI1519" s="358"/>
      <c r="AJ1519" s="358"/>
      <c r="AK1519" s="358"/>
      <c r="AL1519" s="358"/>
      <c r="AM1519" s="358"/>
      <c r="AN1519" s="358"/>
      <c r="AO1519" s="358"/>
      <c r="AP1519" s="358"/>
      <c r="AQ1519" s="358"/>
      <c r="AR1519" s="358"/>
      <c r="AS1519" s="248">
        <f>SUM(AE1519:AR1519)</f>
        <v>0</v>
      </c>
    </row>
    <row r="1520" spans="1:45" ht="15" hidden="1" customHeight="1" outlineLevel="1">
      <c r="A1520" s="456"/>
      <c r="B1520" s="246" t="s">
        <v>962</v>
      </c>
      <c r="C1520" s="243" t="s">
        <v>145</v>
      </c>
      <c r="D1520" s="247"/>
      <c r="E1520" s="247"/>
      <c r="F1520" s="247"/>
      <c r="G1520" s="247"/>
      <c r="H1520" s="247"/>
      <c r="I1520" s="247"/>
      <c r="J1520" s="247"/>
      <c r="K1520" s="247"/>
      <c r="L1520" s="247"/>
      <c r="M1520" s="247"/>
      <c r="N1520" s="247"/>
      <c r="O1520" s="247"/>
      <c r="P1520" s="247"/>
      <c r="Q1520" s="247">
        <f>Q1519</f>
        <v>12</v>
      </c>
      <c r="R1520" s="247"/>
      <c r="S1520" s="247"/>
      <c r="T1520" s="247"/>
      <c r="U1520" s="247"/>
      <c r="V1520" s="247"/>
      <c r="W1520" s="247"/>
      <c r="X1520" s="247"/>
      <c r="Y1520" s="247"/>
      <c r="Z1520" s="247"/>
      <c r="AA1520" s="247"/>
      <c r="AB1520" s="247"/>
      <c r="AC1520" s="247"/>
      <c r="AD1520" s="247"/>
      <c r="AE1520" s="354">
        <f>AE1519</f>
        <v>0</v>
      </c>
      <c r="AF1520" s="354">
        <f t="shared" ref="AF1520:AR1520" si="3608">AF1519</f>
        <v>0</v>
      </c>
      <c r="AG1520" s="354">
        <f t="shared" si="3608"/>
        <v>0</v>
      </c>
      <c r="AH1520" s="354">
        <f t="shared" si="3608"/>
        <v>0</v>
      </c>
      <c r="AI1520" s="354">
        <f t="shared" si="3608"/>
        <v>0</v>
      </c>
      <c r="AJ1520" s="354">
        <f t="shared" si="3608"/>
        <v>0</v>
      </c>
      <c r="AK1520" s="354">
        <f t="shared" si="3608"/>
        <v>0</v>
      </c>
      <c r="AL1520" s="354">
        <f t="shared" si="3608"/>
        <v>0</v>
      </c>
      <c r="AM1520" s="354">
        <f t="shared" si="3608"/>
        <v>0</v>
      </c>
      <c r="AN1520" s="354">
        <f t="shared" si="3608"/>
        <v>0</v>
      </c>
      <c r="AO1520" s="354">
        <f t="shared" si="3608"/>
        <v>0</v>
      </c>
      <c r="AP1520" s="354">
        <f t="shared" si="3608"/>
        <v>0</v>
      </c>
      <c r="AQ1520" s="354">
        <f t="shared" si="3608"/>
        <v>0</v>
      </c>
      <c r="AR1520" s="354">
        <f t="shared" si="3608"/>
        <v>0</v>
      </c>
      <c r="AS1520" s="258"/>
    </row>
    <row r="1521" spans="1:45" ht="15" hidden="1" customHeight="1" outlineLevel="1">
      <c r="A1521" s="456"/>
      <c r="B1521" s="371"/>
      <c r="C1521" s="243"/>
      <c r="D1521" s="243"/>
      <c r="E1521" s="243"/>
      <c r="F1521" s="243"/>
      <c r="G1521" s="243"/>
      <c r="H1521" s="243"/>
      <c r="I1521" s="243"/>
      <c r="J1521" s="243"/>
      <c r="K1521" s="243"/>
      <c r="L1521" s="243"/>
      <c r="M1521" s="243"/>
      <c r="N1521" s="243"/>
      <c r="O1521" s="243"/>
      <c r="P1521" s="243"/>
      <c r="Q1521" s="243"/>
      <c r="R1521" s="243"/>
      <c r="S1521" s="243"/>
      <c r="T1521" s="243"/>
      <c r="U1521" s="243"/>
      <c r="V1521" s="243"/>
      <c r="W1521" s="243"/>
      <c r="X1521" s="243"/>
      <c r="Y1521" s="243"/>
      <c r="Z1521" s="243"/>
      <c r="AA1521" s="243"/>
      <c r="AB1521" s="243"/>
      <c r="AC1521" s="243"/>
      <c r="AD1521" s="243"/>
      <c r="AE1521" s="355"/>
      <c r="AF1521" s="368"/>
      <c r="AG1521" s="368"/>
      <c r="AH1521" s="368"/>
      <c r="AI1521" s="368"/>
      <c r="AJ1521" s="368"/>
      <c r="AK1521" s="368"/>
      <c r="AL1521" s="368"/>
      <c r="AM1521" s="368"/>
      <c r="AN1521" s="368"/>
      <c r="AO1521" s="368"/>
      <c r="AP1521" s="368"/>
      <c r="AQ1521" s="368"/>
      <c r="AR1521" s="368"/>
      <c r="AS1521" s="258"/>
    </row>
    <row r="1522" spans="1:45" ht="28.5" hidden="1" customHeight="1" outlineLevel="1">
      <c r="A1522" s="456">
        <v>44</v>
      </c>
      <c r="B1522" s="371" t="s">
        <v>983</v>
      </c>
      <c r="C1522" s="243" t="s">
        <v>22</v>
      </c>
      <c r="D1522" s="247"/>
      <c r="E1522" s="247"/>
      <c r="F1522" s="247"/>
      <c r="G1522" s="247"/>
      <c r="H1522" s="247"/>
      <c r="I1522" s="247"/>
      <c r="J1522" s="247"/>
      <c r="K1522" s="247"/>
      <c r="L1522" s="247"/>
      <c r="M1522" s="247"/>
      <c r="N1522" s="247"/>
      <c r="O1522" s="247"/>
      <c r="P1522" s="247"/>
      <c r="Q1522" s="247">
        <v>12</v>
      </c>
      <c r="R1522" s="247"/>
      <c r="S1522" s="247"/>
      <c r="T1522" s="247"/>
      <c r="U1522" s="247"/>
      <c r="V1522" s="247"/>
      <c r="W1522" s="247"/>
      <c r="X1522" s="247"/>
      <c r="Y1522" s="247"/>
      <c r="Z1522" s="247"/>
      <c r="AA1522" s="247"/>
      <c r="AB1522" s="247"/>
      <c r="AC1522" s="247"/>
      <c r="AD1522" s="247"/>
      <c r="AE1522" s="369"/>
      <c r="AF1522" s="358"/>
      <c r="AG1522" s="358"/>
      <c r="AH1522" s="358"/>
      <c r="AI1522" s="358"/>
      <c r="AJ1522" s="358"/>
      <c r="AK1522" s="358"/>
      <c r="AL1522" s="358"/>
      <c r="AM1522" s="358"/>
      <c r="AN1522" s="358"/>
      <c r="AO1522" s="358"/>
      <c r="AP1522" s="358"/>
      <c r="AQ1522" s="358"/>
      <c r="AR1522" s="358"/>
      <c r="AS1522" s="248">
        <f>SUM(AE1522:AR1522)</f>
        <v>0</v>
      </c>
    </row>
    <row r="1523" spans="1:45" ht="15" hidden="1" customHeight="1" outlineLevel="1">
      <c r="A1523" s="456"/>
      <c r="B1523" s="246" t="s">
        <v>962</v>
      </c>
      <c r="C1523" s="243" t="s">
        <v>145</v>
      </c>
      <c r="D1523" s="247"/>
      <c r="E1523" s="247"/>
      <c r="F1523" s="247"/>
      <c r="G1523" s="247"/>
      <c r="H1523" s="247"/>
      <c r="I1523" s="247"/>
      <c r="J1523" s="247"/>
      <c r="K1523" s="247"/>
      <c r="L1523" s="247"/>
      <c r="M1523" s="247"/>
      <c r="N1523" s="247"/>
      <c r="O1523" s="247"/>
      <c r="P1523" s="247"/>
      <c r="Q1523" s="247">
        <f>Q1522</f>
        <v>12</v>
      </c>
      <c r="R1523" s="247"/>
      <c r="S1523" s="247"/>
      <c r="T1523" s="247"/>
      <c r="U1523" s="247"/>
      <c r="V1523" s="247"/>
      <c r="W1523" s="247"/>
      <c r="X1523" s="247"/>
      <c r="Y1523" s="247"/>
      <c r="Z1523" s="247"/>
      <c r="AA1523" s="247"/>
      <c r="AB1523" s="247"/>
      <c r="AC1523" s="247"/>
      <c r="AD1523" s="247"/>
      <c r="AE1523" s="354">
        <f>AE1522</f>
        <v>0</v>
      </c>
      <c r="AF1523" s="354">
        <f t="shared" ref="AF1523:AR1523" si="3609">AF1522</f>
        <v>0</v>
      </c>
      <c r="AG1523" s="354">
        <f t="shared" si="3609"/>
        <v>0</v>
      </c>
      <c r="AH1523" s="354">
        <f t="shared" si="3609"/>
        <v>0</v>
      </c>
      <c r="AI1523" s="354">
        <f t="shared" si="3609"/>
        <v>0</v>
      </c>
      <c r="AJ1523" s="354">
        <f t="shared" si="3609"/>
        <v>0</v>
      </c>
      <c r="AK1523" s="354">
        <f t="shared" si="3609"/>
        <v>0</v>
      </c>
      <c r="AL1523" s="354">
        <f t="shared" si="3609"/>
        <v>0</v>
      </c>
      <c r="AM1523" s="354">
        <f t="shared" si="3609"/>
        <v>0</v>
      </c>
      <c r="AN1523" s="354">
        <f t="shared" si="3609"/>
        <v>0</v>
      </c>
      <c r="AO1523" s="354">
        <f t="shared" si="3609"/>
        <v>0</v>
      </c>
      <c r="AP1523" s="354">
        <f t="shared" si="3609"/>
        <v>0</v>
      </c>
      <c r="AQ1523" s="354">
        <f t="shared" si="3609"/>
        <v>0</v>
      </c>
      <c r="AR1523" s="354">
        <f t="shared" si="3609"/>
        <v>0</v>
      </c>
      <c r="AS1523" s="258"/>
    </row>
    <row r="1524" spans="1:45" ht="15" hidden="1" customHeight="1" outlineLevel="1">
      <c r="A1524" s="456"/>
      <c r="B1524" s="371"/>
      <c r="C1524" s="243"/>
      <c r="D1524" s="243"/>
      <c r="E1524" s="243"/>
      <c r="F1524" s="243"/>
      <c r="G1524" s="243"/>
      <c r="H1524" s="243"/>
      <c r="I1524" s="243"/>
      <c r="J1524" s="243"/>
      <c r="K1524" s="243"/>
      <c r="L1524" s="243"/>
      <c r="M1524" s="243"/>
      <c r="N1524" s="243"/>
      <c r="O1524" s="243"/>
      <c r="P1524" s="243"/>
      <c r="Q1524" s="243"/>
      <c r="R1524" s="243"/>
      <c r="S1524" s="243"/>
      <c r="T1524" s="243"/>
      <c r="U1524" s="243"/>
      <c r="V1524" s="243"/>
      <c r="W1524" s="243"/>
      <c r="X1524" s="243"/>
      <c r="Y1524" s="243"/>
      <c r="Z1524" s="243"/>
      <c r="AA1524" s="243"/>
      <c r="AB1524" s="243"/>
      <c r="AC1524" s="243"/>
      <c r="AD1524" s="243"/>
      <c r="AE1524" s="355"/>
      <c r="AF1524" s="368"/>
      <c r="AG1524" s="368"/>
      <c r="AH1524" s="368"/>
      <c r="AI1524" s="368"/>
      <c r="AJ1524" s="368"/>
      <c r="AK1524" s="368"/>
      <c r="AL1524" s="368"/>
      <c r="AM1524" s="368"/>
      <c r="AN1524" s="368"/>
      <c r="AO1524" s="368"/>
      <c r="AP1524" s="368"/>
      <c r="AQ1524" s="368"/>
      <c r="AR1524" s="368"/>
      <c r="AS1524" s="258"/>
    </row>
    <row r="1525" spans="1:45" ht="32.65" hidden="1" customHeight="1" outlineLevel="1">
      <c r="A1525" s="456">
        <v>45</v>
      </c>
      <c r="B1525" s="371" t="s">
        <v>119</v>
      </c>
      <c r="C1525" s="243" t="s">
        <v>22</v>
      </c>
      <c r="D1525" s="247"/>
      <c r="E1525" s="247"/>
      <c r="F1525" s="247"/>
      <c r="G1525" s="247"/>
      <c r="H1525" s="247"/>
      <c r="I1525" s="247"/>
      <c r="J1525" s="247"/>
      <c r="K1525" s="247"/>
      <c r="L1525" s="247"/>
      <c r="M1525" s="247"/>
      <c r="N1525" s="247"/>
      <c r="O1525" s="247"/>
      <c r="P1525" s="247"/>
      <c r="Q1525" s="247">
        <v>12</v>
      </c>
      <c r="R1525" s="247"/>
      <c r="S1525" s="247"/>
      <c r="T1525" s="247"/>
      <c r="U1525" s="247"/>
      <c r="V1525" s="247"/>
      <c r="W1525" s="247"/>
      <c r="X1525" s="247"/>
      <c r="Y1525" s="247"/>
      <c r="Z1525" s="247"/>
      <c r="AA1525" s="247"/>
      <c r="AB1525" s="247"/>
      <c r="AC1525" s="247"/>
      <c r="AD1525" s="247"/>
      <c r="AE1525" s="369"/>
      <c r="AF1525" s="358"/>
      <c r="AG1525" s="358"/>
      <c r="AH1525" s="358"/>
      <c r="AI1525" s="358"/>
      <c r="AJ1525" s="358"/>
      <c r="AK1525" s="358"/>
      <c r="AL1525" s="358"/>
      <c r="AM1525" s="358"/>
      <c r="AN1525" s="358"/>
      <c r="AO1525" s="358"/>
      <c r="AP1525" s="358"/>
      <c r="AQ1525" s="358"/>
      <c r="AR1525" s="358"/>
      <c r="AS1525" s="248">
        <f>SUM(AE1525:AR1525)</f>
        <v>0</v>
      </c>
    </row>
    <row r="1526" spans="1:45" ht="15" hidden="1" customHeight="1" outlineLevel="1">
      <c r="A1526" s="456"/>
      <c r="B1526" s="246" t="s">
        <v>962</v>
      </c>
      <c r="C1526" s="243" t="s">
        <v>145</v>
      </c>
      <c r="D1526" s="247"/>
      <c r="E1526" s="247"/>
      <c r="F1526" s="247"/>
      <c r="G1526" s="247"/>
      <c r="H1526" s="247"/>
      <c r="I1526" s="247"/>
      <c r="J1526" s="247"/>
      <c r="K1526" s="247"/>
      <c r="L1526" s="247"/>
      <c r="M1526" s="247"/>
      <c r="N1526" s="247"/>
      <c r="O1526" s="247"/>
      <c r="P1526" s="247"/>
      <c r="Q1526" s="247">
        <f>Q1525</f>
        <v>12</v>
      </c>
      <c r="R1526" s="247"/>
      <c r="S1526" s="247"/>
      <c r="T1526" s="247"/>
      <c r="U1526" s="247"/>
      <c r="V1526" s="247"/>
      <c r="W1526" s="247"/>
      <c r="X1526" s="247"/>
      <c r="Y1526" s="247"/>
      <c r="Z1526" s="247"/>
      <c r="AA1526" s="247"/>
      <c r="AB1526" s="247"/>
      <c r="AC1526" s="247"/>
      <c r="AD1526" s="247"/>
      <c r="AE1526" s="354">
        <f>AE1525</f>
        <v>0</v>
      </c>
      <c r="AF1526" s="354">
        <f t="shared" ref="AF1526:AR1526" si="3610">AF1525</f>
        <v>0</v>
      </c>
      <c r="AG1526" s="354">
        <f t="shared" si="3610"/>
        <v>0</v>
      </c>
      <c r="AH1526" s="354">
        <f t="shared" si="3610"/>
        <v>0</v>
      </c>
      <c r="AI1526" s="354">
        <f t="shared" si="3610"/>
        <v>0</v>
      </c>
      <c r="AJ1526" s="354">
        <f t="shared" si="3610"/>
        <v>0</v>
      </c>
      <c r="AK1526" s="354">
        <f t="shared" si="3610"/>
        <v>0</v>
      </c>
      <c r="AL1526" s="354">
        <f t="shared" si="3610"/>
        <v>0</v>
      </c>
      <c r="AM1526" s="354">
        <f t="shared" si="3610"/>
        <v>0</v>
      </c>
      <c r="AN1526" s="354">
        <f t="shared" si="3610"/>
        <v>0</v>
      </c>
      <c r="AO1526" s="354">
        <f t="shared" si="3610"/>
        <v>0</v>
      </c>
      <c r="AP1526" s="354">
        <f t="shared" si="3610"/>
        <v>0</v>
      </c>
      <c r="AQ1526" s="354">
        <f t="shared" si="3610"/>
        <v>0</v>
      </c>
      <c r="AR1526" s="354">
        <f t="shared" si="3610"/>
        <v>0</v>
      </c>
      <c r="AS1526" s="258"/>
    </row>
    <row r="1527" spans="1:45" ht="15" hidden="1" customHeight="1" outlineLevel="1">
      <c r="A1527" s="456"/>
      <c r="B1527" s="371"/>
      <c r="C1527" s="243"/>
      <c r="D1527" s="243"/>
      <c r="E1527" s="243"/>
      <c r="F1527" s="243"/>
      <c r="G1527" s="243"/>
      <c r="H1527" s="243"/>
      <c r="I1527" s="243"/>
      <c r="J1527" s="243"/>
      <c r="K1527" s="243"/>
      <c r="L1527" s="243"/>
      <c r="M1527" s="243"/>
      <c r="N1527" s="243"/>
      <c r="O1527" s="243"/>
      <c r="P1527" s="243"/>
      <c r="Q1527" s="243"/>
      <c r="R1527" s="243"/>
      <c r="S1527" s="243"/>
      <c r="T1527" s="243"/>
      <c r="U1527" s="243"/>
      <c r="V1527" s="243"/>
      <c r="W1527" s="243"/>
      <c r="X1527" s="243"/>
      <c r="Y1527" s="243"/>
      <c r="Z1527" s="243"/>
      <c r="AA1527" s="243"/>
      <c r="AB1527" s="243"/>
      <c r="AC1527" s="243"/>
      <c r="AD1527" s="243"/>
      <c r="AE1527" s="355"/>
      <c r="AF1527" s="368"/>
      <c r="AG1527" s="368"/>
      <c r="AH1527" s="368"/>
      <c r="AI1527" s="368"/>
      <c r="AJ1527" s="368"/>
      <c r="AK1527" s="368"/>
      <c r="AL1527" s="368"/>
      <c r="AM1527" s="368"/>
      <c r="AN1527" s="368"/>
      <c r="AO1527" s="368"/>
      <c r="AP1527" s="368"/>
      <c r="AQ1527" s="368"/>
      <c r="AR1527" s="368"/>
      <c r="AS1527" s="258"/>
    </row>
    <row r="1528" spans="1:45" ht="32.25" hidden="1" customHeight="1" outlineLevel="1">
      <c r="A1528" s="456">
        <v>46</v>
      </c>
      <c r="B1528" s="371" t="s">
        <v>120</v>
      </c>
      <c r="C1528" s="243" t="s">
        <v>22</v>
      </c>
      <c r="D1528" s="247"/>
      <c r="E1528" s="247"/>
      <c r="F1528" s="247"/>
      <c r="G1528" s="247"/>
      <c r="H1528" s="247"/>
      <c r="I1528" s="247"/>
      <c r="J1528" s="247"/>
      <c r="K1528" s="247"/>
      <c r="L1528" s="247"/>
      <c r="M1528" s="247"/>
      <c r="N1528" s="247"/>
      <c r="O1528" s="247"/>
      <c r="P1528" s="247"/>
      <c r="Q1528" s="247">
        <v>12</v>
      </c>
      <c r="R1528" s="247"/>
      <c r="S1528" s="247"/>
      <c r="T1528" s="247"/>
      <c r="U1528" s="247"/>
      <c r="V1528" s="247"/>
      <c r="W1528" s="247"/>
      <c r="X1528" s="247"/>
      <c r="Y1528" s="247"/>
      <c r="Z1528" s="247"/>
      <c r="AA1528" s="247"/>
      <c r="AB1528" s="247"/>
      <c r="AC1528" s="247"/>
      <c r="AD1528" s="247"/>
      <c r="AE1528" s="369"/>
      <c r="AF1528" s="358"/>
      <c r="AG1528" s="358"/>
      <c r="AH1528" s="358"/>
      <c r="AI1528" s="358"/>
      <c r="AJ1528" s="358"/>
      <c r="AK1528" s="358"/>
      <c r="AL1528" s="358"/>
      <c r="AM1528" s="358"/>
      <c r="AN1528" s="358"/>
      <c r="AO1528" s="358"/>
      <c r="AP1528" s="358"/>
      <c r="AQ1528" s="358"/>
      <c r="AR1528" s="358"/>
      <c r="AS1528" s="248">
        <f>SUM(AE1528:AR1528)</f>
        <v>0</v>
      </c>
    </row>
    <row r="1529" spans="1:45" ht="15" hidden="1" customHeight="1" outlineLevel="1">
      <c r="A1529" s="456"/>
      <c r="B1529" s="246" t="s">
        <v>962</v>
      </c>
      <c r="C1529" s="243" t="s">
        <v>145</v>
      </c>
      <c r="D1529" s="247"/>
      <c r="E1529" s="247"/>
      <c r="F1529" s="247"/>
      <c r="G1529" s="247"/>
      <c r="H1529" s="247"/>
      <c r="I1529" s="247"/>
      <c r="J1529" s="247"/>
      <c r="K1529" s="247"/>
      <c r="L1529" s="247"/>
      <c r="M1529" s="247"/>
      <c r="N1529" s="247"/>
      <c r="O1529" s="247"/>
      <c r="P1529" s="247"/>
      <c r="Q1529" s="247">
        <f>Q1528</f>
        <v>12</v>
      </c>
      <c r="R1529" s="247"/>
      <c r="S1529" s="247"/>
      <c r="T1529" s="247"/>
      <c r="U1529" s="247"/>
      <c r="V1529" s="247"/>
      <c r="W1529" s="247"/>
      <c r="X1529" s="247"/>
      <c r="Y1529" s="247"/>
      <c r="Z1529" s="247"/>
      <c r="AA1529" s="247"/>
      <c r="AB1529" s="247"/>
      <c r="AC1529" s="247"/>
      <c r="AD1529" s="247"/>
      <c r="AE1529" s="354">
        <f>AE1528</f>
        <v>0</v>
      </c>
      <c r="AF1529" s="354">
        <f t="shared" ref="AF1529:AR1529" si="3611">AF1528</f>
        <v>0</v>
      </c>
      <c r="AG1529" s="354">
        <f t="shared" si="3611"/>
        <v>0</v>
      </c>
      <c r="AH1529" s="354">
        <f t="shared" si="3611"/>
        <v>0</v>
      </c>
      <c r="AI1529" s="354">
        <f t="shared" si="3611"/>
        <v>0</v>
      </c>
      <c r="AJ1529" s="354">
        <f t="shared" si="3611"/>
        <v>0</v>
      </c>
      <c r="AK1529" s="354">
        <f t="shared" si="3611"/>
        <v>0</v>
      </c>
      <c r="AL1529" s="354">
        <f t="shared" si="3611"/>
        <v>0</v>
      </c>
      <c r="AM1529" s="354">
        <f t="shared" si="3611"/>
        <v>0</v>
      </c>
      <c r="AN1529" s="354">
        <f t="shared" si="3611"/>
        <v>0</v>
      </c>
      <c r="AO1529" s="354">
        <f t="shared" si="3611"/>
        <v>0</v>
      </c>
      <c r="AP1529" s="354">
        <f t="shared" si="3611"/>
        <v>0</v>
      </c>
      <c r="AQ1529" s="354">
        <f t="shared" si="3611"/>
        <v>0</v>
      </c>
      <c r="AR1529" s="354">
        <f t="shared" si="3611"/>
        <v>0</v>
      </c>
      <c r="AS1529" s="258"/>
    </row>
    <row r="1530" spans="1:45" ht="15" hidden="1" customHeight="1" outlineLevel="1">
      <c r="A1530" s="456"/>
      <c r="B1530" s="371"/>
      <c r="C1530" s="243"/>
      <c r="D1530" s="243"/>
      <c r="E1530" s="243"/>
      <c r="F1530" s="243"/>
      <c r="G1530" s="243"/>
      <c r="H1530" s="243"/>
      <c r="I1530" s="243"/>
      <c r="J1530" s="243"/>
      <c r="K1530" s="243"/>
      <c r="L1530" s="243"/>
      <c r="M1530" s="243"/>
      <c r="N1530" s="243"/>
      <c r="O1530" s="243"/>
      <c r="P1530" s="243"/>
      <c r="Q1530" s="243"/>
      <c r="R1530" s="243"/>
      <c r="S1530" s="243"/>
      <c r="T1530" s="243"/>
      <c r="U1530" s="243"/>
      <c r="V1530" s="243"/>
      <c r="W1530" s="243"/>
      <c r="X1530" s="243"/>
      <c r="Y1530" s="243"/>
      <c r="Z1530" s="243"/>
      <c r="AA1530" s="243"/>
      <c r="AB1530" s="243"/>
      <c r="AC1530" s="243"/>
      <c r="AD1530" s="243"/>
      <c r="AE1530" s="355"/>
      <c r="AF1530" s="368"/>
      <c r="AG1530" s="368"/>
      <c r="AH1530" s="368"/>
      <c r="AI1530" s="368"/>
      <c r="AJ1530" s="368"/>
      <c r="AK1530" s="368"/>
      <c r="AL1530" s="368"/>
      <c r="AM1530" s="368"/>
      <c r="AN1530" s="368"/>
      <c r="AO1530" s="368"/>
      <c r="AP1530" s="368"/>
      <c r="AQ1530" s="368"/>
      <c r="AR1530" s="368"/>
      <c r="AS1530" s="258"/>
    </row>
    <row r="1531" spans="1:45" ht="35.65" hidden="1" customHeight="1" outlineLevel="1">
      <c r="A1531" s="456">
        <v>47</v>
      </c>
      <c r="B1531" s="371" t="s">
        <v>121</v>
      </c>
      <c r="C1531" s="243" t="s">
        <v>22</v>
      </c>
      <c r="D1531" s="247"/>
      <c r="E1531" s="247"/>
      <c r="F1531" s="247"/>
      <c r="G1531" s="247"/>
      <c r="H1531" s="247"/>
      <c r="I1531" s="247"/>
      <c r="J1531" s="247"/>
      <c r="K1531" s="247"/>
      <c r="L1531" s="247"/>
      <c r="M1531" s="247"/>
      <c r="N1531" s="247"/>
      <c r="O1531" s="247"/>
      <c r="P1531" s="247"/>
      <c r="Q1531" s="247">
        <v>12</v>
      </c>
      <c r="R1531" s="247"/>
      <c r="S1531" s="247"/>
      <c r="T1531" s="247"/>
      <c r="U1531" s="247"/>
      <c r="V1531" s="247"/>
      <c r="W1531" s="247"/>
      <c r="X1531" s="247"/>
      <c r="Y1531" s="247"/>
      <c r="Z1531" s="247"/>
      <c r="AA1531" s="247"/>
      <c r="AB1531" s="247"/>
      <c r="AC1531" s="247"/>
      <c r="AD1531" s="247"/>
      <c r="AE1531" s="369"/>
      <c r="AF1531" s="358"/>
      <c r="AG1531" s="358"/>
      <c r="AH1531" s="358"/>
      <c r="AI1531" s="358"/>
      <c r="AJ1531" s="358"/>
      <c r="AK1531" s="358"/>
      <c r="AL1531" s="358"/>
      <c r="AM1531" s="358"/>
      <c r="AN1531" s="358"/>
      <c r="AO1531" s="358"/>
      <c r="AP1531" s="358"/>
      <c r="AQ1531" s="358"/>
      <c r="AR1531" s="358"/>
      <c r="AS1531" s="248">
        <f>SUM(AE1531:AR1531)</f>
        <v>0</v>
      </c>
    </row>
    <row r="1532" spans="1:45" ht="15" hidden="1" customHeight="1" outlineLevel="1">
      <c r="A1532" s="456"/>
      <c r="B1532" s="246" t="s">
        <v>962</v>
      </c>
      <c r="C1532" s="243" t="s">
        <v>145</v>
      </c>
      <c r="D1532" s="247"/>
      <c r="E1532" s="247"/>
      <c r="F1532" s="247"/>
      <c r="G1532" s="247"/>
      <c r="H1532" s="247"/>
      <c r="I1532" s="247"/>
      <c r="J1532" s="247"/>
      <c r="K1532" s="247"/>
      <c r="L1532" s="247"/>
      <c r="M1532" s="247"/>
      <c r="N1532" s="247"/>
      <c r="O1532" s="247"/>
      <c r="P1532" s="247"/>
      <c r="Q1532" s="247">
        <f>Q1531</f>
        <v>12</v>
      </c>
      <c r="R1532" s="247"/>
      <c r="S1532" s="247"/>
      <c r="T1532" s="247"/>
      <c r="U1532" s="247"/>
      <c r="V1532" s="247"/>
      <c r="W1532" s="247"/>
      <c r="X1532" s="247"/>
      <c r="Y1532" s="247"/>
      <c r="Z1532" s="247"/>
      <c r="AA1532" s="247"/>
      <c r="AB1532" s="247"/>
      <c r="AC1532" s="247"/>
      <c r="AD1532" s="247"/>
      <c r="AE1532" s="354">
        <f>AE1531</f>
        <v>0</v>
      </c>
      <c r="AF1532" s="354">
        <f t="shared" ref="AF1532:AR1532" si="3612">AF1531</f>
        <v>0</v>
      </c>
      <c r="AG1532" s="354">
        <f t="shared" si="3612"/>
        <v>0</v>
      </c>
      <c r="AH1532" s="354">
        <f t="shared" si="3612"/>
        <v>0</v>
      </c>
      <c r="AI1532" s="354">
        <f t="shared" si="3612"/>
        <v>0</v>
      </c>
      <c r="AJ1532" s="354">
        <f t="shared" si="3612"/>
        <v>0</v>
      </c>
      <c r="AK1532" s="354">
        <f t="shared" si="3612"/>
        <v>0</v>
      </c>
      <c r="AL1532" s="354">
        <f t="shared" si="3612"/>
        <v>0</v>
      </c>
      <c r="AM1532" s="354">
        <f t="shared" si="3612"/>
        <v>0</v>
      </c>
      <c r="AN1532" s="354">
        <f t="shared" si="3612"/>
        <v>0</v>
      </c>
      <c r="AO1532" s="354">
        <f t="shared" si="3612"/>
        <v>0</v>
      </c>
      <c r="AP1532" s="354">
        <f t="shared" si="3612"/>
        <v>0</v>
      </c>
      <c r="AQ1532" s="354">
        <f t="shared" si="3612"/>
        <v>0</v>
      </c>
      <c r="AR1532" s="354">
        <f t="shared" si="3612"/>
        <v>0</v>
      </c>
      <c r="AS1532" s="258"/>
    </row>
    <row r="1533" spans="1:45" ht="15" hidden="1" customHeight="1" outlineLevel="1">
      <c r="A1533" s="456"/>
      <c r="B1533" s="371"/>
      <c r="C1533" s="243"/>
      <c r="D1533" s="243"/>
      <c r="E1533" s="243"/>
      <c r="F1533" s="243"/>
      <c r="G1533" s="243"/>
      <c r="H1533" s="243"/>
      <c r="I1533" s="243"/>
      <c r="J1533" s="243"/>
      <c r="K1533" s="243"/>
      <c r="L1533" s="243"/>
      <c r="M1533" s="243"/>
      <c r="N1533" s="243"/>
      <c r="O1533" s="243"/>
      <c r="P1533" s="243"/>
      <c r="Q1533" s="243"/>
      <c r="R1533" s="243"/>
      <c r="S1533" s="243"/>
      <c r="T1533" s="243"/>
      <c r="U1533" s="243"/>
      <c r="V1533" s="243"/>
      <c r="W1533" s="243"/>
      <c r="X1533" s="243"/>
      <c r="Y1533" s="243"/>
      <c r="Z1533" s="243"/>
      <c r="AA1533" s="243"/>
      <c r="AB1533" s="243"/>
      <c r="AC1533" s="243"/>
      <c r="AD1533" s="243"/>
      <c r="AE1533" s="355"/>
      <c r="AF1533" s="368"/>
      <c r="AG1533" s="368"/>
      <c r="AH1533" s="368"/>
      <c r="AI1533" s="368"/>
      <c r="AJ1533" s="368"/>
      <c r="AK1533" s="368"/>
      <c r="AL1533" s="368"/>
      <c r="AM1533" s="368"/>
      <c r="AN1533" s="368"/>
      <c r="AO1533" s="368"/>
      <c r="AP1533" s="368"/>
      <c r="AQ1533" s="368"/>
      <c r="AR1533" s="368"/>
      <c r="AS1533" s="258"/>
    </row>
    <row r="1534" spans="1:45" ht="39.75" hidden="1" customHeight="1" outlineLevel="1">
      <c r="A1534" s="456">
        <v>48</v>
      </c>
      <c r="B1534" s="371" t="s">
        <v>122</v>
      </c>
      <c r="C1534" s="243" t="s">
        <v>22</v>
      </c>
      <c r="D1534" s="247"/>
      <c r="E1534" s="247"/>
      <c r="F1534" s="247"/>
      <c r="G1534" s="247"/>
      <c r="H1534" s="247"/>
      <c r="I1534" s="247"/>
      <c r="J1534" s="247"/>
      <c r="K1534" s="247"/>
      <c r="L1534" s="247"/>
      <c r="M1534" s="247"/>
      <c r="N1534" s="247"/>
      <c r="O1534" s="247"/>
      <c r="P1534" s="247"/>
      <c r="Q1534" s="247">
        <v>12</v>
      </c>
      <c r="R1534" s="247"/>
      <c r="S1534" s="247"/>
      <c r="T1534" s="247"/>
      <c r="U1534" s="247"/>
      <c r="V1534" s="247"/>
      <c r="W1534" s="247"/>
      <c r="X1534" s="247"/>
      <c r="Y1534" s="247"/>
      <c r="Z1534" s="247"/>
      <c r="AA1534" s="247"/>
      <c r="AB1534" s="247"/>
      <c r="AC1534" s="247"/>
      <c r="AD1534" s="247"/>
      <c r="AE1534" s="369"/>
      <c r="AF1534" s="358"/>
      <c r="AG1534" s="358"/>
      <c r="AH1534" s="358"/>
      <c r="AI1534" s="358"/>
      <c r="AJ1534" s="358"/>
      <c r="AK1534" s="358"/>
      <c r="AL1534" s="358"/>
      <c r="AM1534" s="358"/>
      <c r="AN1534" s="358"/>
      <c r="AO1534" s="358"/>
      <c r="AP1534" s="358"/>
      <c r="AQ1534" s="358"/>
      <c r="AR1534" s="358"/>
      <c r="AS1534" s="248">
        <f>SUM(AE1534:AR1534)</f>
        <v>0</v>
      </c>
    </row>
    <row r="1535" spans="1:45" ht="15" hidden="1" customHeight="1" outlineLevel="1">
      <c r="A1535" s="456"/>
      <c r="B1535" s="246" t="s">
        <v>962</v>
      </c>
      <c r="C1535" s="243" t="s">
        <v>145</v>
      </c>
      <c r="D1535" s="247"/>
      <c r="E1535" s="247"/>
      <c r="F1535" s="247"/>
      <c r="G1535" s="247"/>
      <c r="H1535" s="247"/>
      <c r="I1535" s="247"/>
      <c r="J1535" s="247"/>
      <c r="K1535" s="247"/>
      <c r="L1535" s="247"/>
      <c r="M1535" s="247"/>
      <c r="N1535" s="247"/>
      <c r="O1535" s="247"/>
      <c r="P1535" s="247"/>
      <c r="Q1535" s="247">
        <f>Q1534</f>
        <v>12</v>
      </c>
      <c r="R1535" s="247"/>
      <c r="S1535" s="247"/>
      <c r="T1535" s="247"/>
      <c r="U1535" s="247"/>
      <c r="V1535" s="247"/>
      <c r="W1535" s="247"/>
      <c r="X1535" s="247"/>
      <c r="Y1535" s="247"/>
      <c r="Z1535" s="247"/>
      <c r="AA1535" s="247"/>
      <c r="AB1535" s="247"/>
      <c r="AC1535" s="247"/>
      <c r="AD1535" s="247"/>
      <c r="AE1535" s="354">
        <f>AE1534</f>
        <v>0</v>
      </c>
      <c r="AF1535" s="354">
        <f t="shared" ref="AF1535:AR1535" si="3613">AF1534</f>
        <v>0</v>
      </c>
      <c r="AG1535" s="354">
        <f t="shared" si="3613"/>
        <v>0</v>
      </c>
      <c r="AH1535" s="354">
        <f t="shared" si="3613"/>
        <v>0</v>
      </c>
      <c r="AI1535" s="354">
        <f t="shared" si="3613"/>
        <v>0</v>
      </c>
      <c r="AJ1535" s="354">
        <f t="shared" si="3613"/>
        <v>0</v>
      </c>
      <c r="AK1535" s="354">
        <f t="shared" si="3613"/>
        <v>0</v>
      </c>
      <c r="AL1535" s="354">
        <f t="shared" si="3613"/>
        <v>0</v>
      </c>
      <c r="AM1535" s="354">
        <f t="shared" si="3613"/>
        <v>0</v>
      </c>
      <c r="AN1535" s="354">
        <f t="shared" si="3613"/>
        <v>0</v>
      </c>
      <c r="AO1535" s="354">
        <f t="shared" si="3613"/>
        <v>0</v>
      </c>
      <c r="AP1535" s="354">
        <f t="shared" si="3613"/>
        <v>0</v>
      </c>
      <c r="AQ1535" s="354">
        <f t="shared" si="3613"/>
        <v>0</v>
      </c>
      <c r="AR1535" s="354">
        <f t="shared" si="3613"/>
        <v>0</v>
      </c>
      <c r="AS1535" s="258"/>
    </row>
    <row r="1536" spans="1:45" ht="15" hidden="1" customHeight="1" outlineLevel="1">
      <c r="A1536" s="456"/>
      <c r="B1536" s="371"/>
      <c r="C1536" s="243"/>
      <c r="D1536" s="243"/>
      <c r="E1536" s="243"/>
      <c r="F1536" s="243"/>
      <c r="G1536" s="243"/>
      <c r="H1536" s="243"/>
      <c r="I1536" s="243"/>
      <c r="J1536" s="243"/>
      <c r="K1536" s="243"/>
      <c r="L1536" s="243"/>
      <c r="M1536" s="243"/>
      <c r="N1536" s="243"/>
      <c r="O1536" s="243"/>
      <c r="P1536" s="243"/>
      <c r="Q1536" s="243"/>
      <c r="R1536" s="243"/>
      <c r="S1536" s="243"/>
      <c r="T1536" s="243"/>
      <c r="U1536" s="243"/>
      <c r="V1536" s="243"/>
      <c r="W1536" s="243"/>
      <c r="X1536" s="243"/>
      <c r="Y1536" s="243"/>
      <c r="Z1536" s="243"/>
      <c r="AA1536" s="243"/>
      <c r="AB1536" s="243"/>
      <c r="AC1536" s="243"/>
      <c r="AD1536" s="243"/>
      <c r="AE1536" s="355"/>
      <c r="AF1536" s="368"/>
      <c r="AG1536" s="368"/>
      <c r="AH1536" s="368"/>
      <c r="AI1536" s="368"/>
      <c r="AJ1536" s="368"/>
      <c r="AK1536" s="368"/>
      <c r="AL1536" s="368"/>
      <c r="AM1536" s="368"/>
      <c r="AN1536" s="368"/>
      <c r="AO1536" s="368"/>
      <c r="AP1536" s="368"/>
      <c r="AQ1536" s="368"/>
      <c r="AR1536" s="368"/>
      <c r="AS1536" s="258"/>
    </row>
    <row r="1537" spans="1:45" ht="33" hidden="1" customHeight="1" outlineLevel="1">
      <c r="A1537" s="456">
        <v>49</v>
      </c>
      <c r="B1537" s="371" t="s">
        <v>123</v>
      </c>
      <c r="C1537" s="243" t="s">
        <v>22</v>
      </c>
      <c r="D1537" s="247"/>
      <c r="E1537" s="247"/>
      <c r="F1537" s="247"/>
      <c r="G1537" s="247"/>
      <c r="H1537" s="247"/>
      <c r="I1537" s="247"/>
      <c r="J1537" s="247"/>
      <c r="K1537" s="247"/>
      <c r="L1537" s="247"/>
      <c r="M1537" s="247"/>
      <c r="N1537" s="247"/>
      <c r="O1537" s="247"/>
      <c r="P1537" s="247"/>
      <c r="Q1537" s="247">
        <v>12</v>
      </c>
      <c r="R1537" s="247"/>
      <c r="S1537" s="247"/>
      <c r="T1537" s="247"/>
      <c r="U1537" s="247"/>
      <c r="V1537" s="247"/>
      <c r="W1537" s="247"/>
      <c r="X1537" s="247"/>
      <c r="Y1537" s="247"/>
      <c r="Z1537" s="247"/>
      <c r="AA1537" s="247"/>
      <c r="AB1537" s="247"/>
      <c r="AC1537" s="247"/>
      <c r="AD1537" s="247"/>
      <c r="AE1537" s="369"/>
      <c r="AF1537" s="358"/>
      <c r="AG1537" s="358"/>
      <c r="AH1537" s="358"/>
      <c r="AI1537" s="358"/>
      <c r="AJ1537" s="358"/>
      <c r="AK1537" s="358"/>
      <c r="AL1537" s="358"/>
      <c r="AM1537" s="358"/>
      <c r="AN1537" s="358"/>
      <c r="AO1537" s="358"/>
      <c r="AP1537" s="358"/>
      <c r="AQ1537" s="358"/>
      <c r="AR1537" s="358"/>
      <c r="AS1537" s="248">
        <f>SUM(AE1537:AR1537)</f>
        <v>0</v>
      </c>
    </row>
    <row r="1538" spans="1:45" ht="15" hidden="1" customHeight="1" outlineLevel="1">
      <c r="A1538" s="456"/>
      <c r="B1538" s="246" t="s">
        <v>962</v>
      </c>
      <c r="C1538" s="243" t="s">
        <v>145</v>
      </c>
      <c r="D1538" s="247"/>
      <c r="E1538" s="247"/>
      <c r="F1538" s="247"/>
      <c r="G1538" s="247"/>
      <c r="H1538" s="247"/>
      <c r="I1538" s="247"/>
      <c r="J1538" s="247"/>
      <c r="K1538" s="247"/>
      <c r="L1538" s="247"/>
      <c r="M1538" s="247"/>
      <c r="N1538" s="247"/>
      <c r="O1538" s="247"/>
      <c r="P1538" s="247"/>
      <c r="Q1538" s="247">
        <f>Q1537</f>
        <v>12</v>
      </c>
      <c r="R1538" s="247"/>
      <c r="S1538" s="247"/>
      <c r="T1538" s="247"/>
      <c r="U1538" s="247"/>
      <c r="V1538" s="247"/>
      <c r="W1538" s="247"/>
      <c r="X1538" s="247"/>
      <c r="Y1538" s="247"/>
      <c r="Z1538" s="247"/>
      <c r="AA1538" s="247"/>
      <c r="AB1538" s="247"/>
      <c r="AC1538" s="247"/>
      <c r="AD1538" s="247"/>
      <c r="AE1538" s="354">
        <f>AE1537</f>
        <v>0</v>
      </c>
      <c r="AF1538" s="354">
        <f t="shared" ref="AF1538:AR1538" si="3614">AF1537</f>
        <v>0</v>
      </c>
      <c r="AG1538" s="354">
        <f t="shared" si="3614"/>
        <v>0</v>
      </c>
      <c r="AH1538" s="354">
        <f t="shared" si="3614"/>
        <v>0</v>
      </c>
      <c r="AI1538" s="354">
        <f t="shared" si="3614"/>
        <v>0</v>
      </c>
      <c r="AJ1538" s="354">
        <f t="shared" si="3614"/>
        <v>0</v>
      </c>
      <c r="AK1538" s="354">
        <f t="shared" si="3614"/>
        <v>0</v>
      </c>
      <c r="AL1538" s="354">
        <f t="shared" si="3614"/>
        <v>0</v>
      </c>
      <c r="AM1538" s="354">
        <f t="shared" si="3614"/>
        <v>0</v>
      </c>
      <c r="AN1538" s="354">
        <f t="shared" si="3614"/>
        <v>0</v>
      </c>
      <c r="AO1538" s="354">
        <f t="shared" si="3614"/>
        <v>0</v>
      </c>
      <c r="AP1538" s="354">
        <f t="shared" si="3614"/>
        <v>0</v>
      </c>
      <c r="AQ1538" s="354">
        <f t="shared" si="3614"/>
        <v>0</v>
      </c>
      <c r="AR1538" s="354">
        <f t="shared" si="3614"/>
        <v>0</v>
      </c>
      <c r="AS1538" s="258"/>
    </row>
    <row r="1539" spans="1:45" ht="15" hidden="1" customHeight="1" outlineLevel="1">
      <c r="A1539" s="456"/>
      <c r="B1539" s="246"/>
      <c r="C1539" s="243"/>
      <c r="D1539" s="660"/>
      <c r="E1539" s="660"/>
      <c r="F1539" s="660"/>
      <c r="G1539" s="660"/>
      <c r="H1539" s="660"/>
      <c r="I1539" s="660"/>
      <c r="J1539" s="660"/>
      <c r="K1539" s="660"/>
      <c r="L1539" s="660"/>
      <c r="M1539" s="660"/>
      <c r="N1539" s="660"/>
      <c r="O1539" s="660"/>
      <c r="P1539" s="660"/>
      <c r="Q1539" s="660"/>
      <c r="R1539" s="660"/>
      <c r="S1539" s="660"/>
      <c r="T1539" s="660"/>
      <c r="U1539" s="660"/>
      <c r="V1539" s="660"/>
      <c r="W1539" s="660"/>
      <c r="X1539" s="660"/>
      <c r="Y1539" s="660"/>
      <c r="Z1539" s="660"/>
      <c r="AA1539" s="660"/>
      <c r="AB1539" s="660"/>
      <c r="AC1539" s="660"/>
      <c r="AD1539" s="660"/>
      <c r="AE1539" s="354"/>
      <c r="AF1539" s="354"/>
      <c r="AG1539" s="354"/>
      <c r="AH1539" s="354"/>
      <c r="AI1539" s="354"/>
      <c r="AJ1539" s="354"/>
      <c r="AK1539" s="354"/>
      <c r="AL1539" s="354"/>
      <c r="AM1539" s="354"/>
      <c r="AN1539" s="354"/>
      <c r="AO1539" s="354"/>
      <c r="AP1539" s="354"/>
      <c r="AQ1539" s="354"/>
      <c r="AR1539" s="354"/>
      <c r="AS1539" s="258"/>
    </row>
    <row r="1540" spans="1:45" ht="15.75" hidden="1" outlineLevel="1">
      <c r="A1540" s="456"/>
      <c r="B1540" s="665" t="s">
        <v>849</v>
      </c>
      <c r="AS1540" s="661"/>
    </row>
    <row r="1541" spans="1:45" hidden="1" outlineLevel="1">
      <c r="A1541" s="456">
        <v>50</v>
      </c>
      <c r="B1541" s="246"/>
      <c r="AS1541" s="661"/>
    </row>
    <row r="1542" spans="1:45" ht="15.75" hidden="1" outlineLevel="1">
      <c r="A1542" s="456"/>
      <c r="B1542" s="371" t="s">
        <v>848</v>
      </c>
      <c r="C1542" s="243" t="s">
        <v>22</v>
      </c>
      <c r="D1542" s="247"/>
      <c r="E1542" s="247"/>
      <c r="F1542" s="247"/>
      <c r="G1542" s="247"/>
      <c r="H1542" s="247"/>
      <c r="I1542" s="247"/>
      <c r="J1542" s="247"/>
      <c r="K1542" s="247"/>
      <c r="L1542" s="247"/>
      <c r="M1542" s="247"/>
      <c r="N1542" s="247"/>
      <c r="O1542" s="247"/>
      <c r="P1542" s="247"/>
      <c r="Q1542" s="247">
        <v>12</v>
      </c>
      <c r="R1542" s="247"/>
      <c r="S1542" s="247"/>
      <c r="T1542" s="247"/>
      <c r="U1542" s="247"/>
      <c r="V1542" s="247"/>
      <c r="W1542" s="247"/>
      <c r="X1542" s="247"/>
      <c r="Y1542" s="247"/>
      <c r="Z1542" s="247"/>
      <c r="AA1542" s="247"/>
      <c r="AB1542" s="247"/>
      <c r="AC1542" s="247"/>
      <c r="AD1542" s="247"/>
      <c r="AE1542" s="369"/>
      <c r="AF1542" s="358"/>
      <c r="AG1542" s="358"/>
      <c r="AH1542" s="358"/>
      <c r="AI1542" s="358"/>
      <c r="AJ1542" s="358"/>
      <c r="AK1542" s="358"/>
      <c r="AL1542" s="358"/>
      <c r="AM1542" s="358"/>
      <c r="AN1542" s="358"/>
      <c r="AO1542" s="358"/>
      <c r="AP1542" s="358"/>
      <c r="AQ1542" s="358"/>
      <c r="AR1542" s="358"/>
      <c r="AS1542" s="248">
        <f>SUM(AE1542:AR1542)</f>
        <v>0</v>
      </c>
    </row>
    <row r="1543" spans="1:45" hidden="1" outlineLevel="1">
      <c r="A1543" s="456"/>
      <c r="B1543" s="246" t="s">
        <v>962</v>
      </c>
      <c r="C1543" s="243" t="s">
        <v>145</v>
      </c>
      <c r="D1543" s="247"/>
      <c r="E1543" s="247"/>
      <c r="F1543" s="247"/>
      <c r="G1543" s="247"/>
      <c r="H1543" s="247"/>
      <c r="I1543" s="247"/>
      <c r="J1543" s="247"/>
      <c r="K1543" s="247"/>
      <c r="L1543" s="247"/>
      <c r="M1543" s="247"/>
      <c r="N1543" s="247"/>
      <c r="O1543" s="247"/>
      <c r="P1543" s="247"/>
      <c r="Q1543" s="247">
        <f>Q1542</f>
        <v>12</v>
      </c>
      <c r="R1543" s="247"/>
      <c r="S1543" s="247"/>
      <c r="T1543" s="247"/>
      <c r="U1543" s="247"/>
      <c r="V1543" s="247"/>
      <c r="W1543" s="247"/>
      <c r="X1543" s="247"/>
      <c r="Y1543" s="247"/>
      <c r="Z1543" s="247"/>
      <c r="AA1543" s="247"/>
      <c r="AB1543" s="247"/>
      <c r="AC1543" s="247"/>
      <c r="AD1543" s="247"/>
      <c r="AE1543" s="354">
        <f>AE1542</f>
        <v>0</v>
      </c>
      <c r="AF1543" s="354">
        <f t="shared" ref="AF1543:AR1543" si="3615">AF1542</f>
        <v>0</v>
      </c>
      <c r="AG1543" s="354">
        <f t="shared" si="3615"/>
        <v>0</v>
      </c>
      <c r="AH1543" s="354">
        <f t="shared" si="3615"/>
        <v>0</v>
      </c>
      <c r="AI1543" s="354">
        <f t="shared" si="3615"/>
        <v>0</v>
      </c>
      <c r="AJ1543" s="354">
        <f t="shared" si="3615"/>
        <v>0</v>
      </c>
      <c r="AK1543" s="354">
        <f t="shared" si="3615"/>
        <v>0</v>
      </c>
      <c r="AL1543" s="354">
        <f t="shared" si="3615"/>
        <v>0</v>
      </c>
      <c r="AM1543" s="354">
        <f t="shared" si="3615"/>
        <v>0</v>
      </c>
      <c r="AN1543" s="354">
        <f t="shared" si="3615"/>
        <v>0</v>
      </c>
      <c r="AO1543" s="354">
        <f t="shared" si="3615"/>
        <v>0</v>
      </c>
      <c r="AP1543" s="354">
        <f t="shared" si="3615"/>
        <v>0</v>
      </c>
      <c r="AQ1543" s="354">
        <f t="shared" si="3615"/>
        <v>0</v>
      </c>
      <c r="AR1543" s="354">
        <f t="shared" si="3615"/>
        <v>0</v>
      </c>
      <c r="AS1543" s="258"/>
    </row>
    <row r="1544" spans="1:45" ht="15.75" hidden="1" customHeight="1" outlineLevel="1">
      <c r="A1544" s="456"/>
      <c r="B1544" s="246"/>
      <c r="C1544" s="257"/>
      <c r="D1544" s="243"/>
      <c r="E1544" s="243"/>
      <c r="F1544" s="243"/>
      <c r="G1544" s="243"/>
      <c r="H1544" s="243"/>
      <c r="I1544" s="243"/>
      <c r="J1544" s="243"/>
      <c r="K1544" s="243"/>
      <c r="L1544" s="243"/>
      <c r="M1544" s="243"/>
      <c r="N1544" s="243"/>
      <c r="O1544" s="243"/>
      <c r="P1544" s="243"/>
      <c r="Q1544" s="243"/>
      <c r="R1544" s="243"/>
      <c r="S1544" s="243"/>
      <c r="T1544" s="243"/>
      <c r="U1544" s="243"/>
      <c r="V1544" s="243"/>
      <c r="W1544" s="243"/>
      <c r="X1544" s="243"/>
      <c r="Y1544" s="243"/>
      <c r="Z1544" s="243"/>
      <c r="AA1544" s="243"/>
      <c r="AB1544" s="243"/>
      <c r="AC1544" s="243"/>
      <c r="AD1544" s="243"/>
      <c r="AE1544" s="253"/>
      <c r="AF1544" s="253"/>
      <c r="AG1544" s="253"/>
      <c r="AH1544" s="253"/>
      <c r="AI1544" s="253"/>
      <c r="AJ1544" s="253"/>
      <c r="AK1544" s="253"/>
      <c r="AL1544" s="253"/>
      <c r="AM1544" s="253"/>
      <c r="AN1544" s="253"/>
      <c r="AO1544" s="253"/>
      <c r="AP1544" s="253"/>
      <c r="AQ1544" s="253"/>
      <c r="AR1544" s="253"/>
      <c r="AS1544" s="258"/>
    </row>
    <row r="1545" spans="1:45" ht="15.75" collapsed="1">
      <c r="B1545" s="278" t="s">
        <v>660</v>
      </c>
      <c r="C1545" s="280"/>
      <c r="D1545" s="280">
        <f>SUM(D1383:D1538)</f>
        <v>0</v>
      </c>
      <c r="E1545" s="280"/>
      <c r="F1545" s="280"/>
      <c r="G1545" s="280"/>
      <c r="H1545" s="280"/>
      <c r="I1545" s="280"/>
      <c r="J1545" s="280"/>
      <c r="K1545" s="280"/>
      <c r="L1545" s="280"/>
      <c r="M1545" s="280"/>
      <c r="N1545" s="280"/>
      <c r="O1545" s="280"/>
      <c r="P1545" s="280"/>
      <c r="Q1545" s="280"/>
      <c r="R1545" s="280">
        <f>SUM(R1383:R1538)</f>
        <v>0</v>
      </c>
      <c r="S1545" s="280"/>
      <c r="T1545" s="280"/>
      <c r="U1545" s="280"/>
      <c r="V1545" s="280"/>
      <c r="W1545" s="280"/>
      <c r="X1545" s="280"/>
      <c r="Y1545" s="280"/>
      <c r="Z1545" s="280"/>
      <c r="AA1545" s="280"/>
      <c r="AB1545" s="280"/>
      <c r="AC1545" s="280"/>
      <c r="AD1545" s="280"/>
      <c r="AE1545" s="280">
        <f>IF(AE1381="kWh",SUMPRODUCT(D1383:D1538,AE1383:AE1538))</f>
        <v>0</v>
      </c>
      <c r="AF1545" s="280">
        <f>IF(AF1381="kWh",SUMPRODUCT(D1383:D1538,AF1383:AF1538))</f>
        <v>0</v>
      </c>
      <c r="AG1545" s="280">
        <f>IF(AG1381="kw",SUMPRODUCT(Q1383:Q1538,R1383:R1538,AG1383:AG1538),SUMPRODUCT(D1383:D1538,AG1383:AG1538))</f>
        <v>0</v>
      </c>
      <c r="AH1545" s="280">
        <f>IF(AH1381="kw",SUMPRODUCT(Q1383:Q1538,R1383:R1538,AH1383:AH1538),SUMPRODUCT(D1383:D1538,AH1383:AH1538))</f>
        <v>0</v>
      </c>
      <c r="AI1545" s="280">
        <f>IF(AI1381="kw",SUMPRODUCT(Q1383:Q1538,R1383:R1538,AI1383:AI1538),SUMPRODUCT(D1383:D1538,AI1383:AI1538))</f>
        <v>0</v>
      </c>
      <c r="AJ1545" s="280">
        <f>IF(AJ1381="kw",SUMPRODUCT(Q1383:Q1538,R1383:R1538,AJ1383:AJ1538),SUMPRODUCT(D1383:D1538,AJ1383:AJ1538))</f>
        <v>0</v>
      </c>
      <c r="AK1545" s="280">
        <f>IF(AK1381="kw",SUMPRODUCT(Q1383:Q1538,R1383:R1538,AK1383:AK1538),SUMPRODUCT(D1383:D1538,AK1383:AK1538))</f>
        <v>0</v>
      </c>
      <c r="AL1545" s="280">
        <f>IF(AL1381="kw",SUMPRODUCT(Q1383:Q1538,R1383:R1538,AL1383:AL1538),SUMPRODUCT(D1383:D1538,AL1383:AL1538))</f>
        <v>0</v>
      </c>
      <c r="AM1545" s="280">
        <f>IF(AM1381="kw",SUMPRODUCT(Q1383:Q1538,R1383:R1538,AM1383:AM1538),SUMPRODUCT(D1383:D1538,AM1383:AM1538))</f>
        <v>0</v>
      </c>
      <c r="AN1545" s="280">
        <f>IF(AN1381="kw",SUMPRODUCT(Q1383:Q1538,R1383:R1538,AN1383:AN1538),SUMPRODUCT(D1383:D1538,AN1383:AN1538))</f>
        <v>0</v>
      </c>
      <c r="AO1545" s="280">
        <f>IF(AO1381="kw",SUMPRODUCT(Q1383:Q1538,R1383:R1538,AO1383:AO1538),SUMPRODUCT(D1383:D1538,AO1383:AO1538))</f>
        <v>0</v>
      </c>
      <c r="AP1545" s="280">
        <f>IF(AP1381="kw",SUMPRODUCT(Q1383:Q1538,R1383:R1538,AP1383:AP1538),SUMPRODUCT(D1383:D1538,AP1383:AP1538))</f>
        <v>0</v>
      </c>
      <c r="AQ1545" s="280">
        <f>IF(AQ1381="kw",SUMPRODUCT(Q1383:Q1538,R1383:R1538,AQ1383:AQ1538),SUMPRODUCT(D1383:D1538,AQ1383:AQ1538))</f>
        <v>0</v>
      </c>
      <c r="AR1545" s="280">
        <f>IF(AR1381="kw",SUMPRODUCT(Q1383:Q1538,R1383:R1538,AR1383:AR1538),SUMPRODUCT(D1383:D1538,AR1383:AR1538))</f>
        <v>0</v>
      </c>
      <c r="AS1545" s="281"/>
    </row>
    <row r="1546" spans="1:45" ht="15.75">
      <c r="B1546" s="335" t="s">
        <v>661</v>
      </c>
      <c r="C1546" s="336"/>
      <c r="D1546" s="336"/>
      <c r="E1546" s="336"/>
      <c r="F1546" s="336"/>
      <c r="G1546" s="336"/>
      <c r="H1546" s="336"/>
      <c r="I1546" s="336"/>
      <c r="J1546" s="336"/>
      <c r="K1546" s="336"/>
      <c r="L1546" s="336"/>
      <c r="M1546" s="336"/>
      <c r="N1546" s="336"/>
      <c r="O1546" s="336"/>
      <c r="P1546" s="336"/>
      <c r="Q1546" s="336"/>
      <c r="R1546" s="336"/>
      <c r="S1546" s="336"/>
      <c r="T1546" s="336"/>
      <c r="U1546" s="336"/>
      <c r="V1546" s="336"/>
      <c r="W1546" s="336"/>
      <c r="X1546" s="336"/>
      <c r="Y1546" s="336"/>
      <c r="Z1546" s="336"/>
      <c r="AA1546" s="336"/>
      <c r="AB1546" s="336"/>
      <c r="AC1546" s="336"/>
      <c r="AD1546" s="336"/>
      <c r="AE1546" s="336">
        <f>HLOOKUP(AE1380,'2. LRAMVA Threshold'!$B$42:$Q$60,14,FALSE)</f>
        <v>3951456</v>
      </c>
      <c r="AF1546" s="336">
        <f>HLOOKUP(AF1380,'2. LRAMVA Threshold'!$B$42:$Q$60,14,FALSE)</f>
        <v>2665994</v>
      </c>
      <c r="AG1546" s="336">
        <f>HLOOKUP(AG1380,'2. LRAMVA Threshold'!$B$42:$Q$60,14,FALSE)</f>
        <v>1337</v>
      </c>
      <c r="AH1546" s="336">
        <f>HLOOKUP(AH1380,'2. LRAMVA Threshold'!$B$42:$Q$60,14,FALSE)</f>
        <v>0</v>
      </c>
      <c r="AI1546" s="336">
        <f>HLOOKUP(AI1380,'2. LRAMVA Threshold'!$B$42:$Q$60,14,FALSE)</f>
        <v>0</v>
      </c>
      <c r="AJ1546" s="336">
        <f>HLOOKUP(AJ1380,'2. LRAMVA Threshold'!$B$42:$Q$60,14,FALSE)</f>
        <v>0</v>
      </c>
      <c r="AK1546" s="336">
        <f>HLOOKUP(AK1380,'2. LRAMVA Threshold'!$B$42:$Q$60,14,FALSE)</f>
        <v>0</v>
      </c>
      <c r="AL1546" s="336">
        <f>HLOOKUP(AL1380,'2. LRAMVA Threshold'!$B$42:$Q$60,14,FALSE)</f>
        <v>0</v>
      </c>
      <c r="AM1546" s="336">
        <f>HLOOKUP(AM1380,'2. LRAMVA Threshold'!$B$42:$Q$60,14,FALSE)</f>
        <v>0</v>
      </c>
      <c r="AN1546" s="336">
        <f>HLOOKUP(AN1380,'2. LRAMVA Threshold'!$B$42:$Q$60,14,FALSE)</f>
        <v>0</v>
      </c>
      <c r="AO1546" s="336">
        <f>HLOOKUP(AO1380,'2. LRAMVA Threshold'!$B$42:$Q$60,14,FALSE)</f>
        <v>0</v>
      </c>
      <c r="AP1546" s="336">
        <f>HLOOKUP(AP1380,'2. LRAMVA Threshold'!$B$42:$Q$60,14,FALSE)</f>
        <v>0</v>
      </c>
      <c r="AQ1546" s="336">
        <f>HLOOKUP(AQ1380,'2. LRAMVA Threshold'!$B$42:$Q$60,14,FALSE)</f>
        <v>0</v>
      </c>
      <c r="AR1546" s="336">
        <f>HLOOKUP(AR1380,'2. LRAMVA Threshold'!$B$42:$Q$60,14,FALSE)</f>
        <v>0</v>
      </c>
      <c r="AS1546" s="385"/>
    </row>
    <row r="1547" spans="1:45">
      <c r="B1547" s="338"/>
      <c r="C1547" s="375"/>
      <c r="D1547" s="376"/>
      <c r="E1547" s="376"/>
      <c r="F1547" s="376"/>
      <c r="G1547" s="376"/>
      <c r="H1547" s="376"/>
      <c r="I1547" s="376"/>
      <c r="J1547" s="376"/>
      <c r="K1547" s="376"/>
      <c r="L1547" s="376"/>
      <c r="M1547" s="376"/>
      <c r="N1547" s="340"/>
      <c r="O1547" s="340"/>
      <c r="P1547" s="340"/>
      <c r="Q1547" s="376"/>
      <c r="R1547" s="377"/>
      <c r="S1547" s="376"/>
      <c r="T1547" s="376"/>
      <c r="U1547" s="376"/>
      <c r="V1547" s="378"/>
      <c r="W1547" s="378"/>
      <c r="X1547" s="378"/>
      <c r="Y1547" s="378"/>
      <c r="Z1547" s="376"/>
      <c r="AA1547" s="376"/>
      <c r="AB1547" s="340"/>
      <c r="AC1547" s="340"/>
      <c r="AD1547" s="340"/>
      <c r="AE1547" s="379"/>
      <c r="AF1547" s="379"/>
      <c r="AG1547" s="379"/>
      <c r="AH1547" s="379"/>
      <c r="AI1547" s="379"/>
      <c r="AJ1547" s="379"/>
      <c r="AK1547" s="379"/>
      <c r="AL1547" s="343"/>
      <c r="AM1547" s="343"/>
      <c r="AN1547" s="343"/>
      <c r="AO1547" s="343"/>
      <c r="AP1547" s="343"/>
      <c r="AQ1547" s="343"/>
      <c r="AR1547" s="343"/>
      <c r="AS1547" s="344"/>
    </row>
    <row r="1548" spans="1:45">
      <c r="B1548" s="275" t="s">
        <v>662</v>
      </c>
      <c r="C1548" s="288"/>
      <c r="D1548" s="288"/>
      <c r="E1548" s="321"/>
      <c r="F1548" s="321"/>
      <c r="G1548" s="321"/>
      <c r="H1548" s="321"/>
      <c r="I1548" s="321"/>
      <c r="J1548" s="321"/>
      <c r="K1548" s="321"/>
      <c r="L1548" s="321"/>
      <c r="M1548" s="321"/>
      <c r="N1548" s="321"/>
      <c r="O1548" s="321"/>
      <c r="P1548" s="321"/>
      <c r="Q1548" s="321"/>
      <c r="R1548" s="243"/>
      <c r="S1548" s="290"/>
      <c r="T1548" s="290"/>
      <c r="U1548" s="290"/>
      <c r="V1548" s="289"/>
      <c r="W1548" s="289"/>
      <c r="X1548" s="289"/>
      <c r="Y1548" s="289"/>
      <c r="Z1548" s="290"/>
      <c r="AA1548" s="290"/>
      <c r="AB1548" s="290"/>
      <c r="AC1548" s="290"/>
      <c r="AD1548" s="290"/>
      <c r="AE1548" s="722">
        <f>HLOOKUP(AE35,'3.  Distribution Rates'!$C$122:$P$135,14,FALSE)</f>
        <v>0</v>
      </c>
      <c r="AF1548" s="722">
        <f>HLOOKUP(AF35,'3.  Distribution Rates'!$C$122:$P$135,14,FALSE)</f>
        <v>2.6499999999999999E-2</v>
      </c>
      <c r="AG1548" s="291">
        <f>HLOOKUP(AG35,'3.  Distribution Rates'!$C$122:$P$135,14,FALSE)</f>
        <v>7.1775000000000002</v>
      </c>
      <c r="AH1548" s="291">
        <f>HLOOKUP(AH35,'3.  Distribution Rates'!$C$122:$P$135,14,FALSE)</f>
        <v>4.0800000000000003E-2</v>
      </c>
      <c r="AI1548" s="291">
        <f>HLOOKUP(AI35,'3.  Distribution Rates'!$C$122:$P$135,14,FALSE)</f>
        <v>35.357100000000003</v>
      </c>
      <c r="AJ1548" s="291">
        <f>HLOOKUP(AJ35,'3.  Distribution Rates'!$C$122:$P$135,14,FALSE)</f>
        <v>9.5227000000000004</v>
      </c>
      <c r="AK1548" s="291">
        <f>HLOOKUP(AK35,'3.  Distribution Rates'!$C$122:$P$135,14,FALSE)</f>
        <v>0</v>
      </c>
      <c r="AL1548" s="291">
        <f>HLOOKUP(AL35,'3.  Distribution Rates'!$C$122:$P$135,14,FALSE)</f>
        <v>0</v>
      </c>
      <c r="AM1548" s="291">
        <f>HLOOKUP(AM35,'3.  Distribution Rates'!$C$122:$P$135,14,FALSE)</f>
        <v>0</v>
      </c>
      <c r="AN1548" s="291">
        <f>HLOOKUP(AN35,'3.  Distribution Rates'!$C$122:$P$135,14,FALSE)</f>
        <v>0</v>
      </c>
      <c r="AO1548" s="291">
        <f>HLOOKUP(AO35,'3.  Distribution Rates'!$C$122:$P$135,14,FALSE)</f>
        <v>0</v>
      </c>
      <c r="AP1548" s="291">
        <f>HLOOKUP(AP35,'3.  Distribution Rates'!$C$122:$P$135,14,FALSE)</f>
        <v>0</v>
      </c>
      <c r="AQ1548" s="291">
        <f>HLOOKUP(AQ35,'3.  Distribution Rates'!$C$122:$P$135,14,FALSE)</f>
        <v>0</v>
      </c>
      <c r="AR1548" s="291">
        <f>HLOOKUP(AR35,'3.  Distribution Rates'!$C$122:$P$135,14,FALSE)</f>
        <v>0</v>
      </c>
      <c r="AS1548" s="387"/>
    </row>
    <row r="1549" spans="1:45">
      <c r="B1549" s="275" t="s">
        <v>663</v>
      </c>
      <c r="C1549" s="293"/>
      <c r="D1549" s="235"/>
      <c r="E1549" s="232"/>
      <c r="F1549" s="232"/>
      <c r="G1549" s="232"/>
      <c r="H1549" s="232"/>
      <c r="I1549" s="232"/>
      <c r="J1549" s="232"/>
      <c r="K1549" s="232"/>
      <c r="L1549" s="232"/>
      <c r="M1549" s="232"/>
      <c r="N1549" s="232"/>
      <c r="O1549" s="232"/>
      <c r="P1549" s="232"/>
      <c r="Q1549" s="232"/>
      <c r="R1549" s="243"/>
      <c r="S1549" s="232"/>
      <c r="T1549" s="232"/>
      <c r="U1549" s="232"/>
      <c r="V1549" s="235"/>
      <c r="W1549" s="235"/>
      <c r="X1549" s="235"/>
      <c r="Y1549" s="235"/>
      <c r="Z1549" s="232"/>
      <c r="AA1549" s="232"/>
      <c r="AB1549" s="232"/>
      <c r="AC1549" s="232"/>
      <c r="AD1549" s="232"/>
      <c r="AE1549" s="323">
        <f>'4.  2011-2014 LRAM'!AM145*AE1548</f>
        <v>0</v>
      </c>
      <c r="AF1549" s="323">
        <f>'4.  2011-2014 LRAM'!AN145*AF1548</f>
        <v>0</v>
      </c>
      <c r="AG1549" s="323">
        <f>'4.  2011-2014 LRAM'!AO145*AG1548</f>
        <v>0</v>
      </c>
      <c r="AH1549" s="323">
        <f>'4.  2011-2014 LRAM'!AP145*AH1548</f>
        <v>0</v>
      </c>
      <c r="AI1549" s="323">
        <f>'4.  2011-2014 LRAM'!AQ145*AI1548</f>
        <v>0</v>
      </c>
      <c r="AJ1549" s="323">
        <f>'4.  2011-2014 LRAM'!AR145*AJ1548</f>
        <v>0</v>
      </c>
      <c r="AK1549" s="323">
        <f>'4.  2011-2014 LRAM'!AS145*AK1548</f>
        <v>0</v>
      </c>
      <c r="AL1549" s="323">
        <f>'4.  2011-2014 LRAM'!AT145*AL1548</f>
        <v>0</v>
      </c>
      <c r="AM1549" s="323">
        <f>'4.  2011-2014 LRAM'!AU145*AM1548</f>
        <v>0</v>
      </c>
      <c r="AN1549" s="323">
        <f>'4.  2011-2014 LRAM'!AV145*AN1548</f>
        <v>0</v>
      </c>
      <c r="AO1549" s="323">
        <f>'4.  2011-2014 LRAM'!AW145*AO1548</f>
        <v>0</v>
      </c>
      <c r="AP1549" s="323">
        <f>'4.  2011-2014 LRAM'!AX145*AP1548</f>
        <v>0</v>
      </c>
      <c r="AQ1549" s="323">
        <f>'4.  2011-2014 LRAM'!AY145*AQ1548</f>
        <v>0</v>
      </c>
      <c r="AR1549" s="323">
        <f>'4.  2011-2014 LRAM'!AZ145*AR1548</f>
        <v>0</v>
      </c>
      <c r="AS1549" s="534">
        <f>SUM(AE1549:AR1549)</f>
        <v>0</v>
      </c>
    </row>
    <row r="1550" spans="1:45">
      <c r="B1550" s="275" t="s">
        <v>664</v>
      </c>
      <c r="C1550" s="293"/>
      <c r="D1550" s="235"/>
      <c r="E1550" s="232"/>
      <c r="F1550" s="232"/>
      <c r="G1550" s="232"/>
      <c r="H1550" s="232"/>
      <c r="I1550" s="232"/>
      <c r="J1550" s="232"/>
      <c r="K1550" s="232"/>
      <c r="L1550" s="232"/>
      <c r="M1550" s="232"/>
      <c r="N1550" s="232"/>
      <c r="O1550" s="232"/>
      <c r="P1550" s="232"/>
      <c r="Q1550" s="232"/>
      <c r="R1550" s="243"/>
      <c r="S1550" s="232"/>
      <c r="T1550" s="232"/>
      <c r="U1550" s="232"/>
      <c r="V1550" s="235"/>
      <c r="W1550" s="235"/>
      <c r="X1550" s="235"/>
      <c r="Y1550" s="235"/>
      <c r="Z1550" s="232"/>
      <c r="AA1550" s="232"/>
      <c r="AB1550" s="232"/>
      <c r="AC1550" s="232"/>
      <c r="AD1550" s="232"/>
      <c r="AE1550" s="323">
        <f>'4.  2011-2014 LRAM'!AM284*AE1548</f>
        <v>0</v>
      </c>
      <c r="AF1550" s="323">
        <f>'4.  2011-2014 LRAM'!AN284*AF1548</f>
        <v>0</v>
      </c>
      <c r="AG1550" s="323">
        <f>'4.  2011-2014 LRAM'!AO284*AG1548</f>
        <v>0</v>
      </c>
      <c r="AH1550" s="323">
        <f>'4.  2011-2014 LRAM'!AP284*AH1548</f>
        <v>0</v>
      </c>
      <c r="AI1550" s="323">
        <f>'4.  2011-2014 LRAM'!AQ284*AI1548</f>
        <v>0</v>
      </c>
      <c r="AJ1550" s="323">
        <f>'4.  2011-2014 LRAM'!AR284*AJ1548</f>
        <v>0</v>
      </c>
      <c r="AK1550" s="323">
        <f>'4.  2011-2014 LRAM'!AS284*AK1548</f>
        <v>0</v>
      </c>
      <c r="AL1550" s="323">
        <f>'4.  2011-2014 LRAM'!AT284*AL1548</f>
        <v>0</v>
      </c>
      <c r="AM1550" s="323">
        <f>'4.  2011-2014 LRAM'!AU284*AM1548</f>
        <v>0</v>
      </c>
      <c r="AN1550" s="323">
        <f>'4.  2011-2014 LRAM'!AV284*AN1548</f>
        <v>0</v>
      </c>
      <c r="AO1550" s="323">
        <f>'4.  2011-2014 LRAM'!AW284*AO1548</f>
        <v>0</v>
      </c>
      <c r="AP1550" s="323">
        <f>'4.  2011-2014 LRAM'!AX284*AP1548</f>
        <v>0</v>
      </c>
      <c r="AQ1550" s="323">
        <f>'4.  2011-2014 LRAM'!AY284*AQ1548</f>
        <v>0</v>
      </c>
      <c r="AR1550" s="323">
        <f>'4.  2011-2014 LRAM'!AZ284*AR1548</f>
        <v>0</v>
      </c>
      <c r="AS1550" s="534">
        <f t="shared" ref="AS1550:AS1559" si="3616">SUM(AE1550:AR1550)</f>
        <v>0</v>
      </c>
    </row>
    <row r="1551" spans="1:45">
      <c r="B1551" s="275" t="s">
        <v>665</v>
      </c>
      <c r="C1551" s="293"/>
      <c r="D1551" s="235"/>
      <c r="E1551" s="232"/>
      <c r="F1551" s="232"/>
      <c r="G1551" s="232"/>
      <c r="H1551" s="232"/>
      <c r="I1551" s="232"/>
      <c r="J1551" s="232"/>
      <c r="K1551" s="232"/>
      <c r="L1551" s="232"/>
      <c r="M1551" s="232"/>
      <c r="N1551" s="232"/>
      <c r="O1551" s="232"/>
      <c r="P1551" s="232"/>
      <c r="Q1551" s="232"/>
      <c r="R1551" s="243"/>
      <c r="S1551" s="232"/>
      <c r="T1551" s="232"/>
      <c r="U1551" s="232"/>
      <c r="V1551" s="235"/>
      <c r="W1551" s="235"/>
      <c r="X1551" s="235"/>
      <c r="Y1551" s="235"/>
      <c r="Z1551" s="232"/>
      <c r="AA1551" s="232"/>
      <c r="AB1551" s="232"/>
      <c r="AC1551" s="232"/>
      <c r="AD1551" s="232"/>
      <c r="AE1551" s="323">
        <f>'4.  2011-2014 LRAM'!AM420*AE1548</f>
        <v>0</v>
      </c>
      <c r="AF1551" s="323">
        <f>'4.  2011-2014 LRAM'!AN420*AF1548</f>
        <v>0</v>
      </c>
      <c r="AG1551" s="323">
        <f>'4.  2011-2014 LRAM'!AO420*AG1548</f>
        <v>0</v>
      </c>
      <c r="AH1551" s="323">
        <f>'4.  2011-2014 LRAM'!AP420*AH1548</f>
        <v>0</v>
      </c>
      <c r="AI1551" s="323">
        <f>'4.  2011-2014 LRAM'!AQ420*AI1548</f>
        <v>0</v>
      </c>
      <c r="AJ1551" s="323">
        <f>'4.  2011-2014 LRAM'!AR420*AJ1548</f>
        <v>0</v>
      </c>
      <c r="AK1551" s="323">
        <f>'4.  2011-2014 LRAM'!AS420*AK1548</f>
        <v>0</v>
      </c>
      <c r="AL1551" s="323">
        <f>'4.  2011-2014 LRAM'!AT420*AL1548</f>
        <v>0</v>
      </c>
      <c r="AM1551" s="323">
        <f>'4.  2011-2014 LRAM'!AU420*AM1548</f>
        <v>0</v>
      </c>
      <c r="AN1551" s="323">
        <f>'4.  2011-2014 LRAM'!AV420*AN1548</f>
        <v>0</v>
      </c>
      <c r="AO1551" s="323">
        <f>'4.  2011-2014 LRAM'!AW420*AO1548</f>
        <v>0</v>
      </c>
      <c r="AP1551" s="323">
        <f>'4.  2011-2014 LRAM'!AX420*AP1548</f>
        <v>0</v>
      </c>
      <c r="AQ1551" s="323">
        <f>'4.  2011-2014 LRAM'!AY420*AQ1548</f>
        <v>0</v>
      </c>
      <c r="AR1551" s="323">
        <f>'4.  2011-2014 LRAM'!AZ420*AR1548</f>
        <v>0</v>
      </c>
      <c r="AS1551" s="534">
        <f>SUM(AE1551:AR1551)</f>
        <v>0</v>
      </c>
    </row>
    <row r="1552" spans="1:45">
      <c r="B1552" s="275" t="s">
        <v>666</v>
      </c>
      <c r="C1552" s="293"/>
      <c r="D1552" s="235"/>
      <c r="E1552" s="232"/>
      <c r="F1552" s="232"/>
      <c r="G1552" s="232"/>
      <c r="H1552" s="232"/>
      <c r="I1552" s="232"/>
      <c r="J1552" s="232"/>
      <c r="K1552" s="232"/>
      <c r="L1552" s="232"/>
      <c r="M1552" s="232"/>
      <c r="N1552" s="232"/>
      <c r="O1552" s="232"/>
      <c r="P1552" s="232"/>
      <c r="Q1552" s="232"/>
      <c r="R1552" s="243"/>
      <c r="S1552" s="232"/>
      <c r="T1552" s="232"/>
      <c r="U1552" s="232"/>
      <c r="V1552" s="235"/>
      <c r="W1552" s="235"/>
      <c r="X1552" s="235"/>
      <c r="Y1552" s="235"/>
      <c r="Z1552" s="232"/>
      <c r="AA1552" s="232"/>
      <c r="AB1552" s="232"/>
      <c r="AC1552" s="232"/>
      <c r="AD1552" s="232"/>
      <c r="AE1552" s="323">
        <f>'4.  2011-2014 LRAM'!AM557*AE1548</f>
        <v>0</v>
      </c>
      <c r="AF1552" s="323">
        <f>'4.  2011-2014 LRAM'!AN557*AF1548</f>
        <v>0</v>
      </c>
      <c r="AG1552" s="323">
        <f>'4.  2011-2014 LRAM'!AO557*AG1548</f>
        <v>0</v>
      </c>
      <c r="AH1552" s="323">
        <f>'4.  2011-2014 LRAM'!AP557*AH1548</f>
        <v>0</v>
      </c>
      <c r="AI1552" s="323">
        <f>'4.  2011-2014 LRAM'!AQ557*AI1548</f>
        <v>0</v>
      </c>
      <c r="AJ1552" s="323">
        <f>'4.  2011-2014 LRAM'!AR557*AJ1548</f>
        <v>0</v>
      </c>
      <c r="AK1552" s="323">
        <f>'4.  2011-2014 LRAM'!AS557*AK1548</f>
        <v>0</v>
      </c>
      <c r="AL1552" s="323">
        <f>'4.  2011-2014 LRAM'!AT557*AL1548</f>
        <v>0</v>
      </c>
      <c r="AM1552" s="323">
        <f>'4.  2011-2014 LRAM'!AU557*AM1548</f>
        <v>0</v>
      </c>
      <c r="AN1552" s="323">
        <f>'4.  2011-2014 LRAM'!AV557*AN1548</f>
        <v>0</v>
      </c>
      <c r="AO1552" s="323">
        <f>'4.  2011-2014 LRAM'!AW557*AO1548</f>
        <v>0</v>
      </c>
      <c r="AP1552" s="323">
        <f>'4.  2011-2014 LRAM'!AX557*AP1548</f>
        <v>0</v>
      </c>
      <c r="AQ1552" s="323">
        <f>'4.  2011-2014 LRAM'!AY557*AQ1548</f>
        <v>0</v>
      </c>
      <c r="AR1552" s="323">
        <f>'4.  2011-2014 LRAM'!AZ557*AR1548</f>
        <v>0</v>
      </c>
      <c r="AS1552" s="534">
        <f>SUM(AE1552:AR1552)</f>
        <v>0</v>
      </c>
    </row>
    <row r="1553" spans="2:45">
      <c r="B1553" s="275" t="s">
        <v>667</v>
      </c>
      <c r="C1553" s="293"/>
      <c r="D1553" s="235"/>
      <c r="E1553" s="232"/>
      <c r="F1553" s="232"/>
      <c r="G1553" s="232"/>
      <c r="H1553" s="232"/>
      <c r="I1553" s="232"/>
      <c r="J1553" s="232"/>
      <c r="K1553" s="232"/>
      <c r="L1553" s="232"/>
      <c r="M1553" s="232"/>
      <c r="N1553" s="232"/>
      <c r="O1553" s="232"/>
      <c r="P1553" s="232"/>
      <c r="Q1553" s="232"/>
      <c r="R1553" s="243"/>
      <c r="S1553" s="232"/>
      <c r="T1553" s="232"/>
      <c r="U1553" s="232"/>
      <c r="V1553" s="235"/>
      <c r="W1553" s="235"/>
      <c r="X1553" s="235"/>
      <c r="Y1553" s="235"/>
      <c r="Z1553" s="232"/>
      <c r="AA1553" s="232"/>
      <c r="AB1553" s="232"/>
      <c r="AC1553" s="232"/>
      <c r="AD1553" s="232"/>
      <c r="AE1553" s="323">
        <f t="shared" ref="AE1553:AR1553" si="3617">AE214*AE1548</f>
        <v>0</v>
      </c>
      <c r="AF1553" s="323">
        <f t="shared" si="3617"/>
        <v>0</v>
      </c>
      <c r="AG1553" s="323">
        <f t="shared" si="3617"/>
        <v>0</v>
      </c>
      <c r="AH1553" s="323">
        <f t="shared" si="3617"/>
        <v>0</v>
      </c>
      <c r="AI1553" s="323">
        <f t="shared" si="3617"/>
        <v>0</v>
      </c>
      <c r="AJ1553" s="323">
        <f t="shared" si="3617"/>
        <v>0</v>
      </c>
      <c r="AK1553" s="323">
        <f t="shared" si="3617"/>
        <v>0</v>
      </c>
      <c r="AL1553" s="323">
        <f t="shared" si="3617"/>
        <v>0</v>
      </c>
      <c r="AM1553" s="323">
        <f t="shared" si="3617"/>
        <v>0</v>
      </c>
      <c r="AN1553" s="323">
        <f t="shared" si="3617"/>
        <v>0</v>
      </c>
      <c r="AO1553" s="323">
        <f t="shared" si="3617"/>
        <v>0</v>
      </c>
      <c r="AP1553" s="323">
        <f t="shared" si="3617"/>
        <v>0</v>
      </c>
      <c r="AQ1553" s="323">
        <f t="shared" si="3617"/>
        <v>0</v>
      </c>
      <c r="AR1553" s="323">
        <f t="shared" si="3617"/>
        <v>0</v>
      </c>
      <c r="AS1553" s="534">
        <f t="shared" ref="AS1553" si="3618">SUM(AE1553:AR1553)</f>
        <v>0</v>
      </c>
    </row>
    <row r="1554" spans="2:45">
      <c r="B1554" s="275" t="s">
        <v>668</v>
      </c>
      <c r="C1554" s="293"/>
      <c r="D1554" s="235"/>
      <c r="E1554" s="232"/>
      <c r="F1554" s="232"/>
      <c r="G1554" s="232"/>
      <c r="H1554" s="232"/>
      <c r="I1554" s="232"/>
      <c r="J1554" s="232"/>
      <c r="K1554" s="232"/>
      <c r="L1554" s="232"/>
      <c r="M1554" s="232"/>
      <c r="N1554" s="232"/>
      <c r="O1554" s="232"/>
      <c r="P1554" s="232"/>
      <c r="Q1554" s="232"/>
      <c r="R1554" s="243"/>
      <c r="S1554" s="232"/>
      <c r="T1554" s="232"/>
      <c r="U1554" s="232"/>
      <c r="V1554" s="235"/>
      <c r="W1554" s="235"/>
      <c r="X1554" s="235"/>
      <c r="Y1554" s="235"/>
      <c r="Z1554" s="232"/>
      <c r="AA1554" s="232"/>
      <c r="AB1554" s="232"/>
      <c r="AC1554" s="232"/>
      <c r="AD1554" s="232"/>
      <c r="AE1554" s="323">
        <f t="shared" ref="AE1554:AR1554" si="3619">AE404*AE1548</f>
        <v>0</v>
      </c>
      <c r="AF1554" s="323">
        <f t="shared" si="3619"/>
        <v>0</v>
      </c>
      <c r="AG1554" s="323">
        <f t="shared" si="3619"/>
        <v>0</v>
      </c>
      <c r="AH1554" s="323">
        <f t="shared" si="3619"/>
        <v>0</v>
      </c>
      <c r="AI1554" s="323">
        <f t="shared" si="3619"/>
        <v>0</v>
      </c>
      <c r="AJ1554" s="323">
        <f t="shared" si="3619"/>
        <v>0</v>
      </c>
      <c r="AK1554" s="323">
        <f t="shared" si="3619"/>
        <v>0</v>
      </c>
      <c r="AL1554" s="323">
        <f t="shared" si="3619"/>
        <v>0</v>
      </c>
      <c r="AM1554" s="323">
        <f t="shared" si="3619"/>
        <v>0</v>
      </c>
      <c r="AN1554" s="323">
        <f t="shared" si="3619"/>
        <v>0</v>
      </c>
      <c r="AO1554" s="323">
        <f t="shared" si="3619"/>
        <v>0</v>
      </c>
      <c r="AP1554" s="323">
        <f t="shared" si="3619"/>
        <v>0</v>
      </c>
      <c r="AQ1554" s="323">
        <f t="shared" si="3619"/>
        <v>0</v>
      </c>
      <c r="AR1554" s="323">
        <f t="shared" si="3619"/>
        <v>0</v>
      </c>
      <c r="AS1554" s="534">
        <f t="shared" si="3616"/>
        <v>0</v>
      </c>
    </row>
    <row r="1555" spans="2:45">
      <c r="B1555" s="275" t="s">
        <v>669</v>
      </c>
      <c r="C1555" s="293"/>
      <c r="D1555" s="235"/>
      <c r="E1555" s="232"/>
      <c r="F1555" s="232"/>
      <c r="G1555" s="232"/>
      <c r="H1555" s="232"/>
      <c r="I1555" s="232"/>
      <c r="J1555" s="232"/>
      <c r="K1555" s="232"/>
      <c r="L1555" s="232"/>
      <c r="M1555" s="232"/>
      <c r="N1555" s="232"/>
      <c r="O1555" s="232"/>
      <c r="P1555" s="232"/>
      <c r="Q1555" s="232"/>
      <c r="R1555" s="243"/>
      <c r="S1555" s="232"/>
      <c r="T1555" s="232"/>
      <c r="U1555" s="232"/>
      <c r="V1555" s="235"/>
      <c r="W1555" s="235"/>
      <c r="X1555" s="235"/>
      <c r="Y1555" s="235"/>
      <c r="Z1555" s="232"/>
      <c r="AA1555" s="232"/>
      <c r="AB1555" s="232"/>
      <c r="AC1555" s="232"/>
      <c r="AD1555" s="232"/>
      <c r="AE1555" s="323">
        <f>AE595*AE1548</f>
        <v>0</v>
      </c>
      <c r="AF1555" s="323">
        <f t="shared" ref="AF1555:AR1555" si="3620">AF595*AF1548</f>
        <v>39086.983712900932</v>
      </c>
      <c r="AG1555" s="323">
        <f t="shared" si="3620"/>
        <v>44635.012458213714</v>
      </c>
      <c r="AH1555" s="323">
        <f t="shared" si="3620"/>
        <v>0</v>
      </c>
      <c r="AI1555" s="323">
        <f t="shared" si="3620"/>
        <v>0</v>
      </c>
      <c r="AJ1555" s="323">
        <f t="shared" si="3620"/>
        <v>0</v>
      </c>
      <c r="AK1555" s="323">
        <f t="shared" si="3620"/>
        <v>0</v>
      </c>
      <c r="AL1555" s="323">
        <f t="shared" si="3620"/>
        <v>0</v>
      </c>
      <c r="AM1555" s="323">
        <f t="shared" si="3620"/>
        <v>0</v>
      </c>
      <c r="AN1555" s="323">
        <f t="shared" si="3620"/>
        <v>0</v>
      </c>
      <c r="AO1555" s="323">
        <f t="shared" si="3620"/>
        <v>0</v>
      </c>
      <c r="AP1555" s="323">
        <f t="shared" si="3620"/>
        <v>0</v>
      </c>
      <c r="AQ1555" s="323">
        <f t="shared" si="3620"/>
        <v>0</v>
      </c>
      <c r="AR1555" s="323">
        <f t="shared" si="3620"/>
        <v>0</v>
      </c>
      <c r="AS1555" s="534">
        <f t="shared" si="3616"/>
        <v>83721.996171114646</v>
      </c>
    </row>
    <row r="1556" spans="2:45">
      <c r="B1556" s="275" t="s">
        <v>670</v>
      </c>
      <c r="C1556" s="293"/>
      <c r="D1556" s="235"/>
      <c r="E1556" s="232"/>
      <c r="F1556" s="232"/>
      <c r="G1556" s="232"/>
      <c r="H1556" s="232"/>
      <c r="I1556" s="232"/>
      <c r="J1556" s="232"/>
      <c r="K1556" s="232"/>
      <c r="L1556" s="232"/>
      <c r="M1556" s="232"/>
      <c r="N1556" s="232"/>
      <c r="O1556" s="232"/>
      <c r="P1556" s="232"/>
      <c r="Q1556" s="232"/>
      <c r="R1556" s="243"/>
      <c r="S1556" s="232"/>
      <c r="T1556" s="232"/>
      <c r="U1556" s="232"/>
      <c r="V1556" s="235"/>
      <c r="W1556" s="235"/>
      <c r="X1556" s="235"/>
      <c r="Y1556" s="235"/>
      <c r="Z1556" s="232"/>
      <c r="AA1556" s="232"/>
      <c r="AB1556" s="232"/>
      <c r="AC1556" s="232"/>
      <c r="AD1556" s="232"/>
      <c r="AE1556" s="323">
        <f>AE785*AE1548</f>
        <v>0</v>
      </c>
      <c r="AF1556" s="323">
        <f t="shared" ref="AF1556:AR1556" si="3621">AF785*AF1548</f>
        <v>5774.2158126298937</v>
      </c>
      <c r="AG1556" s="323">
        <f t="shared" si="3621"/>
        <v>9926.39329026222</v>
      </c>
      <c r="AH1556" s="323">
        <f t="shared" si="3621"/>
        <v>0</v>
      </c>
      <c r="AI1556" s="323">
        <f t="shared" si="3621"/>
        <v>0</v>
      </c>
      <c r="AJ1556" s="323">
        <f t="shared" si="3621"/>
        <v>0</v>
      </c>
      <c r="AK1556" s="323">
        <f t="shared" si="3621"/>
        <v>0</v>
      </c>
      <c r="AL1556" s="323">
        <f t="shared" si="3621"/>
        <v>0</v>
      </c>
      <c r="AM1556" s="323">
        <f t="shared" si="3621"/>
        <v>0</v>
      </c>
      <c r="AN1556" s="323">
        <f t="shared" si="3621"/>
        <v>0</v>
      </c>
      <c r="AO1556" s="323">
        <f t="shared" si="3621"/>
        <v>0</v>
      </c>
      <c r="AP1556" s="323">
        <f t="shared" si="3621"/>
        <v>0</v>
      </c>
      <c r="AQ1556" s="323">
        <f t="shared" si="3621"/>
        <v>0</v>
      </c>
      <c r="AR1556" s="323">
        <f t="shared" si="3621"/>
        <v>0</v>
      </c>
      <c r="AS1556" s="534">
        <f>SUM(AE1556:AR1556)</f>
        <v>15700.609102892115</v>
      </c>
    </row>
    <row r="1557" spans="2:45">
      <c r="B1557" s="275" t="s">
        <v>671</v>
      </c>
      <c r="C1557" s="293"/>
      <c r="D1557" s="235"/>
      <c r="E1557" s="232"/>
      <c r="F1557" s="232"/>
      <c r="G1557" s="232"/>
      <c r="H1557" s="232"/>
      <c r="I1557" s="232"/>
      <c r="J1557" s="232"/>
      <c r="K1557" s="232"/>
      <c r="L1557" s="232"/>
      <c r="M1557" s="232"/>
      <c r="N1557" s="232"/>
      <c r="O1557" s="232"/>
      <c r="P1557" s="232"/>
      <c r="Q1557" s="232"/>
      <c r="R1557" s="243"/>
      <c r="S1557" s="232"/>
      <c r="T1557" s="232"/>
      <c r="U1557" s="232"/>
      <c r="V1557" s="235"/>
      <c r="W1557" s="235"/>
      <c r="X1557" s="235"/>
      <c r="Y1557" s="235"/>
      <c r="Z1557" s="232"/>
      <c r="AA1557" s="232"/>
      <c r="AB1557" s="232"/>
      <c r="AC1557" s="232"/>
      <c r="AD1557" s="232"/>
      <c r="AE1557" s="323">
        <f>AE980*AE1548</f>
        <v>0</v>
      </c>
      <c r="AF1557" s="323">
        <f t="shared" ref="AF1557:AR1557" si="3622">AF980*AF1548</f>
        <v>1806.0413823752713</v>
      </c>
      <c r="AG1557" s="323">
        <f t="shared" si="3622"/>
        <v>10121.834433439095</v>
      </c>
      <c r="AH1557" s="323">
        <f t="shared" si="3622"/>
        <v>0</v>
      </c>
      <c r="AI1557" s="323">
        <f t="shared" si="3622"/>
        <v>0</v>
      </c>
      <c r="AJ1557" s="323">
        <f t="shared" si="3622"/>
        <v>0</v>
      </c>
      <c r="AK1557" s="323">
        <f t="shared" si="3622"/>
        <v>0</v>
      </c>
      <c r="AL1557" s="323">
        <f t="shared" si="3622"/>
        <v>0</v>
      </c>
      <c r="AM1557" s="323">
        <f t="shared" si="3622"/>
        <v>0</v>
      </c>
      <c r="AN1557" s="323">
        <f t="shared" si="3622"/>
        <v>0</v>
      </c>
      <c r="AO1557" s="323">
        <f t="shared" si="3622"/>
        <v>0</v>
      </c>
      <c r="AP1557" s="323">
        <f t="shared" si="3622"/>
        <v>0</v>
      </c>
      <c r="AQ1557" s="323">
        <f t="shared" si="3622"/>
        <v>0</v>
      </c>
      <c r="AR1557" s="323">
        <f t="shared" si="3622"/>
        <v>0</v>
      </c>
      <c r="AS1557" s="534">
        <f t="shared" si="3616"/>
        <v>11927.875815814366</v>
      </c>
    </row>
    <row r="1558" spans="2:45">
      <c r="B1558" s="275" t="s">
        <v>676</v>
      </c>
      <c r="C1558" s="293"/>
      <c r="D1558" s="235"/>
      <c r="E1558" s="232"/>
      <c r="F1558" s="232"/>
      <c r="G1558" s="232"/>
      <c r="H1558" s="232"/>
      <c r="I1558" s="232"/>
      <c r="J1558" s="232"/>
      <c r="K1558" s="232"/>
      <c r="L1558" s="232"/>
      <c r="M1558" s="232"/>
      <c r="N1558" s="232"/>
      <c r="O1558" s="232"/>
      <c r="P1558" s="232"/>
      <c r="Q1558" s="232"/>
      <c r="R1558" s="243"/>
      <c r="S1558" s="232"/>
      <c r="T1558" s="232"/>
      <c r="U1558" s="232"/>
      <c r="V1558" s="235"/>
      <c r="W1558" s="235"/>
      <c r="X1558" s="235"/>
      <c r="Y1558" s="235"/>
      <c r="Z1558" s="232"/>
      <c r="AA1558" s="232"/>
      <c r="AB1558" s="232"/>
      <c r="AC1558" s="232"/>
      <c r="AD1558" s="232"/>
      <c r="AE1558" s="323">
        <f>AE1175*AE1548</f>
        <v>0</v>
      </c>
      <c r="AF1558" s="323">
        <f>AF1175*AF1548</f>
        <v>0</v>
      </c>
      <c r="AG1558" s="323">
        <f>AG1175*AG1548</f>
        <v>0</v>
      </c>
      <c r="AH1558" s="323">
        <f>AH1175*AH1548</f>
        <v>0</v>
      </c>
      <c r="AI1558" s="323">
        <f t="shared" ref="AI1558:AR1558" si="3623">AI1175*AI1549</f>
        <v>0</v>
      </c>
      <c r="AJ1558" s="323">
        <f t="shared" si="3623"/>
        <v>0</v>
      </c>
      <c r="AK1558" s="323">
        <f t="shared" si="3623"/>
        <v>0</v>
      </c>
      <c r="AL1558" s="323">
        <f t="shared" si="3623"/>
        <v>0</v>
      </c>
      <c r="AM1558" s="323">
        <f t="shared" si="3623"/>
        <v>0</v>
      </c>
      <c r="AN1558" s="323">
        <f t="shared" si="3623"/>
        <v>0</v>
      </c>
      <c r="AO1558" s="323">
        <f t="shared" si="3623"/>
        <v>0</v>
      </c>
      <c r="AP1558" s="323">
        <f t="shared" si="3623"/>
        <v>0</v>
      </c>
      <c r="AQ1558" s="323">
        <f t="shared" si="3623"/>
        <v>0</v>
      </c>
      <c r="AR1558" s="323">
        <f t="shared" si="3623"/>
        <v>0</v>
      </c>
      <c r="AS1558" s="534">
        <f t="shared" si="3616"/>
        <v>0</v>
      </c>
    </row>
    <row r="1559" spans="2:45">
      <c r="B1559" s="275" t="s">
        <v>677</v>
      </c>
      <c r="C1559" s="293"/>
      <c r="D1559" s="235"/>
      <c r="E1559" s="232"/>
      <c r="F1559" s="232"/>
      <c r="G1559" s="232"/>
      <c r="H1559" s="232"/>
      <c r="I1559" s="232"/>
      <c r="J1559" s="232"/>
      <c r="K1559" s="232"/>
      <c r="L1559" s="232"/>
      <c r="M1559" s="232"/>
      <c r="N1559" s="232"/>
      <c r="O1559" s="232"/>
      <c r="P1559" s="232"/>
      <c r="Q1559" s="232"/>
      <c r="R1559" s="243"/>
      <c r="S1559" s="232"/>
      <c r="T1559" s="232"/>
      <c r="U1559" s="232"/>
      <c r="V1559" s="235"/>
      <c r="W1559" s="235"/>
      <c r="X1559" s="235"/>
      <c r="Y1559" s="235"/>
      <c r="Z1559" s="232"/>
      <c r="AA1559" s="232"/>
      <c r="AB1559" s="232"/>
      <c r="AC1559" s="232"/>
      <c r="AD1559" s="232"/>
      <c r="AE1559" s="323">
        <f>AE1548*AE1370</f>
        <v>0</v>
      </c>
      <c r="AF1559" s="323">
        <f t="shared" ref="AF1559:AR1559" si="3624">AF1548*AF1370</f>
        <v>0</v>
      </c>
      <c r="AG1559" s="323">
        <f t="shared" si="3624"/>
        <v>0</v>
      </c>
      <c r="AH1559" s="323">
        <f t="shared" si="3624"/>
        <v>0</v>
      </c>
      <c r="AI1559" s="323">
        <f t="shared" si="3624"/>
        <v>0</v>
      </c>
      <c r="AJ1559" s="323">
        <f t="shared" si="3624"/>
        <v>0</v>
      </c>
      <c r="AK1559" s="323">
        <f t="shared" si="3624"/>
        <v>0</v>
      </c>
      <c r="AL1559" s="323">
        <f t="shared" si="3624"/>
        <v>0</v>
      </c>
      <c r="AM1559" s="323">
        <f t="shared" si="3624"/>
        <v>0</v>
      </c>
      <c r="AN1559" s="323">
        <f t="shared" si="3624"/>
        <v>0</v>
      </c>
      <c r="AO1559" s="323">
        <f t="shared" si="3624"/>
        <v>0</v>
      </c>
      <c r="AP1559" s="323">
        <f t="shared" si="3624"/>
        <v>0</v>
      </c>
      <c r="AQ1559" s="323">
        <f t="shared" si="3624"/>
        <v>0</v>
      </c>
      <c r="AR1559" s="323">
        <f t="shared" si="3624"/>
        <v>0</v>
      </c>
      <c r="AS1559" s="534">
        <f t="shared" si="3616"/>
        <v>0</v>
      </c>
    </row>
    <row r="1560" spans="2:45">
      <c r="B1560" s="275" t="s">
        <v>672</v>
      </c>
      <c r="C1560" s="293"/>
      <c r="D1560" s="235"/>
      <c r="E1560" s="232"/>
      <c r="F1560" s="232"/>
      <c r="G1560" s="232"/>
      <c r="H1560" s="232"/>
      <c r="I1560" s="232"/>
      <c r="J1560" s="232"/>
      <c r="K1560" s="232"/>
      <c r="L1560" s="232"/>
      <c r="M1560" s="232"/>
      <c r="N1560" s="232"/>
      <c r="O1560" s="232"/>
      <c r="P1560" s="232"/>
      <c r="Q1560" s="232"/>
      <c r="R1560" s="243"/>
      <c r="S1560" s="232"/>
      <c r="T1560" s="232"/>
      <c r="U1560" s="232"/>
      <c r="V1560" s="235"/>
      <c r="W1560" s="235"/>
      <c r="X1560" s="235"/>
      <c r="Y1560" s="235"/>
      <c r="Z1560" s="232"/>
      <c r="AA1560" s="232"/>
      <c r="AB1560" s="232"/>
      <c r="AC1560" s="232"/>
      <c r="AD1560" s="232"/>
      <c r="AE1560" s="323">
        <f>AE1545*AE1548</f>
        <v>0</v>
      </c>
      <c r="AF1560" s="323">
        <f t="shared" ref="AF1560:AR1560" si="3625">AF1545*AF1548</f>
        <v>0</v>
      </c>
      <c r="AG1560" s="323">
        <f t="shared" si="3625"/>
        <v>0</v>
      </c>
      <c r="AH1560" s="323">
        <f t="shared" si="3625"/>
        <v>0</v>
      </c>
      <c r="AI1560" s="323">
        <f t="shared" si="3625"/>
        <v>0</v>
      </c>
      <c r="AJ1560" s="323">
        <f t="shared" si="3625"/>
        <v>0</v>
      </c>
      <c r="AK1560" s="323">
        <f t="shared" si="3625"/>
        <v>0</v>
      </c>
      <c r="AL1560" s="323">
        <f t="shared" si="3625"/>
        <v>0</v>
      </c>
      <c r="AM1560" s="323">
        <f t="shared" si="3625"/>
        <v>0</v>
      </c>
      <c r="AN1560" s="323">
        <f t="shared" si="3625"/>
        <v>0</v>
      </c>
      <c r="AO1560" s="323">
        <f t="shared" si="3625"/>
        <v>0</v>
      </c>
      <c r="AP1560" s="323">
        <f t="shared" si="3625"/>
        <v>0</v>
      </c>
      <c r="AQ1560" s="323">
        <f t="shared" si="3625"/>
        <v>0</v>
      </c>
      <c r="AR1560" s="323">
        <f t="shared" si="3625"/>
        <v>0</v>
      </c>
      <c r="AS1560" s="534">
        <f>SUM(AE1560:AR1560)</f>
        <v>0</v>
      </c>
    </row>
    <row r="1561" spans="2:45" ht="15.75">
      <c r="B1561" s="297" t="s">
        <v>673</v>
      </c>
      <c r="C1561" s="293"/>
      <c r="D1561" s="255"/>
      <c r="E1561" s="285"/>
      <c r="F1561" s="285"/>
      <c r="G1561" s="285"/>
      <c r="H1561" s="285"/>
      <c r="I1561" s="285"/>
      <c r="J1561" s="285"/>
      <c r="K1561" s="285"/>
      <c r="L1561" s="285"/>
      <c r="M1561" s="285"/>
      <c r="N1561" s="285"/>
      <c r="O1561" s="285"/>
      <c r="P1561" s="285"/>
      <c r="Q1561" s="285"/>
      <c r="R1561" s="252"/>
      <c r="S1561" s="285"/>
      <c r="T1561" s="285"/>
      <c r="U1561" s="285"/>
      <c r="V1561" s="255"/>
      <c r="W1561" s="255"/>
      <c r="X1561" s="255"/>
      <c r="Y1561" s="255"/>
      <c r="Z1561" s="285"/>
      <c r="AA1561" s="285"/>
      <c r="AB1561" s="285"/>
      <c r="AC1561" s="285"/>
      <c r="AD1561" s="285"/>
      <c r="AE1561" s="294">
        <f>SUM(AE1549:AE1560)</f>
        <v>0</v>
      </c>
      <c r="AF1561" s="294">
        <f t="shared" ref="AF1561:AR1561" si="3626">SUM(AF1549:AF1560)</f>
        <v>46667.240907906096</v>
      </c>
      <c r="AG1561" s="294">
        <f t="shared" si="3626"/>
        <v>64683.240181915025</v>
      </c>
      <c r="AH1561" s="294">
        <f t="shared" si="3626"/>
        <v>0</v>
      </c>
      <c r="AI1561" s="294">
        <f t="shared" si="3626"/>
        <v>0</v>
      </c>
      <c r="AJ1561" s="294">
        <f t="shared" si="3626"/>
        <v>0</v>
      </c>
      <c r="AK1561" s="294">
        <f t="shared" si="3626"/>
        <v>0</v>
      </c>
      <c r="AL1561" s="294">
        <f t="shared" si="3626"/>
        <v>0</v>
      </c>
      <c r="AM1561" s="294">
        <f t="shared" si="3626"/>
        <v>0</v>
      </c>
      <c r="AN1561" s="294">
        <f t="shared" si="3626"/>
        <v>0</v>
      </c>
      <c r="AO1561" s="294">
        <f t="shared" si="3626"/>
        <v>0</v>
      </c>
      <c r="AP1561" s="294">
        <f t="shared" si="3626"/>
        <v>0</v>
      </c>
      <c r="AQ1561" s="294">
        <f t="shared" si="3626"/>
        <v>0</v>
      </c>
      <c r="AR1561" s="294">
        <f t="shared" si="3626"/>
        <v>0</v>
      </c>
      <c r="AS1561" s="684">
        <f>SUM(AS1549:AS1560)</f>
        <v>111350.48108982111</v>
      </c>
    </row>
    <row r="1562" spans="2:45" ht="15.75">
      <c r="B1562" s="297" t="s">
        <v>674</v>
      </c>
      <c r="C1562" s="293"/>
      <c r="D1562" s="298"/>
      <c r="E1562" s="285"/>
      <c r="F1562" s="285"/>
      <c r="G1562" s="285"/>
      <c r="H1562" s="285"/>
      <c r="I1562" s="285"/>
      <c r="J1562" s="285"/>
      <c r="K1562" s="285"/>
      <c r="L1562" s="285"/>
      <c r="M1562" s="285"/>
      <c r="N1562" s="285"/>
      <c r="O1562" s="285"/>
      <c r="P1562" s="285"/>
      <c r="Q1562" s="285"/>
      <c r="R1562" s="252"/>
      <c r="S1562" s="285"/>
      <c r="T1562" s="285"/>
      <c r="U1562" s="285"/>
      <c r="V1562" s="255"/>
      <c r="W1562" s="255"/>
      <c r="X1562" s="255"/>
      <c r="Y1562" s="255"/>
      <c r="Z1562" s="285"/>
      <c r="AA1562" s="285"/>
      <c r="AB1562" s="285"/>
      <c r="AC1562" s="285"/>
      <c r="AD1562" s="285"/>
      <c r="AE1562" s="295">
        <f>AE1546*AE1548</f>
        <v>0</v>
      </c>
      <c r="AF1562" s="295">
        <f t="shared" ref="AF1562:AR1562" si="3627">AF1546*AF1548</f>
        <v>70648.841</v>
      </c>
      <c r="AG1562" s="295">
        <f t="shared" si="3627"/>
        <v>9596.317500000001</v>
      </c>
      <c r="AH1562" s="295">
        <f t="shared" si="3627"/>
        <v>0</v>
      </c>
      <c r="AI1562" s="295">
        <f t="shared" si="3627"/>
        <v>0</v>
      </c>
      <c r="AJ1562" s="295">
        <f t="shared" si="3627"/>
        <v>0</v>
      </c>
      <c r="AK1562" s="295">
        <f t="shared" si="3627"/>
        <v>0</v>
      </c>
      <c r="AL1562" s="295">
        <f t="shared" si="3627"/>
        <v>0</v>
      </c>
      <c r="AM1562" s="295">
        <f t="shared" si="3627"/>
        <v>0</v>
      </c>
      <c r="AN1562" s="295">
        <f t="shared" si="3627"/>
        <v>0</v>
      </c>
      <c r="AO1562" s="295">
        <f t="shared" si="3627"/>
        <v>0</v>
      </c>
      <c r="AP1562" s="295">
        <f t="shared" si="3627"/>
        <v>0</v>
      </c>
      <c r="AQ1562" s="295">
        <f t="shared" si="3627"/>
        <v>0</v>
      </c>
      <c r="AR1562" s="295">
        <f t="shared" si="3627"/>
        <v>0</v>
      </c>
      <c r="AS1562" s="685">
        <f>SUM(AE1562:AR1562)</f>
        <v>80245.158500000005</v>
      </c>
    </row>
    <row r="1563" spans="2:45" ht="15.75">
      <c r="B1563" s="297" t="s">
        <v>675</v>
      </c>
      <c r="C1563" s="293"/>
      <c r="D1563" s="298"/>
      <c r="E1563" s="285"/>
      <c r="F1563" s="285"/>
      <c r="G1563" s="285"/>
      <c r="H1563" s="285"/>
      <c r="I1563" s="285"/>
      <c r="J1563" s="285"/>
      <c r="K1563" s="285"/>
      <c r="L1563" s="285"/>
      <c r="M1563" s="285"/>
      <c r="N1563" s="285"/>
      <c r="O1563" s="285"/>
      <c r="P1563" s="285"/>
      <c r="Q1563" s="285"/>
      <c r="R1563" s="252"/>
      <c r="S1563" s="285"/>
      <c r="T1563" s="285"/>
      <c r="U1563" s="285"/>
      <c r="V1563" s="298"/>
      <c r="W1563" s="298"/>
      <c r="X1563" s="298"/>
      <c r="Y1563" s="298"/>
      <c r="Z1563" s="285"/>
      <c r="AA1563" s="285"/>
      <c r="AB1563" s="285"/>
      <c r="AC1563" s="285"/>
      <c r="AD1563" s="285"/>
      <c r="AE1563" s="299"/>
      <c r="AF1563" s="299"/>
      <c r="AG1563" s="299"/>
      <c r="AH1563" s="299"/>
      <c r="AI1563" s="299"/>
      <c r="AJ1563" s="299"/>
      <c r="AK1563" s="299"/>
      <c r="AL1563" s="299"/>
      <c r="AM1563" s="299"/>
      <c r="AN1563" s="299"/>
      <c r="AO1563" s="299"/>
      <c r="AP1563" s="299"/>
      <c r="AQ1563" s="299"/>
      <c r="AR1563" s="299"/>
      <c r="AS1563" s="351">
        <f>AS1561-AS1562</f>
        <v>31105.322589821109</v>
      </c>
    </row>
    <row r="1564" spans="2:45" ht="15.75">
      <c r="B1564" s="297"/>
      <c r="C1564" s="293"/>
      <c r="D1564" s="298"/>
      <c r="E1564" s="285"/>
      <c r="F1564" s="285"/>
      <c r="G1564" s="285"/>
      <c r="H1564" s="285"/>
      <c r="I1564" s="285"/>
      <c r="J1564" s="285"/>
      <c r="K1564" s="285"/>
      <c r="L1564" s="285"/>
      <c r="M1564" s="285"/>
      <c r="N1564" s="285"/>
      <c r="O1564" s="285"/>
      <c r="P1564" s="285"/>
      <c r="Q1564" s="285"/>
      <c r="R1564" s="252"/>
      <c r="S1564" s="285"/>
      <c r="T1564" s="285"/>
      <c r="U1564" s="285"/>
      <c r="V1564" s="298"/>
      <c r="W1564" s="298"/>
      <c r="X1564" s="298"/>
      <c r="Y1564" s="298"/>
      <c r="Z1564" s="285"/>
      <c r="AA1564" s="285"/>
      <c r="AB1564" s="285"/>
      <c r="AC1564" s="285"/>
      <c r="AD1564" s="285"/>
      <c r="AE1564" s="299"/>
      <c r="AF1564" s="299"/>
      <c r="AG1564" s="299"/>
      <c r="AH1564" s="299"/>
      <c r="AI1564" s="299"/>
      <c r="AJ1564" s="299"/>
      <c r="AK1564" s="299"/>
      <c r="AL1564" s="299"/>
      <c r="AM1564" s="299"/>
      <c r="AN1564" s="299"/>
      <c r="AO1564" s="299"/>
      <c r="AP1564" s="299"/>
      <c r="AQ1564" s="299"/>
      <c r="AR1564" s="299"/>
      <c r="AS1564" s="351"/>
    </row>
    <row r="1565" spans="2:45">
      <c r="B1565" s="275" t="s">
        <v>807</v>
      </c>
      <c r="C1565" s="298"/>
      <c r="D1565" s="298"/>
      <c r="E1565" s="285"/>
      <c r="F1565" s="285"/>
      <c r="G1565" s="285"/>
      <c r="H1565" s="285"/>
      <c r="I1565" s="285"/>
      <c r="J1565" s="285"/>
      <c r="K1565" s="285"/>
      <c r="L1565" s="285"/>
      <c r="M1565" s="285"/>
      <c r="N1565" s="285"/>
      <c r="O1565" s="285"/>
      <c r="P1565" s="285"/>
      <c r="Q1565" s="285"/>
      <c r="R1565" s="252"/>
      <c r="S1565" s="285"/>
      <c r="T1565" s="285"/>
      <c r="U1565" s="285"/>
      <c r="V1565" s="298"/>
      <c r="W1565" s="293"/>
      <c r="X1565" s="298"/>
      <c r="Y1565" s="298"/>
      <c r="Z1565" s="285"/>
      <c r="AA1565" s="285"/>
      <c r="AB1565" s="285"/>
      <c r="AC1565" s="285"/>
      <c r="AD1565" s="285"/>
      <c r="AE1565" s="669">
        <f>SUMPRODUCT($E$1383:$E$1543,AE1383:AE1543)</f>
        <v>0</v>
      </c>
      <c r="AF1565" s="669">
        <f>SUMPRODUCT($E$1383:$E$1543,AF1383:AF1543)</f>
        <v>0</v>
      </c>
      <c r="AG1565" s="669">
        <f>IF(AG1381="kw",SUMPRODUCT($Q$1383:$Q$1543,$S$1383:$S$1543,AG1383:AG1543),SUMPRODUCT($E$1383:$E$1543,AG1383:AG1543))</f>
        <v>0</v>
      </c>
      <c r="AH1565" s="669">
        <f t="shared" ref="AH1565:AR1565" si="3628">IF(AH1381="kw",SUMPRODUCT($Q$1383:$Q$1543,$S$1383:$S$1543,AH1383:AH1543),SUMPRODUCT($E$1383:$E$1543,AH1383:AH1543))</f>
        <v>0</v>
      </c>
      <c r="AI1565" s="669">
        <f t="shared" si="3628"/>
        <v>0</v>
      </c>
      <c r="AJ1565" s="669">
        <f t="shared" si="3628"/>
        <v>0</v>
      </c>
      <c r="AK1565" s="669">
        <f t="shared" si="3628"/>
        <v>0</v>
      </c>
      <c r="AL1565" s="669">
        <f t="shared" si="3628"/>
        <v>0</v>
      </c>
      <c r="AM1565" s="669">
        <f t="shared" si="3628"/>
        <v>0</v>
      </c>
      <c r="AN1565" s="669">
        <f t="shared" si="3628"/>
        <v>0</v>
      </c>
      <c r="AO1565" s="669">
        <f t="shared" si="3628"/>
        <v>0</v>
      </c>
      <c r="AP1565" s="669">
        <f t="shared" si="3628"/>
        <v>0</v>
      </c>
      <c r="AQ1565" s="669">
        <f t="shared" si="3628"/>
        <v>0</v>
      </c>
      <c r="AR1565" s="669">
        <f t="shared" si="3628"/>
        <v>0</v>
      </c>
      <c r="AS1565" s="287"/>
    </row>
    <row r="1566" spans="2:45">
      <c r="B1566" s="275" t="s">
        <v>808</v>
      </c>
      <c r="C1566" s="298"/>
      <c r="D1566" s="298"/>
      <c r="E1566" s="285"/>
      <c r="F1566" s="285"/>
      <c r="G1566" s="285"/>
      <c r="H1566" s="285"/>
      <c r="I1566" s="285"/>
      <c r="J1566" s="285"/>
      <c r="K1566" s="285"/>
      <c r="L1566" s="285"/>
      <c r="M1566" s="285"/>
      <c r="N1566" s="285"/>
      <c r="O1566" s="285"/>
      <c r="P1566" s="285"/>
      <c r="Q1566" s="285"/>
      <c r="R1566" s="252"/>
      <c r="S1566" s="285"/>
      <c r="T1566" s="285"/>
      <c r="U1566" s="285"/>
      <c r="V1566" s="298"/>
      <c r="W1566" s="293"/>
      <c r="X1566" s="298"/>
      <c r="Y1566" s="298"/>
      <c r="Z1566" s="285"/>
      <c r="AA1566" s="285"/>
      <c r="AB1566" s="285"/>
      <c r="AC1566" s="285"/>
      <c r="AD1566" s="285"/>
      <c r="AE1566" s="669">
        <f>SUMPRODUCT($F$1383:$F$1543,AE1383:AE1543)</f>
        <v>0</v>
      </c>
      <c r="AF1566" s="669">
        <f>SUMPRODUCT($F$1383:$F$1543,AF1383:AF1543)</f>
        <v>0</v>
      </c>
      <c r="AG1566" s="669">
        <f>IF(AG1381="kw",SUMPRODUCT($Q$1383:$Q$1543,$T$1383:$T$1543,AG1383:AG1543),SUMPRODUCT($F$1383:$F$1543,AG1383:AG1543))</f>
        <v>0</v>
      </c>
      <c r="AH1566" s="669">
        <f t="shared" ref="AH1566:AR1566" si="3629">IF(AH1381="kw",SUMPRODUCT($Q$1383:$Q$1543,$T$1383:$T$1543,AH1383:AH1543),SUMPRODUCT($F$1383:$F$1543,AH1383:AH1543))</f>
        <v>0</v>
      </c>
      <c r="AI1566" s="669">
        <f t="shared" si="3629"/>
        <v>0</v>
      </c>
      <c r="AJ1566" s="669">
        <f t="shared" si="3629"/>
        <v>0</v>
      </c>
      <c r="AK1566" s="669">
        <f t="shared" si="3629"/>
        <v>0</v>
      </c>
      <c r="AL1566" s="669">
        <f t="shared" si="3629"/>
        <v>0</v>
      </c>
      <c r="AM1566" s="669">
        <f t="shared" si="3629"/>
        <v>0</v>
      </c>
      <c r="AN1566" s="669">
        <f t="shared" si="3629"/>
        <v>0</v>
      </c>
      <c r="AO1566" s="669">
        <f t="shared" si="3629"/>
        <v>0</v>
      </c>
      <c r="AP1566" s="669">
        <f t="shared" si="3629"/>
        <v>0</v>
      </c>
      <c r="AQ1566" s="669">
        <f t="shared" si="3629"/>
        <v>0</v>
      </c>
      <c r="AR1566" s="669">
        <f t="shared" si="3629"/>
        <v>0</v>
      </c>
      <c r="AS1566" s="287"/>
    </row>
    <row r="1567" spans="2:45">
      <c r="B1567" s="275" t="s">
        <v>809</v>
      </c>
      <c r="C1567" s="298"/>
      <c r="D1567" s="298"/>
      <c r="E1567" s="285"/>
      <c r="F1567" s="285"/>
      <c r="G1567" s="285"/>
      <c r="H1567" s="285"/>
      <c r="I1567" s="285"/>
      <c r="J1567" s="285"/>
      <c r="K1567" s="285"/>
      <c r="L1567" s="285"/>
      <c r="M1567" s="285"/>
      <c r="N1567" s="285"/>
      <c r="O1567" s="285"/>
      <c r="P1567" s="285"/>
      <c r="Q1567" s="285"/>
      <c r="R1567" s="252"/>
      <c r="S1567" s="285"/>
      <c r="T1567" s="285"/>
      <c r="U1567" s="285"/>
      <c r="V1567" s="298"/>
      <c r="W1567" s="293"/>
      <c r="X1567" s="298"/>
      <c r="Y1567" s="298"/>
      <c r="Z1567" s="285"/>
      <c r="AA1567" s="285"/>
      <c r="AB1567" s="285"/>
      <c r="AC1567" s="285"/>
      <c r="AD1567" s="285"/>
      <c r="AE1567" s="669">
        <f>SUMPRODUCT($G$1383:$G$1543,AE1383:AE1543)</f>
        <v>0</v>
      </c>
      <c r="AF1567" s="669">
        <f>SUMPRODUCT($G$1383:$G$1543,AF1383:AF1543)</f>
        <v>0</v>
      </c>
      <c r="AG1567" s="669">
        <f>IF(AG1381="kw",SUMPRODUCT($Q$1383:$Q$1543,$U$1383:$U$1543,AG1383:AG1543),SUMPRODUCT($G$1383:$G$1543,AG1383:AG1543))</f>
        <v>0</v>
      </c>
      <c r="AH1567" s="669">
        <f t="shared" ref="AH1567:AR1567" si="3630">IF(AH1381="kw",SUMPRODUCT($Q$1383:$Q$1543,$U$1383:$U$1543,AH1383:AH1543),SUMPRODUCT($G$1383:$G$1543,AH1383:AH1543))</f>
        <v>0</v>
      </c>
      <c r="AI1567" s="669">
        <f t="shared" si="3630"/>
        <v>0</v>
      </c>
      <c r="AJ1567" s="669">
        <f t="shared" si="3630"/>
        <v>0</v>
      </c>
      <c r="AK1567" s="669">
        <f t="shared" si="3630"/>
        <v>0</v>
      </c>
      <c r="AL1567" s="669">
        <f t="shared" si="3630"/>
        <v>0</v>
      </c>
      <c r="AM1567" s="669">
        <f t="shared" si="3630"/>
        <v>0</v>
      </c>
      <c r="AN1567" s="669">
        <f t="shared" si="3630"/>
        <v>0</v>
      </c>
      <c r="AO1567" s="669">
        <f t="shared" si="3630"/>
        <v>0</v>
      </c>
      <c r="AP1567" s="669">
        <f t="shared" si="3630"/>
        <v>0</v>
      </c>
      <c r="AQ1567" s="669">
        <f t="shared" si="3630"/>
        <v>0</v>
      </c>
      <c r="AR1567" s="669">
        <f t="shared" si="3630"/>
        <v>0</v>
      </c>
      <c r="AS1567" s="287"/>
    </row>
    <row r="1568" spans="2:45">
      <c r="B1568" s="275" t="s">
        <v>810</v>
      </c>
      <c r="C1568" s="298"/>
      <c r="D1568" s="298"/>
      <c r="E1568" s="285"/>
      <c r="F1568" s="285"/>
      <c r="G1568" s="285"/>
      <c r="H1568" s="285"/>
      <c r="I1568" s="285"/>
      <c r="J1568" s="285"/>
      <c r="K1568" s="285"/>
      <c r="L1568" s="285"/>
      <c r="M1568" s="285"/>
      <c r="N1568" s="285"/>
      <c r="O1568" s="285"/>
      <c r="P1568" s="285"/>
      <c r="Q1568" s="285"/>
      <c r="R1568" s="252"/>
      <c r="S1568" s="285"/>
      <c r="T1568" s="285"/>
      <c r="U1568" s="285"/>
      <c r="V1568" s="298"/>
      <c r="W1568" s="293"/>
      <c r="X1568" s="298"/>
      <c r="Y1568" s="298"/>
      <c r="Z1568" s="285"/>
      <c r="AA1568" s="285"/>
      <c r="AB1568" s="285"/>
      <c r="AC1568" s="285"/>
      <c r="AD1568" s="285"/>
      <c r="AE1568" s="669">
        <f>SUMPRODUCT($H$1383:$H$1543,AE1383:AE1543)</f>
        <v>0</v>
      </c>
      <c r="AF1568" s="669">
        <f>SUMPRODUCT($H$1383:$H$1543,AF1383:AF1543)</f>
        <v>0</v>
      </c>
      <c r="AG1568" s="669">
        <f>IF(AG1381="kw",SUMPRODUCT($Q$1383:$Q$1543,$V$1383:$V$1543,AG1383:AG1543),SUMPRODUCT($H$1383:$H$1543,AG1383:AG1543))</f>
        <v>0</v>
      </c>
      <c r="AH1568" s="669">
        <f t="shared" ref="AH1568:AR1568" si="3631">IF(AH1381="kw",SUMPRODUCT($Q$1383:$Q$1543,$V$1383:$V$1543,AH1383:AH1543),SUMPRODUCT($H$1383:$H$1543,AH1383:AH1543))</f>
        <v>0</v>
      </c>
      <c r="AI1568" s="669">
        <f t="shared" si="3631"/>
        <v>0</v>
      </c>
      <c r="AJ1568" s="669">
        <f t="shared" si="3631"/>
        <v>0</v>
      </c>
      <c r="AK1568" s="669">
        <f t="shared" si="3631"/>
        <v>0</v>
      </c>
      <c r="AL1568" s="669">
        <f t="shared" si="3631"/>
        <v>0</v>
      </c>
      <c r="AM1568" s="669">
        <f t="shared" si="3631"/>
        <v>0</v>
      </c>
      <c r="AN1568" s="669">
        <f t="shared" si="3631"/>
        <v>0</v>
      </c>
      <c r="AO1568" s="669">
        <f t="shared" si="3631"/>
        <v>0</v>
      </c>
      <c r="AP1568" s="669">
        <f t="shared" si="3631"/>
        <v>0</v>
      </c>
      <c r="AQ1568" s="669">
        <f t="shared" si="3631"/>
        <v>0</v>
      </c>
      <c r="AR1568" s="669">
        <f t="shared" si="3631"/>
        <v>0</v>
      </c>
      <c r="AS1568" s="287"/>
    </row>
    <row r="1569" spans="2:45">
      <c r="B1569" s="326" t="s">
        <v>811</v>
      </c>
      <c r="C1569" s="388"/>
      <c r="D1569" s="388"/>
      <c r="E1569" s="389"/>
      <c r="F1569" s="389"/>
      <c r="G1569" s="389"/>
      <c r="H1569" s="389"/>
      <c r="I1569" s="389"/>
      <c r="J1569" s="389"/>
      <c r="K1569" s="389"/>
      <c r="L1569" s="389"/>
      <c r="M1569" s="389"/>
      <c r="N1569" s="389"/>
      <c r="O1569" s="389"/>
      <c r="P1569" s="389"/>
      <c r="Q1569" s="389"/>
      <c r="R1569" s="390"/>
      <c r="S1569" s="389"/>
      <c r="T1569" s="389"/>
      <c r="U1569" s="389"/>
      <c r="V1569" s="388"/>
      <c r="W1569" s="391"/>
      <c r="X1569" s="388"/>
      <c r="Y1569" s="388"/>
      <c r="Z1569" s="389"/>
      <c r="AA1569" s="389"/>
      <c r="AB1569" s="389"/>
      <c r="AC1569" s="389"/>
      <c r="AD1569" s="389"/>
      <c r="AE1569" s="670">
        <f>SUMPRODUCT($I$1383:$I$1543,AE1383:AE1543)</f>
        <v>0</v>
      </c>
      <c r="AF1569" s="670">
        <f>SUMPRODUCT($I$1383:$I$1543,AF1383:AF1543)</f>
        <v>0</v>
      </c>
      <c r="AG1569" s="670">
        <f>IF(AG1381="kw",SUMPRODUCT($Q$1383:$Q$1543,$W$1383:$W$1543,AG1383:AG1543),SUMPRODUCT($I$1383:$I$1543,AG1383:AG1543))</f>
        <v>0</v>
      </c>
      <c r="AH1569" s="670">
        <f t="shared" ref="AH1569:AR1569" si="3632">IF(AH1381="kw",SUMPRODUCT($Q$1383:$Q$1543,$W$1383:$W$1543,AH1383:AH1543),SUMPRODUCT($I$1383:$I$1543,AH1383:AH1543))</f>
        <v>0</v>
      </c>
      <c r="AI1569" s="670">
        <f t="shared" si="3632"/>
        <v>0</v>
      </c>
      <c r="AJ1569" s="670">
        <f t="shared" si="3632"/>
        <v>0</v>
      </c>
      <c r="AK1569" s="670">
        <f t="shared" si="3632"/>
        <v>0</v>
      </c>
      <c r="AL1569" s="670">
        <f t="shared" si="3632"/>
        <v>0</v>
      </c>
      <c r="AM1569" s="670">
        <f t="shared" si="3632"/>
        <v>0</v>
      </c>
      <c r="AN1569" s="670">
        <f t="shared" si="3632"/>
        <v>0</v>
      </c>
      <c r="AO1569" s="670">
        <f t="shared" si="3632"/>
        <v>0</v>
      </c>
      <c r="AP1569" s="670">
        <f t="shared" si="3632"/>
        <v>0</v>
      </c>
      <c r="AQ1569" s="670">
        <f t="shared" si="3632"/>
        <v>0</v>
      </c>
      <c r="AR1569" s="670">
        <f t="shared" si="3632"/>
        <v>0</v>
      </c>
      <c r="AS1569" s="331"/>
    </row>
    <row r="1570" spans="2:45" ht="19.5" customHeight="1">
      <c r="B1570" s="314" t="s">
        <v>539</v>
      </c>
      <c r="C1570" s="332"/>
      <c r="D1570" s="333"/>
      <c r="E1570" s="333"/>
      <c r="F1570" s="333"/>
      <c r="G1570" s="333"/>
      <c r="H1570" s="333"/>
      <c r="I1570" s="333"/>
      <c r="J1570" s="333"/>
      <c r="K1570" s="333"/>
      <c r="L1570" s="333"/>
      <c r="M1570" s="333"/>
      <c r="N1570" s="333"/>
      <c r="O1570" s="333"/>
      <c r="P1570" s="333"/>
      <c r="Q1570" s="333"/>
      <c r="R1570" s="333"/>
      <c r="S1570" s="333"/>
      <c r="T1570" s="333"/>
      <c r="U1570" s="333"/>
      <c r="V1570" s="317"/>
      <c r="W1570" s="318"/>
      <c r="X1570" s="333"/>
      <c r="Y1570" s="333"/>
      <c r="Z1570" s="333"/>
      <c r="AA1570" s="333"/>
      <c r="AB1570" s="333"/>
      <c r="AC1570" s="333"/>
      <c r="AD1570" s="333"/>
      <c r="AE1570" s="334"/>
      <c r="AF1570" s="334"/>
      <c r="AG1570" s="334"/>
      <c r="AH1570" s="334"/>
      <c r="AI1570" s="334"/>
      <c r="AJ1570" s="334"/>
      <c r="AK1570" s="334"/>
      <c r="AL1570" s="334"/>
      <c r="AM1570" s="334"/>
      <c r="AN1570" s="334"/>
      <c r="AO1570" s="334"/>
      <c r="AP1570" s="334"/>
      <c r="AQ1570" s="334"/>
      <c r="AR1570" s="334"/>
      <c r="AS1570" s="334"/>
    </row>
    <row r="1571" spans="2:45" ht="19.5" customHeight="1" thickBot="1">
      <c r="B1571" s="662"/>
      <c r="C1571" s="663"/>
      <c r="D1571" s="644"/>
      <c r="E1571" s="644"/>
      <c r="F1571" s="644"/>
      <c r="G1571" s="644"/>
      <c r="H1571" s="644"/>
      <c r="I1571" s="644"/>
      <c r="J1571" s="644"/>
      <c r="K1571" s="644"/>
      <c r="L1571" s="644"/>
      <c r="M1571" s="644"/>
      <c r="N1571" s="644"/>
      <c r="O1571" s="644"/>
      <c r="P1571" s="644"/>
      <c r="Q1571" s="644"/>
      <c r="R1571" s="644"/>
      <c r="S1571" s="644"/>
      <c r="T1571" s="644"/>
      <c r="U1571" s="644"/>
      <c r="V1571" s="256"/>
      <c r="W1571" s="664"/>
      <c r="X1571" s="644"/>
      <c r="Y1571" s="644"/>
      <c r="Z1571" s="644"/>
      <c r="AA1571" s="644"/>
      <c r="AB1571" s="644"/>
      <c r="AC1571" s="644"/>
      <c r="AD1571" s="644"/>
      <c r="AE1571" s="211"/>
      <c r="AF1571" s="211"/>
      <c r="AG1571" s="211"/>
      <c r="AH1571" s="211"/>
      <c r="AI1571" s="211"/>
      <c r="AJ1571" s="211"/>
      <c r="AK1571" s="211"/>
      <c r="AL1571" s="211"/>
      <c r="AM1571" s="211"/>
      <c r="AN1571" s="211"/>
      <c r="AO1571" s="211"/>
      <c r="AP1571" s="211"/>
      <c r="AQ1571" s="211"/>
      <c r="AR1571" s="211"/>
      <c r="AS1571" s="211"/>
    </row>
    <row r="1572" spans="2:45" ht="48" customHeight="1" thickBot="1">
      <c r="B1572" s="687" t="s">
        <v>861</v>
      </c>
      <c r="C1572" s="688"/>
      <c r="D1572" s="689"/>
      <c r="E1572" s="689"/>
      <c r="F1572" s="689"/>
      <c r="G1572" s="689"/>
      <c r="H1572" s="689"/>
      <c r="I1572" s="689"/>
      <c r="J1572" s="689"/>
      <c r="K1572" s="689"/>
      <c r="L1572" s="689"/>
      <c r="M1572" s="689"/>
      <c r="N1572" s="689"/>
      <c r="O1572" s="689"/>
      <c r="P1572" s="689"/>
      <c r="Q1572" s="689"/>
      <c r="R1572" s="689"/>
      <c r="S1572" s="689"/>
      <c r="T1572" s="689"/>
      <c r="U1572" s="689"/>
      <c r="V1572" s="690"/>
      <c r="W1572" s="691"/>
      <c r="X1572" s="689"/>
      <c r="Y1572" s="689"/>
      <c r="Z1572" s="689"/>
      <c r="AA1572" s="689"/>
      <c r="AB1572" s="689"/>
      <c r="AC1572" s="689"/>
      <c r="AD1572" s="689"/>
      <c r="AE1572" s="692"/>
      <c r="AF1572" s="692"/>
      <c r="AG1572" s="692"/>
      <c r="AH1572" s="692"/>
      <c r="AI1572" s="692"/>
      <c r="AJ1572" s="692"/>
      <c r="AK1572" s="692"/>
      <c r="AL1572" s="692"/>
      <c r="AM1572" s="692"/>
      <c r="AN1572" s="692"/>
      <c r="AO1572" s="692"/>
      <c r="AP1572" s="692"/>
      <c r="AQ1572" s="692"/>
      <c r="AR1572" s="692"/>
      <c r="AS1572" s="693"/>
    </row>
    <row r="1573" spans="2:45" ht="296.64999999999998" customHeight="1">
      <c r="B1573" s="712" t="s">
        <v>466</v>
      </c>
      <c r="C1573" s="850" t="s">
        <v>963</v>
      </c>
      <c r="D1573" s="851"/>
      <c r="E1573" s="851"/>
      <c r="F1573" s="851"/>
      <c r="G1573" s="851"/>
      <c r="H1573" s="851"/>
      <c r="I1573" s="851"/>
      <c r="J1573" s="851"/>
      <c r="K1573" s="851"/>
      <c r="L1573" s="851"/>
      <c r="M1573" s="851"/>
      <c r="N1573" s="851"/>
      <c r="O1573" s="851"/>
      <c r="P1573" s="851"/>
      <c r="Q1573" s="851"/>
      <c r="R1573" s="851"/>
      <c r="S1573" s="851"/>
      <c r="T1573" s="851"/>
      <c r="U1573" s="851"/>
      <c r="V1573" s="851"/>
      <c r="W1573" s="851"/>
      <c r="X1573" s="851"/>
      <c r="Y1573" s="851"/>
      <c r="Z1573" s="851"/>
      <c r="AA1573" s="851"/>
      <c r="AB1573" s="851"/>
      <c r="AC1573" s="851"/>
      <c r="AD1573" s="851"/>
      <c r="AE1573" s="211"/>
      <c r="AF1573" s="211"/>
      <c r="AG1573" s="211"/>
      <c r="AH1573" s="211"/>
      <c r="AI1573" s="211"/>
      <c r="AJ1573" s="211"/>
      <c r="AK1573" s="211"/>
      <c r="AL1573" s="211"/>
      <c r="AM1573" s="211"/>
      <c r="AN1573" s="211"/>
      <c r="AO1573" s="211"/>
      <c r="AP1573" s="211"/>
      <c r="AQ1573" s="211"/>
      <c r="AR1573" s="211"/>
      <c r="AS1573" s="211"/>
    </row>
    <row r="1574" spans="2:45" ht="13.9" customHeight="1">
      <c r="B1574" s="713"/>
      <c r="C1574" s="714"/>
      <c r="D1574" s="715"/>
      <c r="E1574" s="715"/>
      <c r="F1574" s="715"/>
      <c r="G1574" s="715"/>
      <c r="H1574" s="715"/>
      <c r="I1574" s="715"/>
      <c r="J1574" s="715"/>
      <c r="K1574" s="715"/>
      <c r="L1574" s="715"/>
      <c r="M1574" s="715"/>
      <c r="N1574" s="715"/>
      <c r="O1574" s="715"/>
      <c r="P1574" s="715"/>
      <c r="Q1574" s="715"/>
      <c r="R1574" s="715"/>
      <c r="S1574" s="715"/>
      <c r="T1574" s="715"/>
      <c r="U1574" s="715"/>
      <c r="V1574" s="715"/>
      <c r="W1574" s="715"/>
      <c r="X1574" s="715"/>
      <c r="Y1574" s="715"/>
      <c r="Z1574" s="715"/>
      <c r="AA1574" s="715"/>
      <c r="AB1574" s="715"/>
      <c r="AC1574" s="715"/>
      <c r="AD1574" s="715"/>
      <c r="AE1574" s="211"/>
      <c r="AF1574" s="211"/>
      <c r="AG1574" s="211"/>
      <c r="AH1574" s="211"/>
      <c r="AI1574" s="211"/>
      <c r="AJ1574" s="211"/>
      <c r="AK1574" s="211"/>
      <c r="AL1574" s="211"/>
      <c r="AM1574" s="211"/>
      <c r="AN1574" s="211"/>
      <c r="AO1574" s="211"/>
      <c r="AP1574" s="211"/>
      <c r="AQ1574" s="211"/>
      <c r="AR1574" s="211"/>
      <c r="AS1574" s="211"/>
    </row>
    <row r="1575" spans="2:45" ht="15.75">
      <c r="B1575" s="233" t="s">
        <v>732</v>
      </c>
      <c r="C1575" s="234"/>
      <c r="D1575" s="502" t="s">
        <v>484</v>
      </c>
      <c r="E1575" s="209"/>
      <c r="F1575" s="502"/>
      <c r="G1575" s="209"/>
      <c r="H1575" s="209"/>
      <c r="I1575" s="209"/>
      <c r="J1575" s="209"/>
      <c r="K1575" s="209"/>
      <c r="L1575" s="209"/>
      <c r="M1575" s="209"/>
      <c r="N1575" s="209"/>
      <c r="O1575" s="209"/>
      <c r="P1575" s="209"/>
      <c r="Q1575" s="209"/>
      <c r="R1575" s="234"/>
      <c r="S1575" s="209"/>
      <c r="T1575" s="209"/>
      <c r="U1575" s="209"/>
      <c r="V1575" s="209"/>
      <c r="W1575" s="209"/>
      <c r="X1575" s="209"/>
      <c r="Y1575" s="209"/>
      <c r="Z1575" s="209"/>
      <c r="AA1575" s="209"/>
      <c r="AB1575" s="209"/>
      <c r="AC1575" s="209"/>
      <c r="AD1575" s="209"/>
      <c r="AE1575" s="223"/>
      <c r="AF1575" s="221"/>
      <c r="AG1575" s="221"/>
      <c r="AH1575" s="221"/>
      <c r="AI1575" s="221"/>
      <c r="AJ1575" s="221"/>
      <c r="AK1575" s="221"/>
      <c r="AL1575" s="221"/>
      <c r="AM1575" s="221"/>
      <c r="AN1575" s="221"/>
      <c r="AO1575" s="221"/>
      <c r="AP1575" s="221"/>
      <c r="AQ1575" s="221"/>
      <c r="AR1575" s="221"/>
    </row>
    <row r="1576" spans="2:45" ht="39.75" customHeight="1">
      <c r="B1576" s="832" t="s">
        <v>192</v>
      </c>
      <c r="C1576" s="841" t="s">
        <v>30</v>
      </c>
      <c r="D1576" s="236" t="s">
        <v>976</v>
      </c>
      <c r="E1576" s="843" t="s">
        <v>977</v>
      </c>
      <c r="F1576" s="844"/>
      <c r="G1576" s="844"/>
      <c r="H1576" s="844"/>
      <c r="I1576" s="844"/>
      <c r="J1576" s="844"/>
      <c r="K1576" s="844"/>
      <c r="L1576" s="844"/>
      <c r="M1576" s="844"/>
      <c r="N1576" s="844"/>
      <c r="O1576" s="844"/>
      <c r="P1576" s="845"/>
      <c r="Q1576" s="841" t="s">
        <v>194</v>
      </c>
      <c r="R1576" s="236" t="s">
        <v>390</v>
      </c>
      <c r="S1576" s="838" t="s">
        <v>193</v>
      </c>
      <c r="T1576" s="839"/>
      <c r="U1576" s="839"/>
      <c r="V1576" s="839"/>
      <c r="W1576" s="839"/>
      <c r="X1576" s="839"/>
      <c r="Y1576" s="839"/>
      <c r="Z1576" s="839"/>
      <c r="AA1576" s="839"/>
      <c r="AB1576" s="839"/>
      <c r="AC1576" s="839"/>
      <c r="AD1576" s="846"/>
      <c r="AE1576" s="838" t="s">
        <v>221</v>
      </c>
      <c r="AF1576" s="839"/>
      <c r="AG1576" s="839"/>
      <c r="AH1576" s="839"/>
      <c r="AI1576" s="839"/>
      <c r="AJ1576" s="839"/>
      <c r="AK1576" s="839"/>
      <c r="AL1576" s="839"/>
      <c r="AM1576" s="839"/>
      <c r="AN1576" s="839"/>
      <c r="AO1576" s="839"/>
      <c r="AP1576" s="839"/>
      <c r="AQ1576" s="839"/>
      <c r="AR1576" s="839"/>
      <c r="AS1576" s="840"/>
    </row>
    <row r="1577" spans="2:45" ht="65.25" customHeight="1">
      <c r="B1577" s="833"/>
      <c r="C1577" s="842"/>
      <c r="D1577" s="237">
        <v>2023</v>
      </c>
      <c r="E1577" s="237">
        <v>2024</v>
      </c>
      <c r="F1577" s="237">
        <v>2025</v>
      </c>
      <c r="G1577" s="237">
        <v>2026</v>
      </c>
      <c r="H1577" s="237">
        <v>2027</v>
      </c>
      <c r="I1577" s="237">
        <v>2028</v>
      </c>
      <c r="J1577" s="237">
        <v>2029</v>
      </c>
      <c r="K1577" s="237">
        <v>2030</v>
      </c>
      <c r="L1577" s="237">
        <v>2031</v>
      </c>
      <c r="M1577" s="237">
        <v>2032</v>
      </c>
      <c r="N1577" s="237">
        <v>2033</v>
      </c>
      <c r="O1577" s="237">
        <v>2034</v>
      </c>
      <c r="P1577" s="237">
        <v>2035</v>
      </c>
      <c r="Q1577" s="842"/>
      <c r="R1577" s="237">
        <v>2023</v>
      </c>
      <c r="S1577" s="237">
        <v>2024</v>
      </c>
      <c r="T1577" s="237">
        <v>2025</v>
      </c>
      <c r="U1577" s="237">
        <v>2026</v>
      </c>
      <c r="V1577" s="237">
        <v>2027</v>
      </c>
      <c r="W1577" s="237">
        <v>2028</v>
      </c>
      <c r="X1577" s="237">
        <v>2029</v>
      </c>
      <c r="Y1577" s="237">
        <v>2030</v>
      </c>
      <c r="Z1577" s="237">
        <v>2031</v>
      </c>
      <c r="AA1577" s="237">
        <v>2032</v>
      </c>
      <c r="AB1577" s="237">
        <v>2033</v>
      </c>
      <c r="AC1577" s="237">
        <v>2034</v>
      </c>
      <c r="AD1577" s="237">
        <v>2035</v>
      </c>
      <c r="AE1577" s="237" t="str">
        <f>'1.  LRAMVA Summary'!$D$45</f>
        <v>Residential</v>
      </c>
      <c r="AF1577" s="237" t="str">
        <f>'1.  LRAMVA Summary'!$E$45</f>
        <v>GS&lt;50 kW</v>
      </c>
      <c r="AG1577" s="237" t="str">
        <f>'1.  LRAMVA Summary'!$F$45</f>
        <v>GS 50-4,999 kW</v>
      </c>
      <c r="AH1577" s="237" t="str">
        <f>'1.  LRAMVA Summary'!$G$45</f>
        <v>Unmetered Scattered Load</v>
      </c>
      <c r="AI1577" s="237" t="str">
        <f>'1.  LRAMVA Summary'!$H$45</f>
        <v>Sentinel Lighting</v>
      </c>
      <c r="AJ1577" s="237" t="str">
        <f>'1.  LRAMVA Summary'!$I$45</f>
        <v>Street Lighting</v>
      </c>
      <c r="AK1577" s="237">
        <f>'1.  LRAMVA Summary'!$J$45</f>
        <v>0</v>
      </c>
      <c r="AL1577" s="237">
        <f>'1.  LRAMVA Summary'!$K$45</f>
        <v>0</v>
      </c>
      <c r="AM1577" s="237">
        <f>'1.  LRAMVA Summary'!$L$45</f>
        <v>0</v>
      </c>
      <c r="AN1577" s="237">
        <f>'1.  LRAMVA Summary'!$M$45</f>
        <v>0</v>
      </c>
      <c r="AO1577" s="237">
        <f>'1.  LRAMVA Summary'!$N$45</f>
        <v>0</v>
      </c>
      <c r="AP1577" s="237">
        <f>'1.  LRAMVA Summary'!$O$45</f>
        <v>0</v>
      </c>
      <c r="AQ1577" s="237">
        <f>'1.  LRAMVA Summary'!$P$45</f>
        <v>0</v>
      </c>
      <c r="AR1577" s="237">
        <f>'1.  LRAMVA Summary'!$Q$45</f>
        <v>0</v>
      </c>
      <c r="AS1577" s="239" t="str">
        <f>'1.  LRAMVA Summary'!$R$45</f>
        <v>Total</v>
      </c>
    </row>
    <row r="1578" spans="2:45" ht="15.75">
      <c r="B1578" s="726"/>
      <c r="C1578" s="286"/>
      <c r="D1578" s="286"/>
      <c r="E1578" s="286"/>
      <c r="F1578" s="286"/>
      <c r="G1578" s="286"/>
      <c r="H1578" s="286"/>
      <c r="I1578" s="286"/>
      <c r="J1578" s="286"/>
      <c r="K1578" s="286"/>
      <c r="L1578" s="286"/>
      <c r="M1578" s="286"/>
      <c r="N1578" s="286"/>
      <c r="O1578" s="286"/>
      <c r="P1578" s="286"/>
      <c r="Q1578" s="286"/>
      <c r="R1578" s="286"/>
      <c r="S1578" s="286"/>
      <c r="T1578" s="286"/>
      <c r="U1578" s="286"/>
      <c r="V1578" s="286"/>
      <c r="W1578" s="286"/>
      <c r="X1578" s="286"/>
      <c r="Y1578" s="286"/>
      <c r="Z1578" s="286"/>
      <c r="AA1578" s="286"/>
      <c r="AB1578" s="286"/>
      <c r="AC1578" s="286"/>
      <c r="AD1578" s="731"/>
      <c r="AE1578" s="243" t="str">
        <f>'1.  LRAMVA Summary'!$D$46</f>
        <v>kWh</v>
      </c>
      <c r="AF1578" s="243" t="str">
        <f>'1.  LRAMVA Summary'!$E$46</f>
        <v>kWh</v>
      </c>
      <c r="AG1578" s="243" t="str">
        <f>'1.  LRAMVA Summary'!$F$46</f>
        <v>kW</v>
      </c>
      <c r="AH1578" s="243" t="str">
        <f>'1.  LRAMVA Summary'!$G$46</f>
        <v>kWh</v>
      </c>
      <c r="AI1578" s="243" t="str">
        <f>'1.  LRAMVA Summary'!$H$46</f>
        <v>kW</v>
      </c>
      <c r="AJ1578" s="243" t="str">
        <f>'1.  LRAMVA Summary'!$I$46</f>
        <v>kW</v>
      </c>
      <c r="AK1578" s="243">
        <f>'1.  LRAMVA Summary'!$J$46</f>
        <v>0</v>
      </c>
      <c r="AL1578" s="243">
        <f>'1.  LRAMVA Summary'!$K$46</f>
        <v>0</v>
      </c>
      <c r="AM1578" s="243">
        <f>'1.  LRAMVA Summary'!$L$46</f>
        <v>0</v>
      </c>
      <c r="AN1578" s="243">
        <f>'1.  LRAMVA Summary'!$M$46</f>
        <v>0</v>
      </c>
      <c r="AO1578" s="243">
        <f>'1.  LRAMVA Summary'!$N$46</f>
        <v>0</v>
      </c>
      <c r="AP1578" s="243">
        <f>'1.  LRAMVA Summary'!$O$46</f>
        <v>0</v>
      </c>
      <c r="AQ1578" s="243">
        <f>'1.  LRAMVA Summary'!$P$46</f>
        <v>0</v>
      </c>
      <c r="AR1578" s="243">
        <f>'1.  LRAMVA Summary'!$Q$46</f>
        <v>0</v>
      </c>
      <c r="AS1578" s="244"/>
    </row>
    <row r="1579" spans="2:45" ht="15.75">
      <c r="B1579" s="727" t="s">
        <v>866</v>
      </c>
      <c r="C1579" s="286"/>
      <c r="D1579" s="286"/>
      <c r="E1579" s="286"/>
      <c r="F1579" s="286"/>
      <c r="G1579" s="286"/>
      <c r="H1579" s="286"/>
      <c r="I1579" s="286"/>
      <c r="J1579" s="286"/>
      <c r="K1579" s="286"/>
      <c r="L1579" s="286"/>
      <c r="M1579" s="286"/>
      <c r="N1579" s="286"/>
      <c r="O1579" s="286"/>
      <c r="P1579" s="286"/>
      <c r="Q1579" s="286"/>
      <c r="R1579" s="286"/>
      <c r="S1579" s="286"/>
      <c r="T1579" s="286"/>
      <c r="U1579" s="286"/>
      <c r="V1579" s="286"/>
      <c r="W1579" s="286"/>
      <c r="X1579" s="286"/>
      <c r="Y1579" s="286"/>
      <c r="Z1579" s="286"/>
      <c r="AA1579" s="286"/>
      <c r="AB1579" s="286"/>
      <c r="AC1579" s="286"/>
      <c r="AD1579" s="731"/>
      <c r="AE1579" s="729">
        <v>0</v>
      </c>
      <c r="AF1579" s="724">
        <v>0</v>
      </c>
      <c r="AG1579" s="724">
        <v>0</v>
      </c>
      <c r="AH1579" s="724">
        <v>0</v>
      </c>
      <c r="AI1579" s="724">
        <v>0</v>
      </c>
      <c r="AJ1579" s="724">
        <v>0</v>
      </c>
      <c r="AK1579" s="724">
        <v>0</v>
      </c>
      <c r="AL1579" s="724">
        <v>0</v>
      </c>
      <c r="AM1579" s="724">
        <v>0</v>
      </c>
      <c r="AN1579" s="724">
        <v>0</v>
      </c>
      <c r="AO1579" s="724">
        <v>0</v>
      </c>
      <c r="AP1579" s="724">
        <v>0</v>
      </c>
      <c r="AQ1579" s="724">
        <v>0</v>
      </c>
      <c r="AR1579" s="724">
        <v>0</v>
      </c>
      <c r="AS1579" s="244"/>
    </row>
    <row r="1580" spans="2:45" ht="15.75">
      <c r="B1580" s="728" t="s">
        <v>678</v>
      </c>
      <c r="C1580" s="347"/>
      <c r="D1580" s="347"/>
      <c r="E1580" s="347"/>
      <c r="F1580" s="347"/>
      <c r="G1580" s="347"/>
      <c r="H1580" s="347"/>
      <c r="I1580" s="347"/>
      <c r="J1580" s="347"/>
      <c r="K1580" s="347"/>
      <c r="L1580" s="347"/>
      <c r="M1580" s="347"/>
      <c r="N1580" s="347"/>
      <c r="O1580" s="347"/>
      <c r="P1580" s="347"/>
      <c r="Q1580" s="347"/>
      <c r="R1580" s="347"/>
      <c r="S1580" s="347"/>
      <c r="T1580" s="347"/>
      <c r="U1580" s="347"/>
      <c r="V1580" s="347"/>
      <c r="W1580" s="347"/>
      <c r="X1580" s="347"/>
      <c r="Y1580" s="347"/>
      <c r="Z1580" s="347"/>
      <c r="AA1580" s="347"/>
      <c r="AB1580" s="347"/>
      <c r="AC1580" s="347"/>
      <c r="AD1580" s="732"/>
      <c r="AE1580" s="730">
        <f>HLOOKUP(AE1577,'2. LRAMVA Threshold'!$B$42:$Q$60,15,FALSE)</f>
        <v>0</v>
      </c>
      <c r="AF1580" s="336">
        <f>HLOOKUP(AF1577,'2. LRAMVA Threshold'!$B$42:$Q$60,15,FALSE)</f>
        <v>0</v>
      </c>
      <c r="AG1580" s="336">
        <f>HLOOKUP(AG1577,'2. LRAMVA Threshold'!$B$42:$Q$60,15,FALSE)</f>
        <v>0</v>
      </c>
      <c r="AH1580" s="336">
        <f>HLOOKUP(AH1577,'2. LRAMVA Threshold'!$B$42:$Q$60,15,FALSE)</f>
        <v>0</v>
      </c>
      <c r="AI1580" s="336">
        <f>HLOOKUP(AI1577,'2. LRAMVA Threshold'!$B$42:$Q$60,15,FALSE)</f>
        <v>0</v>
      </c>
      <c r="AJ1580" s="336">
        <f>HLOOKUP(AJ1577,'2. LRAMVA Threshold'!$B$42:$Q$60,15,FALSE)</f>
        <v>0</v>
      </c>
      <c r="AK1580" s="336">
        <f>HLOOKUP(AK1577,'2. LRAMVA Threshold'!$B$42:$Q$60,15,FALSE)</f>
        <v>0</v>
      </c>
      <c r="AL1580" s="336">
        <f>HLOOKUP(AL1577,'2. LRAMVA Threshold'!$B$42:$Q$60,15,FALSE)</f>
        <v>0</v>
      </c>
      <c r="AM1580" s="336">
        <f>HLOOKUP(AM1577,'2. LRAMVA Threshold'!$B$42:$Q$60,15,FALSE)</f>
        <v>0</v>
      </c>
      <c r="AN1580" s="336">
        <f>HLOOKUP(AN1577,'2. LRAMVA Threshold'!$B$42:$Q$60,15,FALSE)</f>
        <v>0</v>
      </c>
      <c r="AO1580" s="336">
        <f>HLOOKUP(AO1577,'2. LRAMVA Threshold'!$B$42:$Q$60,15,FALSE)</f>
        <v>0</v>
      </c>
      <c r="AP1580" s="336">
        <f>HLOOKUP(AP1577,'2. LRAMVA Threshold'!$B$42:$Q$60,15,FALSE)</f>
        <v>0</v>
      </c>
      <c r="AQ1580" s="336">
        <f>HLOOKUP(AQ1577,'2. LRAMVA Threshold'!$B$42:$Q$60,15,FALSE)</f>
        <v>0</v>
      </c>
      <c r="AR1580" s="336">
        <f>HLOOKUP(AR1577,'2. LRAMVA Threshold'!$B$42:$Q$60,15,FALSE)</f>
        <v>0</v>
      </c>
      <c r="AS1580" s="385"/>
    </row>
    <row r="1581" spans="2:45">
      <c r="B1581" s="338"/>
      <c r="C1581" s="284"/>
      <c r="D1581" s="285"/>
      <c r="E1581" s="285"/>
      <c r="F1581" s="285"/>
      <c r="G1581" s="285"/>
      <c r="H1581" s="285"/>
      <c r="I1581" s="285"/>
      <c r="J1581" s="285"/>
      <c r="K1581" s="285"/>
      <c r="L1581" s="285"/>
      <c r="M1581" s="285"/>
      <c r="N1581" s="285"/>
      <c r="O1581" s="285"/>
      <c r="P1581" s="285"/>
      <c r="Q1581" s="285"/>
      <c r="R1581" s="286"/>
      <c r="S1581" s="285"/>
      <c r="T1581" s="285"/>
      <c r="U1581" s="285"/>
      <c r="V1581" s="255"/>
      <c r="W1581" s="255"/>
      <c r="X1581" s="255"/>
      <c r="Y1581" s="255"/>
      <c r="Z1581" s="285"/>
      <c r="AA1581" s="285"/>
      <c r="AB1581" s="285"/>
      <c r="AC1581" s="285"/>
      <c r="AD1581" s="285"/>
      <c r="AE1581" s="379"/>
      <c r="AF1581" s="379"/>
      <c r="AG1581" s="379"/>
      <c r="AH1581" s="379"/>
      <c r="AI1581" s="379"/>
      <c r="AJ1581" s="379"/>
      <c r="AK1581" s="379"/>
      <c r="AL1581" s="343"/>
      <c r="AM1581" s="343"/>
      <c r="AN1581" s="343"/>
      <c r="AO1581" s="343"/>
      <c r="AP1581" s="343"/>
      <c r="AQ1581" s="343"/>
      <c r="AR1581" s="343"/>
      <c r="AS1581" s="344"/>
    </row>
    <row r="1582" spans="2:45">
      <c r="B1582" s="275" t="s">
        <v>662</v>
      </c>
      <c r="C1582" s="288"/>
      <c r="D1582" s="288"/>
      <c r="E1582" s="321"/>
      <c r="F1582" s="321"/>
      <c r="G1582" s="321"/>
      <c r="H1582" s="321"/>
      <c r="I1582" s="321"/>
      <c r="J1582" s="321"/>
      <c r="K1582" s="321"/>
      <c r="L1582" s="321"/>
      <c r="M1582" s="321"/>
      <c r="N1582" s="321"/>
      <c r="O1582" s="321"/>
      <c r="P1582" s="321"/>
      <c r="Q1582" s="321"/>
      <c r="R1582" s="243"/>
      <c r="S1582" s="290"/>
      <c r="T1582" s="290"/>
      <c r="U1582" s="290"/>
      <c r="V1582" s="289"/>
      <c r="W1582" s="289"/>
      <c r="X1582" s="289"/>
      <c r="Y1582" s="289"/>
      <c r="Z1582" s="290"/>
      <c r="AA1582" s="290"/>
      <c r="AB1582" s="290"/>
      <c r="AC1582" s="290"/>
      <c r="AD1582" s="290"/>
      <c r="AE1582" s="722">
        <f>HLOOKUP(AE35,'3.  Distribution Rates'!$C$122:$P$135,14,FALSE)</f>
        <v>0</v>
      </c>
      <c r="AF1582" s="722">
        <f>HLOOKUP(AF35,'3.  Distribution Rates'!$C$122:$P$135,14,FALSE)</f>
        <v>2.6499999999999999E-2</v>
      </c>
      <c r="AG1582" s="291">
        <f>HLOOKUP(AG35,'3.  Distribution Rates'!$C$122:$P$135,14,FALSE)</f>
        <v>7.1775000000000002</v>
      </c>
      <c r="AH1582" s="291">
        <f>HLOOKUP(AH35,'3.  Distribution Rates'!$C$122:$P$135,14,FALSE)</f>
        <v>4.0800000000000003E-2</v>
      </c>
      <c r="AI1582" s="291">
        <f>HLOOKUP(AI35,'3.  Distribution Rates'!$C$122:$P$135,14,FALSE)</f>
        <v>35.357100000000003</v>
      </c>
      <c r="AJ1582" s="291">
        <f>HLOOKUP(AJ35,'3.  Distribution Rates'!$C$122:$P$135,14,FALSE)</f>
        <v>9.5227000000000004</v>
      </c>
      <c r="AK1582" s="291">
        <f>HLOOKUP(AK35,'3.  Distribution Rates'!$C$122:$P$135,14,FALSE)</f>
        <v>0</v>
      </c>
      <c r="AL1582" s="291">
        <f>HLOOKUP(AL35,'3.  Distribution Rates'!$C$122:$P$135,14,FALSE)</f>
        <v>0</v>
      </c>
      <c r="AM1582" s="291">
        <f>HLOOKUP(AM35,'3.  Distribution Rates'!$C$122:$P$135,14,FALSE)</f>
        <v>0</v>
      </c>
      <c r="AN1582" s="291">
        <f>HLOOKUP(AN35,'3.  Distribution Rates'!$C$122:$P$135,14,FALSE)</f>
        <v>0</v>
      </c>
      <c r="AO1582" s="291">
        <f>HLOOKUP(AO35,'3.  Distribution Rates'!$C$122:$P$135,14,FALSE)</f>
        <v>0</v>
      </c>
      <c r="AP1582" s="291">
        <f>HLOOKUP(AP35,'3.  Distribution Rates'!$C$122:$P$135,14,FALSE)</f>
        <v>0</v>
      </c>
      <c r="AQ1582" s="291">
        <f>HLOOKUP(AQ35,'3.  Distribution Rates'!$C$122:$P$135,14,FALSE)</f>
        <v>0</v>
      </c>
      <c r="AR1582" s="291">
        <f>HLOOKUP(AR35,'3.  Distribution Rates'!$C$122:$P$135,14,FALSE)</f>
        <v>0</v>
      </c>
      <c r="AS1582" s="387"/>
    </row>
    <row r="1583" spans="2:45">
      <c r="B1583" s="275" t="s">
        <v>679</v>
      </c>
      <c r="C1583" s="293"/>
      <c r="D1583" s="235"/>
      <c r="E1583" s="232"/>
      <c r="F1583" s="232"/>
      <c r="G1583" s="232"/>
      <c r="H1583" s="232"/>
      <c r="I1583" s="232"/>
      <c r="J1583" s="232"/>
      <c r="K1583" s="232"/>
      <c r="L1583" s="232"/>
      <c r="M1583" s="232"/>
      <c r="N1583" s="232"/>
      <c r="O1583" s="232"/>
      <c r="P1583" s="232"/>
      <c r="Q1583" s="232"/>
      <c r="R1583" s="243"/>
      <c r="S1583" s="232"/>
      <c r="T1583" s="232"/>
      <c r="U1583" s="232"/>
      <c r="V1583" s="235"/>
      <c r="W1583" s="235"/>
      <c r="X1583" s="235"/>
      <c r="Y1583" s="235"/>
      <c r="Z1583" s="232"/>
      <c r="AA1583" s="232"/>
      <c r="AB1583" s="232"/>
      <c r="AC1583" s="232"/>
      <c r="AD1583" s="232"/>
      <c r="AE1583" s="323">
        <f>'4.  2011-2014 LRAM'!AM146*AE1582</f>
        <v>0</v>
      </c>
      <c r="AF1583" s="323">
        <f>'4.  2011-2014 LRAM'!AN146*AF1582</f>
        <v>0</v>
      </c>
      <c r="AG1583" s="323">
        <f>'4.  2011-2014 LRAM'!AO146*AG1582</f>
        <v>0</v>
      </c>
      <c r="AH1583" s="323">
        <f>'4.  2011-2014 LRAM'!AP146*AH1582</f>
        <v>0</v>
      </c>
      <c r="AI1583" s="323">
        <f>'4.  2011-2014 LRAM'!AQ146*AI1582</f>
        <v>0</v>
      </c>
      <c r="AJ1583" s="323">
        <f>'4.  2011-2014 LRAM'!AR146*AJ1582</f>
        <v>0</v>
      </c>
      <c r="AK1583" s="323">
        <f>'4.  2011-2014 LRAM'!AS146*AK1582</f>
        <v>0</v>
      </c>
      <c r="AL1583" s="323">
        <f>'4.  2011-2014 LRAM'!AT146*AL1582</f>
        <v>0</v>
      </c>
      <c r="AM1583" s="323">
        <f>'4.  2011-2014 LRAM'!AU146*AM1582</f>
        <v>0</v>
      </c>
      <c r="AN1583" s="323">
        <f>'4.  2011-2014 LRAM'!AV146*AN1582</f>
        <v>0</v>
      </c>
      <c r="AO1583" s="323">
        <f>'4.  2011-2014 LRAM'!AW146*AO1582</f>
        <v>0</v>
      </c>
      <c r="AP1583" s="323">
        <f>'4.  2011-2014 LRAM'!AX146*AP1582</f>
        <v>0</v>
      </c>
      <c r="AQ1583" s="323">
        <f>'4.  2011-2014 LRAM'!AY146*AQ1582</f>
        <v>0</v>
      </c>
      <c r="AR1583" s="323">
        <f>'4.  2011-2014 LRAM'!AZ146*AR1582</f>
        <v>0</v>
      </c>
      <c r="AS1583" s="534">
        <f t="shared" ref="AS1583:AS1594" si="3633">SUM(AE1583:AR1583)</f>
        <v>0</v>
      </c>
    </row>
    <row r="1584" spans="2:45" ht="15.4" customHeight="1">
      <c r="B1584" s="275" t="s">
        <v>680</v>
      </c>
      <c r="C1584" s="293"/>
      <c r="D1584" s="235"/>
      <c r="E1584" s="232"/>
      <c r="F1584" s="232"/>
      <c r="G1584" s="232"/>
      <c r="H1584" s="232"/>
      <c r="I1584" s="232"/>
      <c r="J1584" s="232"/>
      <c r="K1584" s="232"/>
      <c r="L1584" s="232"/>
      <c r="M1584" s="232"/>
      <c r="N1584" s="232"/>
      <c r="O1584" s="232"/>
      <c r="P1584" s="232"/>
      <c r="Q1584" s="232"/>
      <c r="R1584" s="243"/>
      <c r="S1584" s="232"/>
      <c r="T1584" s="232"/>
      <c r="U1584" s="232"/>
      <c r="V1584" s="235"/>
      <c r="W1584" s="235"/>
      <c r="X1584" s="235"/>
      <c r="Y1584" s="235"/>
      <c r="Z1584" s="232"/>
      <c r="AA1584" s="232"/>
      <c r="AB1584" s="232"/>
      <c r="AC1584" s="232"/>
      <c r="AD1584" s="232"/>
      <c r="AE1584" s="323">
        <f>'4.  2011-2014 LRAM'!AM285*AE1582</f>
        <v>0</v>
      </c>
      <c r="AF1584" s="323">
        <f>'4.  2011-2014 LRAM'!AN285*AF1582</f>
        <v>0</v>
      </c>
      <c r="AG1584" s="323">
        <f>'4.  2011-2014 LRAM'!AO285*AG1582</f>
        <v>0</v>
      </c>
      <c r="AH1584" s="323">
        <f>'4.  2011-2014 LRAM'!AP285*AH1582</f>
        <v>0</v>
      </c>
      <c r="AI1584" s="323">
        <f>'4.  2011-2014 LRAM'!AQ285*AI1582</f>
        <v>0</v>
      </c>
      <c r="AJ1584" s="323">
        <f>'4.  2011-2014 LRAM'!AR285*AJ1582</f>
        <v>0</v>
      </c>
      <c r="AK1584" s="323">
        <f>'4.  2011-2014 LRAM'!AS285*AK1582</f>
        <v>0</v>
      </c>
      <c r="AL1584" s="323">
        <f>'4.  2011-2014 LRAM'!AT285*AL1582</f>
        <v>0</v>
      </c>
      <c r="AM1584" s="323">
        <f>'4.  2011-2014 LRAM'!AU285*AM1582</f>
        <v>0</v>
      </c>
      <c r="AN1584" s="323">
        <f>'4.  2011-2014 LRAM'!AV285*AN1582</f>
        <v>0</v>
      </c>
      <c r="AO1584" s="323">
        <f>'4.  2011-2014 LRAM'!AW285*AO1582</f>
        <v>0</v>
      </c>
      <c r="AP1584" s="323">
        <f>'4.  2011-2014 LRAM'!AX285*AP1582</f>
        <v>0</v>
      </c>
      <c r="AQ1584" s="323">
        <f>'4.  2011-2014 LRAM'!AY285*AQ1582</f>
        <v>0</v>
      </c>
      <c r="AR1584" s="323">
        <f>'4.  2011-2014 LRAM'!AZ285*AR1582</f>
        <v>0</v>
      </c>
      <c r="AS1584" s="534">
        <f t="shared" si="3633"/>
        <v>0</v>
      </c>
    </row>
    <row r="1585" spans="2:45">
      <c r="B1585" s="275" t="s">
        <v>681</v>
      </c>
      <c r="C1585" s="293"/>
      <c r="D1585" s="235"/>
      <c r="E1585" s="232"/>
      <c r="F1585" s="232"/>
      <c r="G1585" s="232"/>
      <c r="H1585" s="232"/>
      <c r="I1585" s="232"/>
      <c r="J1585" s="232"/>
      <c r="K1585" s="232"/>
      <c r="L1585" s="232"/>
      <c r="M1585" s="232"/>
      <c r="N1585" s="232"/>
      <c r="O1585" s="232"/>
      <c r="P1585" s="232"/>
      <c r="Q1585" s="232"/>
      <c r="R1585" s="243"/>
      <c r="S1585" s="232"/>
      <c r="T1585" s="232"/>
      <c r="U1585" s="232"/>
      <c r="V1585" s="235"/>
      <c r="W1585" s="235"/>
      <c r="X1585" s="235"/>
      <c r="Y1585" s="235"/>
      <c r="Z1585" s="232"/>
      <c r="AA1585" s="232"/>
      <c r="AB1585" s="232"/>
      <c r="AC1585" s="232"/>
      <c r="AD1585" s="232"/>
      <c r="AE1585" s="323">
        <f>'4.  2011-2014 LRAM'!AM421*AE1582</f>
        <v>0</v>
      </c>
      <c r="AF1585" s="323">
        <f>'4.  2011-2014 LRAM'!AN421*AF1582</f>
        <v>0</v>
      </c>
      <c r="AG1585" s="323">
        <f>'4.  2011-2014 LRAM'!AO421*AG1582</f>
        <v>0</v>
      </c>
      <c r="AH1585" s="323">
        <f>'4.  2011-2014 LRAM'!AP421*AH1582</f>
        <v>0</v>
      </c>
      <c r="AI1585" s="323">
        <f>'4.  2011-2014 LRAM'!AQ421*AI1582</f>
        <v>0</v>
      </c>
      <c r="AJ1585" s="323">
        <f>'4.  2011-2014 LRAM'!AR421*AJ1582</f>
        <v>0</v>
      </c>
      <c r="AK1585" s="323">
        <f>'4.  2011-2014 LRAM'!AS421*AK1582</f>
        <v>0</v>
      </c>
      <c r="AL1585" s="323">
        <f>'4.  2011-2014 LRAM'!AT421*AL1582</f>
        <v>0</v>
      </c>
      <c r="AM1585" s="323">
        <f>'4.  2011-2014 LRAM'!AU421*AM1582</f>
        <v>0</v>
      </c>
      <c r="AN1585" s="323">
        <f>'4.  2011-2014 LRAM'!AV421*AN1582</f>
        <v>0</v>
      </c>
      <c r="AO1585" s="323">
        <f>'4.  2011-2014 LRAM'!AW421*AO1582</f>
        <v>0</v>
      </c>
      <c r="AP1585" s="323">
        <f>'4.  2011-2014 LRAM'!AX421*AP1582</f>
        <v>0</v>
      </c>
      <c r="AQ1585" s="323">
        <f>'4.  2011-2014 LRAM'!AY421*AQ1582</f>
        <v>0</v>
      </c>
      <c r="AR1585" s="323">
        <f>'4.  2011-2014 LRAM'!AZ421*AR1582</f>
        <v>0</v>
      </c>
      <c r="AS1585" s="534">
        <f t="shared" si="3633"/>
        <v>0</v>
      </c>
    </row>
    <row r="1586" spans="2:45">
      <c r="B1586" s="275" t="s">
        <v>682</v>
      </c>
      <c r="C1586" s="293"/>
      <c r="D1586" s="235"/>
      <c r="E1586" s="232"/>
      <c r="F1586" s="232"/>
      <c r="G1586" s="232"/>
      <c r="H1586" s="232"/>
      <c r="I1586" s="232"/>
      <c r="J1586" s="232"/>
      <c r="K1586" s="232"/>
      <c r="L1586" s="232"/>
      <c r="M1586" s="232"/>
      <c r="N1586" s="232"/>
      <c r="O1586" s="232"/>
      <c r="P1586" s="232"/>
      <c r="Q1586" s="232"/>
      <c r="R1586" s="243"/>
      <c r="S1586" s="232"/>
      <c r="T1586" s="232"/>
      <c r="U1586" s="232"/>
      <c r="V1586" s="235"/>
      <c r="W1586" s="235"/>
      <c r="X1586" s="235"/>
      <c r="Y1586" s="235"/>
      <c r="Z1586" s="232"/>
      <c r="AA1586" s="232"/>
      <c r="AB1586" s="232"/>
      <c r="AC1586" s="232"/>
      <c r="AD1586" s="232"/>
      <c r="AE1586" s="323">
        <f>'4.  2011-2014 LRAM'!AM558*AE1582</f>
        <v>0</v>
      </c>
      <c r="AF1586" s="323">
        <f>'4.  2011-2014 LRAM'!AN558*AF1582</f>
        <v>0</v>
      </c>
      <c r="AG1586" s="323">
        <f>'4.  2011-2014 LRAM'!AO558*AG1582</f>
        <v>0</v>
      </c>
      <c r="AH1586" s="323">
        <f>'4.  2011-2014 LRAM'!AP558*AH1582</f>
        <v>0</v>
      </c>
      <c r="AI1586" s="323">
        <f>'4.  2011-2014 LRAM'!AQ558*AI1582</f>
        <v>0</v>
      </c>
      <c r="AJ1586" s="323">
        <f>'4.  2011-2014 LRAM'!AR558*AJ1582</f>
        <v>0</v>
      </c>
      <c r="AK1586" s="323">
        <f>'4.  2011-2014 LRAM'!AS558*AK1582</f>
        <v>0</v>
      </c>
      <c r="AL1586" s="323">
        <f>'4.  2011-2014 LRAM'!AT558*AL1582</f>
        <v>0</v>
      </c>
      <c r="AM1586" s="323">
        <f>'4.  2011-2014 LRAM'!AU558*AM1582</f>
        <v>0</v>
      </c>
      <c r="AN1586" s="323">
        <f>'4.  2011-2014 LRAM'!AV558*AN1582</f>
        <v>0</v>
      </c>
      <c r="AO1586" s="323">
        <f>'4.  2011-2014 LRAM'!AW558*AO1582</f>
        <v>0</v>
      </c>
      <c r="AP1586" s="323">
        <f>'4.  2011-2014 LRAM'!AX558*AP1582</f>
        <v>0</v>
      </c>
      <c r="AQ1586" s="323">
        <f>'4.  2011-2014 LRAM'!AY558*AQ1582</f>
        <v>0</v>
      </c>
      <c r="AR1586" s="323">
        <f>'4.  2011-2014 LRAM'!AZ558*AR1582</f>
        <v>0</v>
      </c>
      <c r="AS1586" s="534">
        <f>SUM(AE1586:AR1586)</f>
        <v>0</v>
      </c>
    </row>
    <row r="1587" spans="2:45">
      <c r="B1587" s="275" t="s">
        <v>683</v>
      </c>
      <c r="C1587" s="293"/>
      <c r="D1587" s="235"/>
      <c r="E1587" s="232"/>
      <c r="F1587" s="232"/>
      <c r="G1587" s="232"/>
      <c r="H1587" s="232"/>
      <c r="I1587" s="232"/>
      <c r="J1587" s="232"/>
      <c r="K1587" s="232"/>
      <c r="L1587" s="232"/>
      <c r="M1587" s="232"/>
      <c r="N1587" s="232"/>
      <c r="O1587" s="232"/>
      <c r="P1587" s="232"/>
      <c r="Q1587" s="232"/>
      <c r="R1587" s="243"/>
      <c r="S1587" s="232"/>
      <c r="T1587" s="232"/>
      <c r="U1587" s="232"/>
      <c r="V1587" s="235"/>
      <c r="W1587" s="235"/>
      <c r="X1587" s="235"/>
      <c r="Y1587" s="235"/>
      <c r="Z1587" s="232"/>
      <c r="AA1587" s="232"/>
      <c r="AB1587" s="232"/>
      <c r="AC1587" s="232"/>
      <c r="AD1587" s="232"/>
      <c r="AE1587" s="323">
        <f t="shared" ref="AE1587:AR1587" si="3634">AE215*AE1582</f>
        <v>0</v>
      </c>
      <c r="AF1587" s="323">
        <f t="shared" si="3634"/>
        <v>0</v>
      </c>
      <c r="AG1587" s="323">
        <f t="shared" si="3634"/>
        <v>0</v>
      </c>
      <c r="AH1587" s="323">
        <f t="shared" si="3634"/>
        <v>0</v>
      </c>
      <c r="AI1587" s="323">
        <f t="shared" si="3634"/>
        <v>0</v>
      </c>
      <c r="AJ1587" s="323">
        <f t="shared" si="3634"/>
        <v>0</v>
      </c>
      <c r="AK1587" s="323">
        <f t="shared" si="3634"/>
        <v>0</v>
      </c>
      <c r="AL1587" s="323">
        <f t="shared" si="3634"/>
        <v>0</v>
      </c>
      <c r="AM1587" s="323">
        <f t="shared" si="3634"/>
        <v>0</v>
      </c>
      <c r="AN1587" s="323">
        <f t="shared" si="3634"/>
        <v>0</v>
      </c>
      <c r="AO1587" s="323">
        <f t="shared" si="3634"/>
        <v>0</v>
      </c>
      <c r="AP1587" s="323">
        <f t="shared" si="3634"/>
        <v>0</v>
      </c>
      <c r="AQ1587" s="323">
        <f t="shared" si="3634"/>
        <v>0</v>
      </c>
      <c r="AR1587" s="323">
        <f t="shared" si="3634"/>
        <v>0</v>
      </c>
      <c r="AS1587" s="534">
        <f t="shared" si="3633"/>
        <v>0</v>
      </c>
    </row>
    <row r="1588" spans="2:45">
      <c r="B1588" s="275" t="s">
        <v>684</v>
      </c>
      <c r="C1588" s="293"/>
      <c r="D1588" s="235"/>
      <c r="E1588" s="232"/>
      <c r="F1588" s="232"/>
      <c r="G1588" s="232"/>
      <c r="H1588" s="232"/>
      <c r="I1588" s="232"/>
      <c r="J1588" s="232"/>
      <c r="K1588" s="232"/>
      <c r="L1588" s="232"/>
      <c r="M1588" s="232"/>
      <c r="N1588" s="232"/>
      <c r="O1588" s="232"/>
      <c r="P1588" s="232"/>
      <c r="Q1588" s="232"/>
      <c r="R1588" s="243"/>
      <c r="S1588" s="232"/>
      <c r="T1588" s="232"/>
      <c r="U1588" s="232"/>
      <c r="V1588" s="235"/>
      <c r="W1588" s="235"/>
      <c r="X1588" s="235"/>
      <c r="Y1588" s="235"/>
      <c r="Z1588" s="232"/>
      <c r="AA1588" s="232"/>
      <c r="AB1588" s="232"/>
      <c r="AC1588" s="232"/>
      <c r="AD1588" s="232"/>
      <c r="AE1588" s="323">
        <f t="shared" ref="AE1588:AR1588" si="3635">AE405*AE1582</f>
        <v>0</v>
      </c>
      <c r="AF1588" s="323">
        <f t="shared" si="3635"/>
        <v>0</v>
      </c>
      <c r="AG1588" s="323">
        <f t="shared" si="3635"/>
        <v>0</v>
      </c>
      <c r="AH1588" s="323">
        <f t="shared" si="3635"/>
        <v>0</v>
      </c>
      <c r="AI1588" s="323">
        <f t="shared" si="3635"/>
        <v>0</v>
      </c>
      <c r="AJ1588" s="323">
        <f t="shared" si="3635"/>
        <v>0</v>
      </c>
      <c r="AK1588" s="323">
        <f t="shared" si="3635"/>
        <v>0</v>
      </c>
      <c r="AL1588" s="323">
        <f t="shared" si="3635"/>
        <v>0</v>
      </c>
      <c r="AM1588" s="323">
        <f t="shared" si="3635"/>
        <v>0</v>
      </c>
      <c r="AN1588" s="323">
        <f t="shared" si="3635"/>
        <v>0</v>
      </c>
      <c r="AO1588" s="323">
        <f t="shared" si="3635"/>
        <v>0</v>
      </c>
      <c r="AP1588" s="323">
        <f t="shared" si="3635"/>
        <v>0</v>
      </c>
      <c r="AQ1588" s="323">
        <f t="shared" si="3635"/>
        <v>0</v>
      </c>
      <c r="AR1588" s="323">
        <f t="shared" si="3635"/>
        <v>0</v>
      </c>
      <c r="AS1588" s="534">
        <f t="shared" si="3633"/>
        <v>0</v>
      </c>
    </row>
    <row r="1589" spans="2:45">
      <c r="B1589" s="275" t="s">
        <v>685</v>
      </c>
      <c r="C1589" s="293"/>
      <c r="D1589" s="235"/>
      <c r="E1589" s="232"/>
      <c r="F1589" s="232"/>
      <c r="G1589" s="232"/>
      <c r="H1589" s="232"/>
      <c r="I1589" s="232"/>
      <c r="J1589" s="232"/>
      <c r="K1589" s="232"/>
      <c r="L1589" s="232"/>
      <c r="M1589" s="232"/>
      <c r="N1589" s="232"/>
      <c r="O1589" s="232"/>
      <c r="P1589" s="232"/>
      <c r="Q1589" s="232"/>
      <c r="R1589" s="243"/>
      <c r="S1589" s="232"/>
      <c r="T1589" s="232"/>
      <c r="U1589" s="232"/>
      <c r="V1589" s="235"/>
      <c r="W1589" s="235"/>
      <c r="X1589" s="235"/>
      <c r="Y1589" s="235"/>
      <c r="Z1589" s="232"/>
      <c r="AA1589" s="232"/>
      <c r="AB1589" s="232"/>
      <c r="AC1589" s="232"/>
      <c r="AD1589" s="232"/>
      <c r="AE1589" s="323">
        <f t="shared" ref="AE1589:AR1589" si="3636">AE596*AE1582</f>
        <v>0</v>
      </c>
      <c r="AF1589" s="323">
        <f t="shared" si="3636"/>
        <v>0</v>
      </c>
      <c r="AG1589" s="323">
        <f t="shared" si="3636"/>
        <v>0</v>
      </c>
      <c r="AH1589" s="323">
        <f t="shared" si="3636"/>
        <v>0</v>
      </c>
      <c r="AI1589" s="323">
        <f t="shared" si="3636"/>
        <v>0</v>
      </c>
      <c r="AJ1589" s="323">
        <f t="shared" si="3636"/>
        <v>0</v>
      </c>
      <c r="AK1589" s="323">
        <f t="shared" si="3636"/>
        <v>0</v>
      </c>
      <c r="AL1589" s="323">
        <f t="shared" si="3636"/>
        <v>0</v>
      </c>
      <c r="AM1589" s="323">
        <f t="shared" si="3636"/>
        <v>0</v>
      </c>
      <c r="AN1589" s="323">
        <f t="shared" si="3636"/>
        <v>0</v>
      </c>
      <c r="AO1589" s="323">
        <f t="shared" si="3636"/>
        <v>0</v>
      </c>
      <c r="AP1589" s="323">
        <f t="shared" si="3636"/>
        <v>0</v>
      </c>
      <c r="AQ1589" s="323">
        <f t="shared" si="3636"/>
        <v>0</v>
      </c>
      <c r="AR1589" s="323">
        <f t="shared" si="3636"/>
        <v>0</v>
      </c>
      <c r="AS1589" s="534">
        <f t="shared" si="3633"/>
        <v>0</v>
      </c>
    </row>
    <row r="1590" spans="2:45">
      <c r="B1590" s="275" t="s">
        <v>686</v>
      </c>
      <c r="C1590" s="293"/>
      <c r="D1590" s="235"/>
      <c r="E1590" s="232"/>
      <c r="F1590" s="232"/>
      <c r="G1590" s="232"/>
      <c r="H1590" s="232"/>
      <c r="I1590" s="232"/>
      <c r="J1590" s="232"/>
      <c r="K1590" s="232"/>
      <c r="L1590" s="232"/>
      <c r="M1590" s="232"/>
      <c r="N1590" s="232"/>
      <c r="O1590" s="232"/>
      <c r="P1590" s="232"/>
      <c r="Q1590" s="232"/>
      <c r="R1590" s="243"/>
      <c r="S1590" s="232"/>
      <c r="T1590" s="232"/>
      <c r="U1590" s="232"/>
      <c r="V1590" s="235"/>
      <c r="W1590" s="235"/>
      <c r="X1590" s="235"/>
      <c r="Y1590" s="235"/>
      <c r="Z1590" s="232"/>
      <c r="AA1590" s="232"/>
      <c r="AB1590" s="232"/>
      <c r="AC1590" s="232"/>
      <c r="AD1590" s="232"/>
      <c r="AE1590" s="323">
        <f t="shared" ref="AE1590:AR1590" si="3637">AE786*AE1582</f>
        <v>0</v>
      </c>
      <c r="AF1590" s="323">
        <f t="shared" si="3637"/>
        <v>0</v>
      </c>
      <c r="AG1590" s="323">
        <f t="shared" si="3637"/>
        <v>0</v>
      </c>
      <c r="AH1590" s="323">
        <f t="shared" si="3637"/>
        <v>0</v>
      </c>
      <c r="AI1590" s="323">
        <f t="shared" si="3637"/>
        <v>0</v>
      </c>
      <c r="AJ1590" s="323">
        <f t="shared" si="3637"/>
        <v>0</v>
      </c>
      <c r="AK1590" s="323">
        <f t="shared" si="3637"/>
        <v>0</v>
      </c>
      <c r="AL1590" s="323">
        <f t="shared" si="3637"/>
        <v>0</v>
      </c>
      <c r="AM1590" s="323">
        <f t="shared" si="3637"/>
        <v>0</v>
      </c>
      <c r="AN1590" s="323">
        <f t="shared" si="3637"/>
        <v>0</v>
      </c>
      <c r="AO1590" s="323">
        <f t="shared" si="3637"/>
        <v>0</v>
      </c>
      <c r="AP1590" s="323">
        <f t="shared" si="3637"/>
        <v>0</v>
      </c>
      <c r="AQ1590" s="323">
        <f t="shared" si="3637"/>
        <v>0</v>
      </c>
      <c r="AR1590" s="323">
        <f t="shared" si="3637"/>
        <v>0</v>
      </c>
      <c r="AS1590" s="534">
        <f t="shared" si="3633"/>
        <v>0</v>
      </c>
    </row>
    <row r="1591" spans="2:45">
      <c r="B1591" s="275" t="s">
        <v>687</v>
      </c>
      <c r="C1591" s="293"/>
      <c r="D1591" s="235"/>
      <c r="E1591" s="232"/>
      <c r="F1591" s="232"/>
      <c r="G1591" s="232"/>
      <c r="H1591" s="232"/>
      <c r="I1591" s="232"/>
      <c r="J1591" s="232"/>
      <c r="K1591" s="232"/>
      <c r="L1591" s="232"/>
      <c r="M1591" s="232"/>
      <c r="N1591" s="232"/>
      <c r="O1591" s="232"/>
      <c r="P1591" s="232"/>
      <c r="Q1591" s="232"/>
      <c r="R1591" s="243"/>
      <c r="S1591" s="232"/>
      <c r="T1591" s="232"/>
      <c r="U1591" s="232"/>
      <c r="V1591" s="235"/>
      <c r="W1591" s="235"/>
      <c r="X1591" s="235"/>
      <c r="Y1591" s="235"/>
      <c r="Z1591" s="232"/>
      <c r="AA1591" s="232"/>
      <c r="AB1591" s="232"/>
      <c r="AC1591" s="232"/>
      <c r="AD1591" s="232"/>
      <c r="AE1591" s="323">
        <f t="shared" ref="AE1591:AR1591" si="3638">AE981*AE1582</f>
        <v>0</v>
      </c>
      <c r="AF1591" s="323">
        <f t="shared" si="3638"/>
        <v>0</v>
      </c>
      <c r="AG1591" s="323">
        <f t="shared" si="3638"/>
        <v>0</v>
      </c>
      <c r="AH1591" s="323">
        <f t="shared" si="3638"/>
        <v>0</v>
      </c>
      <c r="AI1591" s="323">
        <f t="shared" si="3638"/>
        <v>0</v>
      </c>
      <c r="AJ1591" s="323">
        <f t="shared" si="3638"/>
        <v>0</v>
      </c>
      <c r="AK1591" s="323">
        <f t="shared" si="3638"/>
        <v>0</v>
      </c>
      <c r="AL1591" s="323">
        <f t="shared" si="3638"/>
        <v>0</v>
      </c>
      <c r="AM1591" s="323">
        <f t="shared" si="3638"/>
        <v>0</v>
      </c>
      <c r="AN1591" s="323">
        <f t="shared" si="3638"/>
        <v>0</v>
      </c>
      <c r="AO1591" s="323">
        <f t="shared" si="3638"/>
        <v>0</v>
      </c>
      <c r="AP1591" s="323">
        <f t="shared" si="3638"/>
        <v>0</v>
      </c>
      <c r="AQ1591" s="323">
        <f t="shared" si="3638"/>
        <v>0</v>
      </c>
      <c r="AR1591" s="323">
        <f t="shared" si="3638"/>
        <v>0</v>
      </c>
      <c r="AS1591" s="534">
        <f t="shared" si="3633"/>
        <v>0</v>
      </c>
    </row>
    <row r="1592" spans="2:45">
      <c r="B1592" s="275" t="s">
        <v>688</v>
      </c>
      <c r="C1592" s="293"/>
      <c r="D1592" s="235"/>
      <c r="E1592" s="232"/>
      <c r="F1592" s="232"/>
      <c r="G1592" s="232"/>
      <c r="H1592" s="232"/>
      <c r="I1592" s="232"/>
      <c r="J1592" s="232"/>
      <c r="K1592" s="232"/>
      <c r="L1592" s="232"/>
      <c r="M1592" s="232"/>
      <c r="N1592" s="232"/>
      <c r="O1592" s="232"/>
      <c r="P1592" s="232"/>
      <c r="Q1592" s="232"/>
      <c r="R1592" s="243"/>
      <c r="S1592" s="232"/>
      <c r="T1592" s="232"/>
      <c r="U1592" s="232"/>
      <c r="V1592" s="235"/>
      <c r="W1592" s="235"/>
      <c r="X1592" s="235"/>
      <c r="Y1592" s="235"/>
      <c r="Z1592" s="232"/>
      <c r="AA1592" s="232"/>
      <c r="AB1592" s="232"/>
      <c r="AC1592" s="232"/>
      <c r="AD1592" s="232"/>
      <c r="AE1592" s="323">
        <f t="shared" ref="AE1592:AR1592" si="3639">AE1176*AE1582</f>
        <v>0</v>
      </c>
      <c r="AF1592" s="323">
        <f t="shared" si="3639"/>
        <v>0</v>
      </c>
      <c r="AG1592" s="323">
        <f t="shared" si="3639"/>
        <v>0</v>
      </c>
      <c r="AH1592" s="323">
        <f t="shared" si="3639"/>
        <v>0</v>
      </c>
      <c r="AI1592" s="323">
        <f t="shared" si="3639"/>
        <v>0</v>
      </c>
      <c r="AJ1592" s="323">
        <f t="shared" si="3639"/>
        <v>0</v>
      </c>
      <c r="AK1592" s="323">
        <f t="shared" si="3639"/>
        <v>0</v>
      </c>
      <c r="AL1592" s="323">
        <f t="shared" si="3639"/>
        <v>0</v>
      </c>
      <c r="AM1592" s="323">
        <f t="shared" si="3639"/>
        <v>0</v>
      </c>
      <c r="AN1592" s="323">
        <f t="shared" si="3639"/>
        <v>0</v>
      </c>
      <c r="AO1592" s="323">
        <f t="shared" si="3639"/>
        <v>0</v>
      </c>
      <c r="AP1592" s="323">
        <f t="shared" si="3639"/>
        <v>0</v>
      </c>
      <c r="AQ1592" s="323">
        <f t="shared" si="3639"/>
        <v>0</v>
      </c>
      <c r="AR1592" s="323">
        <f t="shared" si="3639"/>
        <v>0</v>
      </c>
      <c r="AS1592" s="534">
        <f>SUM(AE1592:AR1592)</f>
        <v>0</v>
      </c>
    </row>
    <row r="1593" spans="2:45">
      <c r="B1593" s="275" t="s">
        <v>689</v>
      </c>
      <c r="C1593" s="293"/>
      <c r="D1593" s="235"/>
      <c r="E1593" s="232"/>
      <c r="F1593" s="232"/>
      <c r="G1593" s="232"/>
      <c r="H1593" s="232"/>
      <c r="I1593" s="232"/>
      <c r="J1593" s="232"/>
      <c r="K1593" s="232"/>
      <c r="L1593" s="232"/>
      <c r="M1593" s="232"/>
      <c r="N1593" s="232"/>
      <c r="O1593" s="232"/>
      <c r="P1593" s="232"/>
      <c r="Q1593" s="232"/>
      <c r="R1593" s="243"/>
      <c r="S1593" s="232"/>
      <c r="T1593" s="232"/>
      <c r="U1593" s="232"/>
      <c r="V1593" s="235"/>
      <c r="W1593" s="235"/>
      <c r="X1593" s="235"/>
      <c r="Y1593" s="235"/>
      <c r="Z1593" s="232"/>
      <c r="AA1593" s="232"/>
      <c r="AB1593" s="232"/>
      <c r="AC1593" s="232"/>
      <c r="AD1593" s="232"/>
      <c r="AE1593" s="323">
        <f t="shared" ref="AE1593:AR1593" si="3640">AE1371*AE1582</f>
        <v>0</v>
      </c>
      <c r="AF1593" s="323">
        <f t="shared" si="3640"/>
        <v>0</v>
      </c>
      <c r="AG1593" s="323">
        <f t="shared" si="3640"/>
        <v>0</v>
      </c>
      <c r="AH1593" s="323">
        <f t="shared" si="3640"/>
        <v>0</v>
      </c>
      <c r="AI1593" s="323">
        <f t="shared" si="3640"/>
        <v>0</v>
      </c>
      <c r="AJ1593" s="323">
        <f t="shared" si="3640"/>
        <v>0</v>
      </c>
      <c r="AK1593" s="323">
        <f t="shared" si="3640"/>
        <v>0</v>
      </c>
      <c r="AL1593" s="323">
        <f t="shared" si="3640"/>
        <v>0</v>
      </c>
      <c r="AM1593" s="323">
        <f t="shared" si="3640"/>
        <v>0</v>
      </c>
      <c r="AN1593" s="323">
        <f t="shared" si="3640"/>
        <v>0</v>
      </c>
      <c r="AO1593" s="323">
        <f t="shared" si="3640"/>
        <v>0</v>
      </c>
      <c r="AP1593" s="323">
        <f t="shared" si="3640"/>
        <v>0</v>
      </c>
      <c r="AQ1593" s="323">
        <f t="shared" si="3640"/>
        <v>0</v>
      </c>
      <c r="AR1593" s="323">
        <f t="shared" si="3640"/>
        <v>0</v>
      </c>
      <c r="AS1593" s="534">
        <f>SUM(AE1593:AR1593)</f>
        <v>0</v>
      </c>
    </row>
    <row r="1594" spans="2:45">
      <c r="B1594" s="275" t="s">
        <v>690</v>
      </c>
      <c r="C1594" s="293"/>
      <c r="D1594" s="235"/>
      <c r="E1594" s="232"/>
      <c r="F1594" s="232"/>
      <c r="G1594" s="232"/>
      <c r="H1594" s="232"/>
      <c r="I1594" s="232"/>
      <c r="J1594" s="232"/>
      <c r="K1594" s="232"/>
      <c r="L1594" s="232"/>
      <c r="M1594" s="232"/>
      <c r="N1594" s="232"/>
      <c r="O1594" s="232"/>
      <c r="P1594" s="232"/>
      <c r="Q1594" s="232"/>
      <c r="R1594" s="243"/>
      <c r="S1594" s="232"/>
      <c r="T1594" s="232"/>
      <c r="U1594" s="232"/>
      <c r="V1594" s="235"/>
      <c r="W1594" s="235"/>
      <c r="X1594" s="235"/>
      <c r="Y1594" s="235"/>
      <c r="Z1594" s="232"/>
      <c r="AA1594" s="232"/>
      <c r="AB1594" s="232"/>
      <c r="AC1594" s="232"/>
      <c r="AD1594" s="232"/>
      <c r="AE1594" s="323">
        <f t="shared" ref="AE1594:AR1594" si="3641">AE1565*AE1582</f>
        <v>0</v>
      </c>
      <c r="AF1594" s="323">
        <f t="shared" si="3641"/>
        <v>0</v>
      </c>
      <c r="AG1594" s="323">
        <f t="shared" si="3641"/>
        <v>0</v>
      </c>
      <c r="AH1594" s="323">
        <f t="shared" si="3641"/>
        <v>0</v>
      </c>
      <c r="AI1594" s="323">
        <f t="shared" si="3641"/>
        <v>0</v>
      </c>
      <c r="AJ1594" s="323">
        <f t="shared" si="3641"/>
        <v>0</v>
      </c>
      <c r="AK1594" s="323">
        <f t="shared" si="3641"/>
        <v>0</v>
      </c>
      <c r="AL1594" s="323">
        <f t="shared" si="3641"/>
        <v>0</v>
      </c>
      <c r="AM1594" s="323">
        <f t="shared" si="3641"/>
        <v>0</v>
      </c>
      <c r="AN1594" s="323">
        <f t="shared" si="3641"/>
        <v>0</v>
      </c>
      <c r="AO1594" s="323">
        <f t="shared" si="3641"/>
        <v>0</v>
      </c>
      <c r="AP1594" s="323">
        <f t="shared" si="3641"/>
        <v>0</v>
      </c>
      <c r="AQ1594" s="323">
        <f t="shared" si="3641"/>
        <v>0</v>
      </c>
      <c r="AR1594" s="323">
        <f t="shared" si="3641"/>
        <v>0</v>
      </c>
      <c r="AS1594" s="534">
        <f t="shared" si="3633"/>
        <v>0</v>
      </c>
    </row>
    <row r="1595" spans="2:45" ht="15.75">
      <c r="B1595" s="297" t="s">
        <v>813</v>
      </c>
      <c r="C1595" s="293"/>
      <c r="D1595" s="255"/>
      <c r="E1595" s="285"/>
      <c r="F1595" s="285"/>
      <c r="G1595" s="285"/>
      <c r="H1595" s="285"/>
      <c r="I1595" s="285"/>
      <c r="J1595" s="285"/>
      <c r="K1595" s="285"/>
      <c r="L1595" s="285"/>
      <c r="M1595" s="285"/>
      <c r="N1595" s="285"/>
      <c r="O1595" s="285"/>
      <c r="P1595" s="285"/>
      <c r="Q1595" s="285"/>
      <c r="R1595" s="252"/>
      <c r="S1595" s="285"/>
      <c r="T1595" s="285"/>
      <c r="U1595" s="285"/>
      <c r="V1595" s="255"/>
      <c r="W1595" s="255"/>
      <c r="X1595" s="255"/>
      <c r="Y1595" s="255"/>
      <c r="Z1595" s="285"/>
      <c r="AA1595" s="285"/>
      <c r="AB1595" s="285"/>
      <c r="AC1595" s="285"/>
      <c r="AD1595" s="285"/>
      <c r="AE1595" s="294">
        <f>SUM(AE1583:AE1594)</f>
        <v>0</v>
      </c>
      <c r="AF1595" s="294">
        <f t="shared" ref="AF1595:AR1595" si="3642">SUM(AF1583:AF1594)</f>
        <v>0</v>
      </c>
      <c r="AG1595" s="294">
        <f t="shared" si="3642"/>
        <v>0</v>
      </c>
      <c r="AH1595" s="294">
        <f t="shared" si="3642"/>
        <v>0</v>
      </c>
      <c r="AI1595" s="294">
        <f t="shared" si="3642"/>
        <v>0</v>
      </c>
      <c r="AJ1595" s="294">
        <f t="shared" si="3642"/>
        <v>0</v>
      </c>
      <c r="AK1595" s="294">
        <f t="shared" si="3642"/>
        <v>0</v>
      </c>
      <c r="AL1595" s="294">
        <f t="shared" si="3642"/>
        <v>0</v>
      </c>
      <c r="AM1595" s="294">
        <f t="shared" si="3642"/>
        <v>0</v>
      </c>
      <c r="AN1595" s="294">
        <f t="shared" si="3642"/>
        <v>0</v>
      </c>
      <c r="AO1595" s="294">
        <f t="shared" si="3642"/>
        <v>0</v>
      </c>
      <c r="AP1595" s="294">
        <f t="shared" si="3642"/>
        <v>0</v>
      </c>
      <c r="AQ1595" s="294">
        <f t="shared" si="3642"/>
        <v>0</v>
      </c>
      <c r="AR1595" s="294">
        <f t="shared" si="3642"/>
        <v>0</v>
      </c>
      <c r="AS1595" s="684">
        <f>SUM(AS1583:AS1594)</f>
        <v>0</v>
      </c>
    </row>
    <row r="1596" spans="2:45" ht="15.75">
      <c r="B1596" s="297" t="s">
        <v>814</v>
      </c>
      <c r="C1596" s="293"/>
      <c r="D1596" s="298"/>
      <c r="E1596" s="285"/>
      <c r="F1596" s="285"/>
      <c r="G1596" s="285"/>
      <c r="H1596" s="285"/>
      <c r="I1596" s="285"/>
      <c r="J1596" s="285"/>
      <c r="K1596" s="285"/>
      <c r="L1596" s="285"/>
      <c r="M1596" s="285"/>
      <c r="N1596" s="285"/>
      <c r="O1596" s="285"/>
      <c r="P1596" s="285"/>
      <c r="Q1596" s="285"/>
      <c r="R1596" s="252"/>
      <c r="S1596" s="285"/>
      <c r="T1596" s="285"/>
      <c r="U1596" s="285"/>
      <c r="V1596" s="255"/>
      <c r="W1596" s="255"/>
      <c r="X1596" s="255"/>
      <c r="Y1596" s="255"/>
      <c r="Z1596" s="285"/>
      <c r="AA1596" s="285"/>
      <c r="AB1596" s="285"/>
      <c r="AC1596" s="285"/>
      <c r="AD1596" s="285"/>
      <c r="AE1596" s="295">
        <f>AE1580*AE1582</f>
        <v>0</v>
      </c>
      <c r="AF1596" s="295">
        <f t="shared" ref="AF1596:AR1596" si="3643">AF1580*AF1582</f>
        <v>0</v>
      </c>
      <c r="AG1596" s="295">
        <f t="shared" si="3643"/>
        <v>0</v>
      </c>
      <c r="AH1596" s="295">
        <f t="shared" si="3643"/>
        <v>0</v>
      </c>
      <c r="AI1596" s="295">
        <f t="shared" si="3643"/>
        <v>0</v>
      </c>
      <c r="AJ1596" s="295">
        <f t="shared" si="3643"/>
        <v>0</v>
      </c>
      <c r="AK1596" s="295">
        <f t="shared" si="3643"/>
        <v>0</v>
      </c>
      <c r="AL1596" s="295">
        <f t="shared" si="3643"/>
        <v>0</v>
      </c>
      <c r="AM1596" s="295">
        <f t="shared" si="3643"/>
        <v>0</v>
      </c>
      <c r="AN1596" s="295">
        <f t="shared" si="3643"/>
        <v>0</v>
      </c>
      <c r="AO1596" s="295">
        <f t="shared" si="3643"/>
        <v>0</v>
      </c>
      <c r="AP1596" s="295">
        <f t="shared" si="3643"/>
        <v>0</v>
      </c>
      <c r="AQ1596" s="295">
        <f t="shared" si="3643"/>
        <v>0</v>
      </c>
      <c r="AR1596" s="295">
        <f t="shared" si="3643"/>
        <v>0</v>
      </c>
      <c r="AS1596" s="685">
        <f>SUM(AE1596:AR1596)</f>
        <v>0</v>
      </c>
    </row>
    <row r="1597" spans="2:45" ht="15.75">
      <c r="B1597" s="297" t="s">
        <v>812</v>
      </c>
      <c r="C1597" s="293"/>
      <c r="D1597" s="298"/>
      <c r="E1597" s="285"/>
      <c r="F1597" s="285"/>
      <c r="G1597" s="285"/>
      <c r="H1597" s="285"/>
      <c r="I1597" s="285"/>
      <c r="J1597" s="285"/>
      <c r="K1597" s="285"/>
      <c r="L1597" s="285"/>
      <c r="M1597" s="285"/>
      <c r="N1597" s="285"/>
      <c r="O1597" s="285"/>
      <c r="P1597" s="285"/>
      <c r="Q1597" s="285"/>
      <c r="R1597" s="252"/>
      <c r="S1597" s="285"/>
      <c r="T1597" s="285"/>
      <c r="U1597" s="285"/>
      <c r="V1597" s="298"/>
      <c r="W1597" s="298"/>
      <c r="X1597" s="298"/>
      <c r="Y1597" s="298"/>
      <c r="Z1597" s="285"/>
      <c r="AA1597" s="285"/>
      <c r="AB1597" s="285"/>
      <c r="AC1597" s="285"/>
      <c r="AD1597" s="285"/>
      <c r="AE1597" s="299"/>
      <c r="AF1597" s="299"/>
      <c r="AG1597" s="299"/>
      <c r="AH1597" s="299"/>
      <c r="AI1597" s="299"/>
      <c r="AJ1597" s="299"/>
      <c r="AK1597" s="299"/>
      <c r="AL1597" s="299"/>
      <c r="AM1597" s="299"/>
      <c r="AN1597" s="299"/>
      <c r="AO1597" s="299"/>
      <c r="AP1597" s="299"/>
      <c r="AQ1597" s="299"/>
      <c r="AR1597" s="299"/>
      <c r="AS1597" s="351">
        <f>AS1595-AS1596</f>
        <v>0</v>
      </c>
    </row>
    <row r="1598" spans="2:45">
      <c r="B1598" s="326"/>
      <c r="C1598" s="388"/>
      <c r="D1598" s="388"/>
      <c r="E1598" s="389"/>
      <c r="F1598" s="389"/>
      <c r="G1598" s="389"/>
      <c r="H1598" s="389"/>
      <c r="I1598" s="389"/>
      <c r="J1598" s="389"/>
      <c r="K1598" s="389"/>
      <c r="L1598" s="389"/>
      <c r="M1598" s="389"/>
      <c r="N1598" s="389"/>
      <c r="O1598" s="389"/>
      <c r="P1598" s="389"/>
      <c r="Q1598" s="389"/>
      <c r="R1598" s="390"/>
      <c r="S1598" s="389"/>
      <c r="T1598" s="389"/>
      <c r="U1598" s="389"/>
      <c r="V1598" s="388"/>
      <c r="W1598" s="391"/>
      <c r="X1598" s="388"/>
      <c r="Y1598" s="388"/>
      <c r="Z1598" s="389"/>
      <c r="AA1598" s="389"/>
      <c r="AB1598" s="389"/>
      <c r="AC1598" s="389"/>
      <c r="AD1598" s="389"/>
      <c r="AE1598" s="670"/>
      <c r="AF1598" s="670"/>
      <c r="AG1598" s="670"/>
      <c r="AH1598" s="670"/>
      <c r="AI1598" s="670"/>
      <c r="AJ1598" s="670"/>
      <c r="AK1598" s="670"/>
      <c r="AL1598" s="670"/>
      <c r="AM1598" s="670"/>
      <c r="AN1598" s="670"/>
      <c r="AO1598" s="670"/>
      <c r="AP1598" s="670"/>
      <c r="AQ1598" s="670"/>
      <c r="AR1598" s="670"/>
      <c r="AS1598" s="331"/>
    </row>
    <row r="1599" spans="2:45" ht="19.5" customHeight="1">
      <c r="B1599" s="314" t="s">
        <v>539</v>
      </c>
      <c r="C1599" s="332"/>
      <c r="D1599" s="333"/>
      <c r="E1599" s="333"/>
      <c r="F1599" s="333"/>
      <c r="G1599" s="333"/>
      <c r="H1599" s="333"/>
      <c r="I1599" s="333"/>
      <c r="J1599" s="333"/>
      <c r="K1599" s="333"/>
      <c r="L1599" s="333"/>
      <c r="M1599" s="333"/>
      <c r="N1599" s="333"/>
      <c r="O1599" s="333"/>
      <c r="P1599" s="333"/>
      <c r="Q1599" s="333"/>
      <c r="R1599" s="333"/>
      <c r="S1599" s="333"/>
      <c r="T1599" s="333"/>
      <c r="U1599" s="333"/>
      <c r="V1599" s="317"/>
      <c r="W1599" s="318"/>
      <c r="X1599" s="333"/>
      <c r="Y1599" s="333"/>
      <c r="Z1599" s="333"/>
      <c r="AA1599" s="333"/>
      <c r="AB1599" s="333"/>
      <c r="AC1599" s="333"/>
      <c r="AD1599" s="333"/>
      <c r="AE1599" s="334"/>
      <c r="AF1599" s="334"/>
      <c r="AG1599" s="334"/>
      <c r="AH1599" s="334"/>
      <c r="AI1599" s="334"/>
      <c r="AJ1599" s="334"/>
      <c r="AK1599" s="334"/>
      <c r="AL1599" s="334"/>
      <c r="AM1599" s="334"/>
      <c r="AN1599" s="334"/>
      <c r="AO1599" s="334"/>
      <c r="AP1599" s="334"/>
      <c r="AQ1599" s="334"/>
      <c r="AR1599" s="334"/>
      <c r="AS1599" s="334"/>
    </row>
    <row r="1600" spans="2:45" ht="19.5" customHeight="1">
      <c r="B1600" s="662"/>
      <c r="C1600" s="663"/>
      <c r="D1600" s="644"/>
      <c r="E1600" s="644"/>
      <c r="F1600" s="644"/>
      <c r="G1600" s="644"/>
      <c r="H1600" s="644"/>
      <c r="I1600" s="644"/>
      <c r="J1600" s="644"/>
      <c r="K1600" s="644"/>
      <c r="L1600" s="644"/>
      <c r="M1600" s="644"/>
      <c r="N1600" s="644"/>
      <c r="O1600" s="644"/>
      <c r="P1600" s="644"/>
      <c r="Q1600" s="644"/>
      <c r="R1600" s="644"/>
      <c r="S1600" s="644"/>
      <c r="T1600" s="644"/>
      <c r="U1600" s="644"/>
      <c r="V1600" s="256"/>
      <c r="W1600" s="664"/>
      <c r="X1600" s="644"/>
      <c r="Y1600" s="644"/>
      <c r="Z1600" s="644"/>
      <c r="AA1600" s="644"/>
      <c r="AB1600" s="644"/>
      <c r="AC1600" s="644"/>
      <c r="AD1600" s="644"/>
      <c r="AE1600" s="211"/>
      <c r="AF1600" s="211"/>
      <c r="AG1600" s="211"/>
      <c r="AH1600" s="211"/>
      <c r="AI1600" s="211"/>
      <c r="AJ1600" s="211"/>
      <c r="AK1600" s="211"/>
      <c r="AL1600" s="211"/>
      <c r="AM1600" s="211"/>
      <c r="AN1600" s="211"/>
      <c r="AO1600" s="211"/>
      <c r="AP1600" s="211"/>
      <c r="AQ1600" s="211"/>
      <c r="AR1600" s="211"/>
      <c r="AS1600" s="211"/>
    </row>
    <row r="1601" spans="2:45" ht="15.75">
      <c r="B1601" s="233" t="s">
        <v>733</v>
      </c>
      <c r="C1601" s="234"/>
      <c r="D1601" s="502" t="s">
        <v>484</v>
      </c>
      <c r="E1601" s="209"/>
      <c r="F1601" s="502"/>
      <c r="G1601" s="209"/>
      <c r="H1601" s="209"/>
      <c r="I1601" s="209"/>
      <c r="J1601" s="209"/>
      <c r="K1601" s="209"/>
      <c r="L1601" s="209"/>
      <c r="M1601" s="209"/>
      <c r="N1601" s="209"/>
      <c r="O1601" s="209"/>
      <c r="P1601" s="209"/>
      <c r="Q1601" s="209"/>
      <c r="R1601" s="234"/>
      <c r="S1601" s="209"/>
      <c r="T1601" s="209"/>
      <c r="U1601" s="209"/>
      <c r="V1601" s="209"/>
      <c r="W1601" s="209"/>
      <c r="X1601" s="209"/>
      <c r="Y1601" s="209"/>
      <c r="Z1601" s="209"/>
      <c r="AA1601" s="209"/>
      <c r="AB1601" s="209"/>
      <c r="AC1601" s="209"/>
      <c r="AD1601" s="209"/>
      <c r="AE1601" s="223"/>
      <c r="AF1601" s="221"/>
      <c r="AG1601" s="221"/>
      <c r="AH1601" s="221"/>
      <c r="AI1601" s="221"/>
      <c r="AJ1601" s="221"/>
      <c r="AK1601" s="221"/>
      <c r="AL1601" s="221"/>
      <c r="AM1601" s="221"/>
      <c r="AN1601" s="221"/>
      <c r="AO1601" s="221"/>
      <c r="AP1601" s="221"/>
      <c r="AQ1601" s="221"/>
      <c r="AR1601" s="221"/>
    </row>
    <row r="1602" spans="2:45" ht="39.75" customHeight="1">
      <c r="B1602" s="832" t="s">
        <v>192</v>
      </c>
      <c r="C1602" s="834" t="s">
        <v>30</v>
      </c>
      <c r="D1602" s="236" t="s">
        <v>976</v>
      </c>
      <c r="E1602" s="843" t="s">
        <v>977</v>
      </c>
      <c r="F1602" s="844"/>
      <c r="G1602" s="844"/>
      <c r="H1602" s="844"/>
      <c r="I1602" s="844"/>
      <c r="J1602" s="844"/>
      <c r="K1602" s="844"/>
      <c r="L1602" s="844"/>
      <c r="M1602" s="844"/>
      <c r="N1602" s="844"/>
      <c r="O1602" s="844"/>
      <c r="P1602" s="845"/>
      <c r="Q1602" s="841" t="s">
        <v>194</v>
      </c>
      <c r="R1602" s="236" t="s">
        <v>390</v>
      </c>
      <c r="S1602" s="838" t="s">
        <v>193</v>
      </c>
      <c r="T1602" s="839"/>
      <c r="U1602" s="839"/>
      <c r="V1602" s="839"/>
      <c r="W1602" s="839"/>
      <c r="X1602" s="839"/>
      <c r="Y1602" s="839"/>
      <c r="Z1602" s="839"/>
      <c r="AA1602" s="839"/>
      <c r="AB1602" s="839"/>
      <c r="AC1602" s="839"/>
      <c r="AD1602" s="846"/>
      <c r="AE1602" s="838" t="s">
        <v>221</v>
      </c>
      <c r="AF1602" s="839"/>
      <c r="AG1602" s="839"/>
      <c r="AH1602" s="839"/>
      <c r="AI1602" s="839"/>
      <c r="AJ1602" s="839"/>
      <c r="AK1602" s="839"/>
      <c r="AL1602" s="839"/>
      <c r="AM1602" s="839"/>
      <c r="AN1602" s="839"/>
      <c r="AO1602" s="839"/>
      <c r="AP1602" s="839"/>
      <c r="AQ1602" s="839"/>
      <c r="AR1602" s="839"/>
      <c r="AS1602" s="840"/>
    </row>
    <row r="1603" spans="2:45" ht="65.25" customHeight="1">
      <c r="B1603" s="833"/>
      <c r="C1603" s="842"/>
      <c r="D1603" s="237">
        <v>2024</v>
      </c>
      <c r="E1603" s="237">
        <v>2025</v>
      </c>
      <c r="F1603" s="237">
        <v>2026</v>
      </c>
      <c r="G1603" s="237">
        <v>2027</v>
      </c>
      <c r="H1603" s="237">
        <v>2028</v>
      </c>
      <c r="I1603" s="237">
        <v>2029</v>
      </c>
      <c r="J1603" s="237">
        <v>2030</v>
      </c>
      <c r="K1603" s="237">
        <v>2031</v>
      </c>
      <c r="L1603" s="237">
        <v>2032</v>
      </c>
      <c r="M1603" s="237">
        <v>2033</v>
      </c>
      <c r="N1603" s="237">
        <v>2034</v>
      </c>
      <c r="O1603" s="237">
        <v>2035</v>
      </c>
      <c r="P1603" s="237">
        <v>2036</v>
      </c>
      <c r="Q1603" s="842"/>
      <c r="R1603" s="237">
        <v>2024</v>
      </c>
      <c r="S1603" s="237">
        <v>2025</v>
      </c>
      <c r="T1603" s="237">
        <v>2026</v>
      </c>
      <c r="U1603" s="237">
        <v>2027</v>
      </c>
      <c r="V1603" s="237">
        <v>2028</v>
      </c>
      <c r="W1603" s="237">
        <v>2029</v>
      </c>
      <c r="X1603" s="237">
        <v>2030</v>
      </c>
      <c r="Y1603" s="237">
        <v>2031</v>
      </c>
      <c r="Z1603" s="237">
        <v>2032</v>
      </c>
      <c r="AA1603" s="237">
        <v>2033</v>
      </c>
      <c r="AB1603" s="237">
        <v>2034</v>
      </c>
      <c r="AC1603" s="237">
        <v>2035</v>
      </c>
      <c r="AD1603" s="237">
        <v>2036</v>
      </c>
      <c r="AE1603" s="237" t="str">
        <f>'1.  LRAMVA Summary'!$D$45</f>
        <v>Residential</v>
      </c>
      <c r="AF1603" s="237" t="str">
        <f>'1.  LRAMVA Summary'!$E$45</f>
        <v>GS&lt;50 kW</v>
      </c>
      <c r="AG1603" s="237" t="str">
        <f>'1.  LRAMVA Summary'!$F$45</f>
        <v>GS 50-4,999 kW</v>
      </c>
      <c r="AH1603" s="237" t="str">
        <f>'1.  LRAMVA Summary'!$G$45</f>
        <v>Unmetered Scattered Load</v>
      </c>
      <c r="AI1603" s="237" t="str">
        <f>'1.  LRAMVA Summary'!$H$45</f>
        <v>Sentinel Lighting</v>
      </c>
      <c r="AJ1603" s="237" t="str">
        <f>'1.  LRAMVA Summary'!$I$45</f>
        <v>Street Lighting</v>
      </c>
      <c r="AK1603" s="237">
        <f>'1.  LRAMVA Summary'!$J$45</f>
        <v>0</v>
      </c>
      <c r="AL1603" s="237">
        <f>'1.  LRAMVA Summary'!$K$45</f>
        <v>0</v>
      </c>
      <c r="AM1603" s="237">
        <f>'1.  LRAMVA Summary'!$L$45</f>
        <v>0</v>
      </c>
      <c r="AN1603" s="237">
        <f>'1.  LRAMVA Summary'!$M$45</f>
        <v>0</v>
      </c>
      <c r="AO1603" s="237">
        <f>'1.  LRAMVA Summary'!$N$45</f>
        <v>0</v>
      </c>
      <c r="AP1603" s="237">
        <f>'1.  LRAMVA Summary'!$O$45</f>
        <v>0</v>
      </c>
      <c r="AQ1603" s="237">
        <f>'1.  LRAMVA Summary'!$P$45</f>
        <v>0</v>
      </c>
      <c r="AR1603" s="237">
        <f>'1.  LRAMVA Summary'!$Q$45</f>
        <v>0</v>
      </c>
      <c r="AS1603" s="239" t="str">
        <f>'1.  LRAMVA Summary'!$R$45</f>
        <v>Total</v>
      </c>
    </row>
    <row r="1604" spans="2:45" ht="15.75">
      <c r="B1604" s="726"/>
      <c r="C1604" s="286"/>
      <c r="D1604" s="286"/>
      <c r="E1604" s="286"/>
      <c r="F1604" s="286"/>
      <c r="G1604" s="286"/>
      <c r="H1604" s="286"/>
      <c r="I1604" s="286"/>
      <c r="J1604" s="286"/>
      <c r="K1604" s="286"/>
      <c r="L1604" s="286"/>
      <c r="M1604" s="286"/>
      <c r="N1604" s="286"/>
      <c r="O1604" s="286"/>
      <c r="P1604" s="286"/>
      <c r="Q1604" s="286"/>
      <c r="R1604" s="286"/>
      <c r="S1604" s="286"/>
      <c r="T1604" s="286"/>
      <c r="U1604" s="286"/>
      <c r="V1604" s="286"/>
      <c r="W1604" s="286"/>
      <c r="X1604" s="286"/>
      <c r="Y1604" s="286"/>
      <c r="Z1604" s="286"/>
      <c r="AA1604" s="286"/>
      <c r="AB1604" s="286"/>
      <c r="AC1604" s="286"/>
      <c r="AD1604" s="731"/>
      <c r="AE1604" s="243" t="str">
        <f>'1.  LRAMVA Summary'!$D$46</f>
        <v>kWh</v>
      </c>
      <c r="AF1604" s="243" t="str">
        <f>'1.  LRAMVA Summary'!$E$46</f>
        <v>kWh</v>
      </c>
      <c r="AG1604" s="243" t="str">
        <f>'1.  LRAMVA Summary'!$F$46</f>
        <v>kW</v>
      </c>
      <c r="AH1604" s="243" t="str">
        <f>'1.  LRAMVA Summary'!$G$46</f>
        <v>kWh</v>
      </c>
      <c r="AI1604" s="243" t="str">
        <f>'1.  LRAMVA Summary'!$H$46</f>
        <v>kW</v>
      </c>
      <c r="AJ1604" s="243" t="str">
        <f>'1.  LRAMVA Summary'!$I$46</f>
        <v>kW</v>
      </c>
      <c r="AK1604" s="243">
        <f>'1.  LRAMVA Summary'!$J$46</f>
        <v>0</v>
      </c>
      <c r="AL1604" s="243">
        <f>'1.  LRAMVA Summary'!$K$46</f>
        <v>0</v>
      </c>
      <c r="AM1604" s="243">
        <f>'1.  LRAMVA Summary'!$L$46</f>
        <v>0</v>
      </c>
      <c r="AN1604" s="243">
        <f>'1.  LRAMVA Summary'!$M$46</f>
        <v>0</v>
      </c>
      <c r="AO1604" s="243">
        <f>'1.  LRAMVA Summary'!$N$46</f>
        <v>0</v>
      </c>
      <c r="AP1604" s="243">
        <f>'1.  LRAMVA Summary'!$O$46</f>
        <v>0</v>
      </c>
      <c r="AQ1604" s="243">
        <f>'1.  LRAMVA Summary'!$P$46</f>
        <v>0</v>
      </c>
      <c r="AR1604" s="243">
        <f>'1.  LRAMVA Summary'!$Q$46</f>
        <v>0</v>
      </c>
      <c r="AS1604" s="281"/>
    </row>
    <row r="1605" spans="2:45" ht="15.75">
      <c r="B1605" s="727" t="s">
        <v>867</v>
      </c>
      <c r="C1605" s="286"/>
      <c r="D1605" s="286"/>
      <c r="E1605" s="286"/>
      <c r="F1605" s="286"/>
      <c r="G1605" s="286"/>
      <c r="H1605" s="286"/>
      <c r="I1605" s="286"/>
      <c r="J1605" s="286"/>
      <c r="K1605" s="286"/>
      <c r="L1605" s="286"/>
      <c r="M1605" s="286"/>
      <c r="N1605" s="286"/>
      <c r="O1605" s="286"/>
      <c r="P1605" s="286"/>
      <c r="Q1605" s="286"/>
      <c r="R1605" s="286"/>
      <c r="S1605" s="286"/>
      <c r="T1605" s="286"/>
      <c r="U1605" s="286"/>
      <c r="V1605" s="286"/>
      <c r="W1605" s="286"/>
      <c r="X1605" s="286"/>
      <c r="Y1605" s="286"/>
      <c r="Z1605" s="286"/>
      <c r="AA1605" s="286"/>
      <c r="AB1605" s="286"/>
      <c r="AC1605" s="286"/>
      <c r="AD1605" s="731"/>
      <c r="AE1605" s="729">
        <v>0</v>
      </c>
      <c r="AF1605" s="724">
        <v>0</v>
      </c>
      <c r="AG1605" s="724">
        <v>0</v>
      </c>
      <c r="AH1605" s="724">
        <v>0</v>
      </c>
      <c r="AI1605" s="724">
        <v>0</v>
      </c>
      <c r="AJ1605" s="724">
        <v>0</v>
      </c>
      <c r="AK1605" s="724">
        <v>0</v>
      </c>
      <c r="AL1605" s="724">
        <v>0</v>
      </c>
      <c r="AM1605" s="724">
        <v>0</v>
      </c>
      <c r="AN1605" s="724">
        <v>0</v>
      </c>
      <c r="AO1605" s="724">
        <v>0</v>
      </c>
      <c r="AP1605" s="724">
        <v>0</v>
      </c>
      <c r="AQ1605" s="724">
        <v>0</v>
      </c>
      <c r="AR1605" s="724">
        <v>0</v>
      </c>
      <c r="AS1605" s="725"/>
    </row>
    <row r="1606" spans="2:45" ht="15.75">
      <c r="B1606" s="728" t="s">
        <v>691</v>
      </c>
      <c r="C1606" s="347"/>
      <c r="D1606" s="347"/>
      <c r="E1606" s="347"/>
      <c r="F1606" s="347"/>
      <c r="G1606" s="347"/>
      <c r="H1606" s="347"/>
      <c r="I1606" s="347"/>
      <c r="J1606" s="347"/>
      <c r="K1606" s="347"/>
      <c r="L1606" s="347"/>
      <c r="M1606" s="347"/>
      <c r="N1606" s="347"/>
      <c r="O1606" s="347"/>
      <c r="P1606" s="347"/>
      <c r="Q1606" s="347"/>
      <c r="R1606" s="347"/>
      <c r="S1606" s="347"/>
      <c r="T1606" s="347"/>
      <c r="U1606" s="347"/>
      <c r="V1606" s="347"/>
      <c r="W1606" s="347"/>
      <c r="X1606" s="347"/>
      <c r="Y1606" s="347"/>
      <c r="Z1606" s="347"/>
      <c r="AA1606" s="347"/>
      <c r="AB1606" s="347"/>
      <c r="AC1606" s="347"/>
      <c r="AD1606" s="732"/>
      <c r="AE1606" s="730">
        <f>HLOOKUP(AE1603,'2. LRAMVA Threshold'!$B$42:$Q$60,16,FALSE)</f>
        <v>0</v>
      </c>
      <c r="AF1606" s="336">
        <f>HLOOKUP(AF1603,'2. LRAMVA Threshold'!$B$42:$Q$60,16,FALSE)</f>
        <v>0</v>
      </c>
      <c r="AG1606" s="336">
        <f>HLOOKUP(AG1603,'2. LRAMVA Threshold'!$B$42:$Q$60,16,FALSE)</f>
        <v>0</v>
      </c>
      <c r="AH1606" s="336">
        <f>HLOOKUP(AH1603,'2. LRAMVA Threshold'!$B$42:$Q$60,16,FALSE)</f>
        <v>0</v>
      </c>
      <c r="AI1606" s="336">
        <f>HLOOKUP(AI1603,'2. LRAMVA Threshold'!$B$42:$Q$60,16,FALSE)</f>
        <v>0</v>
      </c>
      <c r="AJ1606" s="336">
        <f>HLOOKUP(AJ1603,'2. LRAMVA Threshold'!$B$42:$Q$60,16,FALSE)</f>
        <v>0</v>
      </c>
      <c r="AK1606" s="336">
        <f>HLOOKUP(AK1603,'2. LRAMVA Threshold'!$B$42:$Q$60,16,FALSE)</f>
        <v>0</v>
      </c>
      <c r="AL1606" s="336">
        <f>HLOOKUP(AL1603,'2. LRAMVA Threshold'!$B$42:$Q$60,16,FALSE)</f>
        <v>0</v>
      </c>
      <c r="AM1606" s="336">
        <f>HLOOKUP(AM1603,'2. LRAMVA Threshold'!$B$42:$Q$60,16,FALSE)</f>
        <v>0</v>
      </c>
      <c r="AN1606" s="336">
        <f>HLOOKUP(AN1603,'2. LRAMVA Threshold'!$B$42:$Q$60,16,FALSE)</f>
        <v>0</v>
      </c>
      <c r="AO1606" s="336">
        <f>HLOOKUP(AO1603,'2. LRAMVA Threshold'!$B$42:$Q$60,16,FALSE)</f>
        <v>0</v>
      </c>
      <c r="AP1606" s="336">
        <f>HLOOKUP(AP1603,'2. LRAMVA Threshold'!$B$42:$Q$60,16,FALSE)</f>
        <v>0</v>
      </c>
      <c r="AQ1606" s="336">
        <f>HLOOKUP(AQ1603,'2. LRAMVA Threshold'!$B$42:$Q$60,16,FALSE)</f>
        <v>0</v>
      </c>
      <c r="AR1606" s="336">
        <f>HLOOKUP(AR1603,'2. LRAMVA Threshold'!$B$42:$Q$60,16,FALSE)</f>
        <v>0</v>
      </c>
      <c r="AS1606" s="385"/>
    </row>
    <row r="1607" spans="2:45">
      <c r="B1607" s="338"/>
      <c r="C1607" s="284"/>
      <c r="D1607" s="285"/>
      <c r="E1607" s="285"/>
      <c r="F1607" s="285"/>
      <c r="G1607" s="285"/>
      <c r="H1607" s="285"/>
      <c r="I1607" s="285"/>
      <c r="J1607" s="285"/>
      <c r="K1607" s="285"/>
      <c r="L1607" s="285"/>
      <c r="M1607" s="285"/>
      <c r="N1607" s="285"/>
      <c r="O1607" s="285"/>
      <c r="P1607" s="285"/>
      <c r="Q1607" s="285"/>
      <c r="R1607" s="286"/>
      <c r="S1607" s="285"/>
      <c r="T1607" s="285"/>
      <c r="U1607" s="285"/>
      <c r="V1607" s="255"/>
      <c r="W1607" s="255"/>
      <c r="X1607" s="255"/>
      <c r="Y1607" s="255"/>
      <c r="Z1607" s="285"/>
      <c r="AA1607" s="285"/>
      <c r="AB1607" s="285"/>
      <c r="AC1607" s="285"/>
      <c r="AD1607" s="285"/>
      <c r="AE1607" s="379"/>
      <c r="AF1607" s="379"/>
      <c r="AG1607" s="379"/>
      <c r="AH1607" s="379"/>
      <c r="AI1607" s="379"/>
      <c r="AJ1607" s="379"/>
      <c r="AK1607" s="379"/>
      <c r="AL1607" s="343"/>
      <c r="AM1607" s="343"/>
      <c r="AN1607" s="343"/>
      <c r="AO1607" s="343"/>
      <c r="AP1607" s="343"/>
      <c r="AQ1607" s="343"/>
      <c r="AR1607" s="343"/>
      <c r="AS1607" s="344"/>
    </row>
    <row r="1608" spans="2:45">
      <c r="B1608" s="275" t="s">
        <v>662</v>
      </c>
      <c r="C1608" s="288"/>
      <c r="D1608" s="288"/>
      <c r="E1608" s="321"/>
      <c r="F1608" s="321"/>
      <c r="G1608" s="321"/>
      <c r="H1608" s="321"/>
      <c r="I1608" s="321"/>
      <c r="J1608" s="321"/>
      <c r="K1608" s="321"/>
      <c r="L1608" s="321"/>
      <c r="M1608" s="321"/>
      <c r="N1608" s="321"/>
      <c r="O1608" s="321"/>
      <c r="P1608" s="321"/>
      <c r="Q1608" s="321"/>
      <c r="R1608" s="243"/>
      <c r="S1608" s="290"/>
      <c r="T1608" s="290"/>
      <c r="U1608" s="290"/>
      <c r="V1608" s="289"/>
      <c r="W1608" s="289"/>
      <c r="X1608" s="289"/>
      <c r="Y1608" s="289"/>
      <c r="Z1608" s="290"/>
      <c r="AA1608" s="290"/>
      <c r="AB1608" s="290"/>
      <c r="AC1608" s="290"/>
      <c r="AD1608" s="290"/>
      <c r="AE1608" s="291">
        <f>HLOOKUP(AE35,'3.  Distribution Rates'!$C$122:$P$135,14,FALSE)</f>
        <v>0</v>
      </c>
      <c r="AF1608" s="291">
        <f>HLOOKUP(AF35,'3.  Distribution Rates'!$C$122:$P$135,14,FALSE)</f>
        <v>2.6499999999999999E-2</v>
      </c>
      <c r="AG1608" s="291">
        <f>HLOOKUP(AG35,'3.  Distribution Rates'!$C$122:$P$135,14,FALSE)</f>
        <v>7.1775000000000002</v>
      </c>
      <c r="AH1608" s="291">
        <f>HLOOKUP(AH35,'3.  Distribution Rates'!$C$122:$P$135,14,FALSE)</f>
        <v>4.0800000000000003E-2</v>
      </c>
      <c r="AI1608" s="291">
        <f>HLOOKUP(AI35,'3.  Distribution Rates'!$C$122:$P$135,14,FALSE)</f>
        <v>35.357100000000003</v>
      </c>
      <c r="AJ1608" s="291">
        <f>HLOOKUP(AJ35,'3.  Distribution Rates'!$C$122:$P$135,14,FALSE)</f>
        <v>9.5227000000000004</v>
      </c>
      <c r="AK1608" s="291">
        <f>HLOOKUP(AK35,'3.  Distribution Rates'!$C$122:$P$135,14,FALSE)</f>
        <v>0</v>
      </c>
      <c r="AL1608" s="291">
        <f>HLOOKUP(AL35,'3.  Distribution Rates'!$C$122:$P$135,14,FALSE)</f>
        <v>0</v>
      </c>
      <c r="AM1608" s="291">
        <f>HLOOKUP(AM35,'3.  Distribution Rates'!$C$122:$P$135,14,FALSE)</f>
        <v>0</v>
      </c>
      <c r="AN1608" s="291">
        <f>HLOOKUP(AN35,'3.  Distribution Rates'!$C$122:$P$135,14,FALSE)</f>
        <v>0</v>
      </c>
      <c r="AO1608" s="291">
        <f>HLOOKUP(AO35,'3.  Distribution Rates'!$C$122:$P$135,14,FALSE)</f>
        <v>0</v>
      </c>
      <c r="AP1608" s="291">
        <f>HLOOKUP(AP35,'3.  Distribution Rates'!$C$122:$P$135,14,FALSE)</f>
        <v>0</v>
      </c>
      <c r="AQ1608" s="291">
        <f>HLOOKUP(AQ35,'3.  Distribution Rates'!$C$122:$P$135,14,FALSE)</f>
        <v>0</v>
      </c>
      <c r="AR1608" s="291">
        <f>HLOOKUP(AR35,'3.  Distribution Rates'!$C$122:$P$135,14,FALSE)</f>
        <v>0</v>
      </c>
      <c r="AS1608" s="387"/>
    </row>
    <row r="1609" spans="2:45">
      <c r="B1609" s="275" t="s">
        <v>692</v>
      </c>
      <c r="C1609" s="293"/>
      <c r="D1609" s="235"/>
      <c r="E1609" s="232"/>
      <c r="F1609" s="232"/>
      <c r="G1609" s="232"/>
      <c r="H1609" s="232"/>
      <c r="I1609" s="232"/>
      <c r="J1609" s="232"/>
      <c r="K1609" s="232"/>
      <c r="L1609" s="232"/>
      <c r="M1609" s="232"/>
      <c r="N1609" s="232"/>
      <c r="O1609" s="232"/>
      <c r="P1609" s="232"/>
      <c r="Q1609" s="232"/>
      <c r="R1609" s="243"/>
      <c r="S1609" s="232"/>
      <c r="T1609" s="232"/>
      <c r="U1609" s="232"/>
      <c r="V1609" s="235"/>
      <c r="W1609" s="235"/>
      <c r="X1609" s="235"/>
      <c r="Y1609" s="235"/>
      <c r="Z1609" s="232"/>
      <c r="AA1609" s="232"/>
      <c r="AB1609" s="232"/>
      <c r="AC1609" s="232"/>
      <c r="AD1609" s="232"/>
      <c r="AE1609" s="323">
        <f>'4.  2011-2014 LRAM'!AM147*AE1608</f>
        <v>0</v>
      </c>
      <c r="AF1609" s="323">
        <f>'4.  2011-2014 LRAM'!AN147*AF1608</f>
        <v>0</v>
      </c>
      <c r="AG1609" s="323">
        <f>'4.  2011-2014 LRAM'!AO147*AG1608</f>
        <v>0</v>
      </c>
      <c r="AH1609" s="323">
        <f>'4.  2011-2014 LRAM'!AP147*AH1608</f>
        <v>0</v>
      </c>
      <c r="AI1609" s="323">
        <f>'4.  2011-2014 LRAM'!AQ147*AI1608</f>
        <v>0</v>
      </c>
      <c r="AJ1609" s="323">
        <f>'4.  2011-2014 LRAM'!AR147*AJ1608</f>
        <v>0</v>
      </c>
      <c r="AK1609" s="323">
        <f>'4.  2011-2014 LRAM'!AS147*AK1608</f>
        <v>0</v>
      </c>
      <c r="AL1609" s="323">
        <f>'4.  2011-2014 LRAM'!AT147*AL1608</f>
        <v>0</v>
      </c>
      <c r="AM1609" s="323">
        <f>'4.  2011-2014 LRAM'!AU147*AM1608</f>
        <v>0</v>
      </c>
      <c r="AN1609" s="323">
        <f>'4.  2011-2014 LRAM'!AV147*AN1608</f>
        <v>0</v>
      </c>
      <c r="AO1609" s="323">
        <f>'4.  2011-2014 LRAM'!AW147*AO1608</f>
        <v>0</v>
      </c>
      <c r="AP1609" s="323">
        <f>'4.  2011-2014 LRAM'!AX147*AP1608</f>
        <v>0</v>
      </c>
      <c r="AQ1609" s="323">
        <f>'4.  2011-2014 LRAM'!AY147*AQ1608</f>
        <v>0</v>
      </c>
      <c r="AR1609" s="323">
        <f>'4.  2011-2014 LRAM'!AZ147*AR1608</f>
        <v>0</v>
      </c>
      <c r="AS1609" s="534">
        <f>SUM(AE1609:AR1609)</f>
        <v>0</v>
      </c>
    </row>
    <row r="1610" spans="2:45">
      <c r="B1610" s="275" t="s">
        <v>693</v>
      </c>
      <c r="C1610" s="293"/>
      <c r="D1610" s="235"/>
      <c r="E1610" s="232"/>
      <c r="F1610" s="232"/>
      <c r="G1610" s="232"/>
      <c r="H1610" s="232"/>
      <c r="I1610" s="232"/>
      <c r="J1610" s="232"/>
      <c r="K1610" s="232"/>
      <c r="L1610" s="232"/>
      <c r="M1610" s="232"/>
      <c r="N1610" s="232"/>
      <c r="O1610" s="232"/>
      <c r="P1610" s="232"/>
      <c r="Q1610" s="232"/>
      <c r="R1610" s="243"/>
      <c r="S1610" s="232"/>
      <c r="T1610" s="232"/>
      <c r="U1610" s="232"/>
      <c r="V1610" s="235"/>
      <c r="W1610" s="235"/>
      <c r="X1610" s="235"/>
      <c r="Y1610" s="235"/>
      <c r="Z1610" s="232"/>
      <c r="AA1610" s="232"/>
      <c r="AB1610" s="232"/>
      <c r="AC1610" s="232"/>
      <c r="AD1610" s="232"/>
      <c r="AE1610" s="323">
        <f>'4.  2011-2014 LRAM'!AM286*AE1608</f>
        <v>0</v>
      </c>
      <c r="AF1610" s="323">
        <f>'4.  2011-2014 LRAM'!AN286*AF1608</f>
        <v>0</v>
      </c>
      <c r="AG1610" s="323">
        <f>'4.  2011-2014 LRAM'!AO286*AG1608</f>
        <v>0</v>
      </c>
      <c r="AH1610" s="323">
        <f>'4.  2011-2014 LRAM'!AP286*AH1608</f>
        <v>0</v>
      </c>
      <c r="AI1610" s="323">
        <f>'4.  2011-2014 LRAM'!AQ286*AI1608</f>
        <v>0</v>
      </c>
      <c r="AJ1610" s="323">
        <f>'4.  2011-2014 LRAM'!AR286*AJ1608</f>
        <v>0</v>
      </c>
      <c r="AK1610" s="323">
        <f>'4.  2011-2014 LRAM'!AS286*AK1608</f>
        <v>0</v>
      </c>
      <c r="AL1610" s="323">
        <f>'4.  2011-2014 LRAM'!AT286*AL1608</f>
        <v>0</v>
      </c>
      <c r="AM1610" s="323">
        <f>'4.  2011-2014 LRAM'!AU286*AM1608</f>
        <v>0</v>
      </c>
      <c r="AN1610" s="323">
        <f>'4.  2011-2014 LRAM'!AV286*AN1608</f>
        <v>0</v>
      </c>
      <c r="AO1610" s="323">
        <f>'4.  2011-2014 LRAM'!AW286*AO1608</f>
        <v>0</v>
      </c>
      <c r="AP1610" s="323">
        <f>'4.  2011-2014 LRAM'!AX286*AP1608</f>
        <v>0</v>
      </c>
      <c r="AQ1610" s="323">
        <f>'4.  2011-2014 LRAM'!AY286*AQ1608</f>
        <v>0</v>
      </c>
      <c r="AR1610" s="323">
        <f>'4.  2011-2014 LRAM'!AZ286*AR1608</f>
        <v>0</v>
      </c>
      <c r="AS1610" s="534">
        <f>SUM(AE1610:AR1610)</f>
        <v>0</v>
      </c>
    </row>
    <row r="1611" spans="2:45">
      <c r="B1611" s="275" t="s">
        <v>694</v>
      </c>
      <c r="C1611" s="293"/>
      <c r="D1611" s="235"/>
      <c r="E1611" s="232"/>
      <c r="F1611" s="232"/>
      <c r="G1611" s="232"/>
      <c r="H1611" s="232"/>
      <c r="I1611" s="232"/>
      <c r="J1611" s="232"/>
      <c r="K1611" s="232"/>
      <c r="L1611" s="232"/>
      <c r="M1611" s="232"/>
      <c r="N1611" s="232"/>
      <c r="O1611" s="232"/>
      <c r="P1611" s="232"/>
      <c r="Q1611" s="232"/>
      <c r="R1611" s="243"/>
      <c r="S1611" s="232"/>
      <c r="T1611" s="232"/>
      <c r="U1611" s="232"/>
      <c r="V1611" s="235"/>
      <c r="W1611" s="235"/>
      <c r="X1611" s="235"/>
      <c r="Y1611" s="235"/>
      <c r="Z1611" s="232"/>
      <c r="AA1611" s="232"/>
      <c r="AB1611" s="232"/>
      <c r="AC1611" s="232"/>
      <c r="AD1611" s="232"/>
      <c r="AE1611" s="323">
        <f>'4.  2011-2014 LRAM'!AM422*AE1608</f>
        <v>0</v>
      </c>
      <c r="AF1611" s="323">
        <f>'4.  2011-2014 LRAM'!AN422*AF1608</f>
        <v>0</v>
      </c>
      <c r="AG1611" s="323">
        <f>'4.  2011-2014 LRAM'!AO422*AG1608</f>
        <v>0</v>
      </c>
      <c r="AH1611" s="323">
        <f>'4.  2011-2014 LRAM'!AP422*AH1608</f>
        <v>0</v>
      </c>
      <c r="AI1611" s="323">
        <f>'4.  2011-2014 LRAM'!AQ422*AI1608</f>
        <v>0</v>
      </c>
      <c r="AJ1611" s="323">
        <f>'4.  2011-2014 LRAM'!AR422*AJ1608</f>
        <v>0</v>
      </c>
      <c r="AK1611" s="323">
        <f>'4.  2011-2014 LRAM'!AS422*AK1608</f>
        <v>0</v>
      </c>
      <c r="AL1611" s="323">
        <f>'4.  2011-2014 LRAM'!AT422*AL1608</f>
        <v>0</v>
      </c>
      <c r="AM1611" s="323">
        <f>'4.  2011-2014 LRAM'!AU422*AM1608</f>
        <v>0</v>
      </c>
      <c r="AN1611" s="323">
        <f>'4.  2011-2014 LRAM'!AV422*AN1608</f>
        <v>0</v>
      </c>
      <c r="AO1611" s="323">
        <f>'4.  2011-2014 LRAM'!AW422*AO1608</f>
        <v>0</v>
      </c>
      <c r="AP1611" s="323">
        <f>'4.  2011-2014 LRAM'!AX422*AP1608</f>
        <v>0</v>
      </c>
      <c r="AQ1611" s="323">
        <f>'4.  2011-2014 LRAM'!AY422*AQ1608</f>
        <v>0</v>
      </c>
      <c r="AR1611" s="323">
        <f>'4.  2011-2014 LRAM'!AZ422*AR1608</f>
        <v>0</v>
      </c>
      <c r="AS1611" s="534">
        <f>SUM(AE1611:AR1611)</f>
        <v>0</v>
      </c>
    </row>
    <row r="1612" spans="2:45">
      <c r="B1612" s="275" t="s">
        <v>695</v>
      </c>
      <c r="C1612" s="293"/>
      <c r="D1612" s="235"/>
      <c r="E1612" s="232"/>
      <c r="F1612" s="232"/>
      <c r="G1612" s="232"/>
      <c r="H1612" s="232"/>
      <c r="I1612" s="232"/>
      <c r="J1612" s="232"/>
      <c r="K1612" s="232"/>
      <c r="L1612" s="232"/>
      <c r="M1612" s="232"/>
      <c r="N1612" s="232"/>
      <c r="O1612" s="232"/>
      <c r="P1612" s="232"/>
      <c r="Q1612" s="232"/>
      <c r="R1612" s="243"/>
      <c r="S1612" s="232"/>
      <c r="T1612" s="232"/>
      <c r="U1612" s="232"/>
      <c r="V1612" s="235"/>
      <c r="W1612" s="235"/>
      <c r="X1612" s="235"/>
      <c r="Y1612" s="235"/>
      <c r="Z1612" s="232"/>
      <c r="AA1612" s="232"/>
      <c r="AB1612" s="232"/>
      <c r="AC1612" s="232"/>
      <c r="AD1612" s="232"/>
      <c r="AE1612" s="323">
        <f>'4.  2011-2014 LRAM'!AM559*AE1608</f>
        <v>0</v>
      </c>
      <c r="AF1612" s="323">
        <f>'4.  2011-2014 LRAM'!AN559*AF1608</f>
        <v>0</v>
      </c>
      <c r="AG1612" s="323">
        <f>'4.  2011-2014 LRAM'!AO559*AG1608</f>
        <v>0</v>
      </c>
      <c r="AH1612" s="323">
        <f>'4.  2011-2014 LRAM'!AP559*AH1608</f>
        <v>0</v>
      </c>
      <c r="AI1612" s="323">
        <f>'4.  2011-2014 LRAM'!AQ559*AI1608</f>
        <v>0</v>
      </c>
      <c r="AJ1612" s="323">
        <f>'4.  2011-2014 LRAM'!AR559*AJ1608</f>
        <v>0</v>
      </c>
      <c r="AK1612" s="323">
        <f>'4.  2011-2014 LRAM'!AS559*AK1608</f>
        <v>0</v>
      </c>
      <c r="AL1612" s="323">
        <f>'4.  2011-2014 LRAM'!AT559*AL1608</f>
        <v>0</v>
      </c>
      <c r="AM1612" s="323">
        <f>'4.  2011-2014 LRAM'!AU559*AM1608</f>
        <v>0</v>
      </c>
      <c r="AN1612" s="323">
        <f>'4.  2011-2014 LRAM'!AV559*AN1608</f>
        <v>0</v>
      </c>
      <c r="AO1612" s="323">
        <f>'4.  2011-2014 LRAM'!AW559*AO1608</f>
        <v>0</v>
      </c>
      <c r="AP1612" s="323">
        <f>'4.  2011-2014 LRAM'!AX559*AP1608</f>
        <v>0</v>
      </c>
      <c r="AQ1612" s="323">
        <f>'4.  2011-2014 LRAM'!AY559*AQ1608</f>
        <v>0</v>
      </c>
      <c r="AR1612" s="323">
        <f>'4.  2011-2014 LRAM'!AZ559*AR1608</f>
        <v>0</v>
      </c>
      <c r="AS1612" s="534">
        <f t="shared" ref="AS1612:AS1621" si="3644">SUM(AE1612:AR1612)</f>
        <v>0</v>
      </c>
    </row>
    <row r="1613" spans="2:45">
      <c r="B1613" s="275" t="s">
        <v>696</v>
      </c>
      <c r="C1613" s="293"/>
      <c r="D1613" s="235"/>
      <c r="E1613" s="232"/>
      <c r="F1613" s="232"/>
      <c r="G1613" s="232"/>
      <c r="H1613" s="232"/>
      <c r="I1613" s="232"/>
      <c r="J1613" s="232"/>
      <c r="K1613" s="232"/>
      <c r="L1613" s="232"/>
      <c r="M1613" s="232"/>
      <c r="N1613" s="232"/>
      <c r="O1613" s="232"/>
      <c r="P1613" s="232"/>
      <c r="Q1613" s="232"/>
      <c r="R1613" s="243"/>
      <c r="S1613" s="232"/>
      <c r="T1613" s="232"/>
      <c r="U1613" s="232"/>
      <c r="V1613" s="235"/>
      <c r="W1613" s="235"/>
      <c r="X1613" s="235"/>
      <c r="Y1613" s="235"/>
      <c r="Z1613" s="232"/>
      <c r="AA1613" s="232"/>
      <c r="AB1613" s="232"/>
      <c r="AC1613" s="232"/>
      <c r="AD1613" s="232"/>
      <c r="AE1613" s="323">
        <f t="shared" ref="AE1613:AR1613" si="3645">AE216*AE1608</f>
        <v>0</v>
      </c>
      <c r="AF1613" s="323">
        <f t="shared" si="3645"/>
        <v>0</v>
      </c>
      <c r="AG1613" s="323">
        <f t="shared" si="3645"/>
        <v>0</v>
      </c>
      <c r="AH1613" s="323">
        <f t="shared" si="3645"/>
        <v>0</v>
      </c>
      <c r="AI1613" s="323">
        <f t="shared" si="3645"/>
        <v>0</v>
      </c>
      <c r="AJ1613" s="323">
        <f t="shared" si="3645"/>
        <v>0</v>
      </c>
      <c r="AK1613" s="323">
        <f t="shared" si="3645"/>
        <v>0</v>
      </c>
      <c r="AL1613" s="323">
        <f t="shared" si="3645"/>
        <v>0</v>
      </c>
      <c r="AM1613" s="323">
        <f t="shared" si="3645"/>
        <v>0</v>
      </c>
      <c r="AN1613" s="323">
        <f t="shared" si="3645"/>
        <v>0</v>
      </c>
      <c r="AO1613" s="323">
        <f t="shared" si="3645"/>
        <v>0</v>
      </c>
      <c r="AP1613" s="323">
        <f t="shared" si="3645"/>
        <v>0</v>
      </c>
      <c r="AQ1613" s="323">
        <f t="shared" si="3645"/>
        <v>0</v>
      </c>
      <c r="AR1613" s="323">
        <f t="shared" si="3645"/>
        <v>0</v>
      </c>
      <c r="AS1613" s="534">
        <f t="shared" si="3644"/>
        <v>0</v>
      </c>
    </row>
    <row r="1614" spans="2:45">
      <c r="B1614" s="275" t="s">
        <v>697</v>
      </c>
      <c r="C1614" s="293"/>
      <c r="D1614" s="235"/>
      <c r="E1614" s="232"/>
      <c r="F1614" s="232"/>
      <c r="G1614" s="232"/>
      <c r="H1614" s="232"/>
      <c r="I1614" s="232"/>
      <c r="J1614" s="232"/>
      <c r="K1614" s="232"/>
      <c r="L1614" s="232"/>
      <c r="M1614" s="232"/>
      <c r="N1614" s="232"/>
      <c r="O1614" s="232"/>
      <c r="P1614" s="232"/>
      <c r="Q1614" s="232"/>
      <c r="R1614" s="243"/>
      <c r="S1614" s="232"/>
      <c r="T1614" s="232"/>
      <c r="U1614" s="232"/>
      <c r="V1614" s="235"/>
      <c r="W1614" s="235"/>
      <c r="X1614" s="235"/>
      <c r="Y1614" s="235"/>
      <c r="Z1614" s="232"/>
      <c r="AA1614" s="232"/>
      <c r="AB1614" s="232"/>
      <c r="AC1614" s="232"/>
      <c r="AD1614" s="232"/>
      <c r="AE1614" s="323">
        <f t="shared" ref="AE1614:AR1614" si="3646">AE406*AE1608</f>
        <v>0</v>
      </c>
      <c r="AF1614" s="323">
        <f t="shared" si="3646"/>
        <v>0</v>
      </c>
      <c r="AG1614" s="323">
        <f t="shared" si="3646"/>
        <v>0</v>
      </c>
      <c r="AH1614" s="323">
        <f t="shared" si="3646"/>
        <v>0</v>
      </c>
      <c r="AI1614" s="323">
        <f t="shared" si="3646"/>
        <v>0</v>
      </c>
      <c r="AJ1614" s="323">
        <f t="shared" si="3646"/>
        <v>0</v>
      </c>
      <c r="AK1614" s="323">
        <f t="shared" si="3646"/>
        <v>0</v>
      </c>
      <c r="AL1614" s="323">
        <f t="shared" si="3646"/>
        <v>0</v>
      </c>
      <c r="AM1614" s="323">
        <f t="shared" si="3646"/>
        <v>0</v>
      </c>
      <c r="AN1614" s="323">
        <f t="shared" si="3646"/>
        <v>0</v>
      </c>
      <c r="AO1614" s="323">
        <f t="shared" si="3646"/>
        <v>0</v>
      </c>
      <c r="AP1614" s="323">
        <f t="shared" si="3646"/>
        <v>0</v>
      </c>
      <c r="AQ1614" s="323">
        <f t="shared" si="3646"/>
        <v>0</v>
      </c>
      <c r="AR1614" s="323">
        <f t="shared" si="3646"/>
        <v>0</v>
      </c>
      <c r="AS1614" s="534">
        <f t="shared" si="3644"/>
        <v>0</v>
      </c>
    </row>
    <row r="1615" spans="2:45">
      <c r="B1615" s="275" t="s">
        <v>698</v>
      </c>
      <c r="C1615" s="293"/>
      <c r="D1615" s="235"/>
      <c r="E1615" s="232"/>
      <c r="F1615" s="232"/>
      <c r="G1615" s="232"/>
      <c r="H1615" s="232"/>
      <c r="I1615" s="232"/>
      <c r="J1615" s="232"/>
      <c r="K1615" s="232"/>
      <c r="L1615" s="232"/>
      <c r="M1615" s="232"/>
      <c r="N1615" s="232"/>
      <c r="O1615" s="232"/>
      <c r="P1615" s="232"/>
      <c r="Q1615" s="232"/>
      <c r="R1615" s="243"/>
      <c r="S1615" s="232"/>
      <c r="T1615" s="232"/>
      <c r="U1615" s="232"/>
      <c r="V1615" s="235"/>
      <c r="W1615" s="235"/>
      <c r="X1615" s="235"/>
      <c r="Y1615" s="235"/>
      <c r="Z1615" s="232"/>
      <c r="AA1615" s="232"/>
      <c r="AB1615" s="232"/>
      <c r="AC1615" s="232"/>
      <c r="AD1615" s="232"/>
      <c r="AE1615" s="323">
        <f t="shared" ref="AE1615:AR1615" si="3647">AE597*AE1608</f>
        <v>0</v>
      </c>
      <c r="AF1615" s="323">
        <f t="shared" si="3647"/>
        <v>0</v>
      </c>
      <c r="AG1615" s="323">
        <f t="shared" si="3647"/>
        <v>0</v>
      </c>
      <c r="AH1615" s="323">
        <f t="shared" si="3647"/>
        <v>0</v>
      </c>
      <c r="AI1615" s="323">
        <f t="shared" si="3647"/>
        <v>0</v>
      </c>
      <c r="AJ1615" s="323">
        <f t="shared" si="3647"/>
        <v>0</v>
      </c>
      <c r="AK1615" s="323">
        <f t="shared" si="3647"/>
        <v>0</v>
      </c>
      <c r="AL1615" s="323">
        <f t="shared" si="3647"/>
        <v>0</v>
      </c>
      <c r="AM1615" s="323">
        <f t="shared" si="3647"/>
        <v>0</v>
      </c>
      <c r="AN1615" s="323">
        <f t="shared" si="3647"/>
        <v>0</v>
      </c>
      <c r="AO1615" s="323">
        <f t="shared" si="3647"/>
        <v>0</v>
      </c>
      <c r="AP1615" s="323">
        <f t="shared" si="3647"/>
        <v>0</v>
      </c>
      <c r="AQ1615" s="323">
        <f t="shared" si="3647"/>
        <v>0</v>
      </c>
      <c r="AR1615" s="323">
        <f t="shared" si="3647"/>
        <v>0</v>
      </c>
      <c r="AS1615" s="534">
        <f t="shared" si="3644"/>
        <v>0</v>
      </c>
    </row>
    <row r="1616" spans="2:45">
      <c r="B1616" s="275" t="s">
        <v>699</v>
      </c>
      <c r="C1616" s="293"/>
      <c r="D1616" s="235"/>
      <c r="E1616" s="232"/>
      <c r="F1616" s="232"/>
      <c r="G1616" s="232"/>
      <c r="H1616" s="232"/>
      <c r="I1616" s="232"/>
      <c r="J1616" s="232"/>
      <c r="K1616" s="232"/>
      <c r="L1616" s="232"/>
      <c r="M1616" s="232"/>
      <c r="N1616" s="232"/>
      <c r="O1616" s="232"/>
      <c r="P1616" s="232"/>
      <c r="Q1616" s="232"/>
      <c r="R1616" s="243"/>
      <c r="S1616" s="232"/>
      <c r="T1616" s="232"/>
      <c r="U1616" s="232"/>
      <c r="V1616" s="235"/>
      <c r="W1616" s="235"/>
      <c r="X1616" s="235"/>
      <c r="Y1616" s="235"/>
      <c r="Z1616" s="232"/>
      <c r="AA1616" s="232"/>
      <c r="AB1616" s="232"/>
      <c r="AC1616" s="232"/>
      <c r="AD1616" s="232"/>
      <c r="AE1616" s="323">
        <f t="shared" ref="AE1616:AR1616" si="3648">AE787*AE1608</f>
        <v>0</v>
      </c>
      <c r="AF1616" s="323">
        <f t="shared" si="3648"/>
        <v>0</v>
      </c>
      <c r="AG1616" s="323">
        <f t="shared" si="3648"/>
        <v>0</v>
      </c>
      <c r="AH1616" s="323">
        <f t="shared" si="3648"/>
        <v>0</v>
      </c>
      <c r="AI1616" s="323">
        <f t="shared" si="3648"/>
        <v>0</v>
      </c>
      <c r="AJ1616" s="323">
        <f t="shared" si="3648"/>
        <v>0</v>
      </c>
      <c r="AK1616" s="323">
        <f t="shared" si="3648"/>
        <v>0</v>
      </c>
      <c r="AL1616" s="323">
        <f t="shared" si="3648"/>
        <v>0</v>
      </c>
      <c r="AM1616" s="323">
        <f t="shared" si="3648"/>
        <v>0</v>
      </c>
      <c r="AN1616" s="323">
        <f t="shared" si="3648"/>
        <v>0</v>
      </c>
      <c r="AO1616" s="323">
        <f t="shared" si="3648"/>
        <v>0</v>
      </c>
      <c r="AP1616" s="323">
        <f t="shared" si="3648"/>
        <v>0</v>
      </c>
      <c r="AQ1616" s="323">
        <f t="shared" si="3648"/>
        <v>0</v>
      </c>
      <c r="AR1616" s="323">
        <f t="shared" si="3648"/>
        <v>0</v>
      </c>
      <c r="AS1616" s="534">
        <f t="shared" si="3644"/>
        <v>0</v>
      </c>
    </row>
    <row r="1617" spans="1:45">
      <c r="B1617" s="275" t="s">
        <v>700</v>
      </c>
      <c r="C1617" s="293"/>
      <c r="D1617" s="235"/>
      <c r="E1617" s="232"/>
      <c r="F1617" s="232"/>
      <c r="G1617" s="232"/>
      <c r="H1617" s="232"/>
      <c r="I1617" s="232"/>
      <c r="J1617" s="232"/>
      <c r="K1617" s="232"/>
      <c r="L1617" s="232"/>
      <c r="M1617" s="232"/>
      <c r="N1617" s="232"/>
      <c r="O1617" s="232"/>
      <c r="P1617" s="232"/>
      <c r="Q1617" s="232"/>
      <c r="R1617" s="243"/>
      <c r="S1617" s="232"/>
      <c r="T1617" s="232"/>
      <c r="U1617" s="232"/>
      <c r="V1617" s="235"/>
      <c r="W1617" s="235"/>
      <c r="X1617" s="235"/>
      <c r="Y1617" s="235"/>
      <c r="Z1617" s="232"/>
      <c r="AA1617" s="232"/>
      <c r="AB1617" s="232"/>
      <c r="AC1617" s="232"/>
      <c r="AD1617" s="232"/>
      <c r="AE1617" s="323">
        <f t="shared" ref="AE1617:AR1617" si="3649">AE982*AE1608</f>
        <v>0</v>
      </c>
      <c r="AF1617" s="323">
        <f t="shared" si="3649"/>
        <v>0</v>
      </c>
      <c r="AG1617" s="323">
        <f t="shared" si="3649"/>
        <v>0</v>
      </c>
      <c r="AH1617" s="323">
        <f t="shared" si="3649"/>
        <v>0</v>
      </c>
      <c r="AI1617" s="323">
        <f t="shared" si="3649"/>
        <v>0</v>
      </c>
      <c r="AJ1617" s="323">
        <f t="shared" si="3649"/>
        <v>0</v>
      </c>
      <c r="AK1617" s="323">
        <f t="shared" si="3649"/>
        <v>0</v>
      </c>
      <c r="AL1617" s="323">
        <f t="shared" si="3649"/>
        <v>0</v>
      </c>
      <c r="AM1617" s="323">
        <f t="shared" si="3649"/>
        <v>0</v>
      </c>
      <c r="AN1617" s="323">
        <f t="shared" si="3649"/>
        <v>0</v>
      </c>
      <c r="AO1617" s="323">
        <f t="shared" si="3649"/>
        <v>0</v>
      </c>
      <c r="AP1617" s="323">
        <f t="shared" si="3649"/>
        <v>0</v>
      </c>
      <c r="AQ1617" s="323">
        <f t="shared" si="3649"/>
        <v>0</v>
      </c>
      <c r="AR1617" s="323">
        <f t="shared" si="3649"/>
        <v>0</v>
      </c>
      <c r="AS1617" s="534">
        <f t="shared" si="3644"/>
        <v>0</v>
      </c>
    </row>
    <row r="1618" spans="1:45">
      <c r="B1618" s="275" t="s">
        <v>701</v>
      </c>
      <c r="C1618" s="293"/>
      <c r="D1618" s="235"/>
      <c r="E1618" s="232"/>
      <c r="F1618" s="232"/>
      <c r="G1618" s="232"/>
      <c r="H1618" s="232"/>
      <c r="I1618" s="232"/>
      <c r="J1618" s="232"/>
      <c r="K1618" s="232"/>
      <c r="L1618" s="232"/>
      <c r="M1618" s="232"/>
      <c r="N1618" s="232"/>
      <c r="O1618" s="232"/>
      <c r="P1618" s="232"/>
      <c r="Q1618" s="232"/>
      <c r="R1618" s="243"/>
      <c r="S1618" s="232"/>
      <c r="T1618" s="232"/>
      <c r="U1618" s="232"/>
      <c r="V1618" s="235"/>
      <c r="W1618" s="235"/>
      <c r="X1618" s="235"/>
      <c r="Y1618" s="235"/>
      <c r="Z1618" s="232"/>
      <c r="AA1618" s="232"/>
      <c r="AB1618" s="232"/>
      <c r="AC1618" s="232"/>
      <c r="AD1618" s="232"/>
      <c r="AE1618" s="323">
        <f t="shared" ref="AE1618:AR1618" si="3650">AE1177*AE1608</f>
        <v>0</v>
      </c>
      <c r="AF1618" s="323">
        <f t="shared" si="3650"/>
        <v>0</v>
      </c>
      <c r="AG1618" s="323">
        <f t="shared" si="3650"/>
        <v>0</v>
      </c>
      <c r="AH1618" s="323">
        <f t="shared" si="3650"/>
        <v>0</v>
      </c>
      <c r="AI1618" s="323">
        <f t="shared" si="3650"/>
        <v>0</v>
      </c>
      <c r="AJ1618" s="323">
        <f t="shared" si="3650"/>
        <v>0</v>
      </c>
      <c r="AK1618" s="323">
        <f t="shared" si="3650"/>
        <v>0</v>
      </c>
      <c r="AL1618" s="323">
        <f t="shared" si="3650"/>
        <v>0</v>
      </c>
      <c r="AM1618" s="323">
        <f t="shared" si="3650"/>
        <v>0</v>
      </c>
      <c r="AN1618" s="323">
        <f t="shared" si="3650"/>
        <v>0</v>
      </c>
      <c r="AO1618" s="323">
        <f t="shared" si="3650"/>
        <v>0</v>
      </c>
      <c r="AP1618" s="323">
        <f t="shared" si="3650"/>
        <v>0</v>
      </c>
      <c r="AQ1618" s="323">
        <f t="shared" si="3650"/>
        <v>0</v>
      </c>
      <c r="AR1618" s="323">
        <f t="shared" si="3650"/>
        <v>0</v>
      </c>
      <c r="AS1618" s="534">
        <f t="shared" si="3644"/>
        <v>0</v>
      </c>
    </row>
    <row r="1619" spans="1:45">
      <c r="B1619" s="275" t="s">
        <v>702</v>
      </c>
      <c r="C1619" s="293"/>
      <c r="D1619" s="235"/>
      <c r="E1619" s="232"/>
      <c r="F1619" s="232"/>
      <c r="G1619" s="232"/>
      <c r="H1619" s="232"/>
      <c r="I1619" s="232"/>
      <c r="J1619" s="232"/>
      <c r="K1619" s="232"/>
      <c r="L1619" s="232"/>
      <c r="M1619" s="232"/>
      <c r="N1619" s="232"/>
      <c r="O1619" s="232"/>
      <c r="P1619" s="232"/>
      <c r="Q1619" s="232"/>
      <c r="R1619" s="243"/>
      <c r="S1619" s="232"/>
      <c r="T1619" s="232"/>
      <c r="U1619" s="232"/>
      <c r="V1619" s="235"/>
      <c r="W1619" s="235"/>
      <c r="X1619" s="235"/>
      <c r="Y1619" s="235"/>
      <c r="Z1619" s="232"/>
      <c r="AA1619" s="232"/>
      <c r="AB1619" s="232"/>
      <c r="AC1619" s="232"/>
      <c r="AD1619" s="232"/>
      <c r="AE1619" s="323">
        <f t="shared" ref="AE1619:AR1619" si="3651">AE1372*AE1608</f>
        <v>0</v>
      </c>
      <c r="AF1619" s="323">
        <f t="shared" si="3651"/>
        <v>0</v>
      </c>
      <c r="AG1619" s="323">
        <f t="shared" si="3651"/>
        <v>0</v>
      </c>
      <c r="AH1619" s="323">
        <f t="shared" si="3651"/>
        <v>0</v>
      </c>
      <c r="AI1619" s="323">
        <f t="shared" si="3651"/>
        <v>0</v>
      </c>
      <c r="AJ1619" s="323">
        <f t="shared" si="3651"/>
        <v>0</v>
      </c>
      <c r="AK1619" s="323">
        <f t="shared" si="3651"/>
        <v>0</v>
      </c>
      <c r="AL1619" s="323">
        <f t="shared" si="3651"/>
        <v>0</v>
      </c>
      <c r="AM1619" s="323">
        <f t="shared" si="3651"/>
        <v>0</v>
      </c>
      <c r="AN1619" s="323">
        <f t="shared" si="3651"/>
        <v>0</v>
      </c>
      <c r="AO1619" s="323">
        <f t="shared" si="3651"/>
        <v>0</v>
      </c>
      <c r="AP1619" s="323">
        <f t="shared" si="3651"/>
        <v>0</v>
      </c>
      <c r="AQ1619" s="323">
        <f t="shared" si="3651"/>
        <v>0</v>
      </c>
      <c r="AR1619" s="323">
        <f t="shared" si="3651"/>
        <v>0</v>
      </c>
      <c r="AS1619" s="534">
        <f t="shared" si="3644"/>
        <v>0</v>
      </c>
    </row>
    <row r="1620" spans="1:45">
      <c r="B1620" s="275" t="s">
        <v>703</v>
      </c>
      <c r="C1620" s="293"/>
      <c r="D1620" s="235"/>
      <c r="E1620" s="232"/>
      <c r="F1620" s="232"/>
      <c r="G1620" s="232"/>
      <c r="H1620" s="232"/>
      <c r="I1620" s="232"/>
      <c r="J1620" s="232"/>
      <c r="K1620" s="232"/>
      <c r="L1620" s="232"/>
      <c r="M1620" s="232"/>
      <c r="N1620" s="232"/>
      <c r="O1620" s="232"/>
      <c r="P1620" s="232"/>
      <c r="Q1620" s="232"/>
      <c r="R1620" s="243"/>
      <c r="S1620" s="232"/>
      <c r="T1620" s="232"/>
      <c r="U1620" s="232"/>
      <c r="V1620" s="235"/>
      <c r="W1620" s="235"/>
      <c r="X1620" s="235"/>
      <c r="Y1620" s="235"/>
      <c r="Z1620" s="232"/>
      <c r="AA1620" s="232"/>
      <c r="AB1620" s="232"/>
      <c r="AC1620" s="232"/>
      <c r="AD1620" s="232"/>
      <c r="AE1620" s="323">
        <f t="shared" ref="AE1620:AR1620" si="3652">AE1566*AE1608</f>
        <v>0</v>
      </c>
      <c r="AF1620" s="323">
        <f t="shared" si="3652"/>
        <v>0</v>
      </c>
      <c r="AG1620" s="323">
        <f t="shared" si="3652"/>
        <v>0</v>
      </c>
      <c r="AH1620" s="323">
        <f t="shared" si="3652"/>
        <v>0</v>
      </c>
      <c r="AI1620" s="323">
        <f t="shared" si="3652"/>
        <v>0</v>
      </c>
      <c r="AJ1620" s="323">
        <f t="shared" si="3652"/>
        <v>0</v>
      </c>
      <c r="AK1620" s="323">
        <f t="shared" si="3652"/>
        <v>0</v>
      </c>
      <c r="AL1620" s="323">
        <f t="shared" si="3652"/>
        <v>0</v>
      </c>
      <c r="AM1620" s="323">
        <f t="shared" si="3652"/>
        <v>0</v>
      </c>
      <c r="AN1620" s="323">
        <f t="shared" si="3652"/>
        <v>0</v>
      </c>
      <c r="AO1620" s="323">
        <f t="shared" si="3652"/>
        <v>0</v>
      </c>
      <c r="AP1620" s="323">
        <f t="shared" si="3652"/>
        <v>0</v>
      </c>
      <c r="AQ1620" s="323">
        <f t="shared" si="3652"/>
        <v>0</v>
      </c>
      <c r="AR1620" s="323">
        <f t="shared" si="3652"/>
        <v>0</v>
      </c>
      <c r="AS1620" s="534">
        <f t="shared" si="3644"/>
        <v>0</v>
      </c>
    </row>
    <row r="1621" spans="1:45" ht="15.75">
      <c r="B1621" s="297" t="s">
        <v>815</v>
      </c>
      <c r="C1621" s="293"/>
      <c r="D1621" s="255"/>
      <c r="E1621" s="285"/>
      <c r="F1621" s="285"/>
      <c r="G1621" s="285"/>
      <c r="H1621" s="285"/>
      <c r="I1621" s="285"/>
      <c r="J1621" s="285"/>
      <c r="K1621" s="285"/>
      <c r="L1621" s="285"/>
      <c r="M1621" s="285"/>
      <c r="N1621" s="285"/>
      <c r="O1621" s="285"/>
      <c r="P1621" s="285"/>
      <c r="Q1621" s="285"/>
      <c r="R1621" s="252"/>
      <c r="S1621" s="285"/>
      <c r="T1621" s="285"/>
      <c r="U1621" s="285"/>
      <c r="V1621" s="255"/>
      <c r="W1621" s="255"/>
      <c r="X1621" s="255"/>
      <c r="Y1621" s="255"/>
      <c r="Z1621" s="285"/>
      <c r="AA1621" s="285"/>
      <c r="AB1621" s="285"/>
      <c r="AC1621" s="285"/>
      <c r="AD1621" s="285"/>
      <c r="AE1621" s="294">
        <f>SUM(AE1609:AE1620)</f>
        <v>0</v>
      </c>
      <c r="AF1621" s="294">
        <f>SUM(AF1609:AF1620)</f>
        <v>0</v>
      </c>
      <c r="AG1621" s="294">
        <f t="shared" ref="AG1621:AR1621" si="3653">SUM(AG1609:AG1620)</f>
        <v>0</v>
      </c>
      <c r="AH1621" s="294">
        <f t="shared" si="3653"/>
        <v>0</v>
      </c>
      <c r="AI1621" s="294">
        <f t="shared" si="3653"/>
        <v>0</v>
      </c>
      <c r="AJ1621" s="294">
        <f t="shared" si="3653"/>
        <v>0</v>
      </c>
      <c r="AK1621" s="294">
        <f t="shared" si="3653"/>
        <v>0</v>
      </c>
      <c r="AL1621" s="294">
        <f t="shared" si="3653"/>
        <v>0</v>
      </c>
      <c r="AM1621" s="294">
        <f t="shared" si="3653"/>
        <v>0</v>
      </c>
      <c r="AN1621" s="294">
        <f t="shared" si="3653"/>
        <v>0</v>
      </c>
      <c r="AO1621" s="294">
        <f t="shared" si="3653"/>
        <v>0</v>
      </c>
      <c r="AP1621" s="294">
        <f t="shared" si="3653"/>
        <v>0</v>
      </c>
      <c r="AQ1621" s="294">
        <f t="shared" si="3653"/>
        <v>0</v>
      </c>
      <c r="AR1621" s="294">
        <f t="shared" si="3653"/>
        <v>0</v>
      </c>
      <c r="AS1621" s="351">
        <f t="shared" si="3644"/>
        <v>0</v>
      </c>
    </row>
    <row r="1622" spans="1:45" ht="15.75">
      <c r="B1622" s="297" t="s">
        <v>816</v>
      </c>
      <c r="C1622" s="293"/>
      <c r="D1622" s="298"/>
      <c r="E1622" s="285"/>
      <c r="F1622" s="285"/>
      <c r="G1622" s="285"/>
      <c r="H1622" s="285"/>
      <c r="I1622" s="285"/>
      <c r="J1622" s="285"/>
      <c r="K1622" s="285"/>
      <c r="L1622" s="285"/>
      <c r="M1622" s="285"/>
      <c r="N1622" s="285"/>
      <c r="O1622" s="285"/>
      <c r="P1622" s="285"/>
      <c r="Q1622" s="285"/>
      <c r="R1622" s="252"/>
      <c r="S1622" s="285"/>
      <c r="T1622" s="285"/>
      <c r="U1622" s="285"/>
      <c r="V1622" s="255"/>
      <c r="W1622" s="255"/>
      <c r="X1622" s="255"/>
      <c r="Y1622" s="255"/>
      <c r="Z1622" s="285"/>
      <c r="AA1622" s="285"/>
      <c r="AB1622" s="285"/>
      <c r="AC1622" s="285"/>
      <c r="AD1622" s="285"/>
      <c r="AE1622" s="295">
        <f>AE1606*AE1608</f>
        <v>0</v>
      </c>
      <c r="AF1622" s="295">
        <f t="shared" ref="AF1622:AR1622" si="3654">AF1606*AF1608</f>
        <v>0</v>
      </c>
      <c r="AG1622" s="295">
        <f t="shared" si="3654"/>
        <v>0</v>
      </c>
      <c r="AH1622" s="295">
        <f t="shared" si="3654"/>
        <v>0</v>
      </c>
      <c r="AI1622" s="295">
        <f t="shared" si="3654"/>
        <v>0</v>
      </c>
      <c r="AJ1622" s="295">
        <f t="shared" si="3654"/>
        <v>0</v>
      </c>
      <c r="AK1622" s="295">
        <f t="shared" si="3654"/>
        <v>0</v>
      </c>
      <c r="AL1622" s="295">
        <f t="shared" si="3654"/>
        <v>0</v>
      </c>
      <c r="AM1622" s="295">
        <f t="shared" si="3654"/>
        <v>0</v>
      </c>
      <c r="AN1622" s="295">
        <f t="shared" si="3654"/>
        <v>0</v>
      </c>
      <c r="AO1622" s="295">
        <f t="shared" si="3654"/>
        <v>0</v>
      </c>
      <c r="AP1622" s="295">
        <f t="shared" si="3654"/>
        <v>0</v>
      </c>
      <c r="AQ1622" s="295">
        <f t="shared" si="3654"/>
        <v>0</v>
      </c>
      <c r="AR1622" s="295">
        <f t="shared" si="3654"/>
        <v>0</v>
      </c>
      <c r="AS1622" s="351">
        <f>SUM(AE1622:AR1622)</f>
        <v>0</v>
      </c>
    </row>
    <row r="1623" spans="1:45" ht="15.75">
      <c r="B1623" s="297" t="s">
        <v>817</v>
      </c>
      <c r="C1623" s="293"/>
      <c r="D1623" s="298"/>
      <c r="E1623" s="285"/>
      <c r="F1623" s="285"/>
      <c r="G1623" s="285"/>
      <c r="H1623" s="285"/>
      <c r="I1623" s="285"/>
      <c r="J1623" s="285"/>
      <c r="K1623" s="285"/>
      <c r="L1623" s="285"/>
      <c r="M1623" s="285"/>
      <c r="N1623" s="285"/>
      <c r="O1623" s="285"/>
      <c r="P1623" s="285"/>
      <c r="Q1623" s="285"/>
      <c r="R1623" s="252"/>
      <c r="S1623" s="285"/>
      <c r="T1623" s="285"/>
      <c r="U1623" s="285"/>
      <c r="V1623" s="298"/>
      <c r="W1623" s="298"/>
      <c r="X1623" s="298"/>
      <c r="Y1623" s="298"/>
      <c r="Z1623" s="285"/>
      <c r="AA1623" s="285"/>
      <c r="AB1623" s="285"/>
      <c r="AC1623" s="285"/>
      <c r="AD1623" s="285"/>
      <c r="AE1623" s="299"/>
      <c r="AF1623" s="299"/>
      <c r="AG1623" s="299"/>
      <c r="AH1623" s="299"/>
      <c r="AI1623" s="299"/>
      <c r="AJ1623" s="299"/>
      <c r="AK1623" s="299"/>
      <c r="AL1623" s="299"/>
      <c r="AM1623" s="299"/>
      <c r="AN1623" s="299"/>
      <c r="AO1623" s="299"/>
      <c r="AP1623" s="299"/>
      <c r="AQ1623" s="299"/>
      <c r="AR1623" s="299"/>
      <c r="AS1623" s="351">
        <f>AS1621-AS1622</f>
        <v>0</v>
      </c>
    </row>
    <row r="1624" spans="1:45">
      <c r="B1624" s="326"/>
      <c r="C1624" s="388"/>
      <c r="D1624" s="388"/>
      <c r="E1624" s="389"/>
      <c r="F1624" s="389"/>
      <c r="G1624" s="389"/>
      <c r="H1624" s="389"/>
      <c r="I1624" s="389"/>
      <c r="J1624" s="389"/>
      <c r="K1624" s="389"/>
      <c r="L1624" s="389"/>
      <c r="M1624" s="389"/>
      <c r="N1624" s="389"/>
      <c r="O1624" s="389"/>
      <c r="P1624" s="389"/>
      <c r="Q1624" s="389"/>
      <c r="R1624" s="390"/>
      <c r="S1624" s="389"/>
      <c r="T1624" s="389"/>
      <c r="U1624" s="389"/>
      <c r="V1624" s="388"/>
      <c r="W1624" s="391"/>
      <c r="X1624" s="388"/>
      <c r="Y1624" s="388"/>
      <c r="Z1624" s="389"/>
      <c r="AA1624" s="389"/>
      <c r="AB1624" s="389"/>
      <c r="AC1624" s="389"/>
      <c r="AD1624" s="389"/>
      <c r="AE1624" s="670"/>
      <c r="AF1624" s="670"/>
      <c r="AG1624" s="670"/>
      <c r="AH1624" s="670"/>
      <c r="AI1624" s="670"/>
      <c r="AJ1624" s="670"/>
      <c r="AK1624" s="670"/>
      <c r="AL1624" s="670"/>
      <c r="AM1624" s="670"/>
      <c r="AN1624" s="670"/>
      <c r="AO1624" s="670"/>
      <c r="AP1624" s="670"/>
      <c r="AQ1624" s="670"/>
      <c r="AR1624" s="670"/>
      <c r="AS1624" s="686"/>
    </row>
    <row r="1625" spans="1:45" ht="19.5" customHeight="1">
      <c r="B1625" s="314" t="s">
        <v>539</v>
      </c>
      <c r="C1625" s="332"/>
      <c r="D1625" s="333"/>
      <c r="E1625" s="333"/>
      <c r="F1625" s="333"/>
      <c r="G1625" s="333"/>
      <c r="H1625" s="333"/>
      <c r="I1625" s="333"/>
      <c r="J1625" s="333"/>
      <c r="K1625" s="333"/>
      <c r="L1625" s="333"/>
      <c r="M1625" s="333"/>
      <c r="N1625" s="333"/>
      <c r="O1625" s="333"/>
      <c r="P1625" s="333"/>
      <c r="Q1625" s="333"/>
      <c r="R1625" s="333"/>
      <c r="S1625" s="333"/>
      <c r="T1625" s="333"/>
      <c r="U1625" s="333"/>
      <c r="V1625" s="317"/>
      <c r="W1625" s="318"/>
      <c r="X1625" s="333"/>
      <c r="Y1625" s="333"/>
      <c r="Z1625" s="333"/>
      <c r="AA1625" s="333"/>
      <c r="AB1625" s="333"/>
      <c r="AC1625" s="333"/>
      <c r="AD1625" s="333"/>
      <c r="AE1625" s="334"/>
      <c r="AF1625" s="334"/>
      <c r="AG1625" s="334"/>
      <c r="AH1625" s="334"/>
      <c r="AI1625" s="334"/>
      <c r="AJ1625" s="334"/>
      <c r="AK1625" s="334"/>
      <c r="AL1625" s="334"/>
      <c r="AM1625" s="334"/>
      <c r="AN1625" s="334"/>
      <c r="AO1625" s="334"/>
      <c r="AP1625" s="334"/>
      <c r="AQ1625" s="334"/>
      <c r="AR1625" s="334"/>
      <c r="AS1625" s="334"/>
    </row>
    <row r="1626" spans="1:45" ht="19.5" customHeight="1">
      <c r="B1626" s="662"/>
      <c r="C1626" s="663"/>
      <c r="D1626" s="644"/>
      <c r="E1626" s="644"/>
      <c r="F1626" s="644"/>
      <c r="G1626" s="644"/>
      <c r="H1626" s="644"/>
      <c r="I1626" s="644"/>
      <c r="J1626" s="644"/>
      <c r="K1626" s="644"/>
      <c r="L1626" s="644"/>
      <c r="M1626" s="644"/>
      <c r="N1626" s="644"/>
      <c r="O1626" s="644"/>
      <c r="P1626" s="644"/>
      <c r="Q1626" s="644"/>
      <c r="R1626" s="644"/>
      <c r="S1626" s="644"/>
      <c r="T1626" s="644"/>
      <c r="U1626" s="644"/>
      <c r="V1626" s="256"/>
      <c r="W1626" s="664"/>
      <c r="X1626" s="644"/>
      <c r="Y1626" s="644"/>
      <c r="Z1626" s="644"/>
      <c r="AA1626" s="644"/>
      <c r="AB1626" s="644"/>
      <c r="AC1626" s="644"/>
      <c r="AD1626" s="644"/>
      <c r="AE1626" s="211"/>
      <c r="AF1626" s="211"/>
      <c r="AG1626" s="211"/>
      <c r="AH1626" s="211"/>
      <c r="AI1626" s="211"/>
      <c r="AJ1626" s="211"/>
      <c r="AK1626" s="211"/>
      <c r="AL1626" s="211"/>
      <c r="AM1626" s="211"/>
      <c r="AN1626" s="211"/>
      <c r="AO1626" s="211"/>
      <c r="AP1626" s="211"/>
      <c r="AQ1626" s="211"/>
      <c r="AR1626" s="211"/>
      <c r="AS1626" s="211"/>
    </row>
    <row r="1627" spans="1:45" ht="15.75">
      <c r="B1627" s="233" t="s">
        <v>734</v>
      </c>
      <c r="C1627" s="234"/>
      <c r="D1627" s="502" t="s">
        <v>484</v>
      </c>
      <c r="E1627" s="209"/>
      <c r="F1627" s="502"/>
      <c r="G1627" s="209"/>
      <c r="H1627" s="209"/>
      <c r="I1627" s="209"/>
      <c r="J1627" s="209"/>
      <c r="K1627" s="209"/>
      <c r="L1627" s="209"/>
      <c r="M1627" s="209"/>
      <c r="N1627" s="209"/>
      <c r="O1627" s="209"/>
      <c r="P1627" s="209"/>
      <c r="Q1627" s="209"/>
      <c r="R1627" s="234"/>
      <c r="S1627" s="209"/>
      <c r="T1627" s="209"/>
      <c r="U1627" s="209"/>
      <c r="V1627" s="209"/>
      <c r="W1627" s="209"/>
      <c r="X1627" s="209"/>
      <c r="Y1627" s="209"/>
      <c r="Z1627" s="209"/>
      <c r="AA1627" s="209"/>
      <c r="AB1627" s="209"/>
      <c r="AC1627" s="209"/>
      <c r="AD1627" s="209"/>
      <c r="AE1627" s="223"/>
      <c r="AF1627" s="221"/>
      <c r="AG1627" s="221"/>
      <c r="AH1627" s="221"/>
      <c r="AI1627" s="221"/>
      <c r="AJ1627" s="221"/>
      <c r="AK1627" s="221"/>
      <c r="AL1627" s="221"/>
      <c r="AM1627" s="221"/>
      <c r="AN1627" s="221"/>
      <c r="AO1627" s="221"/>
      <c r="AP1627" s="221"/>
      <c r="AQ1627" s="221"/>
      <c r="AR1627" s="221"/>
    </row>
    <row r="1628" spans="1:45" ht="39.75" customHeight="1">
      <c r="B1628" s="832" t="s">
        <v>192</v>
      </c>
      <c r="C1628" s="834" t="s">
        <v>30</v>
      </c>
      <c r="D1628" s="236" t="s">
        <v>976</v>
      </c>
      <c r="E1628" s="843" t="s">
        <v>977</v>
      </c>
      <c r="F1628" s="844"/>
      <c r="G1628" s="844"/>
      <c r="H1628" s="844"/>
      <c r="I1628" s="844"/>
      <c r="J1628" s="844"/>
      <c r="K1628" s="844"/>
      <c r="L1628" s="844"/>
      <c r="M1628" s="844"/>
      <c r="N1628" s="844"/>
      <c r="O1628" s="844"/>
      <c r="P1628" s="845"/>
      <c r="Q1628" s="841" t="s">
        <v>194</v>
      </c>
      <c r="R1628" s="236" t="s">
        <v>390</v>
      </c>
      <c r="S1628" s="838" t="s">
        <v>193</v>
      </c>
      <c r="T1628" s="839"/>
      <c r="U1628" s="839"/>
      <c r="V1628" s="839"/>
      <c r="W1628" s="839"/>
      <c r="X1628" s="839"/>
      <c r="Y1628" s="839"/>
      <c r="Z1628" s="839"/>
      <c r="AA1628" s="839"/>
      <c r="AB1628" s="839"/>
      <c r="AC1628" s="839"/>
      <c r="AD1628" s="846"/>
      <c r="AE1628" s="838" t="s">
        <v>221</v>
      </c>
      <c r="AF1628" s="839"/>
      <c r="AG1628" s="839"/>
      <c r="AH1628" s="839"/>
      <c r="AI1628" s="839"/>
      <c r="AJ1628" s="839"/>
      <c r="AK1628" s="839"/>
      <c r="AL1628" s="839"/>
      <c r="AM1628" s="839"/>
      <c r="AN1628" s="839"/>
      <c r="AO1628" s="839"/>
      <c r="AP1628" s="839"/>
      <c r="AQ1628" s="839"/>
      <c r="AR1628" s="839"/>
      <c r="AS1628" s="840"/>
    </row>
    <row r="1629" spans="1:45" ht="65.25" customHeight="1">
      <c r="B1629" s="833"/>
      <c r="C1629" s="835"/>
      <c r="D1629" s="237">
        <v>2025</v>
      </c>
      <c r="E1629" s="237">
        <v>2026</v>
      </c>
      <c r="F1629" s="237">
        <v>2027</v>
      </c>
      <c r="G1629" s="237">
        <v>2028</v>
      </c>
      <c r="H1629" s="237">
        <v>2029</v>
      </c>
      <c r="I1629" s="237">
        <v>2030</v>
      </c>
      <c r="J1629" s="237">
        <v>2031</v>
      </c>
      <c r="K1629" s="237">
        <v>2032</v>
      </c>
      <c r="L1629" s="237">
        <v>2033</v>
      </c>
      <c r="M1629" s="237">
        <v>2034</v>
      </c>
      <c r="N1629" s="237">
        <v>2035</v>
      </c>
      <c r="O1629" s="237">
        <v>2036</v>
      </c>
      <c r="P1629" s="237">
        <v>2037</v>
      </c>
      <c r="Q1629" s="842"/>
      <c r="R1629" s="237">
        <v>2025</v>
      </c>
      <c r="S1629" s="237">
        <v>2026</v>
      </c>
      <c r="T1629" s="237">
        <v>2027</v>
      </c>
      <c r="U1629" s="237">
        <v>2028</v>
      </c>
      <c r="V1629" s="237">
        <v>2029</v>
      </c>
      <c r="W1629" s="237">
        <v>2030</v>
      </c>
      <c r="X1629" s="237">
        <v>2031</v>
      </c>
      <c r="Y1629" s="237">
        <v>2032</v>
      </c>
      <c r="Z1629" s="237">
        <v>2033</v>
      </c>
      <c r="AA1629" s="237">
        <v>2034</v>
      </c>
      <c r="AB1629" s="237">
        <v>2035</v>
      </c>
      <c r="AC1629" s="237">
        <v>2036</v>
      </c>
      <c r="AD1629" s="237">
        <v>2037</v>
      </c>
      <c r="AE1629" s="237" t="str">
        <f>'1.  LRAMVA Summary'!$D$45</f>
        <v>Residential</v>
      </c>
      <c r="AF1629" s="237" t="str">
        <f>'1.  LRAMVA Summary'!$E$45</f>
        <v>GS&lt;50 kW</v>
      </c>
      <c r="AG1629" s="237" t="str">
        <f>'1.  LRAMVA Summary'!$F$45</f>
        <v>GS 50-4,999 kW</v>
      </c>
      <c r="AH1629" s="237" t="str">
        <f>'1.  LRAMVA Summary'!$G$45</f>
        <v>Unmetered Scattered Load</v>
      </c>
      <c r="AI1629" s="237" t="str">
        <f>'1.  LRAMVA Summary'!$H$45</f>
        <v>Sentinel Lighting</v>
      </c>
      <c r="AJ1629" s="237" t="str">
        <f>'1.  LRAMVA Summary'!$I$45</f>
        <v>Street Lighting</v>
      </c>
      <c r="AK1629" s="237">
        <f>'1.  LRAMVA Summary'!$J$45</f>
        <v>0</v>
      </c>
      <c r="AL1629" s="237">
        <f>'1.  LRAMVA Summary'!$K$45</f>
        <v>0</v>
      </c>
      <c r="AM1629" s="237">
        <f>'1.  LRAMVA Summary'!$L$45</f>
        <v>0</v>
      </c>
      <c r="AN1629" s="237">
        <f>'1.  LRAMVA Summary'!$M$45</f>
        <v>0</v>
      </c>
      <c r="AO1629" s="237">
        <f>'1.  LRAMVA Summary'!$N$45</f>
        <v>0</v>
      </c>
      <c r="AP1629" s="237">
        <f>'1.  LRAMVA Summary'!$O$45</f>
        <v>0</v>
      </c>
      <c r="AQ1629" s="237">
        <f>'1.  LRAMVA Summary'!$P$45</f>
        <v>0</v>
      </c>
      <c r="AR1629" s="237">
        <f>'1.  LRAMVA Summary'!$Q$45</f>
        <v>0</v>
      </c>
      <c r="AS1629" s="239" t="str">
        <f>'1.  LRAMVA Summary'!$R$45</f>
        <v>Total</v>
      </c>
    </row>
    <row r="1630" spans="1:45" ht="15" hidden="1" customHeight="1" outlineLevel="1">
      <c r="A1630" s="456"/>
      <c r="B1630" s="246"/>
      <c r="C1630" s="257"/>
      <c r="D1630" s="243"/>
      <c r="E1630" s="243"/>
      <c r="F1630" s="243"/>
      <c r="G1630" s="243"/>
      <c r="H1630" s="243"/>
      <c r="I1630" s="243"/>
      <c r="J1630" s="243"/>
      <c r="K1630" s="243"/>
      <c r="L1630" s="243"/>
      <c r="M1630" s="243"/>
      <c r="N1630" s="243"/>
      <c r="O1630" s="243"/>
      <c r="P1630" s="243"/>
      <c r="Q1630" s="243"/>
      <c r="R1630" s="243"/>
      <c r="S1630" s="243"/>
      <c r="T1630" s="243"/>
      <c r="U1630" s="243"/>
      <c r="V1630" s="243"/>
      <c r="W1630" s="243"/>
      <c r="X1630" s="243"/>
      <c r="Y1630" s="243"/>
      <c r="Z1630" s="243"/>
      <c r="AA1630" s="243"/>
      <c r="AB1630" s="243"/>
      <c r="AC1630" s="243"/>
      <c r="AD1630" s="243"/>
      <c r="AE1630" s="243">
        <f>'1.  LRAMVA Summary'!D689</f>
        <v>0</v>
      </c>
      <c r="AF1630" s="243">
        <f>'1.  LRAMVA Summary'!E689</f>
        <v>0</v>
      </c>
      <c r="AG1630" s="243">
        <f>'1.  LRAMVA Summary'!F689</f>
        <v>0</v>
      </c>
      <c r="AH1630" s="243">
        <f>'1.  LRAMVA Summary'!G689</f>
        <v>0</v>
      </c>
      <c r="AI1630" s="243">
        <f>'1.  LRAMVA Summary'!H689</f>
        <v>0</v>
      </c>
      <c r="AJ1630" s="243">
        <f>'1.  LRAMVA Summary'!GY689</f>
        <v>0</v>
      </c>
      <c r="AK1630" s="243">
        <f>'1.  LRAMVA Summary'!J689</f>
        <v>0</v>
      </c>
      <c r="AL1630" s="243">
        <f>'1.  LRAMVA Summary'!K689</f>
        <v>0</v>
      </c>
      <c r="AM1630" s="243">
        <f>'1.  LRAMVA Summary'!L689</f>
        <v>0</v>
      </c>
      <c r="AN1630" s="243">
        <f>'1.  LRAMVA Summary'!M689</f>
        <v>0</v>
      </c>
      <c r="AO1630" s="243">
        <f>'1.  LRAMVA Summary'!N689</f>
        <v>0</v>
      </c>
      <c r="AP1630" s="243">
        <f>'1.  LRAMVA Summary'!O689</f>
        <v>0</v>
      </c>
      <c r="AQ1630" s="243">
        <f>'1.  LRAMVA Summary'!P689</f>
        <v>0</v>
      </c>
      <c r="AR1630" s="243">
        <f>'1.  LRAMVA Summary'!Q689</f>
        <v>0</v>
      </c>
      <c r="AS1630" s="244"/>
    </row>
    <row r="1631" spans="1:45" ht="15.75" collapsed="1">
      <c r="B1631" s="726"/>
      <c r="C1631" s="286"/>
      <c r="D1631" s="286"/>
      <c r="E1631" s="286"/>
      <c r="F1631" s="286"/>
      <c r="G1631" s="286"/>
      <c r="H1631" s="286"/>
      <c r="I1631" s="286"/>
      <c r="J1631" s="286"/>
      <c r="K1631" s="286"/>
      <c r="L1631" s="286"/>
      <c r="M1631" s="286"/>
      <c r="N1631" s="286"/>
      <c r="O1631" s="286"/>
      <c r="P1631" s="286"/>
      <c r="Q1631" s="286"/>
      <c r="R1631" s="286"/>
      <c r="S1631" s="286"/>
      <c r="T1631" s="286"/>
      <c r="U1631" s="286"/>
      <c r="V1631" s="286"/>
      <c r="W1631" s="286"/>
      <c r="X1631" s="286"/>
      <c r="Y1631" s="286"/>
      <c r="Z1631" s="286"/>
      <c r="AA1631" s="286"/>
      <c r="AB1631" s="286"/>
      <c r="AC1631" s="286"/>
      <c r="AD1631" s="731"/>
      <c r="AE1631" s="243" t="str">
        <f>'1.  LRAMVA Summary'!$D$46</f>
        <v>kWh</v>
      </c>
      <c r="AF1631" s="243" t="str">
        <f>'1.  LRAMVA Summary'!$E$46</f>
        <v>kWh</v>
      </c>
      <c r="AG1631" s="243" t="str">
        <f>'1.  LRAMVA Summary'!$F$46</f>
        <v>kW</v>
      </c>
      <c r="AH1631" s="243" t="str">
        <f>'1.  LRAMVA Summary'!$G$46</f>
        <v>kWh</v>
      </c>
      <c r="AI1631" s="243" t="str">
        <f>'1.  LRAMVA Summary'!$H$46</f>
        <v>kW</v>
      </c>
      <c r="AJ1631" s="243" t="str">
        <f>'1.  LRAMVA Summary'!$I$46</f>
        <v>kW</v>
      </c>
      <c r="AK1631" s="243">
        <f>'1.  LRAMVA Summary'!$J$46</f>
        <v>0</v>
      </c>
      <c r="AL1631" s="243">
        <f>'1.  LRAMVA Summary'!$K$46</f>
        <v>0</v>
      </c>
      <c r="AM1631" s="243">
        <f>'1.  LRAMVA Summary'!$L$46</f>
        <v>0</v>
      </c>
      <c r="AN1631" s="243">
        <f>'1.  LRAMVA Summary'!$M$46</f>
        <v>0</v>
      </c>
      <c r="AO1631" s="243">
        <f>'1.  LRAMVA Summary'!$N$46</f>
        <v>0</v>
      </c>
      <c r="AP1631" s="243">
        <f>'1.  LRAMVA Summary'!$O$46</f>
        <v>0</v>
      </c>
      <c r="AQ1631" s="243">
        <f>'1.  LRAMVA Summary'!$P$46</f>
        <v>0</v>
      </c>
      <c r="AR1631" s="243">
        <f>'1.  LRAMVA Summary'!$Q$46</f>
        <v>0</v>
      </c>
      <c r="AS1631" s="281"/>
    </row>
    <row r="1632" spans="1:45" ht="15.75">
      <c r="B1632" s="727" t="s">
        <v>868</v>
      </c>
      <c r="C1632" s="286"/>
      <c r="D1632" s="286"/>
      <c r="E1632" s="286"/>
      <c r="F1632" s="286"/>
      <c r="G1632" s="286"/>
      <c r="H1632" s="286"/>
      <c r="I1632" s="286"/>
      <c r="J1632" s="286"/>
      <c r="K1632" s="286"/>
      <c r="L1632" s="286"/>
      <c r="M1632" s="286"/>
      <c r="N1632" s="286"/>
      <c r="O1632" s="286"/>
      <c r="P1632" s="286"/>
      <c r="Q1632" s="286"/>
      <c r="R1632" s="286"/>
      <c r="S1632" s="286"/>
      <c r="T1632" s="286"/>
      <c r="U1632" s="286"/>
      <c r="V1632" s="286"/>
      <c r="W1632" s="286"/>
      <c r="X1632" s="286"/>
      <c r="Y1632" s="286"/>
      <c r="Z1632" s="286"/>
      <c r="AA1632" s="286"/>
      <c r="AB1632" s="286"/>
      <c r="AC1632" s="286"/>
      <c r="AD1632" s="731"/>
      <c r="AE1632" s="729">
        <v>0</v>
      </c>
      <c r="AF1632" s="724">
        <v>0</v>
      </c>
      <c r="AG1632" s="724">
        <v>0</v>
      </c>
      <c r="AH1632" s="724">
        <v>0</v>
      </c>
      <c r="AI1632" s="724">
        <v>0</v>
      </c>
      <c r="AJ1632" s="724">
        <v>0</v>
      </c>
      <c r="AK1632" s="724">
        <v>0</v>
      </c>
      <c r="AL1632" s="724">
        <v>0</v>
      </c>
      <c r="AM1632" s="724">
        <v>0</v>
      </c>
      <c r="AN1632" s="724">
        <v>0</v>
      </c>
      <c r="AO1632" s="724">
        <v>0</v>
      </c>
      <c r="AP1632" s="724">
        <v>0</v>
      </c>
      <c r="AQ1632" s="724">
        <v>0</v>
      </c>
      <c r="AR1632" s="724">
        <v>0</v>
      </c>
      <c r="AS1632" s="725"/>
    </row>
    <row r="1633" spans="2:45" ht="15.75">
      <c r="B1633" s="728" t="s">
        <v>704</v>
      </c>
      <c r="C1633" s="347"/>
      <c r="D1633" s="347"/>
      <c r="E1633" s="347"/>
      <c r="F1633" s="347"/>
      <c r="G1633" s="347"/>
      <c r="H1633" s="347"/>
      <c r="I1633" s="347"/>
      <c r="J1633" s="347"/>
      <c r="K1633" s="347"/>
      <c r="L1633" s="347"/>
      <c r="M1633" s="347"/>
      <c r="N1633" s="347"/>
      <c r="O1633" s="347"/>
      <c r="P1633" s="347"/>
      <c r="Q1633" s="347"/>
      <c r="R1633" s="347"/>
      <c r="S1633" s="347"/>
      <c r="T1633" s="347"/>
      <c r="U1633" s="347"/>
      <c r="V1633" s="347"/>
      <c r="W1633" s="347"/>
      <c r="X1633" s="347"/>
      <c r="Y1633" s="347"/>
      <c r="Z1633" s="347"/>
      <c r="AA1633" s="347"/>
      <c r="AB1633" s="347"/>
      <c r="AC1633" s="347"/>
      <c r="AD1633" s="732"/>
      <c r="AE1633" s="730">
        <f>HLOOKUP(AE1629,'2. LRAMVA Threshold'!$B$42:$Q$53,12,FALSE)</f>
        <v>3951456</v>
      </c>
      <c r="AF1633" s="336">
        <f>HLOOKUP(AF1629,'2. LRAMVA Threshold'!$B$42:$Q$53,12,FALSE)</f>
        <v>2665994</v>
      </c>
      <c r="AG1633" s="336">
        <f>HLOOKUP(AG1629,'2. LRAMVA Threshold'!$B$42:$Q$53,12,FALSE)</f>
        <v>1337</v>
      </c>
      <c r="AH1633" s="336">
        <f>HLOOKUP(AH1629,'2. LRAMVA Threshold'!$B$42:$Q$53,12,FALSE)</f>
        <v>0</v>
      </c>
      <c r="AI1633" s="336">
        <f>HLOOKUP(AI1629,'2. LRAMVA Threshold'!$B$42:$Q$53,12,FALSE)</f>
        <v>0</v>
      </c>
      <c r="AJ1633" s="336">
        <f>HLOOKUP(AJ1629,'2. LRAMVA Threshold'!$B$42:$Q$53,12,FALSE)</f>
        <v>0</v>
      </c>
      <c r="AK1633" s="336">
        <f>HLOOKUP(AK1629,'2. LRAMVA Threshold'!$B$42:$Q$53,12,FALSE)</f>
        <v>0</v>
      </c>
      <c r="AL1633" s="336">
        <f>HLOOKUP(AL1629,'2. LRAMVA Threshold'!$B$42:$Q$53,12,FALSE)</f>
        <v>0</v>
      </c>
      <c r="AM1633" s="336">
        <f>HLOOKUP(AM1629,'2. LRAMVA Threshold'!$B$42:$Q$53,12,FALSE)</f>
        <v>0</v>
      </c>
      <c r="AN1633" s="336">
        <f>HLOOKUP(AN1629,'2. LRAMVA Threshold'!$B$42:$Q$53,12,FALSE)</f>
        <v>0</v>
      </c>
      <c r="AO1633" s="336">
        <f>HLOOKUP(AO1629,'2. LRAMVA Threshold'!$B$42:$Q$53,12,FALSE)</f>
        <v>0</v>
      </c>
      <c r="AP1633" s="336">
        <f>HLOOKUP(AP1629,'2. LRAMVA Threshold'!$B$42:$Q$53,12,FALSE)</f>
        <v>0</v>
      </c>
      <c r="AQ1633" s="336">
        <f>HLOOKUP(AQ1629,'2. LRAMVA Threshold'!$B$42:$Q$53,12,FALSE)</f>
        <v>0</v>
      </c>
      <c r="AR1633" s="336">
        <f>HLOOKUP(AR1629,'2. LRAMVA Threshold'!$B$42:$Q$53,12,FALSE)</f>
        <v>0</v>
      </c>
      <c r="AS1633" s="385"/>
    </row>
    <row r="1634" spans="2:45">
      <c r="B1634" s="338"/>
      <c r="C1634" s="284"/>
      <c r="D1634" s="285"/>
      <c r="E1634" s="285"/>
      <c r="F1634" s="285"/>
      <c r="G1634" s="285"/>
      <c r="H1634" s="285"/>
      <c r="I1634" s="285"/>
      <c r="J1634" s="285"/>
      <c r="K1634" s="285"/>
      <c r="L1634" s="285"/>
      <c r="M1634" s="285"/>
      <c r="N1634" s="285"/>
      <c r="O1634" s="285"/>
      <c r="P1634" s="285"/>
      <c r="Q1634" s="285"/>
      <c r="R1634" s="286"/>
      <c r="S1634" s="285"/>
      <c r="T1634" s="285"/>
      <c r="U1634" s="285"/>
      <c r="V1634" s="255"/>
      <c r="W1634" s="255"/>
      <c r="X1634" s="255"/>
      <c r="Y1634" s="255"/>
      <c r="Z1634" s="285"/>
      <c r="AA1634" s="285"/>
      <c r="AB1634" s="285"/>
      <c r="AC1634" s="285"/>
      <c r="AD1634" s="285"/>
      <c r="AE1634" s="379"/>
      <c r="AF1634" s="379"/>
      <c r="AG1634" s="379"/>
      <c r="AH1634" s="379"/>
      <c r="AI1634" s="379"/>
      <c r="AJ1634" s="379"/>
      <c r="AK1634" s="379"/>
      <c r="AL1634" s="343"/>
      <c r="AM1634" s="343"/>
      <c r="AN1634" s="343"/>
      <c r="AO1634" s="343"/>
      <c r="AP1634" s="343"/>
      <c r="AQ1634" s="343"/>
      <c r="AR1634" s="343"/>
      <c r="AS1634" s="344"/>
    </row>
    <row r="1635" spans="2:45">
      <c r="B1635" s="275" t="s">
        <v>662</v>
      </c>
      <c r="C1635" s="288"/>
      <c r="D1635" s="288"/>
      <c r="E1635" s="321"/>
      <c r="F1635" s="321"/>
      <c r="G1635" s="321"/>
      <c r="H1635" s="321"/>
      <c r="I1635" s="321"/>
      <c r="J1635" s="321"/>
      <c r="K1635" s="321"/>
      <c r="L1635" s="321"/>
      <c r="M1635" s="321"/>
      <c r="N1635" s="321"/>
      <c r="O1635" s="321"/>
      <c r="P1635" s="321"/>
      <c r="Q1635" s="321"/>
      <c r="R1635" s="243"/>
      <c r="S1635" s="290"/>
      <c r="T1635" s="290"/>
      <c r="U1635" s="290"/>
      <c r="V1635" s="289"/>
      <c r="W1635" s="289"/>
      <c r="X1635" s="289"/>
      <c r="Y1635" s="289"/>
      <c r="Z1635" s="290"/>
      <c r="AA1635" s="290"/>
      <c r="AB1635" s="290"/>
      <c r="AC1635" s="290"/>
      <c r="AD1635" s="290"/>
      <c r="AE1635" s="722">
        <f>HLOOKUP(AE35,'3.  Distribution Rates'!$C$122:$P$135,14,FALSE)</f>
        <v>0</v>
      </c>
      <c r="AF1635" s="722">
        <f>HLOOKUP(AF35,'3.  Distribution Rates'!$C$122:$P$135,14,FALSE)</f>
        <v>2.6499999999999999E-2</v>
      </c>
      <c r="AG1635" s="291">
        <f>HLOOKUP(AG35,'3.  Distribution Rates'!$C$122:$P$135,14,FALSE)</f>
        <v>7.1775000000000002</v>
      </c>
      <c r="AH1635" s="291">
        <f>HLOOKUP(AH35,'3.  Distribution Rates'!$C$122:$P$135,14,FALSE)</f>
        <v>4.0800000000000003E-2</v>
      </c>
      <c r="AI1635" s="291">
        <f>HLOOKUP(AI35,'3.  Distribution Rates'!$C$122:$P$135,14,FALSE)</f>
        <v>35.357100000000003</v>
      </c>
      <c r="AJ1635" s="291">
        <f>HLOOKUP(AJ35,'3.  Distribution Rates'!$C$122:$P$135,14,FALSE)</f>
        <v>9.5227000000000004</v>
      </c>
      <c r="AK1635" s="291">
        <f>HLOOKUP(AK35,'3.  Distribution Rates'!$C$122:$P$135,14,FALSE)</f>
        <v>0</v>
      </c>
      <c r="AL1635" s="291">
        <f>HLOOKUP(AL35,'3.  Distribution Rates'!$C$122:$P$135,14,FALSE)</f>
        <v>0</v>
      </c>
      <c r="AM1635" s="291">
        <f>HLOOKUP(AM35,'3.  Distribution Rates'!$C$122:$P$135,14,FALSE)</f>
        <v>0</v>
      </c>
      <c r="AN1635" s="291">
        <f>HLOOKUP(AN35,'3.  Distribution Rates'!$C$122:$P$135,14,FALSE)</f>
        <v>0</v>
      </c>
      <c r="AO1635" s="291">
        <f>HLOOKUP(AO35,'3.  Distribution Rates'!$C$122:$P$135,14,FALSE)</f>
        <v>0</v>
      </c>
      <c r="AP1635" s="291">
        <f>HLOOKUP(AP35,'3.  Distribution Rates'!$C$122:$P$135,14,FALSE)</f>
        <v>0</v>
      </c>
      <c r="AQ1635" s="291">
        <f>HLOOKUP(AQ35,'3.  Distribution Rates'!$C$122:$P$135,14,FALSE)</f>
        <v>0</v>
      </c>
      <c r="AR1635" s="291">
        <f>HLOOKUP(AR35,'3.  Distribution Rates'!$C$122:$P$135,14,FALSE)</f>
        <v>0</v>
      </c>
      <c r="AS1635" s="387"/>
    </row>
    <row r="1636" spans="2:45">
      <c r="B1636" s="275" t="s">
        <v>705</v>
      </c>
      <c r="C1636" s="293"/>
      <c r="D1636" s="235"/>
      <c r="E1636" s="232"/>
      <c r="F1636" s="232"/>
      <c r="G1636" s="232"/>
      <c r="H1636" s="232"/>
      <c r="I1636" s="232"/>
      <c r="J1636" s="232"/>
      <c r="K1636" s="232"/>
      <c r="L1636" s="232"/>
      <c r="M1636" s="232"/>
      <c r="N1636" s="232"/>
      <c r="O1636" s="232"/>
      <c r="P1636" s="232"/>
      <c r="Q1636" s="232"/>
      <c r="R1636" s="243"/>
      <c r="S1636" s="232"/>
      <c r="T1636" s="232"/>
      <c r="U1636" s="232"/>
      <c r="V1636" s="235"/>
      <c r="W1636" s="235"/>
      <c r="X1636" s="235"/>
      <c r="Y1636" s="235"/>
      <c r="Z1636" s="232"/>
      <c r="AA1636" s="232"/>
      <c r="AB1636" s="232"/>
      <c r="AC1636" s="232"/>
      <c r="AD1636" s="232"/>
      <c r="AE1636" s="323">
        <f>'4.  2011-2014 LRAM'!AM148*AE1635</f>
        <v>0</v>
      </c>
      <c r="AF1636" s="323">
        <f>'4.  2011-2014 LRAM'!AN148*AF1635</f>
        <v>0</v>
      </c>
      <c r="AG1636" s="323">
        <f>'4.  2011-2014 LRAM'!AO148*AG1635</f>
        <v>0</v>
      </c>
      <c r="AH1636" s="323">
        <f>'4.  2011-2014 LRAM'!AP148*AH1635</f>
        <v>0</v>
      </c>
      <c r="AI1636" s="323">
        <f>'4.  2011-2014 LRAM'!AQ148*AI1635</f>
        <v>0</v>
      </c>
      <c r="AJ1636" s="323">
        <f>'4.  2011-2014 LRAM'!AR148*AJ1635</f>
        <v>0</v>
      </c>
      <c r="AK1636" s="323">
        <f>'4.  2011-2014 LRAM'!AS148*AK1635</f>
        <v>0</v>
      </c>
      <c r="AL1636" s="323">
        <f>'4.  2011-2014 LRAM'!AT148*AL1635</f>
        <v>0</v>
      </c>
      <c r="AM1636" s="323">
        <f>'4.  2011-2014 LRAM'!AU148*AM1635</f>
        <v>0</v>
      </c>
      <c r="AN1636" s="323">
        <f>'4.  2011-2014 LRAM'!AV148*AN1635</f>
        <v>0</v>
      </c>
      <c r="AO1636" s="323">
        <f>'4.  2011-2014 LRAM'!AW148*AO1635</f>
        <v>0</v>
      </c>
      <c r="AP1636" s="323">
        <f>'4.  2011-2014 LRAM'!AX148*AP1635</f>
        <v>0</v>
      </c>
      <c r="AQ1636" s="323">
        <f>'4.  2011-2014 LRAM'!AY148*AQ1635</f>
        <v>0</v>
      </c>
      <c r="AR1636" s="323">
        <f>'4.  2011-2014 LRAM'!AZ148*AR1635</f>
        <v>0</v>
      </c>
      <c r="AS1636" s="534">
        <f t="shared" ref="AS1636:AS1639" si="3655">SUM(AE1636:AR1636)</f>
        <v>0</v>
      </c>
    </row>
    <row r="1637" spans="2:45">
      <c r="B1637" s="275" t="s">
        <v>706</v>
      </c>
      <c r="C1637" s="293"/>
      <c r="D1637" s="235"/>
      <c r="E1637" s="232"/>
      <c r="F1637" s="232"/>
      <c r="G1637" s="232"/>
      <c r="H1637" s="232"/>
      <c r="I1637" s="232"/>
      <c r="J1637" s="232"/>
      <c r="K1637" s="232"/>
      <c r="L1637" s="232"/>
      <c r="M1637" s="232"/>
      <c r="N1637" s="232"/>
      <c r="O1637" s="232"/>
      <c r="P1637" s="232"/>
      <c r="Q1637" s="232"/>
      <c r="R1637" s="243"/>
      <c r="S1637" s="232"/>
      <c r="T1637" s="232"/>
      <c r="U1637" s="232"/>
      <c r="V1637" s="235"/>
      <c r="W1637" s="235"/>
      <c r="X1637" s="235"/>
      <c r="Y1637" s="235"/>
      <c r="Z1637" s="232"/>
      <c r="AA1637" s="232"/>
      <c r="AB1637" s="232"/>
      <c r="AC1637" s="232"/>
      <c r="AD1637" s="232"/>
      <c r="AE1637" s="323">
        <f>'4.  2011-2014 LRAM'!AM287*AE1635</f>
        <v>0</v>
      </c>
      <c r="AF1637" s="323">
        <f>'4.  2011-2014 LRAM'!AN287*AF1635</f>
        <v>0</v>
      </c>
      <c r="AG1637" s="323">
        <f>'4.  2011-2014 LRAM'!AO287*AG1635</f>
        <v>0</v>
      </c>
      <c r="AH1637" s="323">
        <f>'4.  2011-2014 LRAM'!AP287*AH1635</f>
        <v>0</v>
      </c>
      <c r="AI1637" s="323">
        <f>'4.  2011-2014 LRAM'!AQ287*AI1635</f>
        <v>0</v>
      </c>
      <c r="AJ1637" s="323">
        <f>'4.  2011-2014 LRAM'!AR287*AJ1635</f>
        <v>0</v>
      </c>
      <c r="AK1637" s="323">
        <f>'4.  2011-2014 LRAM'!AS287*AK1635</f>
        <v>0</v>
      </c>
      <c r="AL1637" s="323">
        <f>'4.  2011-2014 LRAM'!AT287*AL1635</f>
        <v>0</v>
      </c>
      <c r="AM1637" s="323">
        <f>'4.  2011-2014 LRAM'!AU287*AM1635</f>
        <v>0</v>
      </c>
      <c r="AN1637" s="323">
        <f>'4.  2011-2014 LRAM'!AV287*AN1635</f>
        <v>0</v>
      </c>
      <c r="AO1637" s="323">
        <f>'4.  2011-2014 LRAM'!AW287*AO1635</f>
        <v>0</v>
      </c>
      <c r="AP1637" s="323">
        <f>'4.  2011-2014 LRAM'!AX287*AP1635</f>
        <v>0</v>
      </c>
      <c r="AQ1637" s="323">
        <f>'4.  2011-2014 LRAM'!AY287*AQ1635</f>
        <v>0</v>
      </c>
      <c r="AR1637" s="323">
        <f>'4.  2011-2014 LRAM'!AZ287*AR1635</f>
        <v>0</v>
      </c>
      <c r="AS1637" s="534">
        <f t="shared" si="3655"/>
        <v>0</v>
      </c>
    </row>
    <row r="1638" spans="2:45">
      <c r="B1638" s="275" t="s">
        <v>707</v>
      </c>
      <c r="C1638" s="293"/>
      <c r="D1638" s="235"/>
      <c r="E1638" s="232"/>
      <c r="F1638" s="232"/>
      <c r="G1638" s="232"/>
      <c r="H1638" s="232"/>
      <c r="I1638" s="232"/>
      <c r="J1638" s="232"/>
      <c r="K1638" s="232"/>
      <c r="L1638" s="232"/>
      <c r="M1638" s="232"/>
      <c r="N1638" s="232"/>
      <c r="O1638" s="232"/>
      <c r="P1638" s="232"/>
      <c r="Q1638" s="232"/>
      <c r="R1638" s="243"/>
      <c r="S1638" s="232"/>
      <c r="T1638" s="232"/>
      <c r="U1638" s="232"/>
      <c r="V1638" s="235"/>
      <c r="W1638" s="235"/>
      <c r="X1638" s="235"/>
      <c r="Y1638" s="235"/>
      <c r="Z1638" s="232"/>
      <c r="AA1638" s="232"/>
      <c r="AB1638" s="232"/>
      <c r="AC1638" s="232"/>
      <c r="AD1638" s="232"/>
      <c r="AE1638" s="323">
        <f>'4.  2011-2014 LRAM'!AM423*AE1635</f>
        <v>0</v>
      </c>
      <c r="AF1638" s="323">
        <f>'4.  2011-2014 LRAM'!AN423*AF1635</f>
        <v>0</v>
      </c>
      <c r="AG1638" s="323">
        <f>'4.  2011-2014 LRAM'!AO423*AG1635</f>
        <v>0</v>
      </c>
      <c r="AH1638" s="323">
        <f>'4.  2011-2014 LRAM'!AP423*AH1635</f>
        <v>0</v>
      </c>
      <c r="AI1638" s="323">
        <f>'4.  2011-2014 LRAM'!AQ423*AI1635</f>
        <v>0</v>
      </c>
      <c r="AJ1638" s="323">
        <f>'4.  2011-2014 LRAM'!AR423*AJ1635</f>
        <v>0</v>
      </c>
      <c r="AK1638" s="323">
        <f>'4.  2011-2014 LRAM'!AS423*AK1635</f>
        <v>0</v>
      </c>
      <c r="AL1638" s="323">
        <f>'4.  2011-2014 LRAM'!AT423*AL1635</f>
        <v>0</v>
      </c>
      <c r="AM1638" s="323">
        <f>'4.  2011-2014 LRAM'!AU423*AM1635</f>
        <v>0</v>
      </c>
      <c r="AN1638" s="323">
        <f>'4.  2011-2014 LRAM'!AV423*AN1635</f>
        <v>0</v>
      </c>
      <c r="AO1638" s="323">
        <f>'4.  2011-2014 LRAM'!AW423*AO1635</f>
        <v>0</v>
      </c>
      <c r="AP1638" s="323">
        <f>'4.  2011-2014 LRAM'!AX423*AP1635</f>
        <v>0</v>
      </c>
      <c r="AQ1638" s="323">
        <f>'4.  2011-2014 LRAM'!AY423*AQ1635</f>
        <v>0</v>
      </c>
      <c r="AR1638" s="323">
        <f>'4.  2011-2014 LRAM'!AZ423*AR1635</f>
        <v>0</v>
      </c>
      <c r="AS1638" s="534">
        <f t="shared" si="3655"/>
        <v>0</v>
      </c>
    </row>
    <row r="1639" spans="2:45">
      <c r="B1639" s="275" t="s">
        <v>708</v>
      </c>
      <c r="C1639" s="293"/>
      <c r="D1639" s="235"/>
      <c r="E1639" s="232"/>
      <c r="F1639" s="232"/>
      <c r="G1639" s="232"/>
      <c r="H1639" s="232"/>
      <c r="I1639" s="232"/>
      <c r="J1639" s="232"/>
      <c r="K1639" s="232"/>
      <c r="L1639" s="232"/>
      <c r="M1639" s="232"/>
      <c r="N1639" s="232"/>
      <c r="O1639" s="232"/>
      <c r="P1639" s="232"/>
      <c r="Q1639" s="232"/>
      <c r="R1639" s="243"/>
      <c r="S1639" s="232"/>
      <c r="T1639" s="232"/>
      <c r="U1639" s="232"/>
      <c r="V1639" s="235"/>
      <c r="W1639" s="235"/>
      <c r="X1639" s="235"/>
      <c r="Y1639" s="235"/>
      <c r="Z1639" s="232"/>
      <c r="AA1639" s="232"/>
      <c r="AB1639" s="232"/>
      <c r="AC1639" s="232"/>
      <c r="AD1639" s="232"/>
      <c r="AE1639" s="323">
        <f>'4.  2011-2014 LRAM'!AM560*AE1635</f>
        <v>0</v>
      </c>
      <c r="AF1639" s="323">
        <f>'4.  2011-2014 LRAM'!AN560*AF1635</f>
        <v>0</v>
      </c>
      <c r="AG1639" s="323">
        <f>'4.  2011-2014 LRAM'!AO560*AG1635</f>
        <v>0</v>
      </c>
      <c r="AH1639" s="323">
        <f>'4.  2011-2014 LRAM'!AP560*AH1635</f>
        <v>0</v>
      </c>
      <c r="AI1639" s="323">
        <f>'4.  2011-2014 LRAM'!AQ560*AI1635</f>
        <v>0</v>
      </c>
      <c r="AJ1639" s="323">
        <f>'4.  2011-2014 LRAM'!AR560*AJ1635</f>
        <v>0</v>
      </c>
      <c r="AK1639" s="323">
        <f>'4.  2011-2014 LRAM'!AS560*AK1635</f>
        <v>0</v>
      </c>
      <c r="AL1639" s="323">
        <f>'4.  2011-2014 LRAM'!AT560*AL1635</f>
        <v>0</v>
      </c>
      <c r="AM1639" s="323">
        <f>'4.  2011-2014 LRAM'!AU560*AM1635</f>
        <v>0</v>
      </c>
      <c r="AN1639" s="323">
        <f>'4.  2011-2014 LRAM'!AV560*AN1635</f>
        <v>0</v>
      </c>
      <c r="AO1639" s="323">
        <f>'4.  2011-2014 LRAM'!AW560*AO1635</f>
        <v>0</v>
      </c>
      <c r="AP1639" s="323">
        <f>'4.  2011-2014 LRAM'!AX560*AP1635</f>
        <v>0</v>
      </c>
      <c r="AQ1639" s="323">
        <f>'4.  2011-2014 LRAM'!AY560*AQ1635</f>
        <v>0</v>
      </c>
      <c r="AR1639" s="323">
        <f>'4.  2011-2014 LRAM'!AZ560*AR1635</f>
        <v>0</v>
      </c>
      <c r="AS1639" s="534">
        <f t="shared" si="3655"/>
        <v>0</v>
      </c>
    </row>
    <row r="1640" spans="2:45">
      <c r="B1640" s="275" t="s">
        <v>709</v>
      </c>
      <c r="C1640" s="293"/>
      <c r="D1640" s="235"/>
      <c r="E1640" s="232"/>
      <c r="F1640" s="232"/>
      <c r="G1640" s="232"/>
      <c r="H1640" s="232"/>
      <c r="I1640" s="232"/>
      <c r="J1640" s="232"/>
      <c r="K1640" s="232"/>
      <c r="L1640" s="232"/>
      <c r="M1640" s="232"/>
      <c r="N1640" s="232"/>
      <c r="O1640" s="232"/>
      <c r="P1640" s="232"/>
      <c r="Q1640" s="232"/>
      <c r="R1640" s="243"/>
      <c r="S1640" s="232"/>
      <c r="T1640" s="232"/>
      <c r="U1640" s="232"/>
      <c r="V1640" s="235"/>
      <c r="W1640" s="235"/>
      <c r="X1640" s="235"/>
      <c r="Y1640" s="235"/>
      <c r="Z1640" s="232"/>
      <c r="AA1640" s="232"/>
      <c r="AB1640" s="232"/>
      <c r="AC1640" s="232"/>
      <c r="AD1640" s="232"/>
      <c r="AE1640" s="323">
        <f t="shared" ref="AE1640:AR1640" si="3656">AE217*AE1635</f>
        <v>0</v>
      </c>
      <c r="AF1640" s="323">
        <f t="shared" si="3656"/>
        <v>0</v>
      </c>
      <c r="AG1640" s="323">
        <f t="shared" si="3656"/>
        <v>0</v>
      </c>
      <c r="AH1640" s="323">
        <f t="shared" si="3656"/>
        <v>0</v>
      </c>
      <c r="AI1640" s="323">
        <f t="shared" si="3656"/>
        <v>0</v>
      </c>
      <c r="AJ1640" s="323">
        <f t="shared" si="3656"/>
        <v>0</v>
      </c>
      <c r="AK1640" s="323">
        <f t="shared" si="3656"/>
        <v>0</v>
      </c>
      <c r="AL1640" s="323">
        <f t="shared" si="3656"/>
        <v>0</v>
      </c>
      <c r="AM1640" s="323">
        <f t="shared" si="3656"/>
        <v>0</v>
      </c>
      <c r="AN1640" s="323">
        <f t="shared" si="3656"/>
        <v>0</v>
      </c>
      <c r="AO1640" s="323">
        <f t="shared" si="3656"/>
        <v>0</v>
      </c>
      <c r="AP1640" s="323">
        <f t="shared" si="3656"/>
        <v>0</v>
      </c>
      <c r="AQ1640" s="323">
        <f t="shared" si="3656"/>
        <v>0</v>
      </c>
      <c r="AR1640" s="323">
        <f t="shared" si="3656"/>
        <v>0</v>
      </c>
      <c r="AS1640" s="534">
        <f>SUM(AE1640:AR1640)</f>
        <v>0</v>
      </c>
    </row>
    <row r="1641" spans="2:45">
      <c r="B1641" s="275" t="s">
        <v>710</v>
      </c>
      <c r="C1641" s="293"/>
      <c r="D1641" s="235"/>
      <c r="E1641" s="232"/>
      <c r="F1641" s="232"/>
      <c r="G1641" s="232"/>
      <c r="H1641" s="232"/>
      <c r="I1641" s="232"/>
      <c r="J1641" s="232"/>
      <c r="K1641" s="232"/>
      <c r="L1641" s="232"/>
      <c r="M1641" s="232"/>
      <c r="N1641" s="232"/>
      <c r="O1641" s="232"/>
      <c r="P1641" s="232"/>
      <c r="Q1641" s="232"/>
      <c r="R1641" s="243"/>
      <c r="S1641" s="232"/>
      <c r="T1641" s="232"/>
      <c r="U1641" s="232"/>
      <c r="V1641" s="235"/>
      <c r="W1641" s="235"/>
      <c r="X1641" s="235"/>
      <c r="Y1641" s="235"/>
      <c r="Z1641" s="232"/>
      <c r="AA1641" s="232"/>
      <c r="AB1641" s="232"/>
      <c r="AC1641" s="232"/>
      <c r="AD1641" s="232"/>
      <c r="AE1641" s="323">
        <f t="shared" ref="AE1641:AR1641" si="3657">AE407*AE1635</f>
        <v>0</v>
      </c>
      <c r="AF1641" s="323">
        <f t="shared" si="3657"/>
        <v>0</v>
      </c>
      <c r="AG1641" s="323">
        <f t="shared" si="3657"/>
        <v>0</v>
      </c>
      <c r="AH1641" s="323">
        <f t="shared" si="3657"/>
        <v>0</v>
      </c>
      <c r="AI1641" s="323">
        <f t="shared" si="3657"/>
        <v>0</v>
      </c>
      <c r="AJ1641" s="323">
        <f t="shared" si="3657"/>
        <v>0</v>
      </c>
      <c r="AK1641" s="323">
        <f t="shared" si="3657"/>
        <v>0</v>
      </c>
      <c r="AL1641" s="323">
        <f t="shared" si="3657"/>
        <v>0</v>
      </c>
      <c r="AM1641" s="323">
        <f t="shared" si="3657"/>
        <v>0</v>
      </c>
      <c r="AN1641" s="323">
        <f t="shared" si="3657"/>
        <v>0</v>
      </c>
      <c r="AO1641" s="323">
        <f t="shared" si="3657"/>
        <v>0</v>
      </c>
      <c r="AP1641" s="323">
        <f t="shared" si="3657"/>
        <v>0</v>
      </c>
      <c r="AQ1641" s="323">
        <f t="shared" si="3657"/>
        <v>0</v>
      </c>
      <c r="AR1641" s="323">
        <f t="shared" si="3657"/>
        <v>0</v>
      </c>
      <c r="AS1641" s="534">
        <f t="shared" ref="AS1641:AS1648" si="3658">SUM(AE1641:AR1641)</f>
        <v>0</v>
      </c>
    </row>
    <row r="1642" spans="2:45">
      <c r="B1642" s="275" t="s">
        <v>711</v>
      </c>
      <c r="C1642" s="293"/>
      <c r="D1642" s="235"/>
      <c r="E1642" s="232"/>
      <c r="F1642" s="232"/>
      <c r="G1642" s="232"/>
      <c r="H1642" s="232"/>
      <c r="I1642" s="232"/>
      <c r="J1642" s="232"/>
      <c r="K1642" s="232"/>
      <c r="L1642" s="232"/>
      <c r="M1642" s="232"/>
      <c r="N1642" s="232"/>
      <c r="O1642" s="232"/>
      <c r="P1642" s="232"/>
      <c r="Q1642" s="232"/>
      <c r="R1642" s="243"/>
      <c r="S1642" s="232"/>
      <c r="T1642" s="232"/>
      <c r="U1642" s="232"/>
      <c r="V1642" s="235"/>
      <c r="W1642" s="235"/>
      <c r="X1642" s="235"/>
      <c r="Y1642" s="235"/>
      <c r="Z1642" s="232"/>
      <c r="AA1642" s="232"/>
      <c r="AB1642" s="232"/>
      <c r="AC1642" s="232"/>
      <c r="AD1642" s="232"/>
      <c r="AE1642" s="323">
        <f t="shared" ref="AE1642:AR1642" si="3659">AE598*AE1635</f>
        <v>0</v>
      </c>
      <c r="AF1642" s="323">
        <f t="shared" si="3659"/>
        <v>0</v>
      </c>
      <c r="AG1642" s="323">
        <f t="shared" si="3659"/>
        <v>0</v>
      </c>
      <c r="AH1642" s="323">
        <f t="shared" si="3659"/>
        <v>0</v>
      </c>
      <c r="AI1642" s="323">
        <f t="shared" si="3659"/>
        <v>0</v>
      </c>
      <c r="AJ1642" s="323">
        <f t="shared" si="3659"/>
        <v>0</v>
      </c>
      <c r="AK1642" s="323">
        <f t="shared" si="3659"/>
        <v>0</v>
      </c>
      <c r="AL1642" s="323">
        <f t="shared" si="3659"/>
        <v>0</v>
      </c>
      <c r="AM1642" s="323">
        <f t="shared" si="3659"/>
        <v>0</v>
      </c>
      <c r="AN1642" s="323">
        <f t="shared" si="3659"/>
        <v>0</v>
      </c>
      <c r="AO1642" s="323">
        <f t="shared" si="3659"/>
        <v>0</v>
      </c>
      <c r="AP1642" s="323">
        <f t="shared" si="3659"/>
        <v>0</v>
      </c>
      <c r="AQ1642" s="323">
        <f t="shared" si="3659"/>
        <v>0</v>
      </c>
      <c r="AR1642" s="323">
        <f t="shared" si="3659"/>
        <v>0</v>
      </c>
      <c r="AS1642" s="534">
        <f t="shared" si="3658"/>
        <v>0</v>
      </c>
    </row>
    <row r="1643" spans="2:45">
      <c r="B1643" s="275" t="s">
        <v>712</v>
      </c>
      <c r="C1643" s="293"/>
      <c r="D1643" s="235"/>
      <c r="E1643" s="232"/>
      <c r="F1643" s="232"/>
      <c r="G1643" s="232"/>
      <c r="H1643" s="232"/>
      <c r="I1643" s="232"/>
      <c r="J1643" s="232"/>
      <c r="K1643" s="232"/>
      <c r="L1643" s="232"/>
      <c r="M1643" s="232"/>
      <c r="N1643" s="232"/>
      <c r="O1643" s="232"/>
      <c r="P1643" s="232"/>
      <c r="Q1643" s="232"/>
      <c r="R1643" s="243"/>
      <c r="S1643" s="232"/>
      <c r="T1643" s="232"/>
      <c r="U1643" s="232"/>
      <c r="V1643" s="235"/>
      <c r="W1643" s="235"/>
      <c r="X1643" s="235"/>
      <c r="Y1643" s="235"/>
      <c r="Z1643" s="232"/>
      <c r="AA1643" s="232"/>
      <c r="AB1643" s="232"/>
      <c r="AC1643" s="232"/>
      <c r="AD1643" s="232"/>
      <c r="AE1643" s="323">
        <f t="shared" ref="AE1643:AR1643" si="3660">AE1635*AE788</f>
        <v>0</v>
      </c>
      <c r="AF1643" s="323">
        <f t="shared" si="3660"/>
        <v>0</v>
      </c>
      <c r="AG1643" s="323">
        <f t="shared" si="3660"/>
        <v>0</v>
      </c>
      <c r="AH1643" s="323">
        <f t="shared" si="3660"/>
        <v>0</v>
      </c>
      <c r="AI1643" s="323">
        <f t="shared" si="3660"/>
        <v>0</v>
      </c>
      <c r="AJ1643" s="323">
        <f t="shared" si="3660"/>
        <v>0</v>
      </c>
      <c r="AK1643" s="323">
        <f t="shared" si="3660"/>
        <v>0</v>
      </c>
      <c r="AL1643" s="323">
        <f t="shared" si="3660"/>
        <v>0</v>
      </c>
      <c r="AM1643" s="323">
        <f t="shared" si="3660"/>
        <v>0</v>
      </c>
      <c r="AN1643" s="323">
        <f t="shared" si="3660"/>
        <v>0</v>
      </c>
      <c r="AO1643" s="323">
        <f t="shared" si="3660"/>
        <v>0</v>
      </c>
      <c r="AP1643" s="323">
        <f t="shared" si="3660"/>
        <v>0</v>
      </c>
      <c r="AQ1643" s="323">
        <f t="shared" si="3660"/>
        <v>0</v>
      </c>
      <c r="AR1643" s="323">
        <f t="shared" si="3660"/>
        <v>0</v>
      </c>
      <c r="AS1643" s="534">
        <f t="shared" si="3658"/>
        <v>0</v>
      </c>
    </row>
    <row r="1644" spans="2:45">
      <c r="B1644" s="275" t="s">
        <v>713</v>
      </c>
      <c r="C1644" s="293"/>
      <c r="D1644" s="235"/>
      <c r="E1644" s="232"/>
      <c r="F1644" s="232"/>
      <c r="G1644" s="232"/>
      <c r="H1644" s="232"/>
      <c r="I1644" s="232"/>
      <c r="J1644" s="232"/>
      <c r="K1644" s="232"/>
      <c r="L1644" s="232"/>
      <c r="M1644" s="232"/>
      <c r="N1644" s="232"/>
      <c r="O1644" s="232"/>
      <c r="P1644" s="232"/>
      <c r="Q1644" s="232"/>
      <c r="R1644" s="243"/>
      <c r="S1644" s="232"/>
      <c r="T1644" s="232"/>
      <c r="U1644" s="232"/>
      <c r="V1644" s="235"/>
      <c r="W1644" s="235"/>
      <c r="X1644" s="235"/>
      <c r="Y1644" s="235"/>
      <c r="Z1644" s="232"/>
      <c r="AA1644" s="232"/>
      <c r="AB1644" s="232"/>
      <c r="AC1644" s="232"/>
      <c r="AD1644" s="232"/>
      <c r="AE1644" s="323">
        <f t="shared" ref="AE1644:AR1644" si="3661">AE983*AE1635</f>
        <v>0</v>
      </c>
      <c r="AF1644" s="323">
        <f t="shared" si="3661"/>
        <v>0</v>
      </c>
      <c r="AG1644" s="323">
        <f t="shared" si="3661"/>
        <v>0</v>
      </c>
      <c r="AH1644" s="323">
        <f t="shared" si="3661"/>
        <v>0</v>
      </c>
      <c r="AI1644" s="323">
        <f t="shared" si="3661"/>
        <v>0</v>
      </c>
      <c r="AJ1644" s="323">
        <f t="shared" si="3661"/>
        <v>0</v>
      </c>
      <c r="AK1644" s="323">
        <f t="shared" si="3661"/>
        <v>0</v>
      </c>
      <c r="AL1644" s="323">
        <f t="shared" si="3661"/>
        <v>0</v>
      </c>
      <c r="AM1644" s="323">
        <f t="shared" si="3661"/>
        <v>0</v>
      </c>
      <c r="AN1644" s="323">
        <f t="shared" si="3661"/>
        <v>0</v>
      </c>
      <c r="AO1644" s="323">
        <f t="shared" si="3661"/>
        <v>0</v>
      </c>
      <c r="AP1644" s="323">
        <f t="shared" si="3661"/>
        <v>0</v>
      </c>
      <c r="AQ1644" s="323">
        <f t="shared" si="3661"/>
        <v>0</v>
      </c>
      <c r="AR1644" s="323">
        <f t="shared" si="3661"/>
        <v>0</v>
      </c>
      <c r="AS1644" s="534">
        <f t="shared" si="3658"/>
        <v>0</v>
      </c>
    </row>
    <row r="1645" spans="2:45">
      <c r="B1645" s="275" t="s">
        <v>714</v>
      </c>
      <c r="C1645" s="293"/>
      <c r="D1645" s="235"/>
      <c r="E1645" s="232"/>
      <c r="F1645" s="232"/>
      <c r="G1645" s="232"/>
      <c r="H1645" s="232"/>
      <c r="I1645" s="232"/>
      <c r="J1645" s="232"/>
      <c r="K1645" s="232"/>
      <c r="L1645" s="232"/>
      <c r="M1645" s="232"/>
      <c r="N1645" s="232"/>
      <c r="O1645" s="232"/>
      <c r="P1645" s="232"/>
      <c r="Q1645" s="232"/>
      <c r="R1645" s="243"/>
      <c r="S1645" s="232"/>
      <c r="T1645" s="232"/>
      <c r="U1645" s="232"/>
      <c r="V1645" s="235"/>
      <c r="W1645" s="235"/>
      <c r="X1645" s="235"/>
      <c r="Y1645" s="235"/>
      <c r="Z1645" s="232"/>
      <c r="AA1645" s="232"/>
      <c r="AB1645" s="232"/>
      <c r="AC1645" s="232"/>
      <c r="AD1645" s="232"/>
      <c r="AE1645" s="323">
        <f t="shared" ref="AE1645:AR1645" si="3662">AE1178*AE1635</f>
        <v>0</v>
      </c>
      <c r="AF1645" s="323">
        <f t="shared" si="3662"/>
        <v>0</v>
      </c>
      <c r="AG1645" s="323">
        <f t="shared" si="3662"/>
        <v>0</v>
      </c>
      <c r="AH1645" s="323">
        <f t="shared" si="3662"/>
        <v>0</v>
      </c>
      <c r="AI1645" s="323">
        <f t="shared" si="3662"/>
        <v>0</v>
      </c>
      <c r="AJ1645" s="323">
        <f t="shared" si="3662"/>
        <v>0</v>
      </c>
      <c r="AK1645" s="323">
        <f t="shared" si="3662"/>
        <v>0</v>
      </c>
      <c r="AL1645" s="323">
        <f t="shared" si="3662"/>
        <v>0</v>
      </c>
      <c r="AM1645" s="323">
        <f t="shared" si="3662"/>
        <v>0</v>
      </c>
      <c r="AN1645" s="323">
        <f t="shared" si="3662"/>
        <v>0</v>
      </c>
      <c r="AO1645" s="323">
        <f t="shared" si="3662"/>
        <v>0</v>
      </c>
      <c r="AP1645" s="323">
        <f t="shared" si="3662"/>
        <v>0</v>
      </c>
      <c r="AQ1645" s="323">
        <f t="shared" si="3662"/>
        <v>0</v>
      </c>
      <c r="AR1645" s="323">
        <f t="shared" si="3662"/>
        <v>0</v>
      </c>
      <c r="AS1645" s="534">
        <f t="shared" si="3658"/>
        <v>0</v>
      </c>
    </row>
    <row r="1646" spans="2:45">
      <c r="B1646" s="275" t="s">
        <v>715</v>
      </c>
      <c r="C1646" s="293"/>
      <c r="D1646" s="235"/>
      <c r="E1646" s="232"/>
      <c r="F1646" s="232"/>
      <c r="G1646" s="232"/>
      <c r="H1646" s="232"/>
      <c r="I1646" s="232"/>
      <c r="J1646" s="232"/>
      <c r="K1646" s="232"/>
      <c r="L1646" s="232"/>
      <c r="M1646" s="232"/>
      <c r="N1646" s="232"/>
      <c r="O1646" s="232"/>
      <c r="P1646" s="232"/>
      <c r="Q1646" s="232"/>
      <c r="R1646" s="243"/>
      <c r="S1646" s="232"/>
      <c r="T1646" s="232"/>
      <c r="U1646" s="232"/>
      <c r="V1646" s="235"/>
      <c r="W1646" s="235"/>
      <c r="X1646" s="235"/>
      <c r="Y1646" s="235"/>
      <c r="Z1646" s="232"/>
      <c r="AA1646" s="232"/>
      <c r="AB1646" s="232"/>
      <c r="AC1646" s="232"/>
      <c r="AD1646" s="232"/>
      <c r="AE1646" s="323">
        <f t="shared" ref="AE1646:AR1646" si="3663">AE1373*AE1635</f>
        <v>0</v>
      </c>
      <c r="AF1646" s="323">
        <f t="shared" si="3663"/>
        <v>0</v>
      </c>
      <c r="AG1646" s="323">
        <f t="shared" si="3663"/>
        <v>0</v>
      </c>
      <c r="AH1646" s="323">
        <f t="shared" si="3663"/>
        <v>0</v>
      </c>
      <c r="AI1646" s="323">
        <f t="shared" si="3663"/>
        <v>0</v>
      </c>
      <c r="AJ1646" s="323">
        <f t="shared" si="3663"/>
        <v>0</v>
      </c>
      <c r="AK1646" s="323">
        <f t="shared" si="3663"/>
        <v>0</v>
      </c>
      <c r="AL1646" s="323">
        <f t="shared" si="3663"/>
        <v>0</v>
      </c>
      <c r="AM1646" s="323">
        <f t="shared" si="3663"/>
        <v>0</v>
      </c>
      <c r="AN1646" s="323">
        <f t="shared" si="3663"/>
        <v>0</v>
      </c>
      <c r="AO1646" s="323">
        <f t="shared" si="3663"/>
        <v>0</v>
      </c>
      <c r="AP1646" s="323">
        <f t="shared" si="3663"/>
        <v>0</v>
      </c>
      <c r="AQ1646" s="323">
        <f t="shared" si="3663"/>
        <v>0</v>
      </c>
      <c r="AR1646" s="323">
        <f t="shared" si="3663"/>
        <v>0</v>
      </c>
      <c r="AS1646" s="534">
        <f t="shared" si="3658"/>
        <v>0</v>
      </c>
    </row>
    <row r="1647" spans="2:45">
      <c r="B1647" s="275" t="s">
        <v>716</v>
      </c>
      <c r="C1647" s="293"/>
      <c r="D1647" s="235"/>
      <c r="E1647" s="232"/>
      <c r="F1647" s="232"/>
      <c r="G1647" s="232"/>
      <c r="H1647" s="232"/>
      <c r="I1647" s="232"/>
      <c r="J1647" s="232"/>
      <c r="K1647" s="232"/>
      <c r="L1647" s="232"/>
      <c r="M1647" s="232"/>
      <c r="N1647" s="232"/>
      <c r="O1647" s="232"/>
      <c r="P1647" s="232"/>
      <c r="Q1647" s="232"/>
      <c r="R1647" s="243"/>
      <c r="S1647" s="232"/>
      <c r="T1647" s="232"/>
      <c r="U1647" s="232"/>
      <c r="V1647" s="235"/>
      <c r="W1647" s="235"/>
      <c r="X1647" s="235"/>
      <c r="Y1647" s="235"/>
      <c r="Z1647" s="232"/>
      <c r="AA1647" s="232"/>
      <c r="AB1647" s="232"/>
      <c r="AC1647" s="232"/>
      <c r="AD1647" s="232"/>
      <c r="AE1647" s="323">
        <f t="shared" ref="AE1647:AR1647" si="3664">AE1567*AE1635</f>
        <v>0</v>
      </c>
      <c r="AF1647" s="323">
        <f t="shared" si="3664"/>
        <v>0</v>
      </c>
      <c r="AG1647" s="323">
        <f t="shared" si="3664"/>
        <v>0</v>
      </c>
      <c r="AH1647" s="323">
        <f t="shared" si="3664"/>
        <v>0</v>
      </c>
      <c r="AI1647" s="323">
        <f t="shared" si="3664"/>
        <v>0</v>
      </c>
      <c r="AJ1647" s="323">
        <f t="shared" si="3664"/>
        <v>0</v>
      </c>
      <c r="AK1647" s="323">
        <f t="shared" si="3664"/>
        <v>0</v>
      </c>
      <c r="AL1647" s="323">
        <f t="shared" si="3664"/>
        <v>0</v>
      </c>
      <c r="AM1647" s="323">
        <f t="shared" si="3664"/>
        <v>0</v>
      </c>
      <c r="AN1647" s="323">
        <f t="shared" si="3664"/>
        <v>0</v>
      </c>
      <c r="AO1647" s="323">
        <f t="shared" si="3664"/>
        <v>0</v>
      </c>
      <c r="AP1647" s="323">
        <f t="shared" si="3664"/>
        <v>0</v>
      </c>
      <c r="AQ1647" s="323">
        <f t="shared" si="3664"/>
        <v>0</v>
      </c>
      <c r="AR1647" s="323">
        <f t="shared" si="3664"/>
        <v>0</v>
      </c>
      <c r="AS1647" s="534">
        <f t="shared" si="3658"/>
        <v>0</v>
      </c>
    </row>
    <row r="1648" spans="2:45" ht="15.75">
      <c r="B1648" s="297" t="s">
        <v>818</v>
      </c>
      <c r="C1648" s="293"/>
      <c r="D1648" s="255"/>
      <c r="E1648" s="285"/>
      <c r="F1648" s="285"/>
      <c r="G1648" s="285"/>
      <c r="H1648" s="285"/>
      <c r="I1648" s="285"/>
      <c r="J1648" s="285"/>
      <c r="K1648" s="285"/>
      <c r="L1648" s="285"/>
      <c r="M1648" s="285"/>
      <c r="N1648" s="285"/>
      <c r="O1648" s="285"/>
      <c r="P1648" s="285"/>
      <c r="Q1648" s="285"/>
      <c r="R1648" s="252"/>
      <c r="S1648" s="285"/>
      <c r="T1648" s="285"/>
      <c r="U1648" s="285"/>
      <c r="V1648" s="255"/>
      <c r="W1648" s="255"/>
      <c r="X1648" s="255"/>
      <c r="Y1648" s="255"/>
      <c r="Z1648" s="285"/>
      <c r="AA1648" s="285"/>
      <c r="AB1648" s="285"/>
      <c r="AC1648" s="285"/>
      <c r="AD1648" s="285"/>
      <c r="AE1648" s="294">
        <f>SUM(AE1636:AE1647)</f>
        <v>0</v>
      </c>
      <c r="AF1648" s="294">
        <f>SUM(AF1636:AF1647)</f>
        <v>0</v>
      </c>
      <c r="AG1648" s="294">
        <f t="shared" ref="AG1648:AR1648" si="3665">SUM(AG1636:AG1647)</f>
        <v>0</v>
      </c>
      <c r="AH1648" s="294">
        <f t="shared" si="3665"/>
        <v>0</v>
      </c>
      <c r="AI1648" s="294">
        <f t="shared" si="3665"/>
        <v>0</v>
      </c>
      <c r="AJ1648" s="294">
        <f t="shared" si="3665"/>
        <v>0</v>
      </c>
      <c r="AK1648" s="294">
        <f t="shared" si="3665"/>
        <v>0</v>
      </c>
      <c r="AL1648" s="294">
        <f t="shared" si="3665"/>
        <v>0</v>
      </c>
      <c r="AM1648" s="294">
        <f t="shared" si="3665"/>
        <v>0</v>
      </c>
      <c r="AN1648" s="294">
        <f t="shared" si="3665"/>
        <v>0</v>
      </c>
      <c r="AO1648" s="294">
        <f t="shared" si="3665"/>
        <v>0</v>
      </c>
      <c r="AP1648" s="294">
        <f t="shared" si="3665"/>
        <v>0</v>
      </c>
      <c r="AQ1648" s="294">
        <f t="shared" si="3665"/>
        <v>0</v>
      </c>
      <c r="AR1648" s="294">
        <f t="shared" si="3665"/>
        <v>0</v>
      </c>
      <c r="AS1648" s="351">
        <f t="shared" si="3658"/>
        <v>0</v>
      </c>
    </row>
    <row r="1649" spans="1:45" ht="15.75">
      <c r="B1649" s="297" t="s">
        <v>819</v>
      </c>
      <c r="C1649" s="293"/>
      <c r="D1649" s="298"/>
      <c r="E1649" s="285"/>
      <c r="F1649" s="285"/>
      <c r="G1649" s="285"/>
      <c r="H1649" s="285"/>
      <c r="I1649" s="285"/>
      <c r="J1649" s="285"/>
      <c r="K1649" s="285"/>
      <c r="L1649" s="285"/>
      <c r="M1649" s="285"/>
      <c r="N1649" s="285"/>
      <c r="O1649" s="285"/>
      <c r="P1649" s="285"/>
      <c r="Q1649" s="285"/>
      <c r="R1649" s="252"/>
      <c r="S1649" s="285"/>
      <c r="T1649" s="285"/>
      <c r="U1649" s="285"/>
      <c r="V1649" s="255"/>
      <c r="W1649" s="255"/>
      <c r="X1649" s="255"/>
      <c r="Y1649" s="255"/>
      <c r="Z1649" s="285"/>
      <c r="AA1649" s="285"/>
      <c r="AB1649" s="285"/>
      <c r="AC1649" s="285"/>
      <c r="AD1649" s="285"/>
      <c r="AE1649" s="295">
        <f>AE1633*AE1635</f>
        <v>0</v>
      </c>
      <c r="AF1649" s="295">
        <f t="shared" ref="AF1649:AR1649" si="3666">AF1633*AF1635</f>
        <v>70648.841</v>
      </c>
      <c r="AG1649" s="295">
        <f t="shared" si="3666"/>
        <v>9596.317500000001</v>
      </c>
      <c r="AH1649" s="295">
        <f t="shared" si="3666"/>
        <v>0</v>
      </c>
      <c r="AI1649" s="295">
        <f t="shared" si="3666"/>
        <v>0</v>
      </c>
      <c r="AJ1649" s="295">
        <f t="shared" si="3666"/>
        <v>0</v>
      </c>
      <c r="AK1649" s="295">
        <f t="shared" si="3666"/>
        <v>0</v>
      </c>
      <c r="AL1649" s="295">
        <f t="shared" si="3666"/>
        <v>0</v>
      </c>
      <c r="AM1649" s="295">
        <f t="shared" si="3666"/>
        <v>0</v>
      </c>
      <c r="AN1649" s="295">
        <f t="shared" si="3666"/>
        <v>0</v>
      </c>
      <c r="AO1649" s="295">
        <f t="shared" si="3666"/>
        <v>0</v>
      </c>
      <c r="AP1649" s="295">
        <f t="shared" si="3666"/>
        <v>0</v>
      </c>
      <c r="AQ1649" s="295">
        <f t="shared" si="3666"/>
        <v>0</v>
      </c>
      <c r="AR1649" s="295">
        <f t="shared" si="3666"/>
        <v>0</v>
      </c>
      <c r="AS1649" s="351">
        <f>SUM(AE1649:AR1649)</f>
        <v>80245.158500000005</v>
      </c>
    </row>
    <row r="1650" spans="1:45" ht="15.75">
      <c r="B1650" s="297" t="s">
        <v>820</v>
      </c>
      <c r="C1650" s="293"/>
      <c r="D1650" s="298"/>
      <c r="E1650" s="285"/>
      <c r="F1650" s="285"/>
      <c r="G1650" s="285"/>
      <c r="H1650" s="285"/>
      <c r="I1650" s="285"/>
      <c r="J1650" s="285"/>
      <c r="K1650" s="285"/>
      <c r="L1650" s="285"/>
      <c r="M1650" s="285"/>
      <c r="N1650" s="285"/>
      <c r="O1650" s="285"/>
      <c r="P1650" s="285"/>
      <c r="Q1650" s="285"/>
      <c r="R1650" s="252"/>
      <c r="S1650" s="285"/>
      <c r="T1650" s="285"/>
      <c r="U1650" s="285"/>
      <c r="V1650" s="298"/>
      <c r="W1650" s="298"/>
      <c r="X1650" s="298"/>
      <c r="Y1650" s="298"/>
      <c r="Z1650" s="285"/>
      <c r="AA1650" s="285"/>
      <c r="AB1650" s="285"/>
      <c r="AC1650" s="285"/>
      <c r="AD1650" s="285"/>
      <c r="AE1650" s="299"/>
      <c r="AF1650" s="299"/>
      <c r="AG1650" s="299"/>
      <c r="AH1650" s="299"/>
      <c r="AI1650" s="299"/>
      <c r="AJ1650" s="299"/>
      <c r="AK1650" s="299"/>
      <c r="AL1650" s="299"/>
      <c r="AM1650" s="299"/>
      <c r="AN1650" s="299"/>
      <c r="AO1650" s="299"/>
      <c r="AP1650" s="299"/>
      <c r="AQ1650" s="299"/>
      <c r="AR1650" s="299"/>
      <c r="AS1650" s="351">
        <f>AS1648-AS1649</f>
        <v>-80245.158500000005</v>
      </c>
    </row>
    <row r="1651" spans="1:45">
      <c r="B1651" s="326"/>
      <c r="C1651" s="388"/>
      <c r="D1651" s="388"/>
      <c r="E1651" s="389"/>
      <c r="F1651" s="389"/>
      <c r="G1651" s="389"/>
      <c r="H1651" s="389"/>
      <c r="I1651" s="389"/>
      <c r="J1651" s="389"/>
      <c r="K1651" s="389"/>
      <c r="L1651" s="389"/>
      <c r="M1651" s="389"/>
      <c r="N1651" s="389"/>
      <c r="O1651" s="389"/>
      <c r="P1651" s="389"/>
      <c r="Q1651" s="389"/>
      <c r="R1651" s="390"/>
      <c r="S1651" s="389"/>
      <c r="T1651" s="389"/>
      <c r="U1651" s="389"/>
      <c r="V1651" s="388"/>
      <c r="W1651" s="391"/>
      <c r="X1651" s="388"/>
      <c r="Y1651" s="388"/>
      <c r="Z1651" s="389"/>
      <c r="AA1651" s="389"/>
      <c r="AB1651" s="389"/>
      <c r="AC1651" s="389"/>
      <c r="AD1651" s="389"/>
      <c r="AE1651" s="670"/>
      <c r="AF1651" s="670"/>
      <c r="AG1651" s="670"/>
      <c r="AH1651" s="670"/>
      <c r="AI1651" s="670"/>
      <c r="AJ1651" s="670"/>
      <c r="AK1651" s="670"/>
      <c r="AL1651" s="670"/>
      <c r="AM1651" s="670"/>
      <c r="AN1651" s="670"/>
      <c r="AO1651" s="670"/>
      <c r="AP1651" s="670"/>
      <c r="AQ1651" s="670"/>
      <c r="AR1651" s="670"/>
      <c r="AS1651" s="686"/>
    </row>
    <row r="1652" spans="1:45" ht="19.5" customHeight="1">
      <c r="B1652" s="314" t="s">
        <v>539</v>
      </c>
      <c r="C1652" s="332"/>
      <c r="D1652" s="333"/>
      <c r="E1652" s="333"/>
      <c r="F1652" s="333"/>
      <c r="G1652" s="333"/>
      <c r="H1652" s="333"/>
      <c r="I1652" s="333"/>
      <c r="J1652" s="333"/>
      <c r="K1652" s="333"/>
      <c r="L1652" s="333"/>
      <c r="M1652" s="333"/>
      <c r="N1652" s="333"/>
      <c r="O1652" s="333"/>
      <c r="P1652" s="333"/>
      <c r="Q1652" s="333"/>
      <c r="R1652" s="333"/>
      <c r="S1652" s="333"/>
      <c r="T1652" s="333"/>
      <c r="U1652" s="333"/>
      <c r="V1652" s="317"/>
      <c r="W1652" s="318"/>
      <c r="X1652" s="333"/>
      <c r="Y1652" s="333"/>
      <c r="Z1652" s="333"/>
      <c r="AA1652" s="333"/>
      <c r="AB1652" s="333"/>
      <c r="AC1652" s="333"/>
      <c r="AD1652" s="333"/>
      <c r="AE1652" s="334"/>
      <c r="AF1652" s="334"/>
      <c r="AG1652" s="334"/>
      <c r="AH1652" s="334"/>
      <c r="AI1652" s="334"/>
      <c r="AJ1652" s="334"/>
      <c r="AK1652" s="334"/>
      <c r="AL1652" s="334"/>
      <c r="AM1652" s="334"/>
      <c r="AN1652" s="334"/>
      <c r="AO1652" s="334"/>
      <c r="AP1652" s="334"/>
      <c r="AQ1652" s="334"/>
      <c r="AR1652" s="334"/>
      <c r="AS1652" s="334"/>
    </row>
    <row r="1653" spans="1:45" ht="19.5" customHeight="1">
      <c r="B1653" s="662"/>
      <c r="C1653" s="663"/>
      <c r="D1653" s="644"/>
      <c r="E1653" s="644"/>
      <c r="F1653" s="644"/>
      <c r="G1653" s="644"/>
      <c r="H1653" s="644"/>
      <c r="I1653" s="644"/>
      <c r="J1653" s="644"/>
      <c r="K1653" s="644"/>
      <c r="L1653" s="644"/>
      <c r="M1653" s="644"/>
      <c r="N1653" s="644"/>
      <c r="O1653" s="644"/>
      <c r="P1653" s="644"/>
      <c r="Q1653" s="644"/>
      <c r="R1653" s="644"/>
      <c r="S1653" s="644"/>
      <c r="T1653" s="644"/>
      <c r="U1653" s="644"/>
      <c r="V1653" s="256"/>
      <c r="W1653" s="664"/>
      <c r="X1653" s="644"/>
      <c r="Y1653" s="644"/>
      <c r="Z1653" s="644"/>
      <c r="AA1653" s="644"/>
      <c r="AB1653" s="644"/>
      <c r="AC1653" s="644"/>
      <c r="AD1653" s="644"/>
      <c r="AE1653" s="211"/>
      <c r="AF1653" s="211"/>
      <c r="AG1653" s="211"/>
      <c r="AH1653" s="211"/>
      <c r="AI1653" s="211"/>
      <c r="AJ1653" s="211"/>
      <c r="AK1653" s="211"/>
      <c r="AL1653" s="211"/>
      <c r="AM1653" s="211"/>
      <c r="AN1653" s="211"/>
      <c r="AO1653" s="211"/>
      <c r="AP1653" s="211"/>
      <c r="AQ1653" s="211"/>
      <c r="AR1653" s="211"/>
      <c r="AS1653" s="211"/>
    </row>
    <row r="1654" spans="1:45" ht="15.75">
      <c r="B1654" s="233" t="s">
        <v>735</v>
      </c>
      <c r="C1654" s="234"/>
      <c r="D1654" s="502" t="s">
        <v>484</v>
      </c>
      <c r="E1654" s="209"/>
      <c r="F1654" s="502"/>
      <c r="G1654" s="209"/>
      <c r="H1654" s="209"/>
      <c r="I1654" s="209"/>
      <c r="J1654" s="209"/>
      <c r="K1654" s="209"/>
      <c r="L1654" s="209"/>
      <c r="M1654" s="209"/>
      <c r="N1654" s="209"/>
      <c r="O1654" s="209"/>
      <c r="P1654" s="209"/>
      <c r="Q1654" s="209"/>
      <c r="R1654" s="234"/>
      <c r="S1654" s="209"/>
      <c r="T1654" s="209"/>
      <c r="U1654" s="209"/>
      <c r="V1654" s="209"/>
      <c r="W1654" s="209"/>
      <c r="X1654" s="209"/>
      <c r="Y1654" s="209"/>
      <c r="Z1654" s="209"/>
      <c r="AA1654" s="209"/>
      <c r="AB1654" s="209"/>
      <c r="AC1654" s="209"/>
      <c r="AD1654" s="209"/>
      <c r="AE1654" s="223"/>
      <c r="AF1654" s="221"/>
      <c r="AG1654" s="221"/>
      <c r="AH1654" s="221"/>
      <c r="AI1654" s="221"/>
      <c r="AJ1654" s="221"/>
      <c r="AK1654" s="221"/>
      <c r="AL1654" s="221"/>
      <c r="AM1654" s="221"/>
      <c r="AN1654" s="221"/>
      <c r="AO1654" s="221"/>
      <c r="AP1654" s="221"/>
      <c r="AQ1654" s="221"/>
      <c r="AR1654" s="221"/>
    </row>
    <row r="1655" spans="1:45" ht="39.75" customHeight="1">
      <c r="B1655" s="832" t="s">
        <v>192</v>
      </c>
      <c r="C1655" s="834" t="s">
        <v>30</v>
      </c>
      <c r="D1655" s="236" t="s">
        <v>976</v>
      </c>
      <c r="E1655" s="843" t="s">
        <v>977</v>
      </c>
      <c r="F1655" s="844"/>
      <c r="G1655" s="844"/>
      <c r="H1655" s="844"/>
      <c r="I1655" s="844"/>
      <c r="J1655" s="844"/>
      <c r="K1655" s="844"/>
      <c r="L1655" s="844"/>
      <c r="M1655" s="844"/>
      <c r="N1655" s="844"/>
      <c r="O1655" s="844"/>
      <c r="P1655" s="845"/>
      <c r="Q1655" s="841" t="s">
        <v>194</v>
      </c>
      <c r="R1655" s="236" t="s">
        <v>390</v>
      </c>
      <c r="S1655" s="838" t="s">
        <v>193</v>
      </c>
      <c r="T1655" s="839"/>
      <c r="U1655" s="839"/>
      <c r="V1655" s="839"/>
      <c r="W1655" s="839"/>
      <c r="X1655" s="839"/>
      <c r="Y1655" s="839"/>
      <c r="Z1655" s="839"/>
      <c r="AA1655" s="839"/>
      <c r="AB1655" s="839"/>
      <c r="AC1655" s="839"/>
      <c r="AD1655" s="846"/>
      <c r="AE1655" s="838" t="s">
        <v>221</v>
      </c>
      <c r="AF1655" s="839"/>
      <c r="AG1655" s="839"/>
      <c r="AH1655" s="839"/>
      <c r="AI1655" s="839"/>
      <c r="AJ1655" s="839"/>
      <c r="AK1655" s="839"/>
      <c r="AL1655" s="839"/>
      <c r="AM1655" s="839"/>
      <c r="AN1655" s="839"/>
      <c r="AO1655" s="839"/>
      <c r="AP1655" s="839"/>
      <c r="AQ1655" s="839"/>
      <c r="AR1655" s="839"/>
      <c r="AS1655" s="840"/>
    </row>
    <row r="1656" spans="1:45" ht="65.25" customHeight="1">
      <c r="B1656" s="833"/>
      <c r="C1656" s="835"/>
      <c r="D1656" s="237">
        <v>2026</v>
      </c>
      <c r="E1656" s="237">
        <v>2027</v>
      </c>
      <c r="F1656" s="237">
        <v>2028</v>
      </c>
      <c r="G1656" s="237">
        <v>2029</v>
      </c>
      <c r="H1656" s="237">
        <v>2030</v>
      </c>
      <c r="I1656" s="237">
        <v>2031</v>
      </c>
      <c r="J1656" s="237">
        <v>2032</v>
      </c>
      <c r="K1656" s="237">
        <v>2033</v>
      </c>
      <c r="L1656" s="237">
        <v>2034</v>
      </c>
      <c r="M1656" s="237">
        <v>2035</v>
      </c>
      <c r="N1656" s="237">
        <v>2036</v>
      </c>
      <c r="O1656" s="237">
        <v>2037</v>
      </c>
      <c r="P1656" s="237">
        <v>2038</v>
      </c>
      <c r="Q1656" s="842"/>
      <c r="R1656" s="237">
        <v>2026</v>
      </c>
      <c r="S1656" s="237">
        <v>2027</v>
      </c>
      <c r="T1656" s="237">
        <v>2028</v>
      </c>
      <c r="U1656" s="237">
        <v>2029</v>
      </c>
      <c r="V1656" s="237">
        <v>2030</v>
      </c>
      <c r="W1656" s="237">
        <v>2031</v>
      </c>
      <c r="X1656" s="237">
        <v>2032</v>
      </c>
      <c r="Y1656" s="237">
        <v>2033</v>
      </c>
      <c r="Z1656" s="237">
        <v>2034</v>
      </c>
      <c r="AA1656" s="237">
        <v>2035</v>
      </c>
      <c r="AB1656" s="237">
        <v>2036</v>
      </c>
      <c r="AC1656" s="237">
        <v>2037</v>
      </c>
      <c r="AD1656" s="237">
        <v>2038</v>
      </c>
      <c r="AE1656" s="237" t="str">
        <f>'1.  LRAMVA Summary'!$D$45</f>
        <v>Residential</v>
      </c>
      <c r="AF1656" s="237" t="str">
        <f>'1.  LRAMVA Summary'!$E$45</f>
        <v>GS&lt;50 kW</v>
      </c>
      <c r="AG1656" s="237" t="str">
        <f>'1.  LRAMVA Summary'!$F$45</f>
        <v>GS 50-4,999 kW</v>
      </c>
      <c r="AH1656" s="237" t="str">
        <f>'1.  LRAMVA Summary'!$G$45</f>
        <v>Unmetered Scattered Load</v>
      </c>
      <c r="AI1656" s="237" t="str">
        <f>'1.  LRAMVA Summary'!$H$45</f>
        <v>Sentinel Lighting</v>
      </c>
      <c r="AJ1656" s="237" t="str">
        <f>'1.  LRAMVA Summary'!$I$45</f>
        <v>Street Lighting</v>
      </c>
      <c r="AK1656" s="237">
        <f>'1.  LRAMVA Summary'!$J$45</f>
        <v>0</v>
      </c>
      <c r="AL1656" s="237">
        <f>'1.  LRAMVA Summary'!$K$45</f>
        <v>0</v>
      </c>
      <c r="AM1656" s="237">
        <f>'1.  LRAMVA Summary'!$L$45</f>
        <v>0</v>
      </c>
      <c r="AN1656" s="237">
        <f>'1.  LRAMVA Summary'!$M$45</f>
        <v>0</v>
      </c>
      <c r="AO1656" s="237">
        <f>'1.  LRAMVA Summary'!$N$45</f>
        <v>0</v>
      </c>
      <c r="AP1656" s="237">
        <f>'1.  LRAMVA Summary'!$O$45</f>
        <v>0</v>
      </c>
      <c r="AQ1656" s="237">
        <f>'1.  LRAMVA Summary'!$P$45</f>
        <v>0</v>
      </c>
      <c r="AR1656" s="237">
        <f>'1.  LRAMVA Summary'!$Q$45</f>
        <v>0</v>
      </c>
      <c r="AS1656" s="239" t="str">
        <f>'1.  LRAMVA Summary'!$R$45</f>
        <v>Total</v>
      </c>
    </row>
    <row r="1657" spans="1:45" ht="15" hidden="1" customHeight="1" outlineLevel="1">
      <c r="A1657" s="456"/>
      <c r="B1657" s="246"/>
      <c r="C1657" s="257"/>
      <c r="D1657" s="243"/>
      <c r="E1657" s="243"/>
      <c r="F1657" s="243"/>
      <c r="G1657" s="243"/>
      <c r="H1657" s="243"/>
      <c r="I1657" s="243"/>
      <c r="J1657" s="243"/>
      <c r="K1657" s="243"/>
      <c r="L1657" s="243"/>
      <c r="M1657" s="243"/>
      <c r="N1657" s="243"/>
      <c r="O1657" s="243"/>
      <c r="P1657" s="243"/>
      <c r="Q1657" s="243"/>
      <c r="R1657" s="243"/>
      <c r="S1657" s="243"/>
      <c r="T1657" s="243"/>
      <c r="U1657" s="243"/>
      <c r="V1657" s="243"/>
      <c r="W1657" s="243"/>
      <c r="X1657" s="243"/>
      <c r="Y1657" s="243"/>
      <c r="Z1657" s="243"/>
      <c r="AA1657" s="243"/>
      <c r="AB1657" s="243"/>
      <c r="AC1657" s="243"/>
      <c r="AD1657" s="243"/>
      <c r="AE1657" s="243">
        <f>'1.  LRAMVA Summary'!D714</f>
        <v>0</v>
      </c>
      <c r="AF1657" s="243">
        <f>'1.  LRAMVA Summary'!E714</f>
        <v>0</v>
      </c>
      <c r="AG1657" s="243">
        <f>'1.  LRAMVA Summary'!F714</f>
        <v>0</v>
      </c>
      <c r="AH1657" s="243">
        <f>'1.  LRAMVA Summary'!G714</f>
        <v>0</v>
      </c>
      <c r="AI1657" s="243">
        <f>'1.  LRAMVA Summary'!H714</f>
        <v>0</v>
      </c>
      <c r="AJ1657" s="243">
        <f>'1.  LRAMVA Summary'!GY714</f>
        <v>0</v>
      </c>
      <c r="AK1657" s="243">
        <f>'1.  LRAMVA Summary'!J714</f>
        <v>0</v>
      </c>
      <c r="AL1657" s="243">
        <f>'1.  LRAMVA Summary'!K714</f>
        <v>0</v>
      </c>
      <c r="AM1657" s="243">
        <f>'1.  LRAMVA Summary'!L714</f>
        <v>0</v>
      </c>
      <c r="AN1657" s="243">
        <f>'1.  LRAMVA Summary'!M714</f>
        <v>0</v>
      </c>
      <c r="AO1657" s="243">
        <f>'1.  LRAMVA Summary'!N714</f>
        <v>0</v>
      </c>
      <c r="AP1657" s="243">
        <f>'1.  LRAMVA Summary'!O714</f>
        <v>0</v>
      </c>
      <c r="AQ1657" s="243">
        <f>'1.  LRAMVA Summary'!P714</f>
        <v>0</v>
      </c>
      <c r="AR1657" s="243">
        <f>'1.  LRAMVA Summary'!Q714</f>
        <v>0</v>
      </c>
      <c r="AS1657" s="244"/>
    </row>
    <row r="1658" spans="1:45" ht="15.75" collapsed="1">
      <c r="B1658" s="726"/>
      <c r="C1658" s="286"/>
      <c r="D1658" s="286"/>
      <c r="E1658" s="286"/>
      <c r="F1658" s="286"/>
      <c r="G1658" s="286"/>
      <c r="H1658" s="286"/>
      <c r="I1658" s="286"/>
      <c r="J1658" s="286"/>
      <c r="K1658" s="286"/>
      <c r="L1658" s="286"/>
      <c r="M1658" s="286"/>
      <c r="N1658" s="286"/>
      <c r="O1658" s="286"/>
      <c r="P1658" s="286"/>
      <c r="Q1658" s="286"/>
      <c r="R1658" s="286"/>
      <c r="S1658" s="286"/>
      <c r="T1658" s="286"/>
      <c r="U1658" s="286"/>
      <c r="V1658" s="286"/>
      <c r="W1658" s="286"/>
      <c r="X1658" s="286"/>
      <c r="Y1658" s="286"/>
      <c r="Z1658" s="286"/>
      <c r="AA1658" s="286"/>
      <c r="AB1658" s="286"/>
      <c r="AC1658" s="286"/>
      <c r="AD1658" s="731"/>
      <c r="AE1658" s="243" t="str">
        <f>'1.  LRAMVA Summary'!$D$46</f>
        <v>kWh</v>
      </c>
      <c r="AF1658" s="243" t="str">
        <f>'1.  LRAMVA Summary'!$E$46</f>
        <v>kWh</v>
      </c>
      <c r="AG1658" s="243" t="str">
        <f>'1.  LRAMVA Summary'!$F$46</f>
        <v>kW</v>
      </c>
      <c r="AH1658" s="243" t="str">
        <f>'1.  LRAMVA Summary'!$G$46</f>
        <v>kWh</v>
      </c>
      <c r="AI1658" s="243" t="str">
        <f>'1.  LRAMVA Summary'!$H$46</f>
        <v>kW</v>
      </c>
      <c r="AJ1658" s="243" t="str">
        <f>'1.  LRAMVA Summary'!$I$46</f>
        <v>kW</v>
      </c>
      <c r="AK1658" s="243">
        <f>'1.  LRAMVA Summary'!$J$46</f>
        <v>0</v>
      </c>
      <c r="AL1658" s="243">
        <f>'1.  LRAMVA Summary'!$K$46</f>
        <v>0</v>
      </c>
      <c r="AM1658" s="243">
        <f>'1.  LRAMVA Summary'!$L$46</f>
        <v>0</v>
      </c>
      <c r="AN1658" s="243">
        <f>'1.  LRAMVA Summary'!$M$46</f>
        <v>0</v>
      </c>
      <c r="AO1658" s="243">
        <f>'1.  LRAMVA Summary'!$N$46</f>
        <v>0</v>
      </c>
      <c r="AP1658" s="243">
        <f>'1.  LRAMVA Summary'!$O$46</f>
        <v>0</v>
      </c>
      <c r="AQ1658" s="243">
        <f>'1.  LRAMVA Summary'!$P$46</f>
        <v>0</v>
      </c>
      <c r="AR1658" s="243">
        <f>'1.  LRAMVA Summary'!$Q$46</f>
        <v>0</v>
      </c>
      <c r="AS1658" s="281"/>
    </row>
    <row r="1659" spans="1:45" ht="15.75">
      <c r="B1659" s="727" t="s">
        <v>869</v>
      </c>
      <c r="C1659" s="286"/>
      <c r="D1659" s="286"/>
      <c r="E1659" s="286"/>
      <c r="F1659" s="286"/>
      <c r="G1659" s="286"/>
      <c r="H1659" s="286"/>
      <c r="I1659" s="286"/>
      <c r="J1659" s="286"/>
      <c r="K1659" s="286"/>
      <c r="L1659" s="286"/>
      <c r="M1659" s="286"/>
      <c r="N1659" s="286"/>
      <c r="O1659" s="286"/>
      <c r="P1659" s="286"/>
      <c r="Q1659" s="286"/>
      <c r="R1659" s="286"/>
      <c r="S1659" s="286"/>
      <c r="T1659" s="286"/>
      <c r="U1659" s="286"/>
      <c r="V1659" s="286"/>
      <c r="W1659" s="286"/>
      <c r="X1659" s="286"/>
      <c r="Y1659" s="286"/>
      <c r="Z1659" s="286"/>
      <c r="AA1659" s="286"/>
      <c r="AB1659" s="286"/>
      <c r="AC1659" s="286"/>
      <c r="AD1659" s="731"/>
      <c r="AE1659" s="729">
        <v>0</v>
      </c>
      <c r="AF1659" s="724">
        <v>0</v>
      </c>
      <c r="AG1659" s="724">
        <v>0</v>
      </c>
      <c r="AH1659" s="724">
        <v>0</v>
      </c>
      <c r="AI1659" s="724">
        <v>0</v>
      </c>
      <c r="AJ1659" s="724">
        <v>0</v>
      </c>
      <c r="AK1659" s="724">
        <v>0</v>
      </c>
      <c r="AL1659" s="724">
        <v>0</v>
      </c>
      <c r="AM1659" s="724">
        <v>0</v>
      </c>
      <c r="AN1659" s="724">
        <v>0</v>
      </c>
      <c r="AO1659" s="724">
        <v>0</v>
      </c>
      <c r="AP1659" s="724">
        <v>0</v>
      </c>
      <c r="AQ1659" s="724">
        <v>0</v>
      </c>
      <c r="AR1659" s="724">
        <v>0</v>
      </c>
      <c r="AS1659" s="725"/>
    </row>
    <row r="1660" spans="1:45" ht="15.75">
      <c r="B1660" s="728" t="s">
        <v>717</v>
      </c>
      <c r="C1660" s="347"/>
      <c r="D1660" s="347"/>
      <c r="E1660" s="347"/>
      <c r="F1660" s="347"/>
      <c r="G1660" s="347"/>
      <c r="H1660" s="347"/>
      <c r="I1660" s="347"/>
      <c r="J1660" s="347"/>
      <c r="K1660" s="347"/>
      <c r="L1660" s="347"/>
      <c r="M1660" s="347"/>
      <c r="N1660" s="347"/>
      <c r="O1660" s="347"/>
      <c r="P1660" s="347"/>
      <c r="Q1660" s="347"/>
      <c r="R1660" s="347"/>
      <c r="S1660" s="347"/>
      <c r="T1660" s="347"/>
      <c r="U1660" s="347"/>
      <c r="V1660" s="347"/>
      <c r="W1660" s="347"/>
      <c r="X1660" s="347"/>
      <c r="Y1660" s="347"/>
      <c r="Z1660" s="347"/>
      <c r="AA1660" s="347"/>
      <c r="AB1660" s="347"/>
      <c r="AC1660" s="347"/>
      <c r="AD1660" s="732"/>
      <c r="AE1660" s="730">
        <f>HLOOKUP(AE1656,'2. LRAMVA Threshold'!$B$42:$Q$53,12,FALSE)</f>
        <v>3951456</v>
      </c>
      <c r="AF1660" s="336">
        <f>HLOOKUP(AF1656,'2. LRAMVA Threshold'!$B$42:$Q$53,12,FALSE)</f>
        <v>2665994</v>
      </c>
      <c r="AG1660" s="336">
        <f>HLOOKUP(AG1656,'2. LRAMVA Threshold'!$B$42:$Q$53,12,FALSE)</f>
        <v>1337</v>
      </c>
      <c r="AH1660" s="336">
        <f>HLOOKUP(AH1656,'2. LRAMVA Threshold'!$B$42:$Q$53,12,FALSE)</f>
        <v>0</v>
      </c>
      <c r="AI1660" s="336">
        <f>HLOOKUP(AI1656,'2. LRAMVA Threshold'!$B$42:$Q$53,12,FALSE)</f>
        <v>0</v>
      </c>
      <c r="AJ1660" s="336">
        <f>HLOOKUP(AJ1656,'2. LRAMVA Threshold'!$B$42:$Q$53,12,FALSE)</f>
        <v>0</v>
      </c>
      <c r="AK1660" s="336">
        <f>HLOOKUP(AK1656,'2. LRAMVA Threshold'!$B$42:$Q$53,12,FALSE)</f>
        <v>0</v>
      </c>
      <c r="AL1660" s="336">
        <f>HLOOKUP(AL1656,'2. LRAMVA Threshold'!$B$42:$Q$53,12,FALSE)</f>
        <v>0</v>
      </c>
      <c r="AM1660" s="336">
        <f>HLOOKUP(AM1656,'2. LRAMVA Threshold'!$B$42:$Q$53,12,FALSE)</f>
        <v>0</v>
      </c>
      <c r="AN1660" s="336">
        <f>HLOOKUP(AN1656,'2. LRAMVA Threshold'!$B$42:$Q$53,12,FALSE)</f>
        <v>0</v>
      </c>
      <c r="AO1660" s="336">
        <f>HLOOKUP(AO1656,'2. LRAMVA Threshold'!$B$42:$Q$53,12,FALSE)</f>
        <v>0</v>
      </c>
      <c r="AP1660" s="336">
        <f>HLOOKUP(AP1656,'2. LRAMVA Threshold'!$B$42:$Q$53,12,FALSE)</f>
        <v>0</v>
      </c>
      <c r="AQ1660" s="336">
        <f>HLOOKUP(AQ1656,'2. LRAMVA Threshold'!$B$42:$Q$53,12,FALSE)</f>
        <v>0</v>
      </c>
      <c r="AR1660" s="336">
        <f>HLOOKUP(AR1656,'2. LRAMVA Threshold'!$B$42:$Q$53,12,FALSE)</f>
        <v>0</v>
      </c>
      <c r="AS1660" s="385"/>
    </row>
    <row r="1661" spans="1:45">
      <c r="B1661" s="338"/>
      <c r="C1661" s="284"/>
      <c r="D1661" s="285"/>
      <c r="E1661" s="285"/>
      <c r="F1661" s="285"/>
      <c r="G1661" s="285"/>
      <c r="H1661" s="285"/>
      <c r="I1661" s="285"/>
      <c r="J1661" s="285"/>
      <c r="K1661" s="285"/>
      <c r="L1661" s="285"/>
      <c r="M1661" s="285"/>
      <c r="N1661" s="285"/>
      <c r="O1661" s="285"/>
      <c r="P1661" s="285"/>
      <c r="Q1661" s="285"/>
      <c r="R1661" s="286"/>
      <c r="S1661" s="285"/>
      <c r="T1661" s="285"/>
      <c r="U1661" s="285"/>
      <c r="V1661" s="255"/>
      <c r="W1661" s="255"/>
      <c r="X1661" s="255"/>
      <c r="Y1661" s="255"/>
      <c r="Z1661" s="285"/>
      <c r="AA1661" s="285"/>
      <c r="AB1661" s="285"/>
      <c r="AC1661" s="285"/>
      <c r="AD1661" s="285"/>
      <c r="AE1661" s="379"/>
      <c r="AF1661" s="379"/>
      <c r="AG1661" s="379"/>
      <c r="AH1661" s="379"/>
      <c r="AI1661" s="379"/>
      <c r="AJ1661" s="379"/>
      <c r="AK1661" s="379"/>
      <c r="AL1661" s="343"/>
      <c r="AM1661" s="343"/>
      <c r="AN1661" s="343"/>
      <c r="AO1661" s="343"/>
      <c r="AP1661" s="343"/>
      <c r="AQ1661" s="343"/>
      <c r="AR1661" s="343"/>
      <c r="AS1661" s="344"/>
    </row>
    <row r="1662" spans="1:45">
      <c r="B1662" s="275" t="s">
        <v>662</v>
      </c>
      <c r="C1662" s="288"/>
      <c r="D1662" s="288"/>
      <c r="E1662" s="321"/>
      <c r="F1662" s="321"/>
      <c r="G1662" s="321"/>
      <c r="H1662" s="321"/>
      <c r="I1662" s="321"/>
      <c r="J1662" s="321"/>
      <c r="K1662" s="321"/>
      <c r="L1662" s="321"/>
      <c r="M1662" s="321"/>
      <c r="N1662" s="321"/>
      <c r="O1662" s="321"/>
      <c r="P1662" s="321"/>
      <c r="Q1662" s="321"/>
      <c r="R1662" s="243"/>
      <c r="S1662" s="290"/>
      <c r="T1662" s="290"/>
      <c r="U1662" s="290"/>
      <c r="V1662" s="289"/>
      <c r="W1662" s="289"/>
      <c r="X1662" s="289"/>
      <c r="Y1662" s="289"/>
      <c r="Z1662" s="290"/>
      <c r="AA1662" s="290"/>
      <c r="AB1662" s="290"/>
      <c r="AC1662" s="290"/>
      <c r="AD1662" s="290"/>
      <c r="AE1662" s="722">
        <f>HLOOKUP(AE35,'3.  Distribution Rates'!$C$122:$P$135,14,FALSE)</f>
        <v>0</v>
      </c>
      <c r="AF1662" s="722">
        <f>HLOOKUP(AF35,'3.  Distribution Rates'!$C$122:$P$135,14,FALSE)</f>
        <v>2.6499999999999999E-2</v>
      </c>
      <c r="AG1662" s="291">
        <f>HLOOKUP(AG35,'3.  Distribution Rates'!$C$122:$P$135,14,FALSE)</f>
        <v>7.1775000000000002</v>
      </c>
      <c r="AH1662" s="291">
        <f>HLOOKUP(AH35,'3.  Distribution Rates'!$C$122:$P$135,14,FALSE)</f>
        <v>4.0800000000000003E-2</v>
      </c>
      <c r="AI1662" s="291">
        <f>HLOOKUP(AI35,'3.  Distribution Rates'!$C$122:$P$135,14,FALSE)</f>
        <v>35.357100000000003</v>
      </c>
      <c r="AJ1662" s="291">
        <f>HLOOKUP(AJ35,'3.  Distribution Rates'!$C$122:$P$135,14,FALSE)</f>
        <v>9.5227000000000004</v>
      </c>
      <c r="AK1662" s="291">
        <f>HLOOKUP(AK35,'3.  Distribution Rates'!$C$122:$P$135,14,FALSE)</f>
        <v>0</v>
      </c>
      <c r="AL1662" s="291">
        <f>HLOOKUP(AL35,'3.  Distribution Rates'!$C$122:$P$135,14,FALSE)</f>
        <v>0</v>
      </c>
      <c r="AM1662" s="291">
        <f>HLOOKUP(AM35,'3.  Distribution Rates'!$C$122:$P$135,14,FALSE)</f>
        <v>0</v>
      </c>
      <c r="AN1662" s="291">
        <f>HLOOKUP(AN35,'3.  Distribution Rates'!$C$122:$P$135,14,FALSE)</f>
        <v>0</v>
      </c>
      <c r="AO1662" s="291">
        <f>HLOOKUP(AO35,'3.  Distribution Rates'!$C$122:$P$135,14,FALSE)</f>
        <v>0</v>
      </c>
      <c r="AP1662" s="291">
        <f>HLOOKUP(AP35,'3.  Distribution Rates'!$C$122:$P$135,14,FALSE)</f>
        <v>0</v>
      </c>
      <c r="AQ1662" s="291">
        <f>HLOOKUP(AQ35,'3.  Distribution Rates'!$C$122:$P$135,14,FALSE)</f>
        <v>0</v>
      </c>
      <c r="AR1662" s="291">
        <f>HLOOKUP(AR35,'3.  Distribution Rates'!$C$122:$P$135,14,FALSE)</f>
        <v>0</v>
      </c>
      <c r="AS1662" s="387"/>
    </row>
    <row r="1663" spans="1:45">
      <c r="B1663" s="275" t="s">
        <v>718</v>
      </c>
      <c r="C1663" s="293"/>
      <c r="D1663" s="235"/>
      <c r="E1663" s="232"/>
      <c r="F1663" s="232"/>
      <c r="G1663" s="232"/>
      <c r="H1663" s="232"/>
      <c r="I1663" s="232"/>
      <c r="J1663" s="232"/>
      <c r="K1663" s="232"/>
      <c r="L1663" s="232"/>
      <c r="M1663" s="232"/>
      <c r="N1663" s="232"/>
      <c r="O1663" s="232"/>
      <c r="P1663" s="232"/>
      <c r="Q1663" s="232"/>
      <c r="R1663" s="243"/>
      <c r="S1663" s="232"/>
      <c r="T1663" s="232"/>
      <c r="U1663" s="232"/>
      <c r="V1663" s="235"/>
      <c r="W1663" s="235"/>
      <c r="X1663" s="235"/>
      <c r="Y1663" s="235"/>
      <c r="Z1663" s="232"/>
      <c r="AA1663" s="232"/>
      <c r="AB1663" s="232"/>
      <c r="AC1663" s="232"/>
      <c r="AD1663" s="232"/>
      <c r="AE1663" s="323">
        <f>'4.  2011-2014 LRAM'!AM149*AE1662</f>
        <v>0</v>
      </c>
      <c r="AF1663" s="323">
        <f>'4.  2011-2014 LRAM'!AN149*AF1662</f>
        <v>0</v>
      </c>
      <c r="AG1663" s="323">
        <f>'4.  2011-2014 LRAM'!AO149*AG1662</f>
        <v>0</v>
      </c>
      <c r="AH1663" s="323">
        <f>'4.  2011-2014 LRAM'!AP149*AH1662</f>
        <v>0</v>
      </c>
      <c r="AI1663" s="323">
        <f>'4.  2011-2014 LRAM'!AQ149*AI1662</f>
        <v>0</v>
      </c>
      <c r="AJ1663" s="323">
        <f>'4.  2011-2014 LRAM'!AR149*AJ1662</f>
        <v>0</v>
      </c>
      <c r="AK1663" s="323">
        <f>'4.  2011-2014 LRAM'!AS149*AK1662</f>
        <v>0</v>
      </c>
      <c r="AL1663" s="323">
        <f>'4.  2011-2014 LRAM'!AT149*AL1662</f>
        <v>0</v>
      </c>
      <c r="AM1663" s="323">
        <f>'4.  2011-2014 LRAM'!AU149*AM1662</f>
        <v>0</v>
      </c>
      <c r="AN1663" s="323">
        <f>'4.  2011-2014 LRAM'!AV149*AN1662</f>
        <v>0</v>
      </c>
      <c r="AO1663" s="323">
        <f>'4.  2011-2014 LRAM'!AW149*AO1662</f>
        <v>0</v>
      </c>
      <c r="AP1663" s="323">
        <f>'4.  2011-2014 LRAM'!AX149*AP1662</f>
        <v>0</v>
      </c>
      <c r="AQ1663" s="323">
        <f>'4.  2011-2014 LRAM'!AY149*AQ1662</f>
        <v>0</v>
      </c>
      <c r="AR1663" s="323">
        <f>'4.  2011-2014 LRAM'!AZ149*AR1662</f>
        <v>0</v>
      </c>
      <c r="AS1663" s="534">
        <f t="shared" ref="AS1663:AS1666" si="3667">SUM(AE1663:AR1663)</f>
        <v>0</v>
      </c>
    </row>
    <row r="1664" spans="1:45">
      <c r="B1664" s="275" t="s">
        <v>719</v>
      </c>
      <c r="C1664" s="293"/>
      <c r="D1664" s="235"/>
      <c r="E1664" s="232"/>
      <c r="F1664" s="232"/>
      <c r="G1664" s="232"/>
      <c r="H1664" s="232"/>
      <c r="I1664" s="232"/>
      <c r="J1664" s="232"/>
      <c r="K1664" s="232"/>
      <c r="L1664" s="232"/>
      <c r="M1664" s="232"/>
      <c r="N1664" s="232"/>
      <c r="O1664" s="232"/>
      <c r="P1664" s="232"/>
      <c r="Q1664" s="232"/>
      <c r="R1664" s="243"/>
      <c r="S1664" s="232"/>
      <c r="T1664" s="232"/>
      <c r="U1664" s="232"/>
      <c r="V1664" s="235"/>
      <c r="W1664" s="235"/>
      <c r="X1664" s="235"/>
      <c r="Y1664" s="235"/>
      <c r="Z1664" s="232"/>
      <c r="AA1664" s="232"/>
      <c r="AB1664" s="232"/>
      <c r="AC1664" s="232"/>
      <c r="AD1664" s="232"/>
      <c r="AE1664" s="323">
        <f>'4.  2011-2014 LRAM'!AM288*AE1662</f>
        <v>0</v>
      </c>
      <c r="AF1664" s="323">
        <f>'4.  2011-2014 LRAM'!AN288*AF1662</f>
        <v>0</v>
      </c>
      <c r="AG1664" s="323">
        <f>'4.  2011-2014 LRAM'!AO288*AG1662</f>
        <v>0</v>
      </c>
      <c r="AH1664" s="323">
        <f>'4.  2011-2014 LRAM'!AP288*AH1662</f>
        <v>0</v>
      </c>
      <c r="AI1664" s="323">
        <f>'4.  2011-2014 LRAM'!AQ288*AI1662</f>
        <v>0</v>
      </c>
      <c r="AJ1664" s="323">
        <f>'4.  2011-2014 LRAM'!AR288*AJ1662</f>
        <v>0</v>
      </c>
      <c r="AK1664" s="323">
        <f>'4.  2011-2014 LRAM'!AS288*AK1662</f>
        <v>0</v>
      </c>
      <c r="AL1664" s="323">
        <f>'4.  2011-2014 LRAM'!AT288*AL1662</f>
        <v>0</v>
      </c>
      <c r="AM1664" s="323">
        <f>'4.  2011-2014 LRAM'!AU288*AM1662</f>
        <v>0</v>
      </c>
      <c r="AN1664" s="323">
        <f>'4.  2011-2014 LRAM'!AV288*AN1662</f>
        <v>0</v>
      </c>
      <c r="AO1664" s="323">
        <f>'4.  2011-2014 LRAM'!AW288*AO1662</f>
        <v>0</v>
      </c>
      <c r="AP1664" s="323">
        <f>'4.  2011-2014 LRAM'!AX288*AP1662</f>
        <v>0</v>
      </c>
      <c r="AQ1664" s="323">
        <f>'4.  2011-2014 LRAM'!AY288*AQ1662</f>
        <v>0</v>
      </c>
      <c r="AR1664" s="323">
        <f>'4.  2011-2014 LRAM'!AZ288*AR1662</f>
        <v>0</v>
      </c>
      <c r="AS1664" s="534">
        <f t="shared" si="3667"/>
        <v>0</v>
      </c>
    </row>
    <row r="1665" spans="2:45">
      <c r="B1665" s="275" t="s">
        <v>720</v>
      </c>
      <c r="C1665" s="293"/>
      <c r="D1665" s="235"/>
      <c r="E1665" s="232"/>
      <c r="F1665" s="232"/>
      <c r="G1665" s="232"/>
      <c r="H1665" s="232"/>
      <c r="I1665" s="232"/>
      <c r="J1665" s="232"/>
      <c r="K1665" s="232"/>
      <c r="L1665" s="232"/>
      <c r="M1665" s="232"/>
      <c r="N1665" s="232"/>
      <c r="O1665" s="232"/>
      <c r="P1665" s="232"/>
      <c r="Q1665" s="232"/>
      <c r="R1665" s="243"/>
      <c r="S1665" s="232"/>
      <c r="T1665" s="232"/>
      <c r="U1665" s="232"/>
      <c r="V1665" s="235"/>
      <c r="W1665" s="235"/>
      <c r="X1665" s="235"/>
      <c r="Y1665" s="235"/>
      <c r="Z1665" s="232"/>
      <c r="AA1665" s="232"/>
      <c r="AB1665" s="232"/>
      <c r="AC1665" s="232"/>
      <c r="AD1665" s="232"/>
      <c r="AE1665" s="323">
        <f>'4.  2011-2014 LRAM'!AM424*AE1662</f>
        <v>0</v>
      </c>
      <c r="AF1665" s="323">
        <f>'4.  2011-2014 LRAM'!AN424*AF1662</f>
        <v>0</v>
      </c>
      <c r="AG1665" s="323">
        <f>'4.  2011-2014 LRAM'!AO424*AG1662</f>
        <v>0</v>
      </c>
      <c r="AH1665" s="323">
        <f>'4.  2011-2014 LRAM'!AP424*AH1662</f>
        <v>0</v>
      </c>
      <c r="AI1665" s="323">
        <f>'4.  2011-2014 LRAM'!AQ424*AI1662</f>
        <v>0</v>
      </c>
      <c r="AJ1665" s="323">
        <f>'4.  2011-2014 LRAM'!AR424*AJ1662</f>
        <v>0</v>
      </c>
      <c r="AK1665" s="323">
        <f>'4.  2011-2014 LRAM'!AS424*AK1662</f>
        <v>0</v>
      </c>
      <c r="AL1665" s="323">
        <f>'4.  2011-2014 LRAM'!AT424*AL1662</f>
        <v>0</v>
      </c>
      <c r="AM1665" s="323">
        <f>'4.  2011-2014 LRAM'!AU424*AM1662</f>
        <v>0</v>
      </c>
      <c r="AN1665" s="323">
        <f>'4.  2011-2014 LRAM'!AV424*AN1662</f>
        <v>0</v>
      </c>
      <c r="AO1665" s="323">
        <f>'4.  2011-2014 LRAM'!AW424*AO1662</f>
        <v>0</v>
      </c>
      <c r="AP1665" s="323">
        <f>'4.  2011-2014 LRAM'!AX424*AP1662</f>
        <v>0</v>
      </c>
      <c r="AQ1665" s="323">
        <f>'4.  2011-2014 LRAM'!AY424*AQ1662</f>
        <v>0</v>
      </c>
      <c r="AR1665" s="323">
        <f>'4.  2011-2014 LRAM'!AZ424*AR1662</f>
        <v>0</v>
      </c>
      <c r="AS1665" s="534">
        <f t="shared" si="3667"/>
        <v>0</v>
      </c>
    </row>
    <row r="1666" spans="2:45">
      <c r="B1666" s="275" t="s">
        <v>721</v>
      </c>
      <c r="C1666" s="293"/>
      <c r="D1666" s="235"/>
      <c r="E1666" s="232"/>
      <c r="F1666" s="232"/>
      <c r="G1666" s="232"/>
      <c r="H1666" s="232"/>
      <c r="I1666" s="232"/>
      <c r="J1666" s="232"/>
      <c r="K1666" s="232"/>
      <c r="L1666" s="232"/>
      <c r="M1666" s="232"/>
      <c r="N1666" s="232"/>
      <c r="O1666" s="232"/>
      <c r="P1666" s="232"/>
      <c r="Q1666" s="232"/>
      <c r="R1666" s="243"/>
      <c r="S1666" s="232"/>
      <c r="T1666" s="232"/>
      <c r="U1666" s="232"/>
      <c r="V1666" s="235"/>
      <c r="W1666" s="235"/>
      <c r="X1666" s="235"/>
      <c r="Y1666" s="235"/>
      <c r="Z1666" s="232"/>
      <c r="AA1666" s="232"/>
      <c r="AB1666" s="232"/>
      <c r="AC1666" s="232"/>
      <c r="AD1666" s="232"/>
      <c r="AE1666" s="323">
        <f>'4.  2011-2014 LRAM'!AM561*AE1662</f>
        <v>0</v>
      </c>
      <c r="AF1666" s="323">
        <f>'4.  2011-2014 LRAM'!AN561*AF1662</f>
        <v>0</v>
      </c>
      <c r="AG1666" s="323">
        <f>'4.  2011-2014 LRAM'!AO561*AG1662</f>
        <v>0</v>
      </c>
      <c r="AH1666" s="323">
        <f>'4.  2011-2014 LRAM'!AP561*AH1662</f>
        <v>0</v>
      </c>
      <c r="AI1666" s="323">
        <f>'4.  2011-2014 LRAM'!AQ561*AI1662</f>
        <v>0</v>
      </c>
      <c r="AJ1666" s="323">
        <f>'4.  2011-2014 LRAM'!AR561*AJ1662</f>
        <v>0</v>
      </c>
      <c r="AK1666" s="323">
        <f>'4.  2011-2014 LRAM'!AS561*AK1662</f>
        <v>0</v>
      </c>
      <c r="AL1666" s="323">
        <f>'4.  2011-2014 LRAM'!AT561*AL1662</f>
        <v>0</v>
      </c>
      <c r="AM1666" s="323">
        <f>'4.  2011-2014 LRAM'!AU561*AM1662</f>
        <v>0</v>
      </c>
      <c r="AN1666" s="323">
        <f>'4.  2011-2014 LRAM'!AV561*AN1662</f>
        <v>0</v>
      </c>
      <c r="AO1666" s="323">
        <f>'4.  2011-2014 LRAM'!AW561*AO1662</f>
        <v>0</v>
      </c>
      <c r="AP1666" s="323">
        <f>'4.  2011-2014 LRAM'!AX561*AP1662</f>
        <v>0</v>
      </c>
      <c r="AQ1666" s="323">
        <f>'4.  2011-2014 LRAM'!AY561*AQ1662</f>
        <v>0</v>
      </c>
      <c r="AR1666" s="323">
        <f>'4.  2011-2014 LRAM'!AZ561*AR1662</f>
        <v>0</v>
      </c>
      <c r="AS1666" s="534">
        <f t="shared" si="3667"/>
        <v>0</v>
      </c>
    </row>
    <row r="1667" spans="2:45">
      <c r="B1667" s="275" t="s">
        <v>722</v>
      </c>
      <c r="C1667" s="293"/>
      <c r="D1667" s="235"/>
      <c r="E1667" s="232"/>
      <c r="F1667" s="232"/>
      <c r="G1667" s="232"/>
      <c r="H1667" s="232"/>
      <c r="I1667" s="232"/>
      <c r="J1667" s="232"/>
      <c r="K1667" s="232"/>
      <c r="L1667" s="232"/>
      <c r="M1667" s="232"/>
      <c r="N1667" s="232"/>
      <c r="O1667" s="232"/>
      <c r="P1667" s="232"/>
      <c r="Q1667" s="232"/>
      <c r="R1667" s="243"/>
      <c r="S1667" s="232"/>
      <c r="T1667" s="232"/>
      <c r="U1667" s="232"/>
      <c r="V1667" s="235"/>
      <c r="W1667" s="235"/>
      <c r="X1667" s="235"/>
      <c r="Y1667" s="235"/>
      <c r="Z1667" s="232"/>
      <c r="AA1667" s="232"/>
      <c r="AB1667" s="232"/>
      <c r="AC1667" s="232"/>
      <c r="AD1667" s="232"/>
      <c r="AE1667" s="323">
        <f t="shared" ref="AE1667:AR1667" si="3668">AE218*AE1662</f>
        <v>0</v>
      </c>
      <c r="AF1667" s="323">
        <f t="shared" si="3668"/>
        <v>0</v>
      </c>
      <c r="AG1667" s="323">
        <f t="shared" si="3668"/>
        <v>0</v>
      </c>
      <c r="AH1667" s="323">
        <f t="shared" si="3668"/>
        <v>0</v>
      </c>
      <c r="AI1667" s="323">
        <f t="shared" si="3668"/>
        <v>0</v>
      </c>
      <c r="AJ1667" s="323">
        <f t="shared" si="3668"/>
        <v>0</v>
      </c>
      <c r="AK1667" s="323">
        <f t="shared" si="3668"/>
        <v>0</v>
      </c>
      <c r="AL1667" s="323">
        <f t="shared" si="3668"/>
        <v>0</v>
      </c>
      <c r="AM1667" s="323">
        <f t="shared" si="3668"/>
        <v>0</v>
      </c>
      <c r="AN1667" s="323">
        <f t="shared" si="3668"/>
        <v>0</v>
      </c>
      <c r="AO1667" s="323">
        <f t="shared" si="3668"/>
        <v>0</v>
      </c>
      <c r="AP1667" s="323">
        <f t="shared" si="3668"/>
        <v>0</v>
      </c>
      <c r="AQ1667" s="323">
        <f t="shared" si="3668"/>
        <v>0</v>
      </c>
      <c r="AR1667" s="323">
        <f t="shared" si="3668"/>
        <v>0</v>
      </c>
      <c r="AS1667" s="534">
        <f>SUM(AE1667:AR1667)</f>
        <v>0</v>
      </c>
    </row>
    <row r="1668" spans="2:45">
      <c r="B1668" s="275" t="s">
        <v>723</v>
      </c>
      <c r="C1668" s="293"/>
      <c r="D1668" s="235"/>
      <c r="E1668" s="232"/>
      <c r="F1668" s="232"/>
      <c r="G1668" s="232"/>
      <c r="H1668" s="232"/>
      <c r="I1668" s="232"/>
      <c r="J1668" s="232"/>
      <c r="K1668" s="232"/>
      <c r="L1668" s="232"/>
      <c r="M1668" s="232"/>
      <c r="N1668" s="232"/>
      <c r="O1668" s="232"/>
      <c r="P1668" s="232"/>
      <c r="Q1668" s="232"/>
      <c r="R1668" s="243"/>
      <c r="S1668" s="232"/>
      <c r="T1668" s="232"/>
      <c r="U1668" s="232"/>
      <c r="V1668" s="235"/>
      <c r="W1668" s="235"/>
      <c r="X1668" s="235"/>
      <c r="Y1668" s="235"/>
      <c r="Z1668" s="232"/>
      <c r="AA1668" s="232"/>
      <c r="AB1668" s="232"/>
      <c r="AC1668" s="232"/>
      <c r="AD1668" s="232"/>
      <c r="AE1668" s="323">
        <f t="shared" ref="AE1668:AR1668" si="3669">AE408*AE1662</f>
        <v>0</v>
      </c>
      <c r="AF1668" s="323">
        <f t="shared" si="3669"/>
        <v>0</v>
      </c>
      <c r="AG1668" s="323">
        <f t="shared" si="3669"/>
        <v>0</v>
      </c>
      <c r="AH1668" s="323">
        <f t="shared" si="3669"/>
        <v>0</v>
      </c>
      <c r="AI1668" s="323">
        <f t="shared" si="3669"/>
        <v>0</v>
      </c>
      <c r="AJ1668" s="323">
        <f t="shared" si="3669"/>
        <v>0</v>
      </c>
      <c r="AK1668" s="323">
        <f t="shared" si="3669"/>
        <v>0</v>
      </c>
      <c r="AL1668" s="323">
        <f t="shared" si="3669"/>
        <v>0</v>
      </c>
      <c r="AM1668" s="323">
        <f t="shared" si="3669"/>
        <v>0</v>
      </c>
      <c r="AN1668" s="323">
        <f t="shared" si="3669"/>
        <v>0</v>
      </c>
      <c r="AO1668" s="323">
        <f t="shared" si="3669"/>
        <v>0</v>
      </c>
      <c r="AP1668" s="323">
        <f t="shared" si="3669"/>
        <v>0</v>
      </c>
      <c r="AQ1668" s="323">
        <f t="shared" si="3669"/>
        <v>0</v>
      </c>
      <c r="AR1668" s="323">
        <f t="shared" si="3669"/>
        <v>0</v>
      </c>
      <c r="AS1668" s="534">
        <f>SUM(AE1668:AR1668)</f>
        <v>0</v>
      </c>
    </row>
    <row r="1669" spans="2:45">
      <c r="B1669" s="275" t="s">
        <v>724</v>
      </c>
      <c r="C1669" s="293"/>
      <c r="D1669" s="235"/>
      <c r="E1669" s="232"/>
      <c r="F1669" s="232"/>
      <c r="G1669" s="232"/>
      <c r="H1669" s="232"/>
      <c r="I1669" s="232"/>
      <c r="J1669" s="232"/>
      <c r="K1669" s="232"/>
      <c r="L1669" s="232"/>
      <c r="M1669" s="232"/>
      <c r="N1669" s="232"/>
      <c r="O1669" s="232"/>
      <c r="P1669" s="232"/>
      <c r="Q1669" s="232"/>
      <c r="R1669" s="243"/>
      <c r="S1669" s="232"/>
      <c r="T1669" s="232"/>
      <c r="U1669" s="232"/>
      <c r="V1669" s="235"/>
      <c r="W1669" s="235"/>
      <c r="X1669" s="235"/>
      <c r="Y1669" s="235"/>
      <c r="Z1669" s="232"/>
      <c r="AA1669" s="232"/>
      <c r="AB1669" s="232"/>
      <c r="AC1669" s="232"/>
      <c r="AD1669" s="232"/>
      <c r="AE1669" s="323">
        <f t="shared" ref="AE1669:AR1669" si="3670">AE599*AE1662</f>
        <v>0</v>
      </c>
      <c r="AF1669" s="323">
        <f t="shared" si="3670"/>
        <v>0</v>
      </c>
      <c r="AG1669" s="323">
        <f t="shared" si="3670"/>
        <v>0</v>
      </c>
      <c r="AH1669" s="323">
        <f t="shared" si="3670"/>
        <v>0</v>
      </c>
      <c r="AI1669" s="323">
        <f t="shared" si="3670"/>
        <v>0</v>
      </c>
      <c r="AJ1669" s="323">
        <f t="shared" si="3670"/>
        <v>0</v>
      </c>
      <c r="AK1669" s="323">
        <f t="shared" si="3670"/>
        <v>0</v>
      </c>
      <c r="AL1669" s="323">
        <f t="shared" si="3670"/>
        <v>0</v>
      </c>
      <c r="AM1669" s="323">
        <f t="shared" si="3670"/>
        <v>0</v>
      </c>
      <c r="AN1669" s="323">
        <f t="shared" si="3670"/>
        <v>0</v>
      </c>
      <c r="AO1669" s="323">
        <f t="shared" si="3670"/>
        <v>0</v>
      </c>
      <c r="AP1669" s="323">
        <f t="shared" si="3670"/>
        <v>0</v>
      </c>
      <c r="AQ1669" s="323">
        <f t="shared" si="3670"/>
        <v>0</v>
      </c>
      <c r="AR1669" s="323">
        <f t="shared" si="3670"/>
        <v>0</v>
      </c>
      <c r="AS1669" s="534">
        <f>SUM(AE1669:AR1669)</f>
        <v>0</v>
      </c>
    </row>
    <row r="1670" spans="2:45">
      <c r="B1670" s="275" t="s">
        <v>725</v>
      </c>
      <c r="C1670" s="293"/>
      <c r="D1670" s="235"/>
      <c r="E1670" s="232"/>
      <c r="F1670" s="232"/>
      <c r="G1670" s="232"/>
      <c r="H1670" s="232"/>
      <c r="I1670" s="232"/>
      <c r="J1670" s="232"/>
      <c r="K1670" s="232"/>
      <c r="L1670" s="232"/>
      <c r="M1670" s="232"/>
      <c r="N1670" s="232"/>
      <c r="O1670" s="232"/>
      <c r="P1670" s="232"/>
      <c r="Q1670" s="232"/>
      <c r="R1670" s="243"/>
      <c r="S1670" s="232"/>
      <c r="T1670" s="232"/>
      <c r="U1670" s="232"/>
      <c r="V1670" s="235"/>
      <c r="W1670" s="235"/>
      <c r="X1670" s="235"/>
      <c r="Y1670" s="235"/>
      <c r="Z1670" s="232"/>
      <c r="AA1670" s="232"/>
      <c r="AB1670" s="232"/>
      <c r="AC1670" s="232"/>
      <c r="AD1670" s="232"/>
      <c r="AE1670" s="323">
        <f t="shared" ref="AE1670:AR1670" si="3671">AE789*AE1662</f>
        <v>0</v>
      </c>
      <c r="AF1670" s="323">
        <f t="shared" si="3671"/>
        <v>0</v>
      </c>
      <c r="AG1670" s="323">
        <f t="shared" si="3671"/>
        <v>0</v>
      </c>
      <c r="AH1670" s="323">
        <f t="shared" si="3671"/>
        <v>0</v>
      </c>
      <c r="AI1670" s="323">
        <f t="shared" si="3671"/>
        <v>0</v>
      </c>
      <c r="AJ1670" s="323">
        <f t="shared" si="3671"/>
        <v>0</v>
      </c>
      <c r="AK1670" s="323">
        <f t="shared" si="3671"/>
        <v>0</v>
      </c>
      <c r="AL1670" s="323">
        <f t="shared" si="3671"/>
        <v>0</v>
      </c>
      <c r="AM1670" s="323">
        <f t="shared" si="3671"/>
        <v>0</v>
      </c>
      <c r="AN1670" s="323">
        <f t="shared" si="3671"/>
        <v>0</v>
      </c>
      <c r="AO1670" s="323">
        <f t="shared" si="3671"/>
        <v>0</v>
      </c>
      <c r="AP1670" s="323">
        <f t="shared" si="3671"/>
        <v>0</v>
      </c>
      <c r="AQ1670" s="323">
        <f t="shared" si="3671"/>
        <v>0</v>
      </c>
      <c r="AR1670" s="323">
        <f t="shared" si="3671"/>
        <v>0</v>
      </c>
      <c r="AS1670" s="534">
        <f t="shared" ref="AS1670:AS1675" si="3672">SUM(AE1670:AR1670)</f>
        <v>0</v>
      </c>
    </row>
    <row r="1671" spans="2:45">
      <c r="B1671" s="275" t="s">
        <v>726</v>
      </c>
      <c r="C1671" s="293"/>
      <c r="D1671" s="235"/>
      <c r="E1671" s="232"/>
      <c r="F1671" s="232"/>
      <c r="G1671" s="232"/>
      <c r="H1671" s="232"/>
      <c r="I1671" s="232"/>
      <c r="J1671" s="232"/>
      <c r="K1671" s="232"/>
      <c r="L1671" s="232"/>
      <c r="M1671" s="232"/>
      <c r="N1671" s="232"/>
      <c r="O1671" s="232"/>
      <c r="P1671" s="232"/>
      <c r="Q1671" s="232"/>
      <c r="R1671" s="243"/>
      <c r="S1671" s="232"/>
      <c r="T1671" s="232"/>
      <c r="U1671" s="232"/>
      <c r="V1671" s="235"/>
      <c r="W1671" s="235"/>
      <c r="X1671" s="235"/>
      <c r="Y1671" s="235"/>
      <c r="Z1671" s="232"/>
      <c r="AA1671" s="232"/>
      <c r="AB1671" s="232"/>
      <c r="AC1671" s="232"/>
      <c r="AD1671" s="232"/>
      <c r="AE1671" s="323">
        <f t="shared" ref="AE1671:AR1671" si="3673">AE984*AE1662</f>
        <v>0</v>
      </c>
      <c r="AF1671" s="323">
        <f t="shared" si="3673"/>
        <v>0</v>
      </c>
      <c r="AG1671" s="323">
        <f t="shared" si="3673"/>
        <v>0</v>
      </c>
      <c r="AH1671" s="323">
        <f t="shared" si="3673"/>
        <v>0</v>
      </c>
      <c r="AI1671" s="323">
        <f t="shared" si="3673"/>
        <v>0</v>
      </c>
      <c r="AJ1671" s="323">
        <f t="shared" si="3673"/>
        <v>0</v>
      </c>
      <c r="AK1671" s="323">
        <f t="shared" si="3673"/>
        <v>0</v>
      </c>
      <c r="AL1671" s="323">
        <f t="shared" si="3673"/>
        <v>0</v>
      </c>
      <c r="AM1671" s="323">
        <f t="shared" si="3673"/>
        <v>0</v>
      </c>
      <c r="AN1671" s="323">
        <f t="shared" si="3673"/>
        <v>0</v>
      </c>
      <c r="AO1671" s="323">
        <f t="shared" si="3673"/>
        <v>0</v>
      </c>
      <c r="AP1671" s="323">
        <f t="shared" si="3673"/>
        <v>0</v>
      </c>
      <c r="AQ1671" s="323">
        <f t="shared" si="3673"/>
        <v>0</v>
      </c>
      <c r="AR1671" s="323">
        <f t="shared" si="3673"/>
        <v>0</v>
      </c>
      <c r="AS1671" s="534">
        <f t="shared" si="3672"/>
        <v>0</v>
      </c>
    </row>
    <row r="1672" spans="2:45">
      <c r="B1672" s="275" t="s">
        <v>727</v>
      </c>
      <c r="C1672" s="293"/>
      <c r="D1672" s="235"/>
      <c r="E1672" s="232"/>
      <c r="F1672" s="232"/>
      <c r="G1672" s="232"/>
      <c r="H1672" s="232"/>
      <c r="I1672" s="232"/>
      <c r="J1672" s="232"/>
      <c r="K1672" s="232"/>
      <c r="L1672" s="232"/>
      <c r="M1672" s="232"/>
      <c r="N1672" s="232"/>
      <c r="O1672" s="232"/>
      <c r="P1672" s="232"/>
      <c r="Q1672" s="232"/>
      <c r="R1672" s="243"/>
      <c r="S1672" s="232"/>
      <c r="T1672" s="232"/>
      <c r="U1672" s="232"/>
      <c r="V1672" s="235"/>
      <c r="W1672" s="235"/>
      <c r="X1672" s="235"/>
      <c r="Y1672" s="235"/>
      <c r="Z1672" s="232"/>
      <c r="AA1672" s="232"/>
      <c r="AB1672" s="232"/>
      <c r="AC1672" s="232"/>
      <c r="AD1672" s="232"/>
      <c r="AE1672" s="323">
        <f t="shared" ref="AE1672:AR1672" si="3674">AE1179*AE1662</f>
        <v>0</v>
      </c>
      <c r="AF1672" s="323">
        <f t="shared" si="3674"/>
        <v>0</v>
      </c>
      <c r="AG1672" s="323">
        <f t="shared" si="3674"/>
        <v>0</v>
      </c>
      <c r="AH1672" s="323">
        <f t="shared" si="3674"/>
        <v>0</v>
      </c>
      <c r="AI1672" s="323">
        <f t="shared" si="3674"/>
        <v>0</v>
      </c>
      <c r="AJ1672" s="323">
        <f t="shared" si="3674"/>
        <v>0</v>
      </c>
      <c r="AK1672" s="323">
        <f t="shared" si="3674"/>
        <v>0</v>
      </c>
      <c r="AL1672" s="323">
        <f t="shared" si="3674"/>
        <v>0</v>
      </c>
      <c r="AM1672" s="323">
        <f t="shared" si="3674"/>
        <v>0</v>
      </c>
      <c r="AN1672" s="323">
        <f t="shared" si="3674"/>
        <v>0</v>
      </c>
      <c r="AO1672" s="323">
        <f t="shared" si="3674"/>
        <v>0</v>
      </c>
      <c r="AP1672" s="323">
        <f t="shared" si="3674"/>
        <v>0</v>
      </c>
      <c r="AQ1672" s="323">
        <f t="shared" si="3674"/>
        <v>0</v>
      </c>
      <c r="AR1672" s="323">
        <f t="shared" si="3674"/>
        <v>0</v>
      </c>
      <c r="AS1672" s="534">
        <f t="shared" si="3672"/>
        <v>0</v>
      </c>
    </row>
    <row r="1673" spans="2:45">
      <c r="B1673" s="275" t="s">
        <v>728</v>
      </c>
      <c r="C1673" s="293"/>
      <c r="D1673" s="235"/>
      <c r="E1673" s="232"/>
      <c r="F1673" s="232"/>
      <c r="G1673" s="232"/>
      <c r="H1673" s="232"/>
      <c r="I1673" s="232"/>
      <c r="J1673" s="232"/>
      <c r="K1673" s="232"/>
      <c r="L1673" s="232"/>
      <c r="M1673" s="232"/>
      <c r="N1673" s="232"/>
      <c r="O1673" s="232"/>
      <c r="P1673" s="232"/>
      <c r="Q1673" s="232"/>
      <c r="R1673" s="243"/>
      <c r="S1673" s="232"/>
      <c r="T1673" s="232"/>
      <c r="U1673" s="232"/>
      <c r="V1673" s="235"/>
      <c r="W1673" s="235"/>
      <c r="X1673" s="235"/>
      <c r="Y1673" s="235"/>
      <c r="Z1673" s="232"/>
      <c r="AA1673" s="232"/>
      <c r="AB1673" s="232"/>
      <c r="AC1673" s="232"/>
      <c r="AD1673" s="232"/>
      <c r="AE1673" s="323">
        <f t="shared" ref="AE1673:AR1673" si="3675">AE1374*AE1662</f>
        <v>0</v>
      </c>
      <c r="AF1673" s="323">
        <f t="shared" si="3675"/>
        <v>0</v>
      </c>
      <c r="AG1673" s="323">
        <f t="shared" si="3675"/>
        <v>0</v>
      </c>
      <c r="AH1673" s="323">
        <f t="shared" si="3675"/>
        <v>0</v>
      </c>
      <c r="AI1673" s="323">
        <f t="shared" si="3675"/>
        <v>0</v>
      </c>
      <c r="AJ1673" s="323">
        <f t="shared" si="3675"/>
        <v>0</v>
      </c>
      <c r="AK1673" s="323">
        <f t="shared" si="3675"/>
        <v>0</v>
      </c>
      <c r="AL1673" s="323">
        <f t="shared" si="3675"/>
        <v>0</v>
      </c>
      <c r="AM1673" s="323">
        <f t="shared" si="3675"/>
        <v>0</v>
      </c>
      <c r="AN1673" s="323">
        <f t="shared" si="3675"/>
        <v>0</v>
      </c>
      <c r="AO1673" s="323">
        <f t="shared" si="3675"/>
        <v>0</v>
      </c>
      <c r="AP1673" s="323">
        <f t="shared" si="3675"/>
        <v>0</v>
      </c>
      <c r="AQ1673" s="323">
        <f t="shared" si="3675"/>
        <v>0</v>
      </c>
      <c r="AR1673" s="323">
        <f t="shared" si="3675"/>
        <v>0</v>
      </c>
      <c r="AS1673" s="534">
        <f t="shared" si="3672"/>
        <v>0</v>
      </c>
    </row>
    <row r="1674" spans="2:45">
      <c r="B1674" s="275" t="s">
        <v>729</v>
      </c>
      <c r="C1674" s="293"/>
      <c r="D1674" s="235"/>
      <c r="E1674" s="232"/>
      <c r="F1674" s="232"/>
      <c r="G1674" s="232"/>
      <c r="H1674" s="232"/>
      <c r="I1674" s="232"/>
      <c r="J1674" s="232"/>
      <c r="K1674" s="232"/>
      <c r="L1674" s="232"/>
      <c r="M1674" s="232"/>
      <c r="N1674" s="232"/>
      <c r="O1674" s="232"/>
      <c r="P1674" s="232"/>
      <c r="Q1674" s="232"/>
      <c r="R1674" s="243"/>
      <c r="S1674" s="232"/>
      <c r="T1674" s="232"/>
      <c r="U1674" s="232"/>
      <c r="V1674" s="235"/>
      <c r="W1674" s="235"/>
      <c r="X1674" s="235"/>
      <c r="Y1674" s="235"/>
      <c r="Z1674" s="232"/>
      <c r="AA1674" s="232"/>
      <c r="AB1674" s="232"/>
      <c r="AC1674" s="232"/>
      <c r="AD1674" s="232"/>
      <c r="AE1674" s="323">
        <f t="shared" ref="AE1674:AR1674" si="3676">AE1568*AE1662</f>
        <v>0</v>
      </c>
      <c r="AF1674" s="323">
        <f t="shared" si="3676"/>
        <v>0</v>
      </c>
      <c r="AG1674" s="323">
        <f t="shared" si="3676"/>
        <v>0</v>
      </c>
      <c r="AH1674" s="323">
        <f t="shared" si="3676"/>
        <v>0</v>
      </c>
      <c r="AI1674" s="323">
        <f t="shared" si="3676"/>
        <v>0</v>
      </c>
      <c r="AJ1674" s="323">
        <f t="shared" si="3676"/>
        <v>0</v>
      </c>
      <c r="AK1674" s="323">
        <f t="shared" si="3676"/>
        <v>0</v>
      </c>
      <c r="AL1674" s="323">
        <f t="shared" si="3676"/>
        <v>0</v>
      </c>
      <c r="AM1674" s="323">
        <f t="shared" si="3676"/>
        <v>0</v>
      </c>
      <c r="AN1674" s="323">
        <f t="shared" si="3676"/>
        <v>0</v>
      </c>
      <c r="AO1674" s="323">
        <f t="shared" si="3676"/>
        <v>0</v>
      </c>
      <c r="AP1674" s="323">
        <f t="shared" si="3676"/>
        <v>0</v>
      </c>
      <c r="AQ1674" s="323">
        <f t="shared" si="3676"/>
        <v>0</v>
      </c>
      <c r="AR1674" s="323">
        <f t="shared" si="3676"/>
        <v>0</v>
      </c>
      <c r="AS1674" s="534">
        <f t="shared" si="3672"/>
        <v>0</v>
      </c>
    </row>
    <row r="1675" spans="2:45" ht="15.75">
      <c r="B1675" s="297" t="s">
        <v>821</v>
      </c>
      <c r="C1675" s="293"/>
      <c r="D1675" s="255"/>
      <c r="E1675" s="285"/>
      <c r="F1675" s="285"/>
      <c r="G1675" s="285"/>
      <c r="H1675" s="285"/>
      <c r="I1675" s="285"/>
      <c r="J1675" s="285"/>
      <c r="K1675" s="285"/>
      <c r="L1675" s="285"/>
      <c r="M1675" s="285"/>
      <c r="N1675" s="285"/>
      <c r="O1675" s="285"/>
      <c r="P1675" s="285"/>
      <c r="Q1675" s="285"/>
      <c r="R1675" s="252"/>
      <c r="S1675" s="285"/>
      <c r="T1675" s="285"/>
      <c r="U1675" s="285"/>
      <c r="V1675" s="255"/>
      <c r="W1675" s="255"/>
      <c r="X1675" s="255"/>
      <c r="Y1675" s="255"/>
      <c r="Z1675" s="285"/>
      <c r="AA1675" s="285"/>
      <c r="AB1675" s="285"/>
      <c r="AC1675" s="285"/>
      <c r="AD1675" s="285"/>
      <c r="AE1675" s="294">
        <f>SUM(AE1663:AE1674)</f>
        <v>0</v>
      </c>
      <c r="AF1675" s="294">
        <f t="shared" ref="AF1675:AR1675" si="3677">SUM(AF1663:AF1674)</f>
        <v>0</v>
      </c>
      <c r="AG1675" s="294">
        <f t="shared" si="3677"/>
        <v>0</v>
      </c>
      <c r="AH1675" s="294">
        <f t="shared" si="3677"/>
        <v>0</v>
      </c>
      <c r="AI1675" s="294">
        <f t="shared" si="3677"/>
        <v>0</v>
      </c>
      <c r="AJ1675" s="294">
        <f t="shared" si="3677"/>
        <v>0</v>
      </c>
      <c r="AK1675" s="294">
        <f t="shared" si="3677"/>
        <v>0</v>
      </c>
      <c r="AL1675" s="294">
        <f t="shared" si="3677"/>
        <v>0</v>
      </c>
      <c r="AM1675" s="294">
        <f t="shared" si="3677"/>
        <v>0</v>
      </c>
      <c r="AN1675" s="294">
        <f t="shared" si="3677"/>
        <v>0</v>
      </c>
      <c r="AO1675" s="294">
        <f t="shared" si="3677"/>
        <v>0</v>
      </c>
      <c r="AP1675" s="294">
        <f t="shared" si="3677"/>
        <v>0</v>
      </c>
      <c r="AQ1675" s="294">
        <f t="shared" si="3677"/>
        <v>0</v>
      </c>
      <c r="AR1675" s="294">
        <f t="shared" si="3677"/>
        <v>0</v>
      </c>
      <c r="AS1675" s="351">
        <f t="shared" si="3672"/>
        <v>0</v>
      </c>
    </row>
    <row r="1676" spans="2:45" ht="15.75">
      <c r="B1676" s="297" t="s">
        <v>822</v>
      </c>
      <c r="C1676" s="293"/>
      <c r="D1676" s="298"/>
      <c r="E1676" s="285"/>
      <c r="F1676" s="285"/>
      <c r="G1676" s="285"/>
      <c r="H1676" s="285"/>
      <c r="I1676" s="285"/>
      <c r="J1676" s="285"/>
      <c r="K1676" s="285"/>
      <c r="L1676" s="285"/>
      <c r="M1676" s="285"/>
      <c r="N1676" s="285"/>
      <c r="O1676" s="285"/>
      <c r="P1676" s="285"/>
      <c r="Q1676" s="285"/>
      <c r="R1676" s="252"/>
      <c r="S1676" s="285"/>
      <c r="T1676" s="285"/>
      <c r="U1676" s="285"/>
      <c r="V1676" s="255"/>
      <c r="W1676" s="255"/>
      <c r="X1676" s="255"/>
      <c r="Y1676" s="255"/>
      <c r="Z1676" s="285"/>
      <c r="AA1676" s="285"/>
      <c r="AB1676" s="285"/>
      <c r="AC1676" s="285"/>
      <c r="AD1676" s="285"/>
      <c r="AE1676" s="295">
        <f>AE1660*AE1662</f>
        <v>0</v>
      </c>
      <c r="AF1676" s="295">
        <f t="shared" ref="AF1676:AR1676" si="3678">AF1660*AF1662</f>
        <v>70648.841</v>
      </c>
      <c r="AG1676" s="295">
        <f t="shared" si="3678"/>
        <v>9596.317500000001</v>
      </c>
      <c r="AH1676" s="295">
        <f t="shared" si="3678"/>
        <v>0</v>
      </c>
      <c r="AI1676" s="295">
        <f t="shared" si="3678"/>
        <v>0</v>
      </c>
      <c r="AJ1676" s="295">
        <f t="shared" si="3678"/>
        <v>0</v>
      </c>
      <c r="AK1676" s="295">
        <f t="shared" si="3678"/>
        <v>0</v>
      </c>
      <c r="AL1676" s="295">
        <f t="shared" si="3678"/>
        <v>0</v>
      </c>
      <c r="AM1676" s="295">
        <f t="shared" si="3678"/>
        <v>0</v>
      </c>
      <c r="AN1676" s="295">
        <f t="shared" si="3678"/>
        <v>0</v>
      </c>
      <c r="AO1676" s="295">
        <f t="shared" si="3678"/>
        <v>0</v>
      </c>
      <c r="AP1676" s="295">
        <f t="shared" si="3678"/>
        <v>0</v>
      </c>
      <c r="AQ1676" s="295">
        <f t="shared" si="3678"/>
        <v>0</v>
      </c>
      <c r="AR1676" s="295">
        <f t="shared" si="3678"/>
        <v>0</v>
      </c>
      <c r="AS1676" s="351">
        <f>SUM(AE1676:AR1676)</f>
        <v>80245.158500000005</v>
      </c>
    </row>
    <row r="1677" spans="2:45" ht="15.75">
      <c r="B1677" s="297" t="s">
        <v>823</v>
      </c>
      <c r="C1677" s="293"/>
      <c r="D1677" s="298"/>
      <c r="E1677" s="285"/>
      <c r="F1677" s="285"/>
      <c r="G1677" s="285"/>
      <c r="H1677" s="285"/>
      <c r="I1677" s="285"/>
      <c r="J1677" s="285"/>
      <c r="K1677" s="285"/>
      <c r="L1677" s="285"/>
      <c r="M1677" s="285"/>
      <c r="N1677" s="285"/>
      <c r="O1677" s="285"/>
      <c r="P1677" s="285"/>
      <c r="Q1677" s="285"/>
      <c r="R1677" s="252"/>
      <c r="S1677" s="285"/>
      <c r="T1677" s="285"/>
      <c r="U1677" s="285"/>
      <c r="V1677" s="298"/>
      <c r="W1677" s="298"/>
      <c r="X1677" s="298"/>
      <c r="Y1677" s="298"/>
      <c r="Z1677" s="285"/>
      <c r="AA1677" s="285"/>
      <c r="AB1677" s="285"/>
      <c r="AC1677" s="285"/>
      <c r="AD1677" s="285"/>
      <c r="AE1677" s="299"/>
      <c r="AF1677" s="299"/>
      <c r="AG1677" s="299"/>
      <c r="AH1677" s="299"/>
      <c r="AI1677" s="299"/>
      <c r="AJ1677" s="299"/>
      <c r="AK1677" s="299"/>
      <c r="AL1677" s="299"/>
      <c r="AM1677" s="299"/>
      <c r="AN1677" s="299"/>
      <c r="AO1677" s="299"/>
      <c r="AP1677" s="299"/>
      <c r="AQ1677" s="299"/>
      <c r="AR1677" s="299"/>
      <c r="AS1677" s="351">
        <f>AS1675-AS1676</f>
        <v>-80245.158500000005</v>
      </c>
    </row>
    <row r="1678" spans="2:45">
      <c r="B1678" s="326"/>
      <c r="C1678" s="388"/>
      <c r="D1678" s="388"/>
      <c r="E1678" s="389"/>
      <c r="F1678" s="389"/>
      <c r="G1678" s="389"/>
      <c r="H1678" s="389"/>
      <c r="I1678" s="389"/>
      <c r="J1678" s="389"/>
      <c r="K1678" s="389"/>
      <c r="L1678" s="389"/>
      <c r="M1678" s="389"/>
      <c r="N1678" s="389"/>
      <c r="O1678" s="389"/>
      <c r="P1678" s="389"/>
      <c r="Q1678" s="389"/>
      <c r="R1678" s="390"/>
      <c r="S1678" s="389"/>
      <c r="T1678" s="389"/>
      <c r="U1678" s="389"/>
      <c r="V1678" s="388"/>
      <c r="W1678" s="391"/>
      <c r="X1678" s="388"/>
      <c r="Y1678" s="388"/>
      <c r="Z1678" s="389"/>
      <c r="AA1678" s="389"/>
      <c r="AB1678" s="389"/>
      <c r="AC1678" s="389"/>
      <c r="AD1678" s="389"/>
      <c r="AE1678" s="670"/>
      <c r="AF1678" s="670"/>
      <c r="AG1678" s="670"/>
      <c r="AH1678" s="670"/>
      <c r="AI1678" s="670"/>
      <c r="AJ1678" s="670"/>
      <c r="AK1678" s="670"/>
      <c r="AL1678" s="670"/>
      <c r="AM1678" s="670"/>
      <c r="AN1678" s="670"/>
      <c r="AO1678" s="670"/>
      <c r="AP1678" s="670"/>
      <c r="AQ1678" s="670"/>
      <c r="AR1678" s="670"/>
      <c r="AS1678" s="686"/>
    </row>
    <row r="1679" spans="2:45" ht="19.5" customHeight="1">
      <c r="B1679" s="314" t="s">
        <v>539</v>
      </c>
      <c r="C1679" s="332"/>
      <c r="D1679" s="333"/>
      <c r="E1679" s="333"/>
      <c r="F1679" s="333"/>
      <c r="G1679" s="333"/>
      <c r="H1679" s="333"/>
      <c r="I1679" s="333"/>
      <c r="J1679" s="333"/>
      <c r="K1679" s="333"/>
      <c r="L1679" s="333"/>
      <c r="M1679" s="333"/>
      <c r="N1679" s="333"/>
      <c r="O1679" s="333"/>
      <c r="P1679" s="333"/>
      <c r="Q1679" s="333"/>
      <c r="R1679" s="333"/>
      <c r="S1679" s="333"/>
      <c r="T1679" s="333"/>
      <c r="U1679" s="333"/>
      <c r="V1679" s="317"/>
      <c r="W1679" s="318"/>
      <c r="X1679" s="333"/>
      <c r="Y1679" s="333"/>
      <c r="Z1679" s="333"/>
      <c r="AA1679" s="333"/>
      <c r="AB1679" s="333"/>
      <c r="AC1679" s="333"/>
      <c r="AD1679" s="333"/>
      <c r="AE1679" s="334"/>
      <c r="AF1679" s="334"/>
      <c r="AG1679" s="334"/>
      <c r="AH1679" s="334"/>
      <c r="AI1679" s="334"/>
      <c r="AJ1679" s="334"/>
      <c r="AK1679" s="334"/>
      <c r="AL1679" s="334"/>
      <c r="AM1679" s="334"/>
      <c r="AN1679" s="334"/>
      <c r="AO1679" s="334"/>
      <c r="AP1679" s="334"/>
      <c r="AQ1679" s="334"/>
      <c r="AR1679" s="334"/>
      <c r="AS1679" s="334"/>
    </row>
    <row r="1680" spans="2:45" ht="19.5" customHeight="1">
      <c r="B1680" s="662"/>
      <c r="C1680" s="663"/>
      <c r="D1680" s="644"/>
      <c r="E1680" s="644"/>
      <c r="F1680" s="644"/>
      <c r="G1680" s="644"/>
      <c r="H1680" s="644"/>
      <c r="I1680" s="644"/>
      <c r="J1680" s="644"/>
      <c r="K1680" s="644"/>
      <c r="L1680" s="644"/>
      <c r="M1680" s="644"/>
      <c r="N1680" s="644"/>
      <c r="O1680" s="644"/>
      <c r="P1680" s="644"/>
      <c r="Q1680" s="644"/>
      <c r="R1680" s="644"/>
      <c r="S1680" s="644"/>
      <c r="T1680" s="644"/>
      <c r="U1680" s="644"/>
      <c r="V1680" s="256"/>
      <c r="W1680" s="664"/>
      <c r="X1680" s="644"/>
      <c r="Y1680" s="644"/>
      <c r="Z1680" s="644"/>
      <c r="AA1680" s="644"/>
      <c r="AB1680" s="644"/>
      <c r="AC1680" s="644"/>
      <c r="AD1680" s="644"/>
      <c r="AE1680" s="211"/>
      <c r="AF1680" s="211"/>
      <c r="AG1680" s="211"/>
      <c r="AH1680" s="211"/>
      <c r="AI1680" s="211"/>
      <c r="AJ1680" s="211"/>
      <c r="AK1680" s="211"/>
      <c r="AL1680" s="211"/>
      <c r="AM1680" s="211"/>
      <c r="AN1680" s="211"/>
      <c r="AO1680" s="211"/>
      <c r="AP1680" s="211"/>
      <c r="AQ1680" s="211"/>
      <c r="AR1680" s="211"/>
      <c r="AS1680" s="211"/>
    </row>
    <row r="1681" spans="1:45" ht="15.75">
      <c r="B1681" s="233" t="s">
        <v>736</v>
      </c>
      <c r="C1681" s="234"/>
      <c r="D1681" s="502" t="s">
        <v>484</v>
      </c>
      <c r="E1681" s="209"/>
      <c r="F1681" s="502"/>
      <c r="G1681" s="209"/>
      <c r="H1681" s="209"/>
      <c r="I1681" s="209"/>
      <c r="J1681" s="209"/>
      <c r="K1681" s="209"/>
      <c r="L1681" s="209"/>
      <c r="M1681" s="209"/>
      <c r="N1681" s="209"/>
      <c r="O1681" s="209"/>
      <c r="P1681" s="209"/>
      <c r="Q1681" s="209"/>
      <c r="R1681" s="234"/>
      <c r="S1681" s="209"/>
      <c r="T1681" s="209"/>
      <c r="U1681" s="209"/>
      <c r="V1681" s="209"/>
      <c r="W1681" s="209"/>
      <c r="X1681" s="209"/>
      <c r="Y1681" s="209"/>
      <c r="Z1681" s="209"/>
      <c r="AA1681" s="209"/>
      <c r="AB1681" s="209"/>
      <c r="AC1681" s="209"/>
      <c r="AD1681" s="209"/>
      <c r="AE1681" s="223"/>
      <c r="AF1681" s="221"/>
      <c r="AG1681" s="221"/>
      <c r="AH1681" s="221"/>
      <c r="AI1681" s="221"/>
      <c r="AJ1681" s="221"/>
      <c r="AK1681" s="221"/>
      <c r="AL1681" s="221"/>
      <c r="AM1681" s="221"/>
      <c r="AN1681" s="221"/>
      <c r="AO1681" s="221"/>
      <c r="AP1681" s="221"/>
      <c r="AQ1681" s="221"/>
      <c r="AR1681" s="221"/>
    </row>
    <row r="1682" spans="1:45" ht="39.75" customHeight="1">
      <c r="B1682" s="832" t="s">
        <v>192</v>
      </c>
      <c r="C1682" s="834" t="s">
        <v>30</v>
      </c>
      <c r="D1682" s="236" t="s">
        <v>976</v>
      </c>
      <c r="E1682" s="843" t="s">
        <v>977</v>
      </c>
      <c r="F1682" s="844"/>
      <c r="G1682" s="844"/>
      <c r="H1682" s="844"/>
      <c r="I1682" s="844"/>
      <c r="J1682" s="844"/>
      <c r="K1682" s="844"/>
      <c r="L1682" s="844"/>
      <c r="M1682" s="844"/>
      <c r="N1682" s="844"/>
      <c r="O1682" s="844"/>
      <c r="P1682" s="845"/>
      <c r="Q1682" s="841" t="s">
        <v>194</v>
      </c>
      <c r="R1682" s="236" t="s">
        <v>390</v>
      </c>
      <c r="S1682" s="838" t="s">
        <v>193</v>
      </c>
      <c r="T1682" s="839"/>
      <c r="U1682" s="839"/>
      <c r="V1682" s="839"/>
      <c r="W1682" s="839"/>
      <c r="X1682" s="839"/>
      <c r="Y1682" s="839"/>
      <c r="Z1682" s="839"/>
      <c r="AA1682" s="839"/>
      <c r="AB1682" s="839"/>
      <c r="AC1682" s="839"/>
      <c r="AD1682" s="846"/>
      <c r="AE1682" s="838" t="s">
        <v>221</v>
      </c>
      <c r="AF1682" s="839"/>
      <c r="AG1682" s="839"/>
      <c r="AH1682" s="839"/>
      <c r="AI1682" s="839"/>
      <c r="AJ1682" s="839"/>
      <c r="AK1682" s="839"/>
      <c r="AL1682" s="839"/>
      <c r="AM1682" s="839"/>
      <c r="AN1682" s="839"/>
      <c r="AO1682" s="839"/>
      <c r="AP1682" s="839"/>
      <c r="AQ1682" s="839"/>
      <c r="AR1682" s="839"/>
      <c r="AS1682" s="840"/>
    </row>
    <row r="1683" spans="1:45" ht="65.25" customHeight="1">
      <c r="B1683" s="833"/>
      <c r="C1683" s="835"/>
      <c r="D1683" s="237">
        <v>2027</v>
      </c>
      <c r="E1683" s="237">
        <v>2028</v>
      </c>
      <c r="F1683" s="237">
        <v>2029</v>
      </c>
      <c r="G1683" s="237">
        <v>2030</v>
      </c>
      <c r="H1683" s="237">
        <v>2031</v>
      </c>
      <c r="I1683" s="237">
        <v>2032</v>
      </c>
      <c r="J1683" s="237">
        <v>2033</v>
      </c>
      <c r="K1683" s="237">
        <v>2034</v>
      </c>
      <c r="L1683" s="237">
        <v>2035</v>
      </c>
      <c r="M1683" s="237">
        <v>2036</v>
      </c>
      <c r="N1683" s="237">
        <v>2037</v>
      </c>
      <c r="O1683" s="237">
        <v>2038</v>
      </c>
      <c r="P1683" s="237">
        <v>2039</v>
      </c>
      <c r="Q1683" s="842"/>
      <c r="R1683" s="237">
        <v>2027</v>
      </c>
      <c r="S1683" s="237">
        <v>2028</v>
      </c>
      <c r="T1683" s="237">
        <v>2029</v>
      </c>
      <c r="U1683" s="237">
        <v>2030</v>
      </c>
      <c r="V1683" s="237">
        <v>2031</v>
      </c>
      <c r="W1683" s="237">
        <v>2032</v>
      </c>
      <c r="X1683" s="237">
        <v>2033</v>
      </c>
      <c r="Y1683" s="237">
        <v>2034</v>
      </c>
      <c r="Z1683" s="237">
        <v>2035</v>
      </c>
      <c r="AA1683" s="237">
        <v>2036</v>
      </c>
      <c r="AB1683" s="237">
        <v>2037</v>
      </c>
      <c r="AC1683" s="237">
        <v>2038</v>
      </c>
      <c r="AD1683" s="237">
        <v>2039</v>
      </c>
      <c r="AE1683" s="237" t="str">
        <f>'1.  LRAMVA Summary'!$D$45</f>
        <v>Residential</v>
      </c>
      <c r="AF1683" s="237" t="str">
        <f>'1.  LRAMVA Summary'!$E$45</f>
        <v>GS&lt;50 kW</v>
      </c>
      <c r="AG1683" s="237" t="str">
        <f>'1.  LRAMVA Summary'!$F$45</f>
        <v>GS 50-4,999 kW</v>
      </c>
      <c r="AH1683" s="237" t="str">
        <f>'1.  LRAMVA Summary'!$G$45</f>
        <v>Unmetered Scattered Load</v>
      </c>
      <c r="AI1683" s="237" t="str">
        <f>'1.  LRAMVA Summary'!$H$45</f>
        <v>Sentinel Lighting</v>
      </c>
      <c r="AJ1683" s="237" t="str">
        <f>'1.  LRAMVA Summary'!$I$45</f>
        <v>Street Lighting</v>
      </c>
      <c r="AK1683" s="237">
        <f>'1.  LRAMVA Summary'!$J$45</f>
        <v>0</v>
      </c>
      <c r="AL1683" s="237">
        <f>'1.  LRAMVA Summary'!$K$45</f>
        <v>0</v>
      </c>
      <c r="AM1683" s="237">
        <f>'1.  LRAMVA Summary'!$L$45</f>
        <v>0</v>
      </c>
      <c r="AN1683" s="237">
        <f>'1.  LRAMVA Summary'!$M$45</f>
        <v>0</v>
      </c>
      <c r="AO1683" s="237">
        <f>'1.  LRAMVA Summary'!$N$45</f>
        <v>0</v>
      </c>
      <c r="AP1683" s="237">
        <f>'1.  LRAMVA Summary'!$O$45</f>
        <v>0</v>
      </c>
      <c r="AQ1683" s="237">
        <f>'1.  LRAMVA Summary'!$P$45</f>
        <v>0</v>
      </c>
      <c r="AR1683" s="237">
        <f>'1.  LRAMVA Summary'!$Q$45</f>
        <v>0</v>
      </c>
      <c r="AS1683" s="239" t="str">
        <f>'1.  LRAMVA Summary'!$R$45</f>
        <v>Total</v>
      </c>
    </row>
    <row r="1684" spans="1:45" ht="15" hidden="1" customHeight="1" outlineLevel="1">
      <c r="A1684" s="456"/>
      <c r="B1684" s="246"/>
      <c r="C1684" s="257"/>
      <c r="D1684" s="243"/>
      <c r="E1684" s="243"/>
      <c r="F1684" s="243"/>
      <c r="G1684" s="243"/>
      <c r="H1684" s="243"/>
      <c r="I1684" s="243"/>
      <c r="J1684" s="243"/>
      <c r="K1684" s="243"/>
      <c r="L1684" s="243"/>
      <c r="M1684" s="243"/>
      <c r="N1684" s="243"/>
      <c r="O1684" s="243"/>
      <c r="P1684" s="243"/>
      <c r="Q1684" s="243"/>
      <c r="R1684" s="243"/>
      <c r="S1684" s="243"/>
      <c r="T1684" s="243"/>
      <c r="U1684" s="243"/>
      <c r="V1684" s="243"/>
      <c r="W1684" s="243"/>
      <c r="X1684" s="243"/>
      <c r="Y1684" s="243"/>
      <c r="Z1684" s="243"/>
      <c r="AA1684" s="243"/>
      <c r="AB1684" s="243"/>
      <c r="AC1684" s="243"/>
      <c r="AD1684" s="243"/>
      <c r="AE1684" s="243">
        <f>'1.  LRAMVA Summary'!D739</f>
        <v>0</v>
      </c>
      <c r="AF1684" s="243">
        <f>'1.  LRAMVA Summary'!E739</f>
        <v>0</v>
      </c>
      <c r="AG1684" s="243">
        <f>'1.  LRAMVA Summary'!F739</f>
        <v>0</v>
      </c>
      <c r="AH1684" s="243">
        <f>'1.  LRAMVA Summary'!G739</f>
        <v>0</v>
      </c>
      <c r="AI1684" s="243">
        <f>'1.  LRAMVA Summary'!H739</f>
        <v>0</v>
      </c>
      <c r="AJ1684" s="243">
        <f>'1.  LRAMVA Summary'!GY739</f>
        <v>0</v>
      </c>
      <c r="AK1684" s="243">
        <f>'1.  LRAMVA Summary'!J739</f>
        <v>0</v>
      </c>
      <c r="AL1684" s="243">
        <f>'1.  LRAMVA Summary'!K739</f>
        <v>0</v>
      </c>
      <c r="AM1684" s="243">
        <f>'1.  LRAMVA Summary'!L739</f>
        <v>0</v>
      </c>
      <c r="AN1684" s="243">
        <f>'1.  LRAMVA Summary'!M739</f>
        <v>0</v>
      </c>
      <c r="AO1684" s="243">
        <f>'1.  LRAMVA Summary'!N739</f>
        <v>0</v>
      </c>
      <c r="AP1684" s="243">
        <f>'1.  LRAMVA Summary'!O739</f>
        <v>0</v>
      </c>
      <c r="AQ1684" s="243">
        <f>'1.  LRAMVA Summary'!P739</f>
        <v>0</v>
      </c>
      <c r="AR1684" s="243">
        <f>'1.  LRAMVA Summary'!Q739</f>
        <v>0</v>
      </c>
      <c r="AS1684" s="244"/>
    </row>
    <row r="1685" spans="1:45" ht="15.75" collapsed="1">
      <c r="B1685" s="726"/>
      <c r="C1685" s="286"/>
      <c r="D1685" s="286"/>
      <c r="E1685" s="286"/>
      <c r="F1685" s="286"/>
      <c r="G1685" s="286"/>
      <c r="H1685" s="286"/>
      <c r="I1685" s="286"/>
      <c r="J1685" s="286"/>
      <c r="K1685" s="286"/>
      <c r="L1685" s="286"/>
      <c r="M1685" s="286"/>
      <c r="N1685" s="286"/>
      <c r="O1685" s="286"/>
      <c r="P1685" s="286"/>
      <c r="Q1685" s="286"/>
      <c r="R1685" s="286"/>
      <c r="S1685" s="286"/>
      <c r="T1685" s="286"/>
      <c r="U1685" s="286"/>
      <c r="V1685" s="286"/>
      <c r="W1685" s="286"/>
      <c r="X1685" s="286"/>
      <c r="Y1685" s="286"/>
      <c r="Z1685" s="286"/>
      <c r="AA1685" s="286"/>
      <c r="AB1685" s="286"/>
      <c r="AC1685" s="286"/>
      <c r="AD1685" s="731"/>
      <c r="AE1685" s="243" t="str">
        <f>'1.  LRAMVA Summary'!$D$46</f>
        <v>kWh</v>
      </c>
      <c r="AF1685" s="243" t="str">
        <f>'1.  LRAMVA Summary'!$E$46</f>
        <v>kWh</v>
      </c>
      <c r="AG1685" s="243" t="str">
        <f>'1.  LRAMVA Summary'!$F$46</f>
        <v>kW</v>
      </c>
      <c r="AH1685" s="243" t="str">
        <f>'1.  LRAMVA Summary'!$G$46</f>
        <v>kWh</v>
      </c>
      <c r="AI1685" s="243" t="str">
        <f>'1.  LRAMVA Summary'!$H$46</f>
        <v>kW</v>
      </c>
      <c r="AJ1685" s="243" t="str">
        <f>'1.  LRAMVA Summary'!$I$46</f>
        <v>kW</v>
      </c>
      <c r="AK1685" s="243">
        <f>'1.  LRAMVA Summary'!$J$46</f>
        <v>0</v>
      </c>
      <c r="AL1685" s="243">
        <f>'1.  LRAMVA Summary'!$K$46</f>
        <v>0</v>
      </c>
      <c r="AM1685" s="243">
        <f>'1.  LRAMVA Summary'!$L$46</f>
        <v>0</v>
      </c>
      <c r="AN1685" s="243">
        <f>'1.  LRAMVA Summary'!$M$46</f>
        <v>0</v>
      </c>
      <c r="AO1685" s="243">
        <f>'1.  LRAMVA Summary'!$N$46</f>
        <v>0</v>
      </c>
      <c r="AP1685" s="243">
        <f>'1.  LRAMVA Summary'!$O$46</f>
        <v>0</v>
      </c>
      <c r="AQ1685" s="243">
        <f>'1.  LRAMVA Summary'!$P$46</f>
        <v>0</v>
      </c>
      <c r="AR1685" s="243">
        <f>'1.  LRAMVA Summary'!$Q$46</f>
        <v>0</v>
      </c>
      <c r="AS1685" s="281"/>
    </row>
    <row r="1686" spans="1:45" ht="15.75">
      <c r="B1686" s="727" t="s">
        <v>870</v>
      </c>
      <c r="C1686" s="286"/>
      <c r="D1686" s="286"/>
      <c r="E1686" s="286"/>
      <c r="F1686" s="286"/>
      <c r="G1686" s="286"/>
      <c r="H1686" s="286"/>
      <c r="I1686" s="286"/>
      <c r="J1686" s="286"/>
      <c r="K1686" s="286"/>
      <c r="L1686" s="286"/>
      <c r="M1686" s="286"/>
      <c r="N1686" s="286"/>
      <c r="O1686" s="286"/>
      <c r="P1686" s="286"/>
      <c r="Q1686" s="286"/>
      <c r="R1686" s="286"/>
      <c r="S1686" s="286"/>
      <c r="T1686" s="286"/>
      <c r="U1686" s="286"/>
      <c r="V1686" s="286"/>
      <c r="W1686" s="286"/>
      <c r="X1686" s="286"/>
      <c r="Y1686" s="286"/>
      <c r="Z1686" s="286"/>
      <c r="AA1686" s="286"/>
      <c r="AB1686" s="286"/>
      <c r="AC1686" s="286"/>
      <c r="AD1686" s="731"/>
      <c r="AE1686" s="729">
        <v>0</v>
      </c>
      <c r="AF1686" s="724">
        <v>0</v>
      </c>
      <c r="AG1686" s="724">
        <v>0</v>
      </c>
      <c r="AH1686" s="724">
        <v>0</v>
      </c>
      <c r="AI1686" s="724">
        <v>0</v>
      </c>
      <c r="AJ1686" s="724">
        <v>0</v>
      </c>
      <c r="AK1686" s="724">
        <v>0</v>
      </c>
      <c r="AL1686" s="724">
        <v>0</v>
      </c>
      <c r="AM1686" s="724">
        <v>0</v>
      </c>
      <c r="AN1686" s="724">
        <v>0</v>
      </c>
      <c r="AO1686" s="724">
        <v>0</v>
      </c>
      <c r="AP1686" s="724">
        <v>0</v>
      </c>
      <c r="AQ1686" s="724">
        <v>0</v>
      </c>
      <c r="AR1686" s="724">
        <v>0</v>
      </c>
      <c r="AS1686" s="725"/>
    </row>
    <row r="1687" spans="1:45" ht="15.75">
      <c r="B1687" s="728" t="s">
        <v>737</v>
      </c>
      <c r="C1687" s="347"/>
      <c r="D1687" s="347"/>
      <c r="E1687" s="347"/>
      <c r="F1687" s="347"/>
      <c r="G1687" s="347"/>
      <c r="H1687" s="347"/>
      <c r="I1687" s="347"/>
      <c r="J1687" s="347"/>
      <c r="K1687" s="347"/>
      <c r="L1687" s="347"/>
      <c r="M1687" s="347"/>
      <c r="N1687" s="347"/>
      <c r="O1687" s="347"/>
      <c r="P1687" s="347"/>
      <c r="Q1687" s="347"/>
      <c r="R1687" s="347"/>
      <c r="S1687" s="347"/>
      <c r="T1687" s="347"/>
      <c r="U1687" s="347"/>
      <c r="V1687" s="347"/>
      <c r="W1687" s="347"/>
      <c r="X1687" s="347"/>
      <c r="Y1687" s="347"/>
      <c r="Z1687" s="347"/>
      <c r="AA1687" s="347"/>
      <c r="AB1687" s="347"/>
      <c r="AC1687" s="347"/>
      <c r="AD1687" s="732"/>
      <c r="AE1687" s="730">
        <f>HLOOKUP(AE1683,'2. LRAMVA Threshold'!$B$42:$Q$53,12,FALSE)</f>
        <v>3951456</v>
      </c>
      <c r="AF1687" s="336">
        <f>HLOOKUP(AF1683,'2. LRAMVA Threshold'!$B$42:$Q$53,12,FALSE)</f>
        <v>2665994</v>
      </c>
      <c r="AG1687" s="336">
        <f>HLOOKUP(AG1683,'2. LRAMVA Threshold'!$B$42:$Q$53,12,FALSE)</f>
        <v>1337</v>
      </c>
      <c r="AH1687" s="336">
        <f>HLOOKUP(AH1683,'2. LRAMVA Threshold'!$B$42:$Q$53,12,FALSE)</f>
        <v>0</v>
      </c>
      <c r="AI1687" s="336">
        <f>HLOOKUP(AI1683,'2. LRAMVA Threshold'!$B$42:$Q$53,12,FALSE)</f>
        <v>0</v>
      </c>
      <c r="AJ1687" s="336">
        <f>HLOOKUP(AJ1683,'2. LRAMVA Threshold'!$B$42:$Q$53,12,FALSE)</f>
        <v>0</v>
      </c>
      <c r="AK1687" s="336">
        <f>HLOOKUP(AK1683,'2. LRAMVA Threshold'!$B$42:$Q$53,12,FALSE)</f>
        <v>0</v>
      </c>
      <c r="AL1687" s="336">
        <f>HLOOKUP(AL1683,'2. LRAMVA Threshold'!$B$42:$Q$53,12,FALSE)</f>
        <v>0</v>
      </c>
      <c r="AM1687" s="336">
        <f>HLOOKUP(AM1683,'2. LRAMVA Threshold'!$B$42:$Q$53,12,FALSE)</f>
        <v>0</v>
      </c>
      <c r="AN1687" s="336">
        <f>HLOOKUP(AN1683,'2. LRAMVA Threshold'!$B$42:$Q$53,12,FALSE)</f>
        <v>0</v>
      </c>
      <c r="AO1687" s="336">
        <f>HLOOKUP(AO1683,'2. LRAMVA Threshold'!$B$42:$Q$53,12,FALSE)</f>
        <v>0</v>
      </c>
      <c r="AP1687" s="336">
        <f>HLOOKUP(AP1683,'2. LRAMVA Threshold'!$B$42:$Q$53,12,FALSE)</f>
        <v>0</v>
      </c>
      <c r="AQ1687" s="336">
        <f>HLOOKUP(AQ1683,'2. LRAMVA Threshold'!$B$42:$Q$53,12,FALSE)</f>
        <v>0</v>
      </c>
      <c r="AR1687" s="336">
        <f>HLOOKUP(AR1683,'2. LRAMVA Threshold'!$B$42:$Q$53,12,FALSE)</f>
        <v>0</v>
      </c>
      <c r="AS1687" s="385"/>
    </row>
    <row r="1688" spans="1:45">
      <c r="B1688" s="338"/>
      <c r="C1688" s="284"/>
      <c r="D1688" s="285"/>
      <c r="E1688" s="285"/>
      <c r="F1688" s="285"/>
      <c r="G1688" s="285"/>
      <c r="H1688" s="285"/>
      <c r="I1688" s="285"/>
      <c r="J1688" s="285"/>
      <c r="K1688" s="285"/>
      <c r="L1688" s="285"/>
      <c r="M1688" s="285"/>
      <c r="N1688" s="285"/>
      <c r="O1688" s="285"/>
      <c r="P1688" s="285"/>
      <c r="Q1688" s="285"/>
      <c r="R1688" s="286"/>
      <c r="S1688" s="285"/>
      <c r="T1688" s="285"/>
      <c r="U1688" s="285"/>
      <c r="V1688" s="255"/>
      <c r="W1688" s="255"/>
      <c r="X1688" s="255"/>
      <c r="Y1688" s="255"/>
      <c r="Z1688" s="285"/>
      <c r="AA1688" s="285"/>
      <c r="AB1688" s="285"/>
      <c r="AC1688" s="285"/>
      <c r="AD1688" s="285"/>
      <c r="AE1688" s="379"/>
      <c r="AF1688" s="379"/>
      <c r="AG1688" s="379"/>
      <c r="AH1688" s="379"/>
      <c r="AI1688" s="379"/>
      <c r="AJ1688" s="379"/>
      <c r="AK1688" s="379"/>
      <c r="AL1688" s="343"/>
      <c r="AM1688" s="343"/>
      <c r="AN1688" s="343"/>
      <c r="AO1688" s="343"/>
      <c r="AP1688" s="343"/>
      <c r="AQ1688" s="343"/>
      <c r="AR1688" s="343"/>
      <c r="AS1688" s="344"/>
    </row>
    <row r="1689" spans="1:45">
      <c r="B1689" s="275" t="s">
        <v>662</v>
      </c>
      <c r="C1689" s="288"/>
      <c r="D1689" s="288"/>
      <c r="E1689" s="321"/>
      <c r="F1689" s="321"/>
      <c r="G1689" s="321"/>
      <c r="H1689" s="321"/>
      <c r="I1689" s="321"/>
      <c r="J1689" s="321"/>
      <c r="K1689" s="321"/>
      <c r="L1689" s="321"/>
      <c r="M1689" s="321"/>
      <c r="N1689" s="321"/>
      <c r="O1689" s="321"/>
      <c r="P1689" s="321"/>
      <c r="Q1689" s="321"/>
      <c r="R1689" s="243"/>
      <c r="S1689" s="290"/>
      <c r="T1689" s="290"/>
      <c r="U1689" s="290"/>
      <c r="V1689" s="289"/>
      <c r="W1689" s="289"/>
      <c r="X1689" s="289"/>
      <c r="Y1689" s="289"/>
      <c r="Z1689" s="290"/>
      <c r="AA1689" s="290"/>
      <c r="AB1689" s="290"/>
      <c r="AC1689" s="290"/>
      <c r="AD1689" s="290"/>
      <c r="AE1689" s="722">
        <f>HLOOKUP(AE35,'3.  Distribution Rates'!$C$122:$P$135,14,FALSE)</f>
        <v>0</v>
      </c>
      <c r="AF1689" s="722">
        <f>HLOOKUP(AF35,'3.  Distribution Rates'!$C$122:$P$135,14,FALSE)</f>
        <v>2.6499999999999999E-2</v>
      </c>
      <c r="AG1689" s="291">
        <f>HLOOKUP(AG35,'3.  Distribution Rates'!$C$122:$P$135,14,FALSE)</f>
        <v>7.1775000000000002</v>
      </c>
      <c r="AH1689" s="291">
        <f>HLOOKUP(AH35,'3.  Distribution Rates'!$C$122:$P$135,14,FALSE)</f>
        <v>4.0800000000000003E-2</v>
      </c>
      <c r="AI1689" s="291">
        <f>HLOOKUP(AI35,'3.  Distribution Rates'!$C$122:$P$135,14,FALSE)</f>
        <v>35.357100000000003</v>
      </c>
      <c r="AJ1689" s="291">
        <f>HLOOKUP(AJ35,'3.  Distribution Rates'!$C$122:$P$135,14,FALSE)</f>
        <v>9.5227000000000004</v>
      </c>
      <c r="AK1689" s="291">
        <f>HLOOKUP(AK35,'3.  Distribution Rates'!$C$122:$P$135,14,FALSE)</f>
        <v>0</v>
      </c>
      <c r="AL1689" s="291">
        <f>HLOOKUP(AL35,'3.  Distribution Rates'!$C$122:$P$135,14,FALSE)</f>
        <v>0</v>
      </c>
      <c r="AM1689" s="291">
        <f>HLOOKUP(AM35,'3.  Distribution Rates'!$C$122:$P$135,14,FALSE)</f>
        <v>0</v>
      </c>
      <c r="AN1689" s="291">
        <f>HLOOKUP(AN35,'3.  Distribution Rates'!$C$122:$P$135,14,FALSE)</f>
        <v>0</v>
      </c>
      <c r="AO1689" s="291">
        <f>HLOOKUP(AO35,'3.  Distribution Rates'!$C$122:$P$135,14,FALSE)</f>
        <v>0</v>
      </c>
      <c r="AP1689" s="291">
        <f>HLOOKUP(AP35,'3.  Distribution Rates'!$C$122:$P$135,14,FALSE)</f>
        <v>0</v>
      </c>
      <c r="AQ1689" s="291">
        <f>HLOOKUP(AQ35,'3.  Distribution Rates'!$C$122:$P$135,14,FALSE)</f>
        <v>0</v>
      </c>
      <c r="AR1689" s="291">
        <f>HLOOKUP(AR35,'3.  Distribution Rates'!$C$122:$P$135,14,FALSE)</f>
        <v>0</v>
      </c>
      <c r="AS1689" s="387"/>
    </row>
    <row r="1690" spans="1:45">
      <c r="B1690" s="275" t="s">
        <v>738</v>
      </c>
      <c r="C1690" s="293"/>
      <c r="D1690" s="235"/>
      <c r="E1690" s="232"/>
      <c r="F1690" s="232"/>
      <c r="G1690" s="232"/>
      <c r="H1690" s="232"/>
      <c r="I1690" s="232"/>
      <c r="J1690" s="232"/>
      <c r="K1690" s="232"/>
      <c r="L1690" s="232"/>
      <c r="M1690" s="232"/>
      <c r="N1690" s="232"/>
      <c r="O1690" s="232"/>
      <c r="P1690" s="232"/>
      <c r="Q1690" s="232"/>
      <c r="R1690" s="243"/>
      <c r="S1690" s="232"/>
      <c r="T1690" s="232"/>
      <c r="U1690" s="232"/>
      <c r="V1690" s="235"/>
      <c r="W1690" s="235"/>
      <c r="X1690" s="235"/>
      <c r="Y1690" s="235"/>
      <c r="Z1690" s="232"/>
      <c r="AA1690" s="232"/>
      <c r="AB1690" s="232"/>
      <c r="AC1690" s="232"/>
      <c r="AD1690" s="232"/>
      <c r="AE1690" s="323">
        <f>'4.  2011-2014 LRAM'!AM150*AE1689</f>
        <v>0</v>
      </c>
      <c r="AF1690" s="323">
        <f>'4.  2011-2014 LRAM'!AN150*AF1689</f>
        <v>0</v>
      </c>
      <c r="AG1690" s="323">
        <f>'4.  2011-2014 LRAM'!AO150*AG1689</f>
        <v>0</v>
      </c>
      <c r="AH1690" s="323">
        <f>'4.  2011-2014 LRAM'!AP150*AH1689</f>
        <v>0</v>
      </c>
      <c r="AI1690" s="323">
        <f>'4.  2011-2014 LRAM'!AQ150*AI1689</f>
        <v>0</v>
      </c>
      <c r="AJ1690" s="323">
        <f>'4.  2011-2014 LRAM'!AR150*AJ1689</f>
        <v>0</v>
      </c>
      <c r="AK1690" s="323">
        <f>'4.  2011-2014 LRAM'!AS150*AK1689</f>
        <v>0</v>
      </c>
      <c r="AL1690" s="323">
        <f>'4.  2011-2014 LRAM'!AT150*AL1689</f>
        <v>0</v>
      </c>
      <c r="AM1690" s="323">
        <f>'4.  2011-2014 LRAM'!AU150*AM1689</f>
        <v>0</v>
      </c>
      <c r="AN1690" s="323">
        <f>'4.  2011-2014 LRAM'!AV150*AN1689</f>
        <v>0</v>
      </c>
      <c r="AO1690" s="323">
        <f>'4.  2011-2014 LRAM'!AW150*AO1689</f>
        <v>0</v>
      </c>
      <c r="AP1690" s="323">
        <f>'4.  2011-2014 LRAM'!AX150*AP1689</f>
        <v>0</v>
      </c>
      <c r="AQ1690" s="323">
        <f>'4.  2011-2014 LRAM'!AY150*AQ1689</f>
        <v>0</v>
      </c>
      <c r="AR1690" s="323">
        <f>'4.  2011-2014 LRAM'!AZ150*AR1689</f>
        <v>0</v>
      </c>
      <c r="AS1690" s="534">
        <f>SUM(AE1690:AR1690)</f>
        <v>0</v>
      </c>
    </row>
    <row r="1691" spans="1:45">
      <c r="B1691" s="275" t="s">
        <v>739</v>
      </c>
      <c r="C1691" s="293"/>
      <c r="D1691" s="235"/>
      <c r="E1691" s="232"/>
      <c r="F1691" s="232"/>
      <c r="G1691" s="232"/>
      <c r="H1691" s="232"/>
      <c r="I1691" s="232"/>
      <c r="J1691" s="232"/>
      <c r="K1691" s="232"/>
      <c r="L1691" s="232"/>
      <c r="M1691" s="232"/>
      <c r="N1691" s="232"/>
      <c r="O1691" s="232"/>
      <c r="P1691" s="232"/>
      <c r="Q1691" s="232"/>
      <c r="R1691" s="243"/>
      <c r="S1691" s="232"/>
      <c r="T1691" s="232"/>
      <c r="U1691" s="232"/>
      <c r="V1691" s="235"/>
      <c r="W1691" s="235"/>
      <c r="X1691" s="235"/>
      <c r="Y1691" s="235"/>
      <c r="Z1691" s="232"/>
      <c r="AA1691" s="232"/>
      <c r="AB1691" s="232"/>
      <c r="AC1691" s="232"/>
      <c r="AD1691" s="232"/>
      <c r="AE1691" s="323">
        <f>'4.  2011-2014 LRAM'!AM289*AE1689</f>
        <v>0</v>
      </c>
      <c r="AF1691" s="323">
        <f>'4.  2011-2014 LRAM'!AN289*AF1689</f>
        <v>0</v>
      </c>
      <c r="AG1691" s="323">
        <f>'4.  2011-2014 LRAM'!AO289*AG1689</f>
        <v>0</v>
      </c>
      <c r="AH1691" s="323">
        <f>'4.  2011-2014 LRAM'!AP289*AH1689</f>
        <v>0</v>
      </c>
      <c r="AI1691" s="323">
        <f>'4.  2011-2014 LRAM'!AQ289*AI1689</f>
        <v>0</v>
      </c>
      <c r="AJ1691" s="323">
        <f>'4.  2011-2014 LRAM'!AR289*AJ1689</f>
        <v>0</v>
      </c>
      <c r="AK1691" s="323">
        <f>'4.  2011-2014 LRAM'!AS289*AK1689</f>
        <v>0</v>
      </c>
      <c r="AL1691" s="323">
        <f>'4.  2011-2014 LRAM'!AT289*AL1689</f>
        <v>0</v>
      </c>
      <c r="AM1691" s="323">
        <f>'4.  2011-2014 LRAM'!AU289*AM1689</f>
        <v>0</v>
      </c>
      <c r="AN1691" s="323">
        <f>'4.  2011-2014 LRAM'!AV289*AN1689</f>
        <v>0</v>
      </c>
      <c r="AO1691" s="323">
        <f>'4.  2011-2014 LRAM'!AW289*AO1689</f>
        <v>0</v>
      </c>
      <c r="AP1691" s="323">
        <f>'4.  2011-2014 LRAM'!AX289*AP1689</f>
        <v>0</v>
      </c>
      <c r="AQ1691" s="323">
        <f>'4.  2011-2014 LRAM'!AY289*AQ1689</f>
        <v>0</v>
      </c>
      <c r="AR1691" s="323">
        <f>'4.  2011-2014 LRAM'!AZ289*AR1689</f>
        <v>0</v>
      </c>
      <c r="AS1691" s="534">
        <f>SUM(AE1691:AR1691)</f>
        <v>0</v>
      </c>
    </row>
    <row r="1692" spans="1:45">
      <c r="B1692" s="275" t="s">
        <v>740</v>
      </c>
      <c r="C1692" s="293"/>
      <c r="D1692" s="235"/>
      <c r="E1692" s="232"/>
      <c r="F1692" s="232"/>
      <c r="G1692" s="232"/>
      <c r="H1692" s="232"/>
      <c r="I1692" s="232"/>
      <c r="J1692" s="232"/>
      <c r="K1692" s="232"/>
      <c r="L1692" s="232"/>
      <c r="M1692" s="232"/>
      <c r="N1692" s="232"/>
      <c r="O1692" s="232"/>
      <c r="P1692" s="232"/>
      <c r="Q1692" s="232"/>
      <c r="R1692" s="243"/>
      <c r="S1692" s="232"/>
      <c r="T1692" s="232"/>
      <c r="U1692" s="232"/>
      <c r="V1692" s="235"/>
      <c r="W1692" s="235"/>
      <c r="X1692" s="235"/>
      <c r="Y1692" s="235"/>
      <c r="Z1692" s="232"/>
      <c r="AA1692" s="232"/>
      <c r="AB1692" s="232"/>
      <c r="AC1692" s="232"/>
      <c r="AD1692" s="232"/>
      <c r="AE1692" s="323">
        <f>'4.  2011-2014 LRAM'!AM424*AE1689</f>
        <v>0</v>
      </c>
      <c r="AF1692" s="323">
        <f>'4.  2011-2014 LRAM'!AN424*AF1689</f>
        <v>0</v>
      </c>
      <c r="AG1692" s="323">
        <f>'4.  2011-2014 LRAM'!AO424*AG1689</f>
        <v>0</v>
      </c>
      <c r="AH1692" s="323">
        <f>'4.  2011-2014 LRAM'!AP424*AH1689</f>
        <v>0</v>
      </c>
      <c r="AI1692" s="323">
        <f>'4.  2011-2014 LRAM'!AQ424*AI1689</f>
        <v>0</v>
      </c>
      <c r="AJ1692" s="323">
        <f>'4.  2011-2014 LRAM'!AR424*AJ1689</f>
        <v>0</v>
      </c>
      <c r="AK1692" s="323">
        <f>'4.  2011-2014 LRAM'!AS424*AK1689</f>
        <v>0</v>
      </c>
      <c r="AL1692" s="323">
        <f>'4.  2011-2014 LRAM'!AT424*AL1689</f>
        <v>0</v>
      </c>
      <c r="AM1692" s="323">
        <f>'4.  2011-2014 LRAM'!AU424*AM1689</f>
        <v>0</v>
      </c>
      <c r="AN1692" s="323">
        <f>'4.  2011-2014 LRAM'!AV424*AN1689</f>
        <v>0</v>
      </c>
      <c r="AO1692" s="323">
        <f>'4.  2011-2014 LRAM'!AW424*AO1689</f>
        <v>0</v>
      </c>
      <c r="AP1692" s="323">
        <f>'4.  2011-2014 LRAM'!AX424*AP1689</f>
        <v>0</v>
      </c>
      <c r="AQ1692" s="323">
        <f>'4.  2011-2014 LRAM'!AY424*AQ1689</f>
        <v>0</v>
      </c>
      <c r="AR1692" s="323">
        <f>'4.  2011-2014 LRAM'!AZ424*AR1689</f>
        <v>0</v>
      </c>
      <c r="AS1692" s="534">
        <f>SUM(AE1692:AR1692)</f>
        <v>0</v>
      </c>
    </row>
    <row r="1693" spans="1:45">
      <c r="B1693" s="275" t="s">
        <v>741</v>
      </c>
      <c r="C1693" s="293"/>
      <c r="D1693" s="235"/>
      <c r="E1693" s="232"/>
      <c r="F1693" s="232"/>
      <c r="G1693" s="232"/>
      <c r="H1693" s="232"/>
      <c r="I1693" s="232"/>
      <c r="J1693" s="232"/>
      <c r="K1693" s="232"/>
      <c r="L1693" s="232"/>
      <c r="M1693" s="232"/>
      <c r="N1693" s="232"/>
      <c r="O1693" s="232"/>
      <c r="P1693" s="232"/>
      <c r="Q1693" s="232"/>
      <c r="R1693" s="243"/>
      <c r="S1693" s="232"/>
      <c r="T1693" s="232"/>
      <c r="U1693" s="232"/>
      <c r="V1693" s="235"/>
      <c r="W1693" s="235"/>
      <c r="X1693" s="235"/>
      <c r="Y1693" s="235"/>
      <c r="Z1693" s="232"/>
      <c r="AA1693" s="232"/>
      <c r="AB1693" s="232"/>
      <c r="AC1693" s="232"/>
      <c r="AD1693" s="232"/>
      <c r="AE1693" s="323">
        <f>'4.  2011-2014 LRAM'!AM562*AE1689</f>
        <v>0</v>
      </c>
      <c r="AF1693" s="323">
        <f>'4.  2011-2014 LRAM'!AN562*AF1689</f>
        <v>0</v>
      </c>
      <c r="AG1693" s="323">
        <f>'4.  2011-2014 LRAM'!AO562*AG1689</f>
        <v>0</v>
      </c>
      <c r="AH1693" s="323">
        <f>'4.  2011-2014 LRAM'!AP562*AH1689</f>
        <v>0</v>
      </c>
      <c r="AI1693" s="323">
        <f>'4.  2011-2014 LRAM'!AQ562*AI1689</f>
        <v>0</v>
      </c>
      <c r="AJ1693" s="323">
        <f>'4.  2011-2014 LRAM'!AR562*AJ1689</f>
        <v>0</v>
      </c>
      <c r="AK1693" s="323">
        <f>'4.  2011-2014 LRAM'!AS562*AK1689</f>
        <v>0</v>
      </c>
      <c r="AL1693" s="323">
        <f>'4.  2011-2014 LRAM'!AT562*AL1689</f>
        <v>0</v>
      </c>
      <c r="AM1693" s="323">
        <f>'4.  2011-2014 LRAM'!AU562*AM1689</f>
        <v>0</v>
      </c>
      <c r="AN1693" s="323">
        <f>'4.  2011-2014 LRAM'!AV562*AN1689</f>
        <v>0</v>
      </c>
      <c r="AO1693" s="323">
        <f>'4.  2011-2014 LRAM'!AW562*AO1689</f>
        <v>0</v>
      </c>
      <c r="AP1693" s="323">
        <f>'4.  2011-2014 LRAM'!AX562*AP1689</f>
        <v>0</v>
      </c>
      <c r="AQ1693" s="323">
        <f>'4.  2011-2014 LRAM'!AY562*AQ1689</f>
        <v>0</v>
      </c>
      <c r="AR1693" s="323">
        <f>'4.  2011-2014 LRAM'!AZ562*AR1689</f>
        <v>0</v>
      </c>
      <c r="AS1693" s="534">
        <f t="shared" ref="AS1693:AS1702" si="3679">SUM(AE1693:AR1693)</f>
        <v>0</v>
      </c>
    </row>
    <row r="1694" spans="1:45">
      <c r="B1694" s="275" t="s">
        <v>742</v>
      </c>
      <c r="C1694" s="293"/>
      <c r="D1694" s="235"/>
      <c r="E1694" s="232"/>
      <c r="F1694" s="232"/>
      <c r="G1694" s="232"/>
      <c r="H1694" s="232"/>
      <c r="I1694" s="232"/>
      <c r="J1694" s="232"/>
      <c r="K1694" s="232"/>
      <c r="L1694" s="232"/>
      <c r="M1694" s="232"/>
      <c r="N1694" s="232"/>
      <c r="O1694" s="232"/>
      <c r="P1694" s="232"/>
      <c r="Q1694" s="232"/>
      <c r="R1694" s="243"/>
      <c r="S1694" s="232"/>
      <c r="T1694" s="232"/>
      <c r="U1694" s="232"/>
      <c r="V1694" s="235"/>
      <c r="W1694" s="235"/>
      <c r="X1694" s="235"/>
      <c r="Y1694" s="235"/>
      <c r="Z1694" s="232"/>
      <c r="AA1694" s="232"/>
      <c r="AB1694" s="232"/>
      <c r="AC1694" s="232"/>
      <c r="AD1694" s="232"/>
      <c r="AE1694" s="323">
        <f t="shared" ref="AE1694:AR1694" si="3680">AE219*AE1689</f>
        <v>0</v>
      </c>
      <c r="AF1694" s="323">
        <f t="shared" si="3680"/>
        <v>0</v>
      </c>
      <c r="AG1694" s="323">
        <f t="shared" si="3680"/>
        <v>0</v>
      </c>
      <c r="AH1694" s="323">
        <f t="shared" si="3680"/>
        <v>0</v>
      </c>
      <c r="AI1694" s="323">
        <f t="shared" si="3680"/>
        <v>0</v>
      </c>
      <c r="AJ1694" s="323">
        <f t="shared" si="3680"/>
        <v>0</v>
      </c>
      <c r="AK1694" s="323">
        <f t="shared" si="3680"/>
        <v>0</v>
      </c>
      <c r="AL1694" s="323">
        <f t="shared" si="3680"/>
        <v>0</v>
      </c>
      <c r="AM1694" s="323">
        <f t="shared" si="3680"/>
        <v>0</v>
      </c>
      <c r="AN1694" s="323">
        <f t="shared" si="3680"/>
        <v>0</v>
      </c>
      <c r="AO1694" s="323">
        <f t="shared" si="3680"/>
        <v>0</v>
      </c>
      <c r="AP1694" s="323">
        <f t="shared" si="3680"/>
        <v>0</v>
      </c>
      <c r="AQ1694" s="323">
        <f t="shared" si="3680"/>
        <v>0</v>
      </c>
      <c r="AR1694" s="323">
        <f t="shared" si="3680"/>
        <v>0</v>
      </c>
      <c r="AS1694" s="534">
        <f t="shared" si="3679"/>
        <v>0</v>
      </c>
    </row>
    <row r="1695" spans="1:45">
      <c r="B1695" s="275" t="s">
        <v>743</v>
      </c>
      <c r="C1695" s="293"/>
      <c r="D1695" s="235"/>
      <c r="E1695" s="232"/>
      <c r="F1695" s="232"/>
      <c r="G1695" s="232"/>
      <c r="H1695" s="232"/>
      <c r="I1695" s="232"/>
      <c r="J1695" s="232"/>
      <c r="K1695" s="232"/>
      <c r="L1695" s="232"/>
      <c r="M1695" s="232"/>
      <c r="N1695" s="232"/>
      <c r="O1695" s="232"/>
      <c r="P1695" s="232"/>
      <c r="Q1695" s="232"/>
      <c r="R1695" s="243"/>
      <c r="S1695" s="232"/>
      <c r="T1695" s="232"/>
      <c r="U1695" s="232"/>
      <c r="V1695" s="235"/>
      <c r="W1695" s="235"/>
      <c r="X1695" s="235"/>
      <c r="Y1695" s="235"/>
      <c r="Z1695" s="232"/>
      <c r="AA1695" s="232"/>
      <c r="AB1695" s="232"/>
      <c r="AC1695" s="232"/>
      <c r="AD1695" s="232"/>
      <c r="AE1695" s="323">
        <f t="shared" ref="AE1695:AR1695" si="3681">AE409*AE1689</f>
        <v>0</v>
      </c>
      <c r="AF1695" s="323">
        <f t="shared" si="3681"/>
        <v>0</v>
      </c>
      <c r="AG1695" s="323">
        <f t="shared" si="3681"/>
        <v>0</v>
      </c>
      <c r="AH1695" s="323">
        <f t="shared" si="3681"/>
        <v>0</v>
      </c>
      <c r="AI1695" s="323">
        <f t="shared" si="3681"/>
        <v>0</v>
      </c>
      <c r="AJ1695" s="323">
        <f t="shared" si="3681"/>
        <v>0</v>
      </c>
      <c r="AK1695" s="323">
        <f t="shared" si="3681"/>
        <v>0</v>
      </c>
      <c r="AL1695" s="323">
        <f t="shared" si="3681"/>
        <v>0</v>
      </c>
      <c r="AM1695" s="323">
        <f t="shared" si="3681"/>
        <v>0</v>
      </c>
      <c r="AN1695" s="323">
        <f t="shared" si="3681"/>
        <v>0</v>
      </c>
      <c r="AO1695" s="323">
        <f t="shared" si="3681"/>
        <v>0</v>
      </c>
      <c r="AP1695" s="323">
        <f t="shared" si="3681"/>
        <v>0</v>
      </c>
      <c r="AQ1695" s="323">
        <f t="shared" si="3681"/>
        <v>0</v>
      </c>
      <c r="AR1695" s="323">
        <f t="shared" si="3681"/>
        <v>0</v>
      </c>
      <c r="AS1695" s="534">
        <f t="shared" si="3679"/>
        <v>0</v>
      </c>
    </row>
    <row r="1696" spans="1:45">
      <c r="B1696" s="275" t="s">
        <v>744</v>
      </c>
      <c r="C1696" s="293"/>
      <c r="D1696" s="235"/>
      <c r="E1696" s="232"/>
      <c r="F1696" s="232"/>
      <c r="G1696" s="232"/>
      <c r="H1696" s="232"/>
      <c r="I1696" s="232"/>
      <c r="J1696" s="232"/>
      <c r="K1696" s="232"/>
      <c r="L1696" s="232"/>
      <c r="M1696" s="232"/>
      <c r="N1696" s="232"/>
      <c r="O1696" s="232"/>
      <c r="P1696" s="232"/>
      <c r="Q1696" s="232"/>
      <c r="R1696" s="243"/>
      <c r="S1696" s="232"/>
      <c r="T1696" s="232"/>
      <c r="U1696" s="232"/>
      <c r="V1696" s="235"/>
      <c r="W1696" s="235"/>
      <c r="X1696" s="235"/>
      <c r="Y1696" s="235"/>
      <c r="Z1696" s="232"/>
      <c r="AA1696" s="232"/>
      <c r="AB1696" s="232"/>
      <c r="AC1696" s="232"/>
      <c r="AD1696" s="232"/>
      <c r="AE1696" s="323">
        <f t="shared" ref="AE1696:AR1696" si="3682">AE600*AE1689</f>
        <v>0</v>
      </c>
      <c r="AF1696" s="323">
        <f t="shared" si="3682"/>
        <v>0</v>
      </c>
      <c r="AG1696" s="323">
        <f t="shared" si="3682"/>
        <v>0</v>
      </c>
      <c r="AH1696" s="323">
        <f t="shared" si="3682"/>
        <v>0</v>
      </c>
      <c r="AI1696" s="323">
        <f t="shared" si="3682"/>
        <v>0</v>
      </c>
      <c r="AJ1696" s="323">
        <f t="shared" si="3682"/>
        <v>0</v>
      </c>
      <c r="AK1696" s="323">
        <f t="shared" si="3682"/>
        <v>0</v>
      </c>
      <c r="AL1696" s="323">
        <f t="shared" si="3682"/>
        <v>0</v>
      </c>
      <c r="AM1696" s="323">
        <f t="shared" si="3682"/>
        <v>0</v>
      </c>
      <c r="AN1696" s="323">
        <f t="shared" si="3682"/>
        <v>0</v>
      </c>
      <c r="AO1696" s="323">
        <f t="shared" si="3682"/>
        <v>0</v>
      </c>
      <c r="AP1696" s="323">
        <f t="shared" si="3682"/>
        <v>0</v>
      </c>
      <c r="AQ1696" s="323">
        <f t="shared" si="3682"/>
        <v>0</v>
      </c>
      <c r="AR1696" s="323">
        <f t="shared" si="3682"/>
        <v>0</v>
      </c>
      <c r="AS1696" s="534">
        <f t="shared" si="3679"/>
        <v>0</v>
      </c>
    </row>
    <row r="1697" spans="2:45">
      <c r="B1697" s="275" t="s">
        <v>745</v>
      </c>
      <c r="C1697" s="293"/>
      <c r="D1697" s="235"/>
      <c r="E1697" s="232"/>
      <c r="F1697" s="232"/>
      <c r="G1697" s="232"/>
      <c r="H1697" s="232"/>
      <c r="I1697" s="232"/>
      <c r="J1697" s="232"/>
      <c r="K1697" s="232"/>
      <c r="L1697" s="232"/>
      <c r="M1697" s="232"/>
      <c r="N1697" s="232"/>
      <c r="O1697" s="232"/>
      <c r="P1697" s="232"/>
      <c r="Q1697" s="232"/>
      <c r="R1697" s="243"/>
      <c r="S1697" s="232"/>
      <c r="T1697" s="232"/>
      <c r="U1697" s="232"/>
      <c r="V1697" s="235"/>
      <c r="W1697" s="235"/>
      <c r="X1697" s="235"/>
      <c r="Y1697" s="235"/>
      <c r="Z1697" s="232"/>
      <c r="AA1697" s="232"/>
      <c r="AB1697" s="232"/>
      <c r="AC1697" s="232"/>
      <c r="AD1697" s="232"/>
      <c r="AE1697" s="323">
        <f t="shared" ref="AE1697:AR1697" si="3683">AE790*AE1689</f>
        <v>0</v>
      </c>
      <c r="AF1697" s="323">
        <f t="shared" si="3683"/>
        <v>0</v>
      </c>
      <c r="AG1697" s="323">
        <f t="shared" si="3683"/>
        <v>0</v>
      </c>
      <c r="AH1697" s="323">
        <f t="shared" si="3683"/>
        <v>0</v>
      </c>
      <c r="AI1697" s="323">
        <f t="shared" si="3683"/>
        <v>0</v>
      </c>
      <c r="AJ1697" s="323">
        <f t="shared" si="3683"/>
        <v>0</v>
      </c>
      <c r="AK1697" s="323">
        <f t="shared" si="3683"/>
        <v>0</v>
      </c>
      <c r="AL1697" s="323">
        <f t="shared" si="3683"/>
        <v>0</v>
      </c>
      <c r="AM1697" s="323">
        <f t="shared" si="3683"/>
        <v>0</v>
      </c>
      <c r="AN1697" s="323">
        <f t="shared" si="3683"/>
        <v>0</v>
      </c>
      <c r="AO1697" s="323">
        <f t="shared" si="3683"/>
        <v>0</v>
      </c>
      <c r="AP1697" s="323">
        <f t="shared" si="3683"/>
        <v>0</v>
      </c>
      <c r="AQ1697" s="323">
        <f t="shared" si="3683"/>
        <v>0</v>
      </c>
      <c r="AR1697" s="323">
        <f t="shared" si="3683"/>
        <v>0</v>
      </c>
      <c r="AS1697" s="534">
        <f t="shared" si="3679"/>
        <v>0</v>
      </c>
    </row>
    <row r="1698" spans="2:45">
      <c r="B1698" s="275" t="s">
        <v>746</v>
      </c>
      <c r="C1698" s="293"/>
      <c r="D1698" s="235"/>
      <c r="E1698" s="232"/>
      <c r="F1698" s="232"/>
      <c r="G1698" s="232"/>
      <c r="H1698" s="232"/>
      <c r="I1698" s="232"/>
      <c r="J1698" s="232"/>
      <c r="K1698" s="232"/>
      <c r="L1698" s="232"/>
      <c r="M1698" s="232"/>
      <c r="N1698" s="232"/>
      <c r="O1698" s="232"/>
      <c r="P1698" s="232"/>
      <c r="Q1698" s="232"/>
      <c r="R1698" s="243"/>
      <c r="S1698" s="232"/>
      <c r="T1698" s="232"/>
      <c r="U1698" s="232"/>
      <c r="V1698" s="235"/>
      <c r="W1698" s="235"/>
      <c r="X1698" s="235"/>
      <c r="Y1698" s="235"/>
      <c r="Z1698" s="232"/>
      <c r="AA1698" s="232"/>
      <c r="AB1698" s="232"/>
      <c r="AC1698" s="232"/>
      <c r="AD1698" s="232"/>
      <c r="AE1698" s="323">
        <f t="shared" ref="AE1698:AR1698" si="3684">AE985*AE1689</f>
        <v>0</v>
      </c>
      <c r="AF1698" s="323">
        <f t="shared" si="3684"/>
        <v>0</v>
      </c>
      <c r="AG1698" s="323">
        <f t="shared" si="3684"/>
        <v>0</v>
      </c>
      <c r="AH1698" s="323">
        <f t="shared" si="3684"/>
        <v>0</v>
      </c>
      <c r="AI1698" s="323">
        <f t="shared" si="3684"/>
        <v>0</v>
      </c>
      <c r="AJ1698" s="323">
        <f t="shared" si="3684"/>
        <v>0</v>
      </c>
      <c r="AK1698" s="323">
        <f t="shared" si="3684"/>
        <v>0</v>
      </c>
      <c r="AL1698" s="323">
        <f t="shared" si="3684"/>
        <v>0</v>
      </c>
      <c r="AM1698" s="323">
        <f t="shared" si="3684"/>
        <v>0</v>
      </c>
      <c r="AN1698" s="323">
        <f t="shared" si="3684"/>
        <v>0</v>
      </c>
      <c r="AO1698" s="323">
        <f t="shared" si="3684"/>
        <v>0</v>
      </c>
      <c r="AP1698" s="323">
        <f t="shared" si="3684"/>
        <v>0</v>
      </c>
      <c r="AQ1698" s="323">
        <f t="shared" si="3684"/>
        <v>0</v>
      </c>
      <c r="AR1698" s="323">
        <f t="shared" si="3684"/>
        <v>0</v>
      </c>
      <c r="AS1698" s="534">
        <f t="shared" si="3679"/>
        <v>0</v>
      </c>
    </row>
    <row r="1699" spans="2:45">
      <c r="B1699" s="275" t="s">
        <v>747</v>
      </c>
      <c r="C1699" s="293"/>
      <c r="D1699" s="235"/>
      <c r="E1699" s="232"/>
      <c r="F1699" s="232"/>
      <c r="G1699" s="232"/>
      <c r="H1699" s="232"/>
      <c r="I1699" s="232"/>
      <c r="J1699" s="232"/>
      <c r="K1699" s="232"/>
      <c r="L1699" s="232"/>
      <c r="M1699" s="232"/>
      <c r="N1699" s="232"/>
      <c r="O1699" s="232"/>
      <c r="P1699" s="232"/>
      <c r="Q1699" s="232"/>
      <c r="R1699" s="243"/>
      <c r="S1699" s="232"/>
      <c r="T1699" s="232"/>
      <c r="U1699" s="232"/>
      <c r="V1699" s="235"/>
      <c r="W1699" s="235"/>
      <c r="X1699" s="235"/>
      <c r="Y1699" s="235"/>
      <c r="Z1699" s="232"/>
      <c r="AA1699" s="232"/>
      <c r="AB1699" s="232"/>
      <c r="AC1699" s="232"/>
      <c r="AD1699" s="232"/>
      <c r="AE1699" s="323">
        <f t="shared" ref="AE1699:AR1699" si="3685">AE1180*AE1689</f>
        <v>0</v>
      </c>
      <c r="AF1699" s="323">
        <f t="shared" si="3685"/>
        <v>0</v>
      </c>
      <c r="AG1699" s="323">
        <f t="shared" si="3685"/>
        <v>0</v>
      </c>
      <c r="AH1699" s="323">
        <f t="shared" si="3685"/>
        <v>0</v>
      </c>
      <c r="AI1699" s="323">
        <f t="shared" si="3685"/>
        <v>0</v>
      </c>
      <c r="AJ1699" s="323">
        <f t="shared" si="3685"/>
        <v>0</v>
      </c>
      <c r="AK1699" s="323">
        <f t="shared" si="3685"/>
        <v>0</v>
      </c>
      <c r="AL1699" s="323">
        <f t="shared" si="3685"/>
        <v>0</v>
      </c>
      <c r="AM1699" s="323">
        <f t="shared" si="3685"/>
        <v>0</v>
      </c>
      <c r="AN1699" s="323">
        <f t="shared" si="3685"/>
        <v>0</v>
      </c>
      <c r="AO1699" s="323">
        <f t="shared" si="3685"/>
        <v>0</v>
      </c>
      <c r="AP1699" s="323">
        <f t="shared" si="3685"/>
        <v>0</v>
      </c>
      <c r="AQ1699" s="323">
        <f t="shared" si="3685"/>
        <v>0</v>
      </c>
      <c r="AR1699" s="323">
        <f t="shared" si="3685"/>
        <v>0</v>
      </c>
      <c r="AS1699" s="534">
        <f t="shared" si="3679"/>
        <v>0</v>
      </c>
    </row>
    <row r="1700" spans="2:45">
      <c r="B1700" s="275" t="s">
        <v>748</v>
      </c>
      <c r="C1700" s="293"/>
      <c r="D1700" s="235"/>
      <c r="E1700" s="232"/>
      <c r="F1700" s="232"/>
      <c r="G1700" s="232"/>
      <c r="H1700" s="232"/>
      <c r="I1700" s="232"/>
      <c r="J1700" s="232"/>
      <c r="K1700" s="232"/>
      <c r="L1700" s="232"/>
      <c r="M1700" s="232"/>
      <c r="N1700" s="232"/>
      <c r="O1700" s="232"/>
      <c r="P1700" s="232"/>
      <c r="Q1700" s="232"/>
      <c r="R1700" s="243"/>
      <c r="S1700" s="232"/>
      <c r="T1700" s="232"/>
      <c r="U1700" s="232"/>
      <c r="V1700" s="235"/>
      <c r="W1700" s="235"/>
      <c r="X1700" s="235"/>
      <c r="Y1700" s="235"/>
      <c r="Z1700" s="232"/>
      <c r="AA1700" s="232"/>
      <c r="AB1700" s="232"/>
      <c r="AC1700" s="232"/>
      <c r="AD1700" s="232"/>
      <c r="AE1700" s="323">
        <f t="shared" ref="AE1700:AR1700" si="3686">AE1375*AE1689</f>
        <v>0</v>
      </c>
      <c r="AF1700" s="323">
        <f t="shared" si="3686"/>
        <v>0</v>
      </c>
      <c r="AG1700" s="323">
        <f t="shared" si="3686"/>
        <v>0</v>
      </c>
      <c r="AH1700" s="323">
        <f t="shared" si="3686"/>
        <v>0</v>
      </c>
      <c r="AI1700" s="323">
        <f t="shared" si="3686"/>
        <v>0</v>
      </c>
      <c r="AJ1700" s="323">
        <f t="shared" si="3686"/>
        <v>0</v>
      </c>
      <c r="AK1700" s="323">
        <f t="shared" si="3686"/>
        <v>0</v>
      </c>
      <c r="AL1700" s="323">
        <f t="shared" si="3686"/>
        <v>0</v>
      </c>
      <c r="AM1700" s="323">
        <f t="shared" si="3686"/>
        <v>0</v>
      </c>
      <c r="AN1700" s="323">
        <f t="shared" si="3686"/>
        <v>0</v>
      </c>
      <c r="AO1700" s="323">
        <f t="shared" si="3686"/>
        <v>0</v>
      </c>
      <c r="AP1700" s="323">
        <f t="shared" si="3686"/>
        <v>0</v>
      </c>
      <c r="AQ1700" s="323">
        <f t="shared" si="3686"/>
        <v>0</v>
      </c>
      <c r="AR1700" s="323">
        <f t="shared" si="3686"/>
        <v>0</v>
      </c>
      <c r="AS1700" s="534">
        <f t="shared" si="3679"/>
        <v>0</v>
      </c>
    </row>
    <row r="1701" spans="2:45">
      <c r="B1701" s="275" t="s">
        <v>749</v>
      </c>
      <c r="C1701" s="293"/>
      <c r="D1701" s="235"/>
      <c r="E1701" s="232"/>
      <c r="F1701" s="232"/>
      <c r="G1701" s="232"/>
      <c r="H1701" s="232"/>
      <c r="I1701" s="232"/>
      <c r="J1701" s="232"/>
      <c r="K1701" s="232"/>
      <c r="L1701" s="232"/>
      <c r="M1701" s="232"/>
      <c r="N1701" s="232"/>
      <c r="O1701" s="232"/>
      <c r="P1701" s="232"/>
      <c r="Q1701" s="232"/>
      <c r="R1701" s="243"/>
      <c r="S1701" s="232"/>
      <c r="T1701" s="232"/>
      <c r="U1701" s="232"/>
      <c r="V1701" s="235"/>
      <c r="W1701" s="235"/>
      <c r="X1701" s="235"/>
      <c r="Y1701" s="235"/>
      <c r="Z1701" s="232"/>
      <c r="AA1701" s="232"/>
      <c r="AB1701" s="232"/>
      <c r="AC1701" s="232"/>
      <c r="AD1701" s="232"/>
      <c r="AE1701" s="323">
        <f t="shared" ref="AE1701:AR1701" si="3687">AE1569*AE1689</f>
        <v>0</v>
      </c>
      <c r="AF1701" s="323">
        <f t="shared" si="3687"/>
        <v>0</v>
      </c>
      <c r="AG1701" s="323">
        <f t="shared" si="3687"/>
        <v>0</v>
      </c>
      <c r="AH1701" s="323">
        <f t="shared" si="3687"/>
        <v>0</v>
      </c>
      <c r="AI1701" s="323">
        <f t="shared" si="3687"/>
        <v>0</v>
      </c>
      <c r="AJ1701" s="323">
        <f t="shared" si="3687"/>
        <v>0</v>
      </c>
      <c r="AK1701" s="323">
        <f t="shared" si="3687"/>
        <v>0</v>
      </c>
      <c r="AL1701" s="323">
        <f t="shared" si="3687"/>
        <v>0</v>
      </c>
      <c r="AM1701" s="323">
        <f t="shared" si="3687"/>
        <v>0</v>
      </c>
      <c r="AN1701" s="323">
        <f t="shared" si="3687"/>
        <v>0</v>
      </c>
      <c r="AO1701" s="323">
        <f t="shared" si="3687"/>
        <v>0</v>
      </c>
      <c r="AP1701" s="323">
        <f t="shared" si="3687"/>
        <v>0</v>
      </c>
      <c r="AQ1701" s="323">
        <f t="shared" si="3687"/>
        <v>0</v>
      </c>
      <c r="AR1701" s="323">
        <f t="shared" si="3687"/>
        <v>0</v>
      </c>
      <c r="AS1701" s="534">
        <f t="shared" si="3679"/>
        <v>0</v>
      </c>
    </row>
    <row r="1702" spans="2:45" ht="15.75">
      <c r="B1702" s="297" t="s">
        <v>824</v>
      </c>
      <c r="C1702" s="293"/>
      <c r="D1702" s="255"/>
      <c r="E1702" s="285"/>
      <c r="F1702" s="285"/>
      <c r="G1702" s="285"/>
      <c r="H1702" s="285"/>
      <c r="I1702" s="285"/>
      <c r="J1702" s="285"/>
      <c r="K1702" s="285"/>
      <c r="L1702" s="285"/>
      <c r="M1702" s="285"/>
      <c r="N1702" s="285"/>
      <c r="O1702" s="285"/>
      <c r="P1702" s="285"/>
      <c r="Q1702" s="285"/>
      <c r="R1702" s="252"/>
      <c r="S1702" s="285"/>
      <c r="T1702" s="285"/>
      <c r="U1702" s="285"/>
      <c r="V1702" s="255"/>
      <c r="W1702" s="255"/>
      <c r="X1702" s="255"/>
      <c r="Y1702" s="255"/>
      <c r="Z1702" s="285"/>
      <c r="AA1702" s="285"/>
      <c r="AB1702" s="285"/>
      <c r="AC1702" s="285"/>
      <c r="AD1702" s="285"/>
      <c r="AE1702" s="294">
        <f>SUM(AE1690:AE1701)</f>
        <v>0</v>
      </c>
      <c r="AF1702" s="294">
        <f t="shared" ref="AF1702:AR1702" si="3688">SUM(AF1690:AF1701)</f>
        <v>0</v>
      </c>
      <c r="AG1702" s="294">
        <f t="shared" si="3688"/>
        <v>0</v>
      </c>
      <c r="AH1702" s="294">
        <f t="shared" si="3688"/>
        <v>0</v>
      </c>
      <c r="AI1702" s="294">
        <f t="shared" si="3688"/>
        <v>0</v>
      </c>
      <c r="AJ1702" s="294">
        <f t="shared" si="3688"/>
        <v>0</v>
      </c>
      <c r="AK1702" s="294">
        <f t="shared" si="3688"/>
        <v>0</v>
      </c>
      <c r="AL1702" s="294">
        <f t="shared" si="3688"/>
        <v>0</v>
      </c>
      <c r="AM1702" s="294">
        <f t="shared" si="3688"/>
        <v>0</v>
      </c>
      <c r="AN1702" s="294">
        <f t="shared" si="3688"/>
        <v>0</v>
      </c>
      <c r="AO1702" s="294">
        <f t="shared" si="3688"/>
        <v>0</v>
      </c>
      <c r="AP1702" s="294">
        <f t="shared" si="3688"/>
        <v>0</v>
      </c>
      <c r="AQ1702" s="294">
        <f t="shared" si="3688"/>
        <v>0</v>
      </c>
      <c r="AR1702" s="294">
        <f t="shared" si="3688"/>
        <v>0</v>
      </c>
      <c r="AS1702" s="351">
        <f t="shared" si="3679"/>
        <v>0</v>
      </c>
    </row>
    <row r="1703" spans="2:45" ht="15.75">
      <c r="B1703" s="297" t="s">
        <v>825</v>
      </c>
      <c r="C1703" s="293"/>
      <c r="D1703" s="298"/>
      <c r="E1703" s="285"/>
      <c r="F1703" s="285"/>
      <c r="G1703" s="285"/>
      <c r="H1703" s="285"/>
      <c r="I1703" s="285"/>
      <c r="J1703" s="285"/>
      <c r="K1703" s="285"/>
      <c r="L1703" s="285"/>
      <c r="M1703" s="285"/>
      <c r="N1703" s="285"/>
      <c r="O1703" s="285"/>
      <c r="P1703" s="285"/>
      <c r="Q1703" s="285"/>
      <c r="R1703" s="252"/>
      <c r="S1703" s="285"/>
      <c r="T1703" s="285"/>
      <c r="U1703" s="285"/>
      <c r="V1703" s="255"/>
      <c r="W1703" s="255"/>
      <c r="X1703" s="255"/>
      <c r="Y1703" s="255"/>
      <c r="Z1703" s="285"/>
      <c r="AA1703" s="285"/>
      <c r="AB1703" s="285"/>
      <c r="AC1703" s="285"/>
      <c r="AD1703" s="285"/>
      <c r="AE1703" s="295">
        <f>AE1687*AE1689</f>
        <v>0</v>
      </c>
      <c r="AF1703" s="295">
        <f t="shared" ref="AF1703:AR1703" si="3689">AF1687*AF1689</f>
        <v>70648.841</v>
      </c>
      <c r="AG1703" s="295">
        <f t="shared" si="3689"/>
        <v>9596.317500000001</v>
      </c>
      <c r="AH1703" s="295">
        <f t="shared" si="3689"/>
        <v>0</v>
      </c>
      <c r="AI1703" s="295">
        <f t="shared" si="3689"/>
        <v>0</v>
      </c>
      <c r="AJ1703" s="295">
        <f t="shared" si="3689"/>
        <v>0</v>
      </c>
      <c r="AK1703" s="295">
        <f t="shared" si="3689"/>
        <v>0</v>
      </c>
      <c r="AL1703" s="295">
        <f t="shared" si="3689"/>
        <v>0</v>
      </c>
      <c r="AM1703" s="295">
        <f t="shared" si="3689"/>
        <v>0</v>
      </c>
      <c r="AN1703" s="295">
        <f t="shared" si="3689"/>
        <v>0</v>
      </c>
      <c r="AO1703" s="295">
        <f t="shared" si="3689"/>
        <v>0</v>
      </c>
      <c r="AP1703" s="295">
        <f t="shared" si="3689"/>
        <v>0</v>
      </c>
      <c r="AQ1703" s="295">
        <f t="shared" si="3689"/>
        <v>0</v>
      </c>
      <c r="AR1703" s="295">
        <f t="shared" si="3689"/>
        <v>0</v>
      </c>
      <c r="AS1703" s="351">
        <f>SUM(AE1703:AR1703)</f>
        <v>80245.158500000005</v>
      </c>
    </row>
    <row r="1704" spans="2:45" ht="15.75">
      <c r="B1704" s="297" t="s">
        <v>826</v>
      </c>
      <c r="C1704" s="293"/>
      <c r="D1704" s="298"/>
      <c r="E1704" s="285"/>
      <c r="F1704" s="285"/>
      <c r="G1704" s="285"/>
      <c r="H1704" s="285"/>
      <c r="I1704" s="285"/>
      <c r="J1704" s="285"/>
      <c r="K1704" s="285"/>
      <c r="L1704" s="285"/>
      <c r="M1704" s="285"/>
      <c r="N1704" s="285"/>
      <c r="O1704" s="285"/>
      <c r="P1704" s="285"/>
      <c r="Q1704" s="285"/>
      <c r="R1704" s="252"/>
      <c r="S1704" s="285"/>
      <c r="T1704" s="285"/>
      <c r="U1704" s="285"/>
      <c r="V1704" s="298"/>
      <c r="W1704" s="298"/>
      <c r="X1704" s="298"/>
      <c r="Y1704" s="298"/>
      <c r="Z1704" s="285"/>
      <c r="AA1704" s="285"/>
      <c r="AB1704" s="285"/>
      <c r="AC1704" s="285"/>
      <c r="AD1704" s="285"/>
      <c r="AE1704" s="299"/>
      <c r="AF1704" s="299"/>
      <c r="AG1704" s="299"/>
      <c r="AH1704" s="299"/>
      <c r="AI1704" s="299"/>
      <c r="AJ1704" s="299"/>
      <c r="AK1704" s="299"/>
      <c r="AL1704" s="299"/>
      <c r="AM1704" s="299"/>
      <c r="AN1704" s="299"/>
      <c r="AO1704" s="299"/>
      <c r="AP1704" s="299"/>
      <c r="AQ1704" s="299"/>
      <c r="AR1704" s="299"/>
      <c r="AS1704" s="351">
        <f>AS1702-AS1703</f>
        <v>-80245.158500000005</v>
      </c>
    </row>
    <row r="1705" spans="2:45">
      <c r="B1705" s="326"/>
      <c r="C1705" s="388"/>
      <c r="D1705" s="388"/>
      <c r="E1705" s="389"/>
      <c r="F1705" s="389"/>
      <c r="G1705" s="389"/>
      <c r="H1705" s="389"/>
      <c r="I1705" s="389"/>
      <c r="J1705" s="389"/>
      <c r="K1705" s="389"/>
      <c r="L1705" s="389"/>
      <c r="M1705" s="389"/>
      <c r="N1705" s="389"/>
      <c r="O1705" s="389"/>
      <c r="P1705" s="389"/>
      <c r="Q1705" s="389"/>
      <c r="R1705" s="390"/>
      <c r="S1705" s="389"/>
      <c r="T1705" s="389"/>
      <c r="U1705" s="389"/>
      <c r="V1705" s="388"/>
      <c r="W1705" s="391"/>
      <c r="X1705" s="388"/>
      <c r="Y1705" s="388"/>
      <c r="Z1705" s="389"/>
      <c r="AA1705" s="389"/>
      <c r="AB1705" s="389"/>
      <c r="AC1705" s="389"/>
      <c r="AD1705" s="389"/>
      <c r="AE1705" s="392"/>
      <c r="AF1705" s="392"/>
      <c r="AG1705" s="392"/>
      <c r="AH1705" s="392"/>
      <c r="AI1705" s="392"/>
      <c r="AJ1705" s="392"/>
      <c r="AK1705" s="392"/>
      <c r="AL1705" s="392"/>
      <c r="AM1705" s="392"/>
      <c r="AN1705" s="392"/>
      <c r="AO1705" s="392"/>
      <c r="AP1705" s="392"/>
      <c r="AQ1705" s="392"/>
      <c r="AR1705" s="392"/>
      <c r="AS1705" s="331"/>
    </row>
  </sheetData>
  <sheetProtection formatCells="0" formatColumns="0" formatRows="0" insertColumns="0" insertRows="0" insertHyperlinks="0" deleteColumns="0" deleteRows="0" sort="0" autoFilter="0" pivotTables="0"/>
  <mergeCells count="87">
    <mergeCell ref="C1573:AD1573"/>
    <mergeCell ref="C22:AD22"/>
    <mergeCell ref="C21:AD21"/>
    <mergeCell ref="C20:AD20"/>
    <mergeCell ref="C19:AD19"/>
    <mergeCell ref="C414:C415"/>
    <mergeCell ref="S224:AD224"/>
    <mergeCell ref="Q605:Q606"/>
    <mergeCell ref="C18:AD18"/>
    <mergeCell ref="B14:B16"/>
    <mergeCell ref="B34:B35"/>
    <mergeCell ref="C34:C35"/>
    <mergeCell ref="B18:B19"/>
    <mergeCell ref="B24:B25"/>
    <mergeCell ref="C16:D16"/>
    <mergeCell ref="E34:P34"/>
    <mergeCell ref="S34:AD34"/>
    <mergeCell ref="AE414:AS414"/>
    <mergeCell ref="AE224:AS224"/>
    <mergeCell ref="Q34:Q35"/>
    <mergeCell ref="AE34:AS34"/>
    <mergeCell ref="S414:AD414"/>
    <mergeCell ref="Q414:Q415"/>
    <mergeCell ref="B414:B415"/>
    <mergeCell ref="E414:P414"/>
    <mergeCell ref="B224:B225"/>
    <mergeCell ref="C224:C225"/>
    <mergeCell ref="Q224:Q225"/>
    <mergeCell ref="E224:P224"/>
    <mergeCell ref="AE605:AS605"/>
    <mergeCell ref="Q990:Q991"/>
    <mergeCell ref="B990:B991"/>
    <mergeCell ref="C990:C991"/>
    <mergeCell ref="E795:P795"/>
    <mergeCell ref="E990:P990"/>
    <mergeCell ref="AE990:AS990"/>
    <mergeCell ref="B795:B796"/>
    <mergeCell ref="C795:C796"/>
    <mergeCell ref="Q795:Q796"/>
    <mergeCell ref="AE795:AS795"/>
    <mergeCell ref="S605:AD605"/>
    <mergeCell ref="S795:AD795"/>
    <mergeCell ref="S990:AD990"/>
    <mergeCell ref="B605:B606"/>
    <mergeCell ref="C605:C606"/>
    <mergeCell ref="AE1185:AS1185"/>
    <mergeCell ref="B1379:B1380"/>
    <mergeCell ref="C1379:C1380"/>
    <mergeCell ref="Q1379:Q1380"/>
    <mergeCell ref="AE1379:AS1379"/>
    <mergeCell ref="B1185:B1186"/>
    <mergeCell ref="C1185:C1186"/>
    <mergeCell ref="Q1185:Q1186"/>
    <mergeCell ref="E1185:P1185"/>
    <mergeCell ref="E1379:P1379"/>
    <mergeCell ref="S1185:AD1185"/>
    <mergeCell ref="S1379:AD1379"/>
    <mergeCell ref="AE1576:AS1576"/>
    <mergeCell ref="B1602:B1603"/>
    <mergeCell ref="C1602:C1603"/>
    <mergeCell ref="Q1602:Q1603"/>
    <mergeCell ref="AE1602:AS1602"/>
    <mergeCell ref="B1576:B1577"/>
    <mergeCell ref="C1576:C1577"/>
    <mergeCell ref="Q1576:Q1577"/>
    <mergeCell ref="E1576:P1576"/>
    <mergeCell ref="E1602:P1602"/>
    <mergeCell ref="S1576:AD1576"/>
    <mergeCell ref="S1602:AD1602"/>
    <mergeCell ref="AE1628:AS1628"/>
    <mergeCell ref="B1655:B1656"/>
    <mergeCell ref="C1655:C1656"/>
    <mergeCell ref="Q1655:Q1656"/>
    <mergeCell ref="AE1655:AS1655"/>
    <mergeCell ref="B1628:B1629"/>
    <mergeCell ref="C1628:C1629"/>
    <mergeCell ref="Q1628:Q1629"/>
    <mergeCell ref="E1628:P1628"/>
    <mergeCell ref="E1655:P1655"/>
    <mergeCell ref="S1655:AD1655"/>
    <mergeCell ref="S1628:AD1628"/>
    <mergeCell ref="AE1682:AS1682"/>
    <mergeCell ref="B1682:B1683"/>
    <mergeCell ref="C1682:C1683"/>
    <mergeCell ref="Q1682:Q1683"/>
    <mergeCell ref="E1682:P1682"/>
    <mergeCell ref="S1682:AD1682"/>
  </mergeCells>
  <phoneticPr fontId="244" type="noConversion"/>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604"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23" location="'5.  2015-2020 LRAM'!A1" display="Return to top" xr:uid="{00000000-0004-0000-0A00-000007000000}"/>
    <hyperlink ref="D413" location="'5.  2015-2020 LRAM'!A1" display="Return to top" xr:uid="{00000000-0004-0000-0A00-000008000000}"/>
    <hyperlink ref="D794" location="'5.  2015-2027 LRAM'!A1" display="Return to top" xr:uid="{00000000-0004-0000-0A00-000009000000}"/>
    <hyperlink ref="D989" location="'5.  2015-2020 LRAM'!A1" display="Return to top" xr:uid="{00000000-0004-0000-0A00-00000A000000}"/>
    <hyperlink ref="B1183" location="'5.  2015-2020 LRAM'!A1" display="Return to top" xr:uid="{00000000-0004-0000-0A00-00000B000000}"/>
    <hyperlink ref="F24" location="Table_5_g.__2021_Lost_Revenues_Work_Form" display="Table 5-f.  2021 Lost Revenues" xr:uid="{BDB3503E-0457-4355-A0DC-8854CC96A46F}"/>
    <hyperlink ref="F25" location="Table_5_h.__2022_Lost_Revenues_Work_Form" display="Table 5-f.  2022 Lost Revenues" xr:uid="{0DA3AB95-53AB-414C-AA6D-D5E7F62B7A38}"/>
    <hyperlink ref="F26" location="Table_5_i.__2023_Lost_Revenues_Work_Form" display="Table 5-f.  2023 Lost Revenues" xr:uid="{D89FDD80-BE3B-43BB-B473-859DF2C22BAA}"/>
    <hyperlink ref="F27" location="Table_5_j.__2024_Lost_Revenues_Work_Form" display="Table 5-f.  2024 Lost Revenues" xr:uid="{AB7A8B4E-12A4-4B29-B687-5DA9A83A481E}"/>
    <hyperlink ref="F28" location="Table_5_k.__2025_Lost_Revenues_Work_Form" display="Table 5-f.  2025 Lost Revenues" xr:uid="{C20F8161-8471-4077-89E5-531FB01FF12C}"/>
    <hyperlink ref="F29" location="Table_5_l.__2026_Lost_Revenues_Work_Form" display="Table 5-f.  2026 Lost Revenues" xr:uid="{CA629377-D8ED-469C-8DF3-B3C6B8170375}"/>
    <hyperlink ref="J24" location="Table_5_m.__2027_Lost_Revenues_Work_Form" display="Table 5-f.  2027 Lost Revenues" xr:uid="{0D347E37-90CE-48EF-A003-24BFA06EF7E0}"/>
    <hyperlink ref="D1184" location="'5.  2015-2020 LRAM'!A1" display="Return to top" xr:uid="{141C9DF9-F462-465C-8607-9E22DF653212}"/>
    <hyperlink ref="D1378" location="'5.  2015-2020 LRAM'!A1" display="Return to top" xr:uid="{019149FC-4E2B-4E1F-8127-0F67A8621F66}"/>
    <hyperlink ref="D1601" location="'5.  2015-2020 LRAM'!A1" display="Return to top" xr:uid="{6EC8DA8E-6F1F-4C73-A137-6E5BB30C5B94}"/>
    <hyperlink ref="D1627" location="'5.  2015-2020 LRAM'!A1" display="Return to top" xr:uid="{31D5DA7B-CBF7-4225-982B-2FD4C5554E84}"/>
    <hyperlink ref="D1654" location="'5.  2015-2020 LRAM'!A1" display="Return to top" xr:uid="{278D811C-DEDB-43E0-A919-D4F625F1C6E5}"/>
    <hyperlink ref="D1681" location="'5.  2015-2020 LRAM'!A1" display="Return to top" xr:uid="{223528A0-8936-430C-B9FD-6493F6E71F79}"/>
    <hyperlink ref="D1575" location="'5.  2015-2020 LRAM'!A1" display="Return to top" xr:uid="{76C075F7-ADAE-47EB-98FE-BA816BC7C1EB}"/>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193"/>
  <sheetViews>
    <sheetView topLeftCell="A4" zoomScale="60" zoomScaleNormal="60" workbookViewId="0">
      <selection activeCell="C61" sqref="C61"/>
    </sheetView>
  </sheetViews>
  <sheetFormatPr defaultColWidth="9" defaultRowHeight="15"/>
  <cols>
    <col min="1" max="1" width="4.7109375" style="1" customWidth="1"/>
    <col min="2" max="2" width="19.7109375" style="10" customWidth="1"/>
    <col min="3" max="3" width="31" style="1" customWidth="1"/>
    <col min="4" max="4" width="5" style="1" customWidth="1"/>
    <col min="5" max="5" width="14.28515625" style="1" customWidth="1"/>
    <col min="6" max="6" width="15" style="1" customWidth="1"/>
    <col min="7" max="7" width="11.28515625" style="1" customWidth="1"/>
    <col min="8" max="8" width="13" style="5" customWidth="1"/>
    <col min="9" max="10" width="14" style="1" customWidth="1"/>
    <col min="11" max="11" width="18" style="1" customWidth="1"/>
    <col min="12" max="12" width="19" style="1" customWidth="1"/>
    <col min="13" max="13" width="17" style="1" customWidth="1"/>
    <col min="14" max="14" width="16" style="1" customWidth="1"/>
    <col min="15" max="16" width="14.7109375" style="1" customWidth="1"/>
    <col min="17" max="17" width="14" style="1" customWidth="1"/>
    <col min="18" max="18" width="15.7109375" style="1" customWidth="1"/>
    <col min="19" max="19" width="14" style="1" customWidth="1"/>
    <col min="20" max="22" width="15" style="1" customWidth="1"/>
    <col min="23" max="23" width="13.28515625" style="1" customWidth="1"/>
    <col min="24" max="24" width="4" style="1" customWidth="1"/>
    <col min="25" max="16384" width="9" style="1"/>
  </cols>
  <sheetData>
    <row r="1" spans="1:28" ht="153" customHeight="1"/>
    <row r="3" spans="1:28" ht="14.25" customHeight="1" thickBot="1">
      <c r="B3" s="17"/>
      <c r="C3" s="45"/>
      <c r="D3" s="45"/>
      <c r="E3" s="46"/>
      <c r="F3" s="46"/>
      <c r="G3" s="46"/>
      <c r="H3" s="46"/>
      <c r="I3" s="46"/>
      <c r="J3" s="46"/>
      <c r="K3" s="46"/>
      <c r="L3" s="46"/>
      <c r="M3" s="46"/>
      <c r="N3" s="46"/>
      <c r="O3" s="46"/>
      <c r="P3" s="46"/>
      <c r="Q3" s="46"/>
      <c r="R3" s="46"/>
      <c r="S3" s="46"/>
      <c r="T3" s="46"/>
      <c r="U3" s="46"/>
      <c r="V3" s="46"/>
      <c r="W3" s="46"/>
      <c r="Z3" s="2"/>
    </row>
    <row r="4" spans="1:28" ht="30" customHeight="1" thickBot="1">
      <c r="B4" s="90" t="s">
        <v>153</v>
      </c>
      <c r="C4" s="99" t="s">
        <v>157</v>
      </c>
      <c r="D4" s="13"/>
      <c r="E4" s="13"/>
      <c r="F4" s="13"/>
      <c r="G4" s="138"/>
      <c r="H4" s="139"/>
      <c r="I4" s="140"/>
      <c r="J4" s="140"/>
      <c r="K4" s="140"/>
      <c r="L4" s="140"/>
      <c r="M4" s="140"/>
      <c r="N4" s="138"/>
      <c r="O4" s="138"/>
      <c r="P4" s="138"/>
      <c r="Q4" s="138"/>
      <c r="R4" s="138"/>
      <c r="S4" s="138"/>
      <c r="T4" s="138"/>
      <c r="U4" s="138"/>
      <c r="V4" s="138"/>
      <c r="W4" s="141"/>
    </row>
    <row r="5" spans="1:28" ht="25.5" customHeight="1" thickBot="1">
      <c r="B5" s="37"/>
      <c r="C5" s="102" t="s">
        <v>154</v>
      </c>
      <c r="D5" s="138"/>
      <c r="E5" s="138"/>
      <c r="F5" s="13"/>
      <c r="G5" s="138"/>
      <c r="H5" s="139"/>
      <c r="I5" s="140"/>
      <c r="J5" s="140"/>
      <c r="K5" s="140"/>
      <c r="L5" s="140"/>
      <c r="M5" s="140"/>
      <c r="N5" s="138"/>
      <c r="O5" s="138"/>
      <c r="P5" s="138"/>
      <c r="Q5" s="138"/>
      <c r="R5" s="138"/>
      <c r="S5" s="138"/>
      <c r="T5" s="138"/>
      <c r="U5" s="138"/>
      <c r="V5" s="138"/>
      <c r="W5" s="13"/>
    </row>
    <row r="6" spans="1:28" ht="31.5" customHeight="1" thickBot="1">
      <c r="B6" s="37"/>
      <c r="C6" s="519" t="s">
        <v>507</v>
      </c>
      <c r="D6" s="138"/>
      <c r="E6" s="138"/>
      <c r="F6" s="13"/>
      <c r="G6" s="138"/>
      <c r="H6" s="139"/>
      <c r="I6" s="140"/>
      <c r="J6" s="140"/>
      <c r="K6" s="140"/>
      <c r="L6" s="140"/>
      <c r="M6" s="140"/>
      <c r="N6" s="138"/>
      <c r="O6" s="138"/>
      <c r="P6" s="138"/>
      <c r="Q6" s="138"/>
      <c r="R6" s="138"/>
      <c r="S6" s="138"/>
      <c r="T6" s="138"/>
      <c r="U6" s="138"/>
      <c r="V6" s="138"/>
      <c r="W6" s="13"/>
    </row>
    <row r="7" spans="1:28" ht="25.5" customHeight="1">
      <c r="B7" s="37"/>
      <c r="C7" s="138"/>
      <c r="D7" s="138"/>
      <c r="E7" s="138"/>
      <c r="F7" s="13"/>
      <c r="G7" s="138"/>
      <c r="H7" s="139"/>
      <c r="I7" s="140"/>
      <c r="J7" s="140"/>
      <c r="K7" s="140"/>
      <c r="L7" s="140"/>
      <c r="M7" s="140"/>
      <c r="N7" s="138"/>
      <c r="O7" s="138"/>
      <c r="P7" s="138"/>
      <c r="Q7" s="138"/>
      <c r="R7" s="138"/>
      <c r="S7" s="138"/>
      <c r="T7" s="138"/>
      <c r="U7" s="138"/>
      <c r="V7" s="138"/>
      <c r="W7" s="13"/>
    </row>
    <row r="8" spans="1:28" ht="36" customHeight="1">
      <c r="A8" s="9"/>
      <c r="B8" s="91" t="s">
        <v>466</v>
      </c>
      <c r="C8" s="853" t="s">
        <v>907</v>
      </c>
      <c r="D8" s="853"/>
      <c r="E8" s="853"/>
      <c r="F8" s="853"/>
      <c r="G8" s="853"/>
      <c r="H8" s="853"/>
      <c r="I8" s="853"/>
      <c r="J8" s="853"/>
      <c r="K8" s="853"/>
      <c r="L8" s="853"/>
      <c r="M8" s="853"/>
      <c r="N8" s="853"/>
      <c r="O8" s="853"/>
      <c r="P8" s="853"/>
      <c r="Q8" s="853"/>
      <c r="R8" s="853"/>
      <c r="S8" s="853"/>
      <c r="T8" s="84"/>
      <c r="U8" s="84"/>
      <c r="V8" s="84"/>
      <c r="W8" s="84"/>
    </row>
    <row r="9" spans="1:28" ht="47.25" customHeight="1">
      <c r="B9" s="44"/>
      <c r="C9" s="806" t="s">
        <v>964</v>
      </c>
      <c r="D9" s="806"/>
      <c r="E9" s="806"/>
      <c r="F9" s="806"/>
      <c r="G9" s="806"/>
      <c r="H9" s="806"/>
      <c r="I9" s="806"/>
      <c r="J9" s="806"/>
      <c r="K9" s="806"/>
      <c r="L9" s="806"/>
      <c r="M9" s="806"/>
      <c r="N9" s="806"/>
      <c r="O9" s="806"/>
      <c r="P9" s="806"/>
      <c r="Q9" s="806"/>
      <c r="R9" s="806"/>
      <c r="S9" s="806"/>
      <c r="T9" s="84"/>
      <c r="U9" s="84"/>
      <c r="V9" s="84"/>
      <c r="W9" s="84"/>
    </row>
    <row r="10" spans="1:28" ht="38.25" customHeight="1">
      <c r="B10" s="37"/>
      <c r="C10" s="826" t="s">
        <v>908</v>
      </c>
      <c r="D10" s="806"/>
      <c r="E10" s="806"/>
      <c r="F10" s="806"/>
      <c r="G10" s="806"/>
      <c r="H10" s="806"/>
      <c r="I10" s="806"/>
      <c r="J10" s="806"/>
      <c r="K10" s="806"/>
      <c r="L10" s="806"/>
      <c r="M10" s="806"/>
      <c r="N10" s="806"/>
      <c r="O10" s="806"/>
      <c r="P10" s="806"/>
      <c r="Q10" s="806"/>
      <c r="R10" s="806"/>
      <c r="S10" s="806"/>
      <c r="T10" s="37"/>
      <c r="U10" s="37"/>
      <c r="V10" s="37"/>
    </row>
    <row r="11" spans="1:28" ht="32.65" customHeight="1">
      <c r="B11" s="17"/>
      <c r="C11" s="17"/>
      <c r="D11" s="34"/>
      <c r="E11" s="18"/>
      <c r="F11" s="18"/>
      <c r="G11" s="18"/>
      <c r="H11" s="46"/>
      <c r="I11" s="32"/>
      <c r="J11" s="32"/>
      <c r="K11" s="32"/>
      <c r="L11" s="32"/>
      <c r="M11" s="32"/>
      <c r="N11" s="18"/>
      <c r="O11" s="18"/>
      <c r="P11" s="18"/>
      <c r="Q11" s="18"/>
      <c r="R11" s="18"/>
      <c r="S11" s="18"/>
      <c r="T11" s="18"/>
      <c r="U11" s="18"/>
      <c r="V11" s="18"/>
      <c r="W11" s="18"/>
    </row>
    <row r="12" spans="1:28" s="39" customFormat="1" ht="17.25" customHeight="1">
      <c r="B12" s="852" t="s">
        <v>215</v>
      </c>
      <c r="C12" s="852"/>
      <c r="D12" s="92"/>
      <c r="E12" s="142" t="s">
        <v>909</v>
      </c>
      <c r="F12" s="40"/>
      <c r="G12" s="40"/>
      <c r="H12" s="33"/>
      <c r="I12" s="40"/>
      <c r="K12" s="504" t="s">
        <v>493</v>
      </c>
      <c r="L12" s="41"/>
      <c r="M12" s="41"/>
      <c r="N12" s="41"/>
      <c r="O12" s="41"/>
      <c r="P12" s="41"/>
      <c r="Q12" s="41"/>
      <c r="R12" s="41"/>
      <c r="S12" s="41"/>
      <c r="T12" s="41"/>
      <c r="U12" s="41"/>
      <c r="V12" s="41"/>
      <c r="W12" s="41"/>
      <c r="Y12" s="1"/>
      <c r="Z12" s="1"/>
      <c r="AA12" s="1"/>
      <c r="AB12" s="1"/>
    </row>
    <row r="13" spans="1:28" s="2" customFormat="1" ht="11.25" customHeight="1">
      <c r="B13" s="15"/>
      <c r="E13" s="8"/>
      <c r="F13" s="8"/>
      <c r="G13" s="1"/>
      <c r="H13" s="5"/>
      <c r="I13" s="1"/>
      <c r="J13" s="1"/>
      <c r="K13" s="1"/>
      <c r="L13" s="1"/>
      <c r="M13" s="1"/>
      <c r="N13" s="1"/>
      <c r="O13" s="1"/>
      <c r="P13" s="1"/>
      <c r="Q13" s="1"/>
      <c r="R13" s="1"/>
      <c r="S13" s="1"/>
      <c r="T13" s="1"/>
      <c r="U13" s="1"/>
      <c r="V13" s="1"/>
      <c r="W13" s="1"/>
      <c r="Y13" s="1"/>
      <c r="Z13" s="1"/>
      <c r="AA13" s="1"/>
      <c r="AB13" s="1"/>
    </row>
    <row r="14" spans="1:28" ht="63" customHeight="1">
      <c r="B14" s="159" t="s">
        <v>60</v>
      </c>
      <c r="C14" s="160" t="s">
        <v>436</v>
      </c>
      <c r="D14" s="161"/>
      <c r="E14" s="162" t="s">
        <v>59</v>
      </c>
      <c r="F14" s="162" t="s">
        <v>455</v>
      </c>
      <c r="G14" s="162" t="s">
        <v>60</v>
      </c>
      <c r="H14" s="162" t="s">
        <v>61</v>
      </c>
      <c r="I14" s="162" t="str">
        <f>'1.  LRAMVA Summary'!D45</f>
        <v>Residential</v>
      </c>
      <c r="J14" s="162" t="str">
        <f>'1.  LRAMVA Summary'!E45</f>
        <v>GS&lt;50 kW</v>
      </c>
      <c r="K14" s="162" t="str">
        <f>'1.  LRAMVA Summary'!F45</f>
        <v>GS 50-4,999 kW</v>
      </c>
      <c r="L14" s="162" t="str">
        <f>'1.  LRAMVA Summary'!G45</f>
        <v>Unmetered Scattered Load</v>
      </c>
      <c r="M14" s="162" t="str">
        <f>'1.  LRAMVA Summary'!H45</f>
        <v>Sentinel Lighting</v>
      </c>
      <c r="N14" s="162" t="str">
        <f>'1.  LRAMVA Summary'!I45</f>
        <v>Street Lighting</v>
      </c>
      <c r="O14" s="162">
        <f>'1.  LRAMVA Summary'!J45</f>
        <v>0</v>
      </c>
      <c r="P14" s="162">
        <f>'1.  LRAMVA Summary'!K45</f>
        <v>0</v>
      </c>
      <c r="Q14" s="162">
        <f>'1.  LRAMVA Summary'!L45</f>
        <v>0</v>
      </c>
      <c r="R14" s="162">
        <f>'1.  LRAMVA Summary'!M45</f>
        <v>0</v>
      </c>
      <c r="S14" s="162">
        <f>'1.  LRAMVA Summary'!N45</f>
        <v>0</v>
      </c>
      <c r="T14" s="162">
        <f>'1.  LRAMVA Summary'!O45</f>
        <v>0</v>
      </c>
      <c r="U14" s="162">
        <f>'1.  LRAMVA Summary'!P45</f>
        <v>0</v>
      </c>
      <c r="V14" s="162">
        <f>'1.  LRAMVA Summary'!Q45</f>
        <v>0</v>
      </c>
      <c r="W14" s="162" t="str">
        <f>'1.  LRAMVA Summary'!R45</f>
        <v>Total</v>
      </c>
    </row>
    <row r="15" spans="1:28">
      <c r="B15" s="163" t="s">
        <v>41</v>
      </c>
      <c r="C15" s="163">
        <v>1.47E-2</v>
      </c>
      <c r="D15" s="164"/>
      <c r="E15" s="165">
        <v>40544</v>
      </c>
      <c r="F15" s="166">
        <v>2011</v>
      </c>
      <c r="G15" s="167" t="s">
        <v>62</v>
      </c>
      <c r="H15" s="168">
        <f>C$15/12</f>
        <v>1.225E-3</v>
      </c>
      <c r="I15" s="169">
        <f>SUM('1.  LRAMVA Summary'!D$47:D$48)*(MONTH($E15)-1)/12*$H15</f>
        <v>0</v>
      </c>
      <c r="J15" s="169">
        <f>SUM('1.  LRAMVA Summary'!E$47:E$48)*(MONTH($E15)-1)/12*$H15</f>
        <v>0</v>
      </c>
      <c r="K15" s="169">
        <f>SUM('1.  LRAMVA Summary'!F$47:F$48)*(MONTH($E15)-1)/12*$H15</f>
        <v>0</v>
      </c>
      <c r="L15" s="169">
        <f>SUM('1.  LRAMVA Summary'!G$47:G$48)*(MONTH($E15)-1)/12*$H15</f>
        <v>0</v>
      </c>
      <c r="M15" s="169">
        <f>SUM('1.  LRAMVA Summary'!H$47:H$48)*(MONTH($E15)-1)/12*$H15</f>
        <v>0</v>
      </c>
      <c r="N15" s="169">
        <f>SUM('1.  LRAMVA Summary'!I$47:I$48)*(MONTH($E15)-1)/12*$H15</f>
        <v>0</v>
      </c>
      <c r="O15" s="169">
        <f>SUM('1.  LRAMVA Summary'!J$47:J$48)*(MONTH($E15)-1)/12*$H15</f>
        <v>0</v>
      </c>
      <c r="P15" s="169">
        <f>SUM('1.  LRAMVA Summary'!K$47:K$48)*(MONTH($E15)-1)/12*$H15</f>
        <v>0</v>
      </c>
      <c r="Q15" s="169">
        <f>SUM('1.  LRAMVA Summary'!L$47:L$48)*(MONTH($E15)-1)/12*$H15</f>
        <v>0</v>
      </c>
      <c r="R15" s="169">
        <f>SUM('1.  LRAMVA Summary'!M$47:M$48)*(MONTH($E15)-1)/12*$H15</f>
        <v>0</v>
      </c>
      <c r="S15" s="169">
        <f>SUM('1.  LRAMVA Summary'!N$47:N$48)*(MONTH($E15)-1)/12*$H15</f>
        <v>0</v>
      </c>
      <c r="T15" s="169">
        <f>SUM('1.  LRAMVA Summary'!O$47:O$48)*(MONTH($E15)-1)/12*$H15</f>
        <v>0</v>
      </c>
      <c r="U15" s="169">
        <f>SUM('1.  LRAMVA Summary'!P$47:P$48)*(MONTH($E15)-1)/12*$H15</f>
        <v>0</v>
      </c>
      <c r="V15" s="169">
        <f>SUM('1.  LRAMVA Summary'!Q$47:Q$48)*(MONTH($E15)-1)/12*$H15</f>
        <v>0</v>
      </c>
      <c r="W15" s="170">
        <f>SUM(I15:V15)</f>
        <v>0</v>
      </c>
    </row>
    <row r="16" spans="1:28">
      <c r="B16" s="171" t="s">
        <v>42</v>
      </c>
      <c r="C16" s="171">
        <v>1.47E-2</v>
      </c>
      <c r="D16" s="164"/>
      <c r="E16" s="165">
        <v>40575</v>
      </c>
      <c r="F16" s="166">
        <v>2011</v>
      </c>
      <c r="G16" s="167" t="s">
        <v>62</v>
      </c>
      <c r="H16" s="168">
        <f>C$15/12</f>
        <v>1.225E-3</v>
      </c>
      <c r="I16" s="169">
        <f>SUM('1.  LRAMVA Summary'!D$47:D$48)*(MONTH($E16)-1)/12*$H16</f>
        <v>0</v>
      </c>
      <c r="J16" s="169">
        <f>SUM('1.  LRAMVA Summary'!E$47:E$48)*(MONTH($E16)-1)/12*$H16</f>
        <v>0</v>
      </c>
      <c r="K16" s="169">
        <f>SUM('1.  LRAMVA Summary'!F$47:F$48)*(MONTH($E16)-1)/12*$H16</f>
        <v>0</v>
      </c>
      <c r="L16" s="169">
        <f>SUM('1.  LRAMVA Summary'!G$47:G$48)*(MONTH($E16)-1)/12*$H16</f>
        <v>0</v>
      </c>
      <c r="M16" s="169">
        <f>SUM('1.  LRAMVA Summary'!H$47:H$48)*(MONTH($E16)-1)/12*$H16</f>
        <v>0</v>
      </c>
      <c r="N16" s="169">
        <f>SUM('1.  LRAMVA Summary'!I$47:I$48)*(MONTH($E16)-1)/12*$H16</f>
        <v>0</v>
      </c>
      <c r="O16" s="169">
        <f>SUM('1.  LRAMVA Summary'!J$47:J$48)*(MONTH($E16)-1)/12*$H16</f>
        <v>0</v>
      </c>
      <c r="P16" s="169">
        <f>SUM('1.  LRAMVA Summary'!K$47:K$48)*(MONTH($E16)-1)/12*$H16</f>
        <v>0</v>
      </c>
      <c r="Q16" s="169">
        <f>SUM('1.  LRAMVA Summary'!L$47:L$48)*(MONTH($E16)-1)/12*$H16</f>
        <v>0</v>
      </c>
      <c r="R16" s="169">
        <f>SUM('1.  LRAMVA Summary'!M$47:M$48)*(MONTH($E16)-1)/12*$H16</f>
        <v>0</v>
      </c>
      <c r="S16" s="169">
        <f>SUM('1.  LRAMVA Summary'!N$47:N$48)*(MONTH($E16)-1)/12*$H16</f>
        <v>0</v>
      </c>
      <c r="T16" s="169">
        <f>SUM('1.  LRAMVA Summary'!O$47:O$48)*(MONTH($E16)-1)/12*$H16</f>
        <v>0</v>
      </c>
      <c r="U16" s="169">
        <f>SUM('1.  LRAMVA Summary'!P$47:P$48)*(MONTH($E16)-1)/12*$H16</f>
        <v>0</v>
      </c>
      <c r="V16" s="169">
        <f>SUM('1.  LRAMVA Summary'!Q$47:Q$48)*(MONTH($E16)-1)/12*$H16</f>
        <v>0</v>
      </c>
      <c r="W16" s="170">
        <f t="shared" ref="W16:W25" si="0">SUM(I16:V16)</f>
        <v>0</v>
      </c>
    </row>
    <row r="17" spans="2:23">
      <c r="B17" s="171" t="s">
        <v>43</v>
      </c>
      <c r="C17" s="171">
        <v>1.47E-2</v>
      </c>
      <c r="D17" s="164"/>
      <c r="E17" s="165">
        <v>40603</v>
      </c>
      <c r="F17" s="166">
        <v>2011</v>
      </c>
      <c r="G17" s="167" t="s">
        <v>62</v>
      </c>
      <c r="H17" s="168">
        <f>C$15/12</f>
        <v>1.225E-3</v>
      </c>
      <c r="I17" s="169">
        <f>SUM('1.  LRAMVA Summary'!D$47:D$48)*(MONTH($E17)-1)/12*$H17</f>
        <v>0</v>
      </c>
      <c r="J17" s="169">
        <f>SUM('1.  LRAMVA Summary'!E$47:E$48)*(MONTH($E17)-1)/12*$H17</f>
        <v>0</v>
      </c>
      <c r="K17" s="169">
        <f>SUM('1.  LRAMVA Summary'!F$47:F$48)*(MONTH($E17)-1)/12*$H17</f>
        <v>0</v>
      </c>
      <c r="L17" s="169">
        <f>SUM('1.  LRAMVA Summary'!G$47:G$48)*(MONTH($E17)-1)/12*$H17</f>
        <v>0</v>
      </c>
      <c r="M17" s="169">
        <f>SUM('1.  LRAMVA Summary'!H$47:H$48)*(MONTH($E17)-1)/12*$H17</f>
        <v>0</v>
      </c>
      <c r="N17" s="169">
        <f>SUM('1.  LRAMVA Summary'!I$47:I$48)*(MONTH($E17)-1)/12*$H17</f>
        <v>0</v>
      </c>
      <c r="O17" s="169">
        <f>SUM('1.  LRAMVA Summary'!J$47:J$48)*(MONTH($E17)-1)/12*$H17</f>
        <v>0</v>
      </c>
      <c r="P17" s="169">
        <f>SUM('1.  LRAMVA Summary'!K$47:K$48)*(MONTH($E17)-1)/12*$H17</f>
        <v>0</v>
      </c>
      <c r="Q17" s="169">
        <f>SUM('1.  LRAMVA Summary'!L$47:L$48)*(MONTH($E17)-1)/12*$H17</f>
        <v>0</v>
      </c>
      <c r="R17" s="169">
        <f>SUM('1.  LRAMVA Summary'!M$47:M$48)*(MONTH($E17)-1)/12*$H17</f>
        <v>0</v>
      </c>
      <c r="S17" s="169">
        <f>SUM('1.  LRAMVA Summary'!N$47:N$48)*(MONTH($E17)-1)/12*$H17</f>
        <v>0</v>
      </c>
      <c r="T17" s="169">
        <f>SUM('1.  LRAMVA Summary'!O$47:O$48)*(MONTH($E17)-1)/12*$H17</f>
        <v>0</v>
      </c>
      <c r="U17" s="169">
        <f>SUM('1.  LRAMVA Summary'!P$47:P$48)*(MONTH($E17)-1)/12*$H17</f>
        <v>0</v>
      </c>
      <c r="V17" s="169">
        <f>SUM('1.  LRAMVA Summary'!Q$47:Q$48)*(MONTH($E17)-1)/12*$H17</f>
        <v>0</v>
      </c>
      <c r="W17" s="170">
        <f>SUM(I17:V17)</f>
        <v>0</v>
      </c>
    </row>
    <row r="18" spans="2:23">
      <c r="B18" s="171" t="s">
        <v>44</v>
      </c>
      <c r="C18" s="171">
        <v>1.47E-2</v>
      </c>
      <c r="D18" s="164"/>
      <c r="E18" s="172">
        <v>40634</v>
      </c>
      <c r="F18" s="166">
        <v>2011</v>
      </c>
      <c r="G18" s="173" t="s">
        <v>63</v>
      </c>
      <c r="H18" s="168">
        <f>C$16/12</f>
        <v>1.225E-3</v>
      </c>
      <c r="I18" s="169">
        <f>SUM('1.  LRAMVA Summary'!D$47:D$48)*(MONTH($E18)-1)/12*$H18</f>
        <v>0</v>
      </c>
      <c r="J18" s="169">
        <f>SUM('1.  LRAMVA Summary'!E$47:E$48)*(MONTH($E18)-1)/12*$H18</f>
        <v>0</v>
      </c>
      <c r="K18" s="169">
        <f>SUM('1.  LRAMVA Summary'!F$47:F$48)*(MONTH($E18)-1)/12*$H18</f>
        <v>0</v>
      </c>
      <c r="L18" s="169">
        <f>SUM('1.  LRAMVA Summary'!G$47:G$48)*(MONTH($E18)-1)/12*$H18</f>
        <v>0</v>
      </c>
      <c r="M18" s="169">
        <f>SUM('1.  LRAMVA Summary'!H$47:H$48)*(MONTH($E18)-1)/12*$H18</f>
        <v>0</v>
      </c>
      <c r="N18" s="169">
        <f>SUM('1.  LRAMVA Summary'!I$47:I$48)*(MONTH($E18)-1)/12*$H18</f>
        <v>0</v>
      </c>
      <c r="O18" s="169">
        <f>SUM('1.  LRAMVA Summary'!J$47:J$48)*(MONTH($E18)-1)/12*$H18</f>
        <v>0</v>
      </c>
      <c r="P18" s="169">
        <f>SUM('1.  LRAMVA Summary'!K$47:K$48)*(MONTH($E18)-1)/12*$H18</f>
        <v>0</v>
      </c>
      <c r="Q18" s="169">
        <f>SUM('1.  LRAMVA Summary'!L$47:L$48)*(MONTH($E18)-1)/12*$H18</f>
        <v>0</v>
      </c>
      <c r="R18" s="169">
        <f>SUM('1.  LRAMVA Summary'!M$47:M$48)*(MONTH($E18)-1)/12*$H18</f>
        <v>0</v>
      </c>
      <c r="S18" s="169">
        <f>SUM('1.  LRAMVA Summary'!N$47:N$48)*(MONTH($E18)-1)/12*$H18</f>
        <v>0</v>
      </c>
      <c r="T18" s="169">
        <f>SUM('1.  LRAMVA Summary'!O$47:O$48)*(MONTH($E18)-1)/12*$H18</f>
        <v>0</v>
      </c>
      <c r="U18" s="169">
        <f>SUM('1.  LRAMVA Summary'!P$47:P$48)*(MONTH($E18)-1)/12*$H18</f>
        <v>0</v>
      </c>
      <c r="V18" s="169">
        <f>SUM('1.  LRAMVA Summary'!Q$47:Q$48)*(MONTH($E18)-1)/12*$H18</f>
        <v>0</v>
      </c>
      <c r="W18" s="170">
        <f>SUM(I18:V18)</f>
        <v>0</v>
      </c>
    </row>
    <row r="19" spans="2:23">
      <c r="B19" s="171" t="s">
        <v>45</v>
      </c>
      <c r="C19" s="171">
        <v>1.47E-2</v>
      </c>
      <c r="D19" s="164"/>
      <c r="E19" s="172">
        <v>40664</v>
      </c>
      <c r="F19" s="166">
        <v>2011</v>
      </c>
      <c r="G19" s="173" t="s">
        <v>63</v>
      </c>
      <c r="H19" s="168">
        <f>C$16/12</f>
        <v>1.225E-3</v>
      </c>
      <c r="I19" s="169">
        <f>SUM('1.  LRAMVA Summary'!D$47:D$48)*(MONTH($E19)-1)/12*$H19</f>
        <v>0</v>
      </c>
      <c r="J19" s="169">
        <f>SUM('1.  LRAMVA Summary'!E$47:E$48)*(MONTH($E19)-1)/12*$H19</f>
        <v>0</v>
      </c>
      <c r="K19" s="169">
        <f>SUM('1.  LRAMVA Summary'!F$47:F$48)*(MONTH($E19)-1)/12*$H19</f>
        <v>0</v>
      </c>
      <c r="L19" s="169">
        <f>SUM('1.  LRAMVA Summary'!G$47:G$48)*(MONTH($E19)-1)/12*$H19</f>
        <v>0</v>
      </c>
      <c r="M19" s="169">
        <f>SUM('1.  LRAMVA Summary'!H$47:H$48)*(MONTH($E19)-1)/12*$H19</f>
        <v>0</v>
      </c>
      <c r="N19" s="169">
        <f>SUM('1.  LRAMVA Summary'!I$47:I$48)*(MONTH($E19)-1)/12*$H19</f>
        <v>0</v>
      </c>
      <c r="O19" s="169">
        <f>SUM('1.  LRAMVA Summary'!J$47:J$48)*(MONTH($E19)-1)/12*$H19</f>
        <v>0</v>
      </c>
      <c r="P19" s="169">
        <f>SUM('1.  LRAMVA Summary'!K$47:K$48)*(MONTH($E19)-1)/12*$H19</f>
        <v>0</v>
      </c>
      <c r="Q19" s="169">
        <f>SUM('1.  LRAMVA Summary'!L$47:L$48)*(MONTH($E19)-1)/12*$H19</f>
        <v>0</v>
      </c>
      <c r="R19" s="169">
        <f>SUM('1.  LRAMVA Summary'!M$47:M$48)*(MONTH($E19)-1)/12*$H19</f>
        <v>0</v>
      </c>
      <c r="S19" s="169">
        <f>SUM('1.  LRAMVA Summary'!N$47:N$48)*(MONTH($E19)-1)/12*$H19</f>
        <v>0</v>
      </c>
      <c r="T19" s="169">
        <f>SUM('1.  LRAMVA Summary'!O$47:O$48)*(MONTH($E19)-1)/12*$H19</f>
        <v>0</v>
      </c>
      <c r="U19" s="169">
        <f>SUM('1.  LRAMVA Summary'!P$47:P$48)*(MONTH($E19)-1)/12*$H19</f>
        <v>0</v>
      </c>
      <c r="V19" s="169">
        <f>SUM('1.  LRAMVA Summary'!Q$47:Q$48)*(MONTH($E19)-1)/12*$H19</f>
        <v>0</v>
      </c>
      <c r="W19" s="170">
        <f t="shared" si="0"/>
        <v>0</v>
      </c>
    </row>
    <row r="20" spans="2:23">
      <c r="B20" s="171" t="s">
        <v>46</v>
      </c>
      <c r="C20" s="171">
        <v>1.47E-2</v>
      </c>
      <c r="D20" s="164"/>
      <c r="E20" s="172">
        <v>40695</v>
      </c>
      <c r="F20" s="166">
        <v>2011</v>
      </c>
      <c r="G20" s="173" t="s">
        <v>63</v>
      </c>
      <c r="H20" s="168">
        <f>C$16/12</f>
        <v>1.225E-3</v>
      </c>
      <c r="I20" s="169">
        <f>SUM('1.  LRAMVA Summary'!D$47:D$48)*(MONTH($E20)-1)/12*$H20</f>
        <v>0</v>
      </c>
      <c r="J20" s="169">
        <f>SUM('1.  LRAMVA Summary'!E$47:E$48)*(MONTH($E20)-1)/12*$H20</f>
        <v>0</v>
      </c>
      <c r="K20" s="169">
        <f>SUM('1.  LRAMVA Summary'!F$47:F$48)*(MONTH($E20)-1)/12*$H20</f>
        <v>0</v>
      </c>
      <c r="L20" s="169">
        <f>SUM('1.  LRAMVA Summary'!G$47:G$48)*(MONTH($E20)-1)/12*$H20</f>
        <v>0</v>
      </c>
      <c r="M20" s="169">
        <f>SUM('1.  LRAMVA Summary'!H$47:H$48)*(MONTH($E20)-1)/12*$H20</f>
        <v>0</v>
      </c>
      <c r="N20" s="169">
        <f>SUM('1.  LRAMVA Summary'!I$47:I$48)*(MONTH($E20)-1)/12*$H20</f>
        <v>0</v>
      </c>
      <c r="O20" s="169">
        <f>SUM('1.  LRAMVA Summary'!J$47:J$48)*(MONTH($E20)-1)/12*$H20</f>
        <v>0</v>
      </c>
      <c r="P20" s="169">
        <f>SUM('1.  LRAMVA Summary'!K$47:K$48)*(MONTH($E20)-1)/12*$H20</f>
        <v>0</v>
      </c>
      <c r="Q20" s="169">
        <f>SUM('1.  LRAMVA Summary'!L$47:L$48)*(MONTH($E20)-1)/12*$H20</f>
        <v>0</v>
      </c>
      <c r="R20" s="169">
        <f>SUM('1.  LRAMVA Summary'!M$47:M$48)*(MONTH($E20)-1)/12*$H20</f>
        <v>0</v>
      </c>
      <c r="S20" s="169">
        <f>SUM('1.  LRAMVA Summary'!N$47:N$48)*(MONTH($E20)-1)/12*$H20</f>
        <v>0</v>
      </c>
      <c r="T20" s="169">
        <f>SUM('1.  LRAMVA Summary'!O$47:O$48)*(MONTH($E20)-1)/12*$H20</f>
        <v>0</v>
      </c>
      <c r="U20" s="169">
        <f>SUM('1.  LRAMVA Summary'!P$47:P$48)*(MONTH($E20)-1)/12*$H20</f>
        <v>0</v>
      </c>
      <c r="V20" s="169">
        <f>SUM('1.  LRAMVA Summary'!Q$47:Q$48)*(MONTH($E20)-1)/12*$H20</f>
        <v>0</v>
      </c>
      <c r="W20" s="170">
        <f t="shared" si="0"/>
        <v>0</v>
      </c>
    </row>
    <row r="21" spans="2:23">
      <c r="B21" s="171" t="s">
        <v>47</v>
      </c>
      <c r="C21" s="171">
        <v>1.47E-2</v>
      </c>
      <c r="D21" s="164"/>
      <c r="E21" s="172">
        <v>40725</v>
      </c>
      <c r="F21" s="166">
        <v>2011</v>
      </c>
      <c r="G21" s="173" t="s">
        <v>65</v>
      </c>
      <c r="H21" s="168">
        <f>C$17/12</f>
        <v>1.225E-3</v>
      </c>
      <c r="I21" s="169">
        <f>SUM('1.  LRAMVA Summary'!D$47:D$48)*(MONTH($E21)-1)/12*$H21</f>
        <v>0</v>
      </c>
      <c r="J21" s="169">
        <f>SUM('1.  LRAMVA Summary'!E$47:E$48)*(MONTH($E21)-1)/12*$H21</f>
        <v>0</v>
      </c>
      <c r="K21" s="169">
        <f>SUM('1.  LRAMVA Summary'!F$47:F$48)*(MONTH($E21)-1)/12*$H21</f>
        <v>0</v>
      </c>
      <c r="L21" s="169">
        <f>SUM('1.  LRAMVA Summary'!G$47:G$48)*(MONTH($E21)-1)/12*$H21</f>
        <v>0</v>
      </c>
      <c r="M21" s="169">
        <f>SUM('1.  LRAMVA Summary'!H$47:H$48)*(MONTH($E21)-1)/12*$H21</f>
        <v>0</v>
      </c>
      <c r="N21" s="169">
        <f>SUM('1.  LRAMVA Summary'!I$47:I$48)*(MONTH($E21)-1)/12*$H21</f>
        <v>0</v>
      </c>
      <c r="O21" s="169">
        <f>SUM('1.  LRAMVA Summary'!J$47:J$48)*(MONTH($E21)-1)/12*$H21</f>
        <v>0</v>
      </c>
      <c r="P21" s="169">
        <f>SUM('1.  LRAMVA Summary'!K$47:K$48)*(MONTH($E21)-1)/12*$H21</f>
        <v>0</v>
      </c>
      <c r="Q21" s="169">
        <f>SUM('1.  LRAMVA Summary'!L$47:L$48)*(MONTH($E21)-1)/12*$H21</f>
        <v>0</v>
      </c>
      <c r="R21" s="169">
        <f>SUM('1.  LRAMVA Summary'!M$47:M$48)*(MONTH($E21)-1)/12*$H21</f>
        <v>0</v>
      </c>
      <c r="S21" s="169">
        <f>SUM('1.  LRAMVA Summary'!N$47:N$48)*(MONTH($E21)-1)/12*$H21</f>
        <v>0</v>
      </c>
      <c r="T21" s="169">
        <f>SUM('1.  LRAMVA Summary'!O$47:O$48)*(MONTH($E21)-1)/12*$H21</f>
        <v>0</v>
      </c>
      <c r="U21" s="169">
        <f>SUM('1.  LRAMVA Summary'!P$47:P$48)*(MONTH($E21)-1)/12*$H21</f>
        <v>0</v>
      </c>
      <c r="V21" s="169">
        <f>SUM('1.  LRAMVA Summary'!Q$47:Q$48)*(MONTH($E21)-1)/12*$H21</f>
        <v>0</v>
      </c>
      <c r="W21" s="170">
        <f t="shared" si="0"/>
        <v>0</v>
      </c>
    </row>
    <row r="22" spans="2:23">
      <c r="B22" s="171" t="s">
        <v>48</v>
      </c>
      <c r="C22" s="171">
        <v>1.47E-2</v>
      </c>
      <c r="D22" s="164"/>
      <c r="E22" s="172">
        <v>40756</v>
      </c>
      <c r="F22" s="166">
        <v>2011</v>
      </c>
      <c r="G22" s="173" t="s">
        <v>65</v>
      </c>
      <c r="H22" s="168">
        <f>C$17/12</f>
        <v>1.225E-3</v>
      </c>
      <c r="I22" s="169">
        <f>SUM('1.  LRAMVA Summary'!D$47:D$48)*(MONTH($E22)-1)/12*$H22</f>
        <v>0</v>
      </c>
      <c r="J22" s="169">
        <f>SUM('1.  LRAMVA Summary'!E$47:E$48)*(MONTH($E22)-1)/12*$H22</f>
        <v>0</v>
      </c>
      <c r="K22" s="169">
        <f>SUM('1.  LRAMVA Summary'!F$47:F$48)*(MONTH($E22)-1)/12*$H22</f>
        <v>0</v>
      </c>
      <c r="L22" s="169">
        <f>SUM('1.  LRAMVA Summary'!G$47:G$48)*(MONTH($E22)-1)/12*$H22</f>
        <v>0</v>
      </c>
      <c r="M22" s="169">
        <f>SUM('1.  LRAMVA Summary'!H$47:H$48)*(MONTH($E22)-1)/12*$H22</f>
        <v>0</v>
      </c>
      <c r="N22" s="169">
        <f>SUM('1.  LRAMVA Summary'!I$47:I$48)*(MONTH($E22)-1)/12*$H22</f>
        <v>0</v>
      </c>
      <c r="O22" s="169">
        <f>SUM('1.  LRAMVA Summary'!J$47:J$48)*(MONTH($E22)-1)/12*$H22</f>
        <v>0</v>
      </c>
      <c r="P22" s="169">
        <f>SUM('1.  LRAMVA Summary'!K$47:K$48)*(MONTH($E22)-1)/12*$H22</f>
        <v>0</v>
      </c>
      <c r="Q22" s="169">
        <f>SUM('1.  LRAMVA Summary'!L$47:L$48)*(MONTH($E22)-1)/12*$H22</f>
        <v>0</v>
      </c>
      <c r="R22" s="169">
        <f>SUM('1.  LRAMVA Summary'!M$47:M$48)*(MONTH($E22)-1)/12*$H22</f>
        <v>0</v>
      </c>
      <c r="S22" s="169">
        <f>SUM('1.  LRAMVA Summary'!N$47:N$48)*(MONTH($E22)-1)/12*$H22</f>
        <v>0</v>
      </c>
      <c r="T22" s="169">
        <f>SUM('1.  LRAMVA Summary'!O$47:O$48)*(MONTH($E22)-1)/12*$H22</f>
        <v>0</v>
      </c>
      <c r="U22" s="169">
        <f>SUM('1.  LRAMVA Summary'!P$47:P$48)*(MONTH($E22)-1)/12*$H22</f>
        <v>0</v>
      </c>
      <c r="V22" s="169">
        <f>SUM('1.  LRAMVA Summary'!Q$47:Q$48)*(MONTH($E22)-1)/12*$H22</f>
        <v>0</v>
      </c>
      <c r="W22" s="170">
        <f t="shared" si="0"/>
        <v>0</v>
      </c>
    </row>
    <row r="23" spans="2:23">
      <c r="B23" s="171" t="s">
        <v>49</v>
      </c>
      <c r="C23" s="171">
        <v>1.47E-2</v>
      </c>
      <c r="D23" s="164"/>
      <c r="E23" s="172">
        <v>40787</v>
      </c>
      <c r="F23" s="166">
        <v>2011</v>
      </c>
      <c r="G23" s="173" t="s">
        <v>65</v>
      </c>
      <c r="H23" s="168">
        <f>C$17/12</f>
        <v>1.225E-3</v>
      </c>
      <c r="I23" s="169">
        <f>SUM('1.  LRAMVA Summary'!D$47:D$48)*(MONTH($E23)-1)/12*$H23</f>
        <v>0</v>
      </c>
      <c r="J23" s="169">
        <f>SUM('1.  LRAMVA Summary'!E$47:E$48)*(MONTH($E23)-1)/12*$H23</f>
        <v>0</v>
      </c>
      <c r="K23" s="169">
        <f>SUM('1.  LRAMVA Summary'!F$47:F$48)*(MONTH($E23)-1)/12*$H23</f>
        <v>0</v>
      </c>
      <c r="L23" s="169">
        <f>SUM('1.  LRAMVA Summary'!G$47:G$48)*(MONTH($E23)-1)/12*$H23</f>
        <v>0</v>
      </c>
      <c r="M23" s="169">
        <f>SUM('1.  LRAMVA Summary'!H$47:H$48)*(MONTH($E23)-1)/12*$H23</f>
        <v>0</v>
      </c>
      <c r="N23" s="169">
        <f>SUM('1.  LRAMVA Summary'!I$47:I$48)*(MONTH($E23)-1)/12*$H23</f>
        <v>0</v>
      </c>
      <c r="O23" s="169">
        <f>SUM('1.  LRAMVA Summary'!J$47:J$48)*(MONTH($E23)-1)/12*$H23</f>
        <v>0</v>
      </c>
      <c r="P23" s="169">
        <f>SUM('1.  LRAMVA Summary'!K$47:K$48)*(MONTH($E23)-1)/12*$H23</f>
        <v>0</v>
      </c>
      <c r="Q23" s="169">
        <f>SUM('1.  LRAMVA Summary'!L$47:L$48)*(MONTH($E23)-1)/12*$H23</f>
        <v>0</v>
      </c>
      <c r="R23" s="169">
        <f>SUM('1.  LRAMVA Summary'!M$47:M$48)*(MONTH($E23)-1)/12*$H23</f>
        <v>0</v>
      </c>
      <c r="S23" s="169">
        <f>SUM('1.  LRAMVA Summary'!N$47:N$48)*(MONTH($E23)-1)/12*$H23</f>
        <v>0</v>
      </c>
      <c r="T23" s="169">
        <f>SUM('1.  LRAMVA Summary'!O$47:O$48)*(MONTH($E23)-1)/12*$H23</f>
        <v>0</v>
      </c>
      <c r="U23" s="169">
        <f>SUM('1.  LRAMVA Summary'!P$47:P$48)*(MONTH($E23)-1)/12*$H23</f>
        <v>0</v>
      </c>
      <c r="V23" s="169">
        <f>SUM('1.  LRAMVA Summary'!Q$47:Q$48)*(MONTH($E23)-1)/12*$H23</f>
        <v>0</v>
      </c>
      <c r="W23" s="170">
        <f t="shared" si="0"/>
        <v>0</v>
      </c>
    </row>
    <row r="24" spans="2:23">
      <c r="B24" s="171" t="s">
        <v>50</v>
      </c>
      <c r="C24" s="171">
        <v>1.47E-2</v>
      </c>
      <c r="D24" s="164"/>
      <c r="E24" s="172">
        <v>40817</v>
      </c>
      <c r="F24" s="166">
        <v>2011</v>
      </c>
      <c r="G24" s="173" t="s">
        <v>66</v>
      </c>
      <c r="H24" s="168">
        <f>C$18/12</f>
        <v>1.225E-3</v>
      </c>
      <c r="I24" s="169">
        <f>SUM('1.  LRAMVA Summary'!D$47:D$48)*(MONTH($E24)-1)/12*$H24</f>
        <v>0</v>
      </c>
      <c r="J24" s="169">
        <f>SUM('1.  LRAMVA Summary'!E$47:E$48)*(MONTH($E24)-1)/12*$H24</f>
        <v>0</v>
      </c>
      <c r="K24" s="169">
        <f>SUM('1.  LRAMVA Summary'!F$47:F$48)*(MONTH($E24)-1)/12*$H24</f>
        <v>0</v>
      </c>
      <c r="L24" s="169">
        <f>SUM('1.  LRAMVA Summary'!G$47:G$48)*(MONTH($E24)-1)/12*$H24</f>
        <v>0</v>
      </c>
      <c r="M24" s="169">
        <f>SUM('1.  LRAMVA Summary'!H$47:H$48)*(MONTH($E24)-1)/12*$H24</f>
        <v>0</v>
      </c>
      <c r="N24" s="169">
        <f>SUM('1.  LRAMVA Summary'!I$47:I$48)*(MONTH($E24)-1)/12*$H24</f>
        <v>0</v>
      </c>
      <c r="O24" s="169">
        <f>SUM('1.  LRAMVA Summary'!J$47:J$48)*(MONTH($E24)-1)/12*$H24</f>
        <v>0</v>
      </c>
      <c r="P24" s="169">
        <f>SUM('1.  LRAMVA Summary'!K$47:K$48)*(MONTH($E24)-1)/12*$H24</f>
        <v>0</v>
      </c>
      <c r="Q24" s="169">
        <f>SUM('1.  LRAMVA Summary'!L$47:L$48)*(MONTH($E24)-1)/12*$H24</f>
        <v>0</v>
      </c>
      <c r="R24" s="169">
        <f>SUM('1.  LRAMVA Summary'!M$47:M$48)*(MONTH($E24)-1)/12*$H24</f>
        <v>0</v>
      </c>
      <c r="S24" s="169">
        <f>SUM('1.  LRAMVA Summary'!N$47:N$48)*(MONTH($E24)-1)/12*$H24</f>
        <v>0</v>
      </c>
      <c r="T24" s="169">
        <f>SUM('1.  LRAMVA Summary'!O$47:O$48)*(MONTH($E24)-1)/12*$H24</f>
        <v>0</v>
      </c>
      <c r="U24" s="169">
        <f>SUM('1.  LRAMVA Summary'!P$47:P$48)*(MONTH($E24)-1)/12*$H24</f>
        <v>0</v>
      </c>
      <c r="V24" s="169">
        <f>SUM('1.  LRAMVA Summary'!Q$47:Q$48)*(MONTH($E24)-1)/12*$H24</f>
        <v>0</v>
      </c>
      <c r="W24" s="170">
        <f t="shared" si="0"/>
        <v>0</v>
      </c>
    </row>
    <row r="25" spans="2:23">
      <c r="B25" s="171" t="s">
        <v>51</v>
      </c>
      <c r="C25" s="171">
        <v>1.47E-2</v>
      </c>
      <c r="D25" s="164"/>
      <c r="E25" s="172">
        <v>40848</v>
      </c>
      <c r="F25" s="166">
        <v>2011</v>
      </c>
      <c r="G25" s="173" t="s">
        <v>66</v>
      </c>
      <c r="H25" s="168">
        <f>C$18/12</f>
        <v>1.225E-3</v>
      </c>
      <c r="I25" s="169">
        <f>SUM('1.  LRAMVA Summary'!D$47:D$48)*(MONTH($E25)-1)/12*$H25</f>
        <v>0</v>
      </c>
      <c r="J25" s="169">
        <f>SUM('1.  LRAMVA Summary'!E$47:E$48)*(MONTH($E25)-1)/12*$H25</f>
        <v>0</v>
      </c>
      <c r="K25" s="169">
        <f>SUM('1.  LRAMVA Summary'!F$47:F$48)*(MONTH($E25)-1)/12*$H25</f>
        <v>0</v>
      </c>
      <c r="L25" s="169">
        <f>SUM('1.  LRAMVA Summary'!G$47:G$48)*(MONTH($E25)-1)/12*$H25</f>
        <v>0</v>
      </c>
      <c r="M25" s="169">
        <f>SUM('1.  LRAMVA Summary'!H$47:H$48)*(MONTH($E25)-1)/12*$H25</f>
        <v>0</v>
      </c>
      <c r="N25" s="169">
        <f>SUM('1.  LRAMVA Summary'!I$47:I$48)*(MONTH($E25)-1)/12*$H25</f>
        <v>0</v>
      </c>
      <c r="O25" s="169">
        <f>SUM('1.  LRAMVA Summary'!J$47:J$48)*(MONTH($E25)-1)/12*$H25</f>
        <v>0</v>
      </c>
      <c r="P25" s="169">
        <f>SUM('1.  LRAMVA Summary'!K$47:K$48)*(MONTH($E25)-1)/12*$H25</f>
        <v>0</v>
      </c>
      <c r="Q25" s="169">
        <f>SUM('1.  LRAMVA Summary'!L$47:L$48)*(MONTH($E25)-1)/12*$H25</f>
        <v>0</v>
      </c>
      <c r="R25" s="169">
        <f>SUM('1.  LRAMVA Summary'!M$47:M$48)*(MONTH($E25)-1)/12*$H25</f>
        <v>0</v>
      </c>
      <c r="S25" s="169">
        <f>SUM('1.  LRAMVA Summary'!N$47:N$48)*(MONTH($E25)-1)/12*$H25</f>
        <v>0</v>
      </c>
      <c r="T25" s="169">
        <f>SUM('1.  LRAMVA Summary'!O$47:O$48)*(MONTH($E25)-1)/12*$H25</f>
        <v>0</v>
      </c>
      <c r="U25" s="169">
        <f>SUM('1.  LRAMVA Summary'!P$47:P$48)*(MONTH($E25)-1)/12*$H25</f>
        <v>0</v>
      </c>
      <c r="V25" s="169">
        <f>SUM('1.  LRAMVA Summary'!Q$47:Q$48)*(MONTH($E25)-1)/12*$H25</f>
        <v>0</v>
      </c>
      <c r="W25" s="170">
        <f t="shared" si="0"/>
        <v>0</v>
      </c>
    </row>
    <row r="26" spans="2:23">
      <c r="B26" s="171" t="s">
        <v>52</v>
      </c>
      <c r="C26" s="171">
        <v>1.47E-2</v>
      </c>
      <c r="D26" s="164"/>
      <c r="E26" s="172">
        <v>40878</v>
      </c>
      <c r="F26" s="166">
        <v>2011</v>
      </c>
      <c r="G26" s="173" t="s">
        <v>66</v>
      </c>
      <c r="H26" s="168">
        <f>C$18/12</f>
        <v>1.225E-3</v>
      </c>
      <c r="I26" s="169">
        <f>SUM('1.  LRAMVA Summary'!D$47:D$48)*(MONTH($E26)-1)/12*$H26</f>
        <v>0</v>
      </c>
      <c r="J26" s="169">
        <f>SUM('1.  LRAMVA Summary'!E$47:E$48)*(MONTH($E26)-1)/12*$H26</f>
        <v>0</v>
      </c>
      <c r="K26" s="169">
        <f>SUM('1.  LRAMVA Summary'!F$47:F$48)*(MONTH($E26)-1)/12*$H26</f>
        <v>0</v>
      </c>
      <c r="L26" s="169">
        <f>SUM('1.  LRAMVA Summary'!G$47:G$48)*(MONTH($E26)-1)/12*$H26</f>
        <v>0</v>
      </c>
      <c r="M26" s="169">
        <f>SUM('1.  LRAMVA Summary'!H$47:H$48)*(MONTH($E26)-1)/12*$H26</f>
        <v>0</v>
      </c>
      <c r="N26" s="169">
        <f>SUM('1.  LRAMVA Summary'!I$47:I$48)*(MONTH($E26)-1)/12*$H26</f>
        <v>0</v>
      </c>
      <c r="O26" s="169">
        <f>SUM('1.  LRAMVA Summary'!J$47:J$48)*(MONTH($E26)-1)/12*$H26</f>
        <v>0</v>
      </c>
      <c r="P26" s="169">
        <f>SUM('1.  LRAMVA Summary'!K$47:K$48)*(MONTH($E26)-1)/12*$H26</f>
        <v>0</v>
      </c>
      <c r="Q26" s="169">
        <f>SUM('1.  LRAMVA Summary'!L$47:L$48)*(MONTH($E26)-1)/12*$H26</f>
        <v>0</v>
      </c>
      <c r="R26" s="169">
        <f>SUM('1.  LRAMVA Summary'!M$47:M$48)*(MONTH($E26)-1)/12*$H26</f>
        <v>0</v>
      </c>
      <c r="S26" s="169">
        <f>SUM('1.  LRAMVA Summary'!N$47:N$48)*(MONTH($E26)-1)/12*$H26</f>
        <v>0</v>
      </c>
      <c r="T26" s="169">
        <f>SUM('1.  LRAMVA Summary'!O$47:O$48)*(MONTH($E26)-1)/12*$H26</f>
        <v>0</v>
      </c>
      <c r="U26" s="169">
        <f>SUM('1.  LRAMVA Summary'!P$47:P$48)*(MONTH($E26)-1)/12*$H26</f>
        <v>0</v>
      </c>
      <c r="V26" s="169">
        <f>SUM('1.  LRAMVA Summary'!Q$47:Q$48)*(MONTH($E26)-1)/12*$H26</f>
        <v>0</v>
      </c>
      <c r="W26" s="170">
        <f>SUM(I26:V26)</f>
        <v>0</v>
      </c>
    </row>
    <row r="27" spans="2:23" ht="15.75" thickBot="1">
      <c r="B27" s="171" t="s">
        <v>53</v>
      </c>
      <c r="C27" s="171">
        <v>1.47E-2</v>
      </c>
      <c r="D27" s="164"/>
      <c r="E27" s="174" t="s">
        <v>426</v>
      </c>
      <c r="F27" s="174"/>
      <c r="G27" s="175"/>
      <c r="H27" s="176"/>
      <c r="I27" s="177">
        <f>SUM(I15:I26)</f>
        <v>0</v>
      </c>
      <c r="J27" s="177">
        <f t="shared" ref="J27:O27" si="1">SUM(J15:J26)</f>
        <v>0</v>
      </c>
      <c r="K27" s="177">
        <f t="shared" si="1"/>
        <v>0</v>
      </c>
      <c r="L27" s="177">
        <f t="shared" si="1"/>
        <v>0</v>
      </c>
      <c r="M27" s="177">
        <f t="shared" si="1"/>
        <v>0</v>
      </c>
      <c r="N27" s="177">
        <f t="shared" si="1"/>
        <v>0</v>
      </c>
      <c r="O27" s="177">
        <f t="shared" si="1"/>
        <v>0</v>
      </c>
      <c r="P27" s="177">
        <f t="shared" ref="P27:V27" si="2">SUM(P15:P26)</f>
        <v>0</v>
      </c>
      <c r="Q27" s="177">
        <f t="shared" si="2"/>
        <v>0</v>
      </c>
      <c r="R27" s="177">
        <f t="shared" si="2"/>
        <v>0</v>
      </c>
      <c r="S27" s="177">
        <f t="shared" si="2"/>
        <v>0</v>
      </c>
      <c r="T27" s="177">
        <f t="shared" si="2"/>
        <v>0</v>
      </c>
      <c r="U27" s="177">
        <f t="shared" si="2"/>
        <v>0</v>
      </c>
      <c r="V27" s="177">
        <f t="shared" si="2"/>
        <v>0</v>
      </c>
      <c r="W27" s="177">
        <f>SUM(W15:W26)</f>
        <v>0</v>
      </c>
    </row>
    <row r="28" spans="2:23" ht="15.75" thickTop="1">
      <c r="B28" s="171" t="s">
        <v>54</v>
      </c>
      <c r="C28" s="171">
        <v>1.47E-2</v>
      </c>
      <c r="D28" s="164"/>
      <c r="E28" s="178" t="s">
        <v>64</v>
      </c>
      <c r="F28" s="178"/>
      <c r="G28" s="179"/>
      <c r="H28" s="180"/>
      <c r="I28" s="181"/>
      <c r="J28" s="181"/>
      <c r="K28" s="181"/>
      <c r="L28" s="181"/>
      <c r="M28" s="181"/>
      <c r="N28" s="181"/>
      <c r="O28" s="181"/>
      <c r="P28" s="181"/>
      <c r="Q28" s="181"/>
      <c r="R28" s="181"/>
      <c r="S28" s="181"/>
      <c r="T28" s="181"/>
      <c r="U28" s="181"/>
      <c r="V28" s="181"/>
      <c r="W28" s="182"/>
    </row>
    <row r="29" spans="2:23">
      <c r="B29" s="171" t="s">
        <v>55</v>
      </c>
      <c r="C29" s="171">
        <v>1.47E-2</v>
      </c>
      <c r="D29" s="164"/>
      <c r="E29" s="183" t="s">
        <v>392</v>
      </c>
      <c r="F29" s="183"/>
      <c r="G29" s="184"/>
      <c r="H29" s="185"/>
      <c r="I29" s="186">
        <f>I27+I28</f>
        <v>0</v>
      </c>
      <c r="J29" s="186">
        <f t="shared" ref="J29:M29" si="3">J27+J28</f>
        <v>0</v>
      </c>
      <c r="K29" s="186">
        <f t="shared" si="3"/>
        <v>0</v>
      </c>
      <c r="L29" s="186">
        <f t="shared" si="3"/>
        <v>0</v>
      </c>
      <c r="M29" s="186">
        <f t="shared" si="3"/>
        <v>0</v>
      </c>
      <c r="N29" s="186">
        <f>N27+N28</f>
        <v>0</v>
      </c>
      <c r="O29" s="186">
        <f>O27+O28</f>
        <v>0</v>
      </c>
      <c r="P29" s="186">
        <f t="shared" ref="P29:V29" si="4">P27+P28</f>
        <v>0</v>
      </c>
      <c r="Q29" s="186">
        <f t="shared" si="4"/>
        <v>0</v>
      </c>
      <c r="R29" s="186">
        <f t="shared" si="4"/>
        <v>0</v>
      </c>
      <c r="S29" s="186">
        <f t="shared" si="4"/>
        <v>0</v>
      </c>
      <c r="T29" s="186">
        <f t="shared" si="4"/>
        <v>0</v>
      </c>
      <c r="U29" s="186">
        <f t="shared" si="4"/>
        <v>0</v>
      </c>
      <c r="V29" s="186">
        <f t="shared" si="4"/>
        <v>0</v>
      </c>
      <c r="W29" s="186">
        <f>W27+W28</f>
        <v>0</v>
      </c>
    </row>
    <row r="30" spans="2:23">
      <c r="B30" s="171" t="s">
        <v>56</v>
      </c>
      <c r="C30" s="171">
        <v>1.47E-2</v>
      </c>
      <c r="D30" s="164"/>
      <c r="E30" s="172">
        <v>40909</v>
      </c>
      <c r="F30" s="172" t="s">
        <v>160</v>
      </c>
      <c r="G30" s="173" t="s">
        <v>62</v>
      </c>
      <c r="H30" s="187">
        <f>C$19/12</f>
        <v>1.225E-3</v>
      </c>
      <c r="I30" s="188">
        <f>(SUM('1.  LRAMVA Summary'!D$47:D$49)+SUM('1.  LRAMVA Summary'!D$50:D$51)*(MONTH($E30)-1)/12)*$H30</f>
        <v>0</v>
      </c>
      <c r="J30" s="188">
        <f>(SUM('1.  LRAMVA Summary'!E$47:E$49)+SUM('1.  LRAMVA Summary'!E$50:E$51)*(MONTH($E30)-1)/12)*$H30</f>
        <v>0</v>
      </c>
      <c r="K30" s="188">
        <f>(SUM('1.  LRAMVA Summary'!F$47:F$49)+SUM('1.  LRAMVA Summary'!F$50:F$51)*(MONTH($E30)-1)/12)*$H30</f>
        <v>0</v>
      </c>
      <c r="L30" s="188">
        <f>(SUM('1.  LRAMVA Summary'!G$47:G$49)+SUM('1.  LRAMVA Summary'!G$50:G$51)*(MONTH($E30)-1)/12)*$H30</f>
        <v>0</v>
      </c>
      <c r="M30" s="188">
        <f>(SUM('1.  LRAMVA Summary'!H$47:H$49)+SUM('1.  LRAMVA Summary'!H$50:H$51)*(MONTH($E30)-1)/12)*$H30</f>
        <v>0</v>
      </c>
      <c r="N30" s="188">
        <f>(SUM('1.  LRAMVA Summary'!I$47:I$49)+SUM('1.  LRAMVA Summary'!I$50:I$51)*(MONTH($E30)-1)/12)*$H30</f>
        <v>0</v>
      </c>
      <c r="O30" s="188">
        <f>(SUM('1.  LRAMVA Summary'!J$47:J$49)+SUM('1.  LRAMVA Summary'!J$50:J$51)*(MONTH($E30)-1)/12)*$H30</f>
        <v>0</v>
      </c>
      <c r="P30" s="188">
        <f>(SUM('1.  LRAMVA Summary'!K$47:K$49)+SUM('1.  LRAMVA Summary'!K$50:K$51)*(MONTH($E30)-1)/12)*$H30</f>
        <v>0</v>
      </c>
      <c r="Q30" s="188">
        <f>(SUM('1.  LRAMVA Summary'!L$47:L$49)+SUM('1.  LRAMVA Summary'!L$50:L$51)*(MONTH($E30)-1)/12)*$H30</f>
        <v>0</v>
      </c>
      <c r="R30" s="188">
        <f>(SUM('1.  LRAMVA Summary'!M$47:M$49)+SUM('1.  LRAMVA Summary'!M$50:M$51)*(MONTH($E30)-1)/12)*$H30</f>
        <v>0</v>
      </c>
      <c r="S30" s="188">
        <f>(SUM('1.  LRAMVA Summary'!N$47:N$49)+SUM('1.  LRAMVA Summary'!N$50:N$51)*(MONTH($E30)-1)/12)*$H30</f>
        <v>0</v>
      </c>
      <c r="T30" s="188">
        <f>(SUM('1.  LRAMVA Summary'!O$47:O$49)+SUM('1.  LRAMVA Summary'!O$50:O$51)*(MONTH($E30)-1)/12)*$H30</f>
        <v>0</v>
      </c>
      <c r="U30" s="188">
        <f>(SUM('1.  LRAMVA Summary'!P$47:P$49)+SUM('1.  LRAMVA Summary'!P$50:P$51)*(MONTH($E30)-1)/12)*$H30</f>
        <v>0</v>
      </c>
      <c r="V30" s="188">
        <f>(SUM('1.  LRAMVA Summary'!Q$47:Q$49)+SUM('1.  LRAMVA Summary'!Q$50:Q$51)*(MONTH($E30)-1)/12)*$H30</f>
        <v>0</v>
      </c>
      <c r="W30" s="189">
        <f>SUM(I30:V30)</f>
        <v>0</v>
      </c>
    </row>
    <row r="31" spans="2:23">
      <c r="B31" s="171" t="s">
        <v>57</v>
      </c>
      <c r="C31" s="171">
        <v>1.47E-2</v>
      </c>
      <c r="D31" s="164"/>
      <c r="E31" s="172">
        <v>40940</v>
      </c>
      <c r="F31" s="172" t="s">
        <v>160</v>
      </c>
      <c r="G31" s="173" t="s">
        <v>62</v>
      </c>
      <c r="H31" s="187">
        <f>C$19/12</f>
        <v>1.225E-3</v>
      </c>
      <c r="I31" s="188">
        <f>(SUM('1.  LRAMVA Summary'!D$47:D$49)+SUM('1.  LRAMVA Summary'!D$50:D$51)*(MONTH($E31)-1)/12)*$H31</f>
        <v>0</v>
      </c>
      <c r="J31" s="188">
        <f>(SUM('1.  LRAMVA Summary'!E$47:E$49)+SUM('1.  LRAMVA Summary'!E$50:E$51)*(MONTH($E31)-1)/12)*$H31</f>
        <v>0</v>
      </c>
      <c r="K31" s="188">
        <f>(SUM('1.  LRAMVA Summary'!F$47:F$49)+SUM('1.  LRAMVA Summary'!F$50:F$51)*(MONTH($E31)-1)/12)*$H31</f>
        <v>0</v>
      </c>
      <c r="L31" s="188">
        <f>(SUM('1.  LRAMVA Summary'!G$47:G$49)+SUM('1.  LRAMVA Summary'!G$50:G$51)*(MONTH($E31)-1)/12)*$H31</f>
        <v>0</v>
      </c>
      <c r="M31" s="188">
        <f>(SUM('1.  LRAMVA Summary'!H$47:H$49)+SUM('1.  LRAMVA Summary'!H$50:H$51)*(MONTH($E31)-1)/12)*$H31</f>
        <v>0</v>
      </c>
      <c r="N31" s="188">
        <f>(SUM('1.  LRAMVA Summary'!I$47:I$49)+SUM('1.  LRAMVA Summary'!I$50:I$51)*(MONTH($E31)-1)/12)*$H31</f>
        <v>0</v>
      </c>
      <c r="O31" s="188">
        <f>(SUM('1.  LRAMVA Summary'!J$47:J$49)+SUM('1.  LRAMVA Summary'!J$50:J$51)*(MONTH($E31)-1)/12)*$H31</f>
        <v>0</v>
      </c>
      <c r="P31" s="188">
        <f>(SUM('1.  LRAMVA Summary'!K$47:K$49)+SUM('1.  LRAMVA Summary'!K$50:K$51)*(MONTH($E31)-1)/12)*$H31</f>
        <v>0</v>
      </c>
      <c r="Q31" s="188">
        <f>(SUM('1.  LRAMVA Summary'!L$47:L$49)+SUM('1.  LRAMVA Summary'!L$50:L$51)*(MONTH($E31)-1)/12)*$H31</f>
        <v>0</v>
      </c>
      <c r="R31" s="188">
        <f>(SUM('1.  LRAMVA Summary'!M$47:M$49)+SUM('1.  LRAMVA Summary'!M$50:M$51)*(MONTH($E31)-1)/12)*$H31</f>
        <v>0</v>
      </c>
      <c r="S31" s="188">
        <f>(SUM('1.  LRAMVA Summary'!N$47:N$49)+SUM('1.  LRAMVA Summary'!N$50:N$51)*(MONTH($E31)-1)/12)*$H31</f>
        <v>0</v>
      </c>
      <c r="T31" s="188">
        <f>(SUM('1.  LRAMVA Summary'!O$47:O$49)+SUM('1.  LRAMVA Summary'!O$50:O$51)*(MONTH($E31)-1)/12)*$H31</f>
        <v>0</v>
      </c>
      <c r="U31" s="188">
        <f>(SUM('1.  LRAMVA Summary'!P$47:P$49)+SUM('1.  LRAMVA Summary'!P$50:P$51)*(MONTH($E31)-1)/12)*$H31</f>
        <v>0</v>
      </c>
      <c r="V31" s="188">
        <f>(SUM('1.  LRAMVA Summary'!Q$47:Q$49)+SUM('1.  LRAMVA Summary'!Q$50:Q$51)*(MONTH($E31)-1)/12)*$H31</f>
        <v>0</v>
      </c>
      <c r="W31" s="189">
        <f t="shared" ref="W31:W40" si="5">SUM(I31:V31)</f>
        <v>0</v>
      </c>
    </row>
    <row r="32" spans="2:23">
      <c r="B32" s="171" t="s">
        <v>58</v>
      </c>
      <c r="C32" s="171">
        <v>1.0999999999999999E-2</v>
      </c>
      <c r="D32" s="164"/>
      <c r="E32" s="172">
        <v>40969</v>
      </c>
      <c r="F32" s="172" t="s">
        <v>160</v>
      </c>
      <c r="G32" s="173" t="s">
        <v>62</v>
      </c>
      <c r="H32" s="187">
        <f>C$19/12</f>
        <v>1.225E-3</v>
      </c>
      <c r="I32" s="188">
        <f>(SUM('1.  LRAMVA Summary'!D$47:D$49)+SUM('1.  LRAMVA Summary'!D$50:D$51)*(MONTH($E32)-1)/12)*$H32</f>
        <v>0</v>
      </c>
      <c r="J32" s="188">
        <f>(SUM('1.  LRAMVA Summary'!E$47:E$49)+SUM('1.  LRAMVA Summary'!E$50:E$51)*(MONTH($E32)-1)/12)*$H32</f>
        <v>0</v>
      </c>
      <c r="K32" s="188">
        <f>(SUM('1.  LRAMVA Summary'!F$47:F$49)+SUM('1.  LRAMVA Summary'!F$50:F$51)*(MONTH($E32)-1)/12)*$H32</f>
        <v>0</v>
      </c>
      <c r="L32" s="188">
        <f>(SUM('1.  LRAMVA Summary'!G$47:G$49)+SUM('1.  LRAMVA Summary'!G$50:G$51)*(MONTH($E32)-1)/12)*$H32</f>
        <v>0</v>
      </c>
      <c r="M32" s="188">
        <f>(SUM('1.  LRAMVA Summary'!H$47:H$49)+SUM('1.  LRAMVA Summary'!H$50:H$51)*(MONTH($E32)-1)/12)*$H32</f>
        <v>0</v>
      </c>
      <c r="N32" s="188">
        <f>(SUM('1.  LRAMVA Summary'!I$47:I$49)+SUM('1.  LRAMVA Summary'!I$50:I$51)*(MONTH($E32)-1)/12)*$H32</f>
        <v>0</v>
      </c>
      <c r="O32" s="188">
        <f>(SUM('1.  LRAMVA Summary'!J$47:J$49)+SUM('1.  LRAMVA Summary'!J$50:J$51)*(MONTH($E32)-1)/12)*$H32</f>
        <v>0</v>
      </c>
      <c r="P32" s="188">
        <f>(SUM('1.  LRAMVA Summary'!K$47:K$49)+SUM('1.  LRAMVA Summary'!K$50:K$51)*(MONTH($E32)-1)/12)*$H32</f>
        <v>0</v>
      </c>
      <c r="Q32" s="188">
        <f>(SUM('1.  LRAMVA Summary'!L$47:L$49)+SUM('1.  LRAMVA Summary'!L$50:L$51)*(MONTH($E32)-1)/12)*$H32</f>
        <v>0</v>
      </c>
      <c r="R32" s="188">
        <f>(SUM('1.  LRAMVA Summary'!M$47:M$49)+SUM('1.  LRAMVA Summary'!M$50:M$51)*(MONTH($E32)-1)/12)*$H32</f>
        <v>0</v>
      </c>
      <c r="S32" s="188">
        <f>(SUM('1.  LRAMVA Summary'!N$47:N$49)+SUM('1.  LRAMVA Summary'!N$50:N$51)*(MONTH($E32)-1)/12)*$H32</f>
        <v>0</v>
      </c>
      <c r="T32" s="188">
        <f>(SUM('1.  LRAMVA Summary'!O$47:O$49)+SUM('1.  LRAMVA Summary'!O$50:O$51)*(MONTH($E32)-1)/12)*$H32</f>
        <v>0</v>
      </c>
      <c r="U32" s="188">
        <f>(SUM('1.  LRAMVA Summary'!P$47:P$49)+SUM('1.  LRAMVA Summary'!P$50:P$51)*(MONTH($E32)-1)/12)*$H32</f>
        <v>0</v>
      </c>
      <c r="V32" s="188">
        <f>(SUM('1.  LRAMVA Summary'!Q$47:Q$49)+SUM('1.  LRAMVA Summary'!Q$50:Q$51)*(MONTH($E32)-1)/12)*$H32</f>
        <v>0</v>
      </c>
      <c r="W32" s="189">
        <f t="shared" si="5"/>
        <v>0</v>
      </c>
    </row>
    <row r="33" spans="2:23">
      <c r="B33" s="171" t="s">
        <v>158</v>
      </c>
      <c r="C33" s="171">
        <v>1.0999999999999999E-2</v>
      </c>
      <c r="D33" s="164"/>
      <c r="E33" s="172">
        <v>41000</v>
      </c>
      <c r="F33" s="172" t="s">
        <v>160</v>
      </c>
      <c r="G33" s="173" t="s">
        <v>63</v>
      </c>
      <c r="H33" s="190">
        <f>C$20/12</f>
        <v>1.225E-3</v>
      </c>
      <c r="I33" s="188">
        <f>(SUM('1.  LRAMVA Summary'!D$47:D$49)+SUM('1.  LRAMVA Summary'!D$50:D$51)*(MONTH($E33)-1)/12)*$H33</f>
        <v>0</v>
      </c>
      <c r="J33" s="188">
        <f>(SUM('1.  LRAMVA Summary'!E$47:E$49)+SUM('1.  LRAMVA Summary'!E$50:E$51)*(MONTH($E33)-1)/12)*$H33</f>
        <v>0</v>
      </c>
      <c r="K33" s="188">
        <f>(SUM('1.  LRAMVA Summary'!F$47:F$49)+SUM('1.  LRAMVA Summary'!F$50:F$51)*(MONTH($E33)-1)/12)*$H33</f>
        <v>0</v>
      </c>
      <c r="L33" s="188">
        <f>(SUM('1.  LRAMVA Summary'!G$47:G$49)+SUM('1.  LRAMVA Summary'!G$50:G$51)*(MONTH($E33)-1)/12)*$H33</f>
        <v>0</v>
      </c>
      <c r="M33" s="188">
        <f>(SUM('1.  LRAMVA Summary'!H$47:H$49)+SUM('1.  LRAMVA Summary'!H$50:H$51)*(MONTH($E33)-1)/12)*$H33</f>
        <v>0</v>
      </c>
      <c r="N33" s="188">
        <f>(SUM('1.  LRAMVA Summary'!I$47:I$49)+SUM('1.  LRAMVA Summary'!I$50:I$51)*(MONTH($E33)-1)/12)*$H33</f>
        <v>0</v>
      </c>
      <c r="O33" s="188">
        <f>(SUM('1.  LRAMVA Summary'!J$47:J$49)+SUM('1.  LRAMVA Summary'!J$50:J$51)*(MONTH($E33)-1)/12)*$H33</f>
        <v>0</v>
      </c>
      <c r="P33" s="188">
        <f>(SUM('1.  LRAMVA Summary'!K$47:K$49)+SUM('1.  LRAMVA Summary'!K$50:K$51)*(MONTH($E33)-1)/12)*$H33</f>
        <v>0</v>
      </c>
      <c r="Q33" s="188">
        <f>(SUM('1.  LRAMVA Summary'!L$47:L$49)+SUM('1.  LRAMVA Summary'!L$50:L$51)*(MONTH($E33)-1)/12)*$H33</f>
        <v>0</v>
      </c>
      <c r="R33" s="188">
        <f>(SUM('1.  LRAMVA Summary'!M$47:M$49)+SUM('1.  LRAMVA Summary'!M$50:M$51)*(MONTH($E33)-1)/12)*$H33</f>
        <v>0</v>
      </c>
      <c r="S33" s="188">
        <f>(SUM('1.  LRAMVA Summary'!N$47:N$49)+SUM('1.  LRAMVA Summary'!N$50:N$51)*(MONTH($E33)-1)/12)*$H33</f>
        <v>0</v>
      </c>
      <c r="T33" s="188">
        <f>(SUM('1.  LRAMVA Summary'!O$47:O$49)+SUM('1.  LRAMVA Summary'!O$50:O$51)*(MONTH($E33)-1)/12)*$H33</f>
        <v>0</v>
      </c>
      <c r="U33" s="188">
        <f>(SUM('1.  LRAMVA Summary'!P$47:P$49)+SUM('1.  LRAMVA Summary'!P$50:P$51)*(MONTH($E33)-1)/12)*$H33</f>
        <v>0</v>
      </c>
      <c r="V33" s="188">
        <f>(SUM('1.  LRAMVA Summary'!Q$47:Q$49)+SUM('1.  LRAMVA Summary'!Q$50:Q$51)*(MONTH($E33)-1)/12)*$H33</f>
        <v>0</v>
      </c>
      <c r="W33" s="189">
        <f t="shared" si="5"/>
        <v>0</v>
      </c>
    </row>
    <row r="34" spans="2:23">
      <c r="B34" s="171" t="s">
        <v>159</v>
      </c>
      <c r="C34" s="171">
        <v>1.0999999999999999E-2</v>
      </c>
      <c r="D34" s="164"/>
      <c r="E34" s="172">
        <v>41030</v>
      </c>
      <c r="F34" s="172" t="s">
        <v>160</v>
      </c>
      <c r="G34" s="173" t="s">
        <v>63</v>
      </c>
      <c r="H34" s="187">
        <f>C$20/12</f>
        <v>1.225E-3</v>
      </c>
      <c r="I34" s="188">
        <f>(SUM('1.  LRAMVA Summary'!D$47:D$49)+SUM('1.  LRAMVA Summary'!D$50:D$51)*(MONTH($E34)-1)/12)*$H34</f>
        <v>0</v>
      </c>
      <c r="J34" s="188">
        <f>(SUM('1.  LRAMVA Summary'!E$47:E$49)+SUM('1.  LRAMVA Summary'!E$50:E$51)*(MONTH($E34)-1)/12)*$H34</f>
        <v>0</v>
      </c>
      <c r="K34" s="188">
        <f>(SUM('1.  LRAMVA Summary'!F$47:F$49)+SUM('1.  LRAMVA Summary'!F$50:F$51)*(MONTH($E34)-1)/12)*$H34</f>
        <v>0</v>
      </c>
      <c r="L34" s="188">
        <f>(SUM('1.  LRAMVA Summary'!G$47:G$49)+SUM('1.  LRAMVA Summary'!G$50:G$51)*(MONTH($E34)-1)/12)*$H34</f>
        <v>0</v>
      </c>
      <c r="M34" s="188">
        <f>(SUM('1.  LRAMVA Summary'!H$47:H$49)+SUM('1.  LRAMVA Summary'!H$50:H$51)*(MONTH($E34)-1)/12)*$H34</f>
        <v>0</v>
      </c>
      <c r="N34" s="188">
        <f>(SUM('1.  LRAMVA Summary'!I$47:I$49)+SUM('1.  LRAMVA Summary'!I$50:I$51)*(MONTH($E34)-1)/12)*$H34</f>
        <v>0</v>
      </c>
      <c r="O34" s="188">
        <f>(SUM('1.  LRAMVA Summary'!J$47:J$49)+SUM('1.  LRAMVA Summary'!J$50:J$51)*(MONTH($E34)-1)/12)*$H34</f>
        <v>0</v>
      </c>
      <c r="P34" s="188">
        <f>(SUM('1.  LRAMVA Summary'!K$47:K$49)+SUM('1.  LRAMVA Summary'!K$50:K$51)*(MONTH($E34)-1)/12)*$H34</f>
        <v>0</v>
      </c>
      <c r="Q34" s="188">
        <f>(SUM('1.  LRAMVA Summary'!L$47:L$49)+SUM('1.  LRAMVA Summary'!L$50:L$51)*(MONTH($E34)-1)/12)*$H34</f>
        <v>0</v>
      </c>
      <c r="R34" s="188">
        <f>(SUM('1.  LRAMVA Summary'!M$47:M$49)+SUM('1.  LRAMVA Summary'!M$50:M$51)*(MONTH($E34)-1)/12)*$H34</f>
        <v>0</v>
      </c>
      <c r="S34" s="188">
        <f>(SUM('1.  LRAMVA Summary'!N$47:N$49)+SUM('1.  LRAMVA Summary'!N$50:N$51)*(MONTH($E34)-1)/12)*$H34</f>
        <v>0</v>
      </c>
      <c r="T34" s="188">
        <f>(SUM('1.  LRAMVA Summary'!O$47:O$49)+SUM('1.  LRAMVA Summary'!O$50:O$51)*(MONTH($E34)-1)/12)*$H34</f>
        <v>0</v>
      </c>
      <c r="U34" s="188">
        <f>(SUM('1.  LRAMVA Summary'!P$47:P$49)+SUM('1.  LRAMVA Summary'!P$50:P$51)*(MONTH($E34)-1)/12)*$H34</f>
        <v>0</v>
      </c>
      <c r="V34" s="188">
        <f>(SUM('1.  LRAMVA Summary'!Q$47:Q$49)+SUM('1.  LRAMVA Summary'!Q$50:Q$51)*(MONTH($E34)-1)/12)*$H34</f>
        <v>0</v>
      </c>
      <c r="W34" s="189">
        <f t="shared" si="5"/>
        <v>0</v>
      </c>
    </row>
    <row r="35" spans="2:23">
      <c r="B35" s="171" t="s">
        <v>70</v>
      </c>
      <c r="C35" s="171">
        <v>1.0999999999999999E-2</v>
      </c>
      <c r="D35" s="164"/>
      <c r="E35" s="172">
        <v>41061</v>
      </c>
      <c r="F35" s="172" t="s">
        <v>160</v>
      </c>
      <c r="G35" s="173" t="s">
        <v>63</v>
      </c>
      <c r="H35" s="187">
        <f>C$20/12</f>
        <v>1.225E-3</v>
      </c>
      <c r="I35" s="188">
        <f>(SUM('1.  LRAMVA Summary'!D$47:D$49)+SUM('1.  LRAMVA Summary'!D$50:D$51)*(MONTH($E35)-1)/12)*$H35</f>
        <v>0</v>
      </c>
      <c r="J35" s="188">
        <f>(SUM('1.  LRAMVA Summary'!E$47:E$49)+SUM('1.  LRAMVA Summary'!E$50:E$51)*(MONTH($E35)-1)/12)*$H35</f>
        <v>0</v>
      </c>
      <c r="K35" s="188">
        <f>(SUM('1.  LRAMVA Summary'!F$47:F$49)+SUM('1.  LRAMVA Summary'!F$50:F$51)*(MONTH($E35)-1)/12)*$H35</f>
        <v>0</v>
      </c>
      <c r="L35" s="188">
        <f>(SUM('1.  LRAMVA Summary'!G$47:G$49)+SUM('1.  LRAMVA Summary'!G$50:G$51)*(MONTH($E35)-1)/12)*$H35</f>
        <v>0</v>
      </c>
      <c r="M35" s="188">
        <f>(SUM('1.  LRAMVA Summary'!H$47:H$49)+SUM('1.  LRAMVA Summary'!H$50:H$51)*(MONTH($E35)-1)/12)*$H35</f>
        <v>0</v>
      </c>
      <c r="N35" s="188">
        <f>(SUM('1.  LRAMVA Summary'!I$47:I$49)+SUM('1.  LRAMVA Summary'!I$50:I$51)*(MONTH($E35)-1)/12)*$H35</f>
        <v>0</v>
      </c>
      <c r="O35" s="188">
        <f>(SUM('1.  LRAMVA Summary'!J$47:J$49)+SUM('1.  LRAMVA Summary'!J$50:J$51)*(MONTH($E35)-1)/12)*$H35</f>
        <v>0</v>
      </c>
      <c r="P35" s="188">
        <f>(SUM('1.  LRAMVA Summary'!K$47:K$49)+SUM('1.  LRAMVA Summary'!K$50:K$51)*(MONTH($E35)-1)/12)*$H35</f>
        <v>0</v>
      </c>
      <c r="Q35" s="188">
        <f>(SUM('1.  LRAMVA Summary'!L$47:L$49)+SUM('1.  LRAMVA Summary'!L$50:L$51)*(MONTH($E35)-1)/12)*$H35</f>
        <v>0</v>
      </c>
      <c r="R35" s="188">
        <f>(SUM('1.  LRAMVA Summary'!M$47:M$49)+SUM('1.  LRAMVA Summary'!M$50:M$51)*(MONTH($E35)-1)/12)*$H35</f>
        <v>0</v>
      </c>
      <c r="S35" s="188">
        <f>(SUM('1.  LRAMVA Summary'!N$47:N$49)+SUM('1.  LRAMVA Summary'!N$50:N$51)*(MONTH($E35)-1)/12)*$H35</f>
        <v>0</v>
      </c>
      <c r="T35" s="188">
        <f>(SUM('1.  LRAMVA Summary'!O$47:O$49)+SUM('1.  LRAMVA Summary'!O$50:O$51)*(MONTH($E35)-1)/12)*$H35</f>
        <v>0</v>
      </c>
      <c r="U35" s="188">
        <f>(SUM('1.  LRAMVA Summary'!P$47:P$49)+SUM('1.  LRAMVA Summary'!P$50:P$51)*(MONTH($E35)-1)/12)*$H35</f>
        <v>0</v>
      </c>
      <c r="V35" s="188">
        <f>(SUM('1.  LRAMVA Summary'!Q$47:Q$49)+SUM('1.  LRAMVA Summary'!Q$50:Q$51)*(MONTH($E35)-1)/12)*$H35</f>
        <v>0</v>
      </c>
      <c r="W35" s="189">
        <f t="shared" si="5"/>
        <v>0</v>
      </c>
    </row>
    <row r="36" spans="2:23">
      <c r="B36" s="171" t="s">
        <v>71</v>
      </c>
      <c r="C36" s="171">
        <v>1.0999999999999999E-2</v>
      </c>
      <c r="D36" s="164"/>
      <c r="E36" s="172">
        <v>41091</v>
      </c>
      <c r="F36" s="172" t="s">
        <v>160</v>
      </c>
      <c r="G36" s="173" t="s">
        <v>65</v>
      </c>
      <c r="H36" s="190">
        <f>C$21/12</f>
        <v>1.225E-3</v>
      </c>
      <c r="I36" s="188">
        <f>(SUM('1.  LRAMVA Summary'!D$47:D$49)+SUM('1.  LRAMVA Summary'!D$50:D$51)*(MONTH($E36)-1)/12)*$H36</f>
        <v>0</v>
      </c>
      <c r="J36" s="188">
        <f>(SUM('1.  LRAMVA Summary'!E$47:E$49)+SUM('1.  LRAMVA Summary'!E$50:E$51)*(MONTH($E36)-1)/12)*$H36</f>
        <v>0</v>
      </c>
      <c r="K36" s="188">
        <f>(SUM('1.  LRAMVA Summary'!F$47:F$49)+SUM('1.  LRAMVA Summary'!F$50:F$51)*(MONTH($E36)-1)/12)*$H36</f>
        <v>0</v>
      </c>
      <c r="L36" s="188">
        <f>(SUM('1.  LRAMVA Summary'!G$47:G$49)+SUM('1.  LRAMVA Summary'!G$50:G$51)*(MONTH($E36)-1)/12)*$H36</f>
        <v>0</v>
      </c>
      <c r="M36" s="188">
        <f>(SUM('1.  LRAMVA Summary'!H$47:H$49)+SUM('1.  LRAMVA Summary'!H$50:H$51)*(MONTH($E36)-1)/12)*$H36</f>
        <v>0</v>
      </c>
      <c r="N36" s="188">
        <f>(SUM('1.  LRAMVA Summary'!I$47:I$49)+SUM('1.  LRAMVA Summary'!I$50:I$51)*(MONTH($E36)-1)/12)*$H36</f>
        <v>0</v>
      </c>
      <c r="O36" s="188">
        <f>(SUM('1.  LRAMVA Summary'!J$47:J$49)+SUM('1.  LRAMVA Summary'!J$50:J$51)*(MONTH($E36)-1)/12)*$H36</f>
        <v>0</v>
      </c>
      <c r="P36" s="188">
        <f>(SUM('1.  LRAMVA Summary'!K$47:K$49)+SUM('1.  LRAMVA Summary'!K$50:K$51)*(MONTH($E36)-1)/12)*$H36</f>
        <v>0</v>
      </c>
      <c r="Q36" s="188">
        <f>(SUM('1.  LRAMVA Summary'!L$47:L$49)+SUM('1.  LRAMVA Summary'!L$50:L$51)*(MONTH($E36)-1)/12)*$H36</f>
        <v>0</v>
      </c>
      <c r="R36" s="188">
        <f>(SUM('1.  LRAMVA Summary'!M$47:M$49)+SUM('1.  LRAMVA Summary'!M$50:M$51)*(MONTH($E36)-1)/12)*$H36</f>
        <v>0</v>
      </c>
      <c r="S36" s="188">
        <f>(SUM('1.  LRAMVA Summary'!N$47:N$49)+SUM('1.  LRAMVA Summary'!N$50:N$51)*(MONTH($E36)-1)/12)*$H36</f>
        <v>0</v>
      </c>
      <c r="T36" s="188">
        <f>(SUM('1.  LRAMVA Summary'!O$47:O$49)+SUM('1.  LRAMVA Summary'!O$50:O$51)*(MONTH($E36)-1)/12)*$H36</f>
        <v>0</v>
      </c>
      <c r="U36" s="188">
        <f>(SUM('1.  LRAMVA Summary'!P$47:P$49)+SUM('1.  LRAMVA Summary'!P$50:P$51)*(MONTH($E36)-1)/12)*$H36</f>
        <v>0</v>
      </c>
      <c r="V36" s="188">
        <f>(SUM('1.  LRAMVA Summary'!Q$47:Q$49)+SUM('1.  LRAMVA Summary'!Q$50:Q$51)*(MONTH($E36)-1)/12)*$H36</f>
        <v>0</v>
      </c>
      <c r="W36" s="189">
        <f t="shared" si="5"/>
        <v>0</v>
      </c>
    </row>
    <row r="37" spans="2:23">
      <c r="B37" s="171" t="s">
        <v>72</v>
      </c>
      <c r="C37" s="171">
        <v>1.0999999999999999E-2</v>
      </c>
      <c r="D37" s="164"/>
      <c r="E37" s="172">
        <v>41122</v>
      </c>
      <c r="F37" s="172" t="s">
        <v>160</v>
      </c>
      <c r="G37" s="173" t="s">
        <v>65</v>
      </c>
      <c r="H37" s="187">
        <f>C$21/12</f>
        <v>1.225E-3</v>
      </c>
      <c r="I37" s="188">
        <f>(SUM('1.  LRAMVA Summary'!D$47:D$49)+SUM('1.  LRAMVA Summary'!D$50:D$51)*(MONTH($E37)-1)/12)*$H37</f>
        <v>0</v>
      </c>
      <c r="J37" s="188">
        <f>(SUM('1.  LRAMVA Summary'!E$47:E$49)+SUM('1.  LRAMVA Summary'!E$50:E$51)*(MONTH($E37)-1)/12)*$H37</f>
        <v>0</v>
      </c>
      <c r="K37" s="188">
        <f>(SUM('1.  LRAMVA Summary'!F$47:F$49)+SUM('1.  LRAMVA Summary'!F$50:F$51)*(MONTH($E37)-1)/12)*$H37</f>
        <v>0</v>
      </c>
      <c r="L37" s="188">
        <f>(SUM('1.  LRAMVA Summary'!G$47:G$49)+SUM('1.  LRAMVA Summary'!G$50:G$51)*(MONTH($E37)-1)/12)*$H37</f>
        <v>0</v>
      </c>
      <c r="M37" s="188">
        <f>(SUM('1.  LRAMVA Summary'!H$47:H$49)+SUM('1.  LRAMVA Summary'!H$50:H$51)*(MONTH($E37)-1)/12)*$H37</f>
        <v>0</v>
      </c>
      <c r="N37" s="188">
        <f>(SUM('1.  LRAMVA Summary'!I$47:I$49)+SUM('1.  LRAMVA Summary'!I$50:I$51)*(MONTH($E37)-1)/12)*$H37</f>
        <v>0</v>
      </c>
      <c r="O37" s="188">
        <f>(SUM('1.  LRAMVA Summary'!J$47:J$49)+SUM('1.  LRAMVA Summary'!J$50:J$51)*(MONTH($E37)-1)/12)*$H37</f>
        <v>0</v>
      </c>
      <c r="P37" s="188">
        <f>(SUM('1.  LRAMVA Summary'!K$47:K$49)+SUM('1.  LRAMVA Summary'!K$50:K$51)*(MONTH($E37)-1)/12)*$H37</f>
        <v>0</v>
      </c>
      <c r="Q37" s="188">
        <f>(SUM('1.  LRAMVA Summary'!L$47:L$49)+SUM('1.  LRAMVA Summary'!L$50:L$51)*(MONTH($E37)-1)/12)*$H37</f>
        <v>0</v>
      </c>
      <c r="R37" s="188">
        <f>(SUM('1.  LRAMVA Summary'!M$47:M$49)+SUM('1.  LRAMVA Summary'!M$50:M$51)*(MONTH($E37)-1)/12)*$H37</f>
        <v>0</v>
      </c>
      <c r="S37" s="188">
        <f>(SUM('1.  LRAMVA Summary'!N$47:N$49)+SUM('1.  LRAMVA Summary'!N$50:N$51)*(MONTH($E37)-1)/12)*$H37</f>
        <v>0</v>
      </c>
      <c r="T37" s="188">
        <f>(SUM('1.  LRAMVA Summary'!O$47:O$49)+SUM('1.  LRAMVA Summary'!O$50:O$51)*(MONTH($E37)-1)/12)*$H37</f>
        <v>0</v>
      </c>
      <c r="U37" s="188">
        <f>(SUM('1.  LRAMVA Summary'!P$47:P$49)+SUM('1.  LRAMVA Summary'!P$50:P$51)*(MONTH($E37)-1)/12)*$H37</f>
        <v>0</v>
      </c>
      <c r="V37" s="188">
        <f>(SUM('1.  LRAMVA Summary'!Q$47:Q$49)+SUM('1.  LRAMVA Summary'!Q$50:Q$51)*(MONTH($E37)-1)/12)*$H37</f>
        <v>0</v>
      </c>
      <c r="W37" s="189">
        <f t="shared" si="5"/>
        <v>0</v>
      </c>
    </row>
    <row r="38" spans="2:23">
      <c r="B38" s="171" t="s">
        <v>73</v>
      </c>
      <c r="C38" s="171">
        <v>1.0999999999999999E-2</v>
      </c>
      <c r="D38" s="164"/>
      <c r="E38" s="172">
        <v>41153</v>
      </c>
      <c r="F38" s="172" t="s">
        <v>160</v>
      </c>
      <c r="G38" s="173" t="s">
        <v>65</v>
      </c>
      <c r="H38" s="187">
        <f>C$21/12</f>
        <v>1.225E-3</v>
      </c>
      <c r="I38" s="188">
        <f>(SUM('1.  LRAMVA Summary'!D$47:D$49)+SUM('1.  LRAMVA Summary'!D$50:D$51)*(MONTH($E38)-1)/12)*$H38</f>
        <v>0</v>
      </c>
      <c r="J38" s="188">
        <f>(SUM('1.  LRAMVA Summary'!E$47:E$49)+SUM('1.  LRAMVA Summary'!E$50:E$51)*(MONTH($E38)-1)/12)*$H38</f>
        <v>0</v>
      </c>
      <c r="K38" s="188">
        <f>(SUM('1.  LRAMVA Summary'!F$47:F$49)+SUM('1.  LRAMVA Summary'!F$50:F$51)*(MONTH($E38)-1)/12)*$H38</f>
        <v>0</v>
      </c>
      <c r="L38" s="188">
        <f>(SUM('1.  LRAMVA Summary'!G$47:G$49)+SUM('1.  LRAMVA Summary'!G$50:G$51)*(MONTH($E38)-1)/12)*$H38</f>
        <v>0</v>
      </c>
      <c r="M38" s="188">
        <f>(SUM('1.  LRAMVA Summary'!H$47:H$49)+SUM('1.  LRAMVA Summary'!H$50:H$51)*(MONTH($E38)-1)/12)*$H38</f>
        <v>0</v>
      </c>
      <c r="N38" s="188">
        <f>(SUM('1.  LRAMVA Summary'!I$47:I$49)+SUM('1.  LRAMVA Summary'!I$50:I$51)*(MONTH($E38)-1)/12)*$H38</f>
        <v>0</v>
      </c>
      <c r="O38" s="188">
        <f>(SUM('1.  LRAMVA Summary'!J$47:J$49)+SUM('1.  LRAMVA Summary'!J$50:J$51)*(MONTH($E38)-1)/12)*$H38</f>
        <v>0</v>
      </c>
      <c r="P38" s="188">
        <f>(SUM('1.  LRAMVA Summary'!K$47:K$49)+SUM('1.  LRAMVA Summary'!K$50:K$51)*(MONTH($E38)-1)/12)*$H38</f>
        <v>0</v>
      </c>
      <c r="Q38" s="188">
        <f>(SUM('1.  LRAMVA Summary'!L$47:L$49)+SUM('1.  LRAMVA Summary'!L$50:L$51)*(MONTH($E38)-1)/12)*$H38</f>
        <v>0</v>
      </c>
      <c r="R38" s="188">
        <f>(SUM('1.  LRAMVA Summary'!M$47:M$49)+SUM('1.  LRAMVA Summary'!M$50:M$51)*(MONTH($E38)-1)/12)*$H38</f>
        <v>0</v>
      </c>
      <c r="S38" s="188">
        <f>(SUM('1.  LRAMVA Summary'!N$47:N$49)+SUM('1.  LRAMVA Summary'!N$50:N$51)*(MONTH($E38)-1)/12)*$H38</f>
        <v>0</v>
      </c>
      <c r="T38" s="188">
        <f>(SUM('1.  LRAMVA Summary'!O$47:O$49)+SUM('1.  LRAMVA Summary'!O$50:O$51)*(MONTH($E38)-1)/12)*$H38</f>
        <v>0</v>
      </c>
      <c r="U38" s="188">
        <f>(SUM('1.  LRAMVA Summary'!P$47:P$49)+SUM('1.  LRAMVA Summary'!P$50:P$51)*(MONTH($E38)-1)/12)*$H38</f>
        <v>0</v>
      </c>
      <c r="V38" s="188">
        <f>(SUM('1.  LRAMVA Summary'!Q$47:Q$49)+SUM('1.  LRAMVA Summary'!Q$50:Q$51)*(MONTH($E38)-1)/12)*$H38</f>
        <v>0</v>
      </c>
      <c r="W38" s="189">
        <f t="shared" si="5"/>
        <v>0</v>
      </c>
    </row>
    <row r="39" spans="2:23">
      <c r="B39" s="171" t="s">
        <v>74</v>
      </c>
      <c r="C39" s="171">
        <v>1.0999999999999999E-2</v>
      </c>
      <c r="D39" s="164"/>
      <c r="E39" s="172">
        <v>41183</v>
      </c>
      <c r="F39" s="172" t="s">
        <v>160</v>
      </c>
      <c r="G39" s="173" t="s">
        <v>66</v>
      </c>
      <c r="H39" s="190">
        <f>C$22/12</f>
        <v>1.225E-3</v>
      </c>
      <c r="I39" s="188">
        <f>(SUM('1.  LRAMVA Summary'!D$47:D$49)+SUM('1.  LRAMVA Summary'!D$50:D$51)*(MONTH($E39)-1)/12)*$H39</f>
        <v>0</v>
      </c>
      <c r="J39" s="188">
        <f>(SUM('1.  LRAMVA Summary'!E$47:E$49)+SUM('1.  LRAMVA Summary'!E$50:E$51)*(MONTH($E39)-1)/12)*$H39</f>
        <v>0</v>
      </c>
      <c r="K39" s="188">
        <f>(SUM('1.  LRAMVA Summary'!F$47:F$49)+SUM('1.  LRAMVA Summary'!F$50:F$51)*(MONTH($E39)-1)/12)*$H39</f>
        <v>0</v>
      </c>
      <c r="L39" s="188">
        <f>(SUM('1.  LRAMVA Summary'!G$47:G$49)+SUM('1.  LRAMVA Summary'!G$50:G$51)*(MONTH($E39)-1)/12)*$H39</f>
        <v>0</v>
      </c>
      <c r="M39" s="188">
        <f>(SUM('1.  LRAMVA Summary'!H$47:H$49)+SUM('1.  LRAMVA Summary'!H$50:H$51)*(MONTH($E39)-1)/12)*$H39</f>
        <v>0</v>
      </c>
      <c r="N39" s="188">
        <f>(SUM('1.  LRAMVA Summary'!I$47:I$49)+SUM('1.  LRAMVA Summary'!I$50:I$51)*(MONTH($E39)-1)/12)*$H39</f>
        <v>0</v>
      </c>
      <c r="O39" s="188">
        <f>(SUM('1.  LRAMVA Summary'!J$47:J$49)+SUM('1.  LRAMVA Summary'!J$50:J$51)*(MONTH($E39)-1)/12)*$H39</f>
        <v>0</v>
      </c>
      <c r="P39" s="188">
        <f>(SUM('1.  LRAMVA Summary'!K$47:K$49)+SUM('1.  LRAMVA Summary'!K$50:K$51)*(MONTH($E39)-1)/12)*$H39</f>
        <v>0</v>
      </c>
      <c r="Q39" s="188">
        <f>(SUM('1.  LRAMVA Summary'!L$47:L$49)+SUM('1.  LRAMVA Summary'!L$50:L$51)*(MONTH($E39)-1)/12)*$H39</f>
        <v>0</v>
      </c>
      <c r="R39" s="188">
        <f>(SUM('1.  LRAMVA Summary'!M$47:M$49)+SUM('1.  LRAMVA Summary'!M$50:M$51)*(MONTH($E39)-1)/12)*$H39</f>
        <v>0</v>
      </c>
      <c r="S39" s="188">
        <f>(SUM('1.  LRAMVA Summary'!N$47:N$49)+SUM('1.  LRAMVA Summary'!N$50:N$51)*(MONTH($E39)-1)/12)*$H39</f>
        <v>0</v>
      </c>
      <c r="T39" s="188">
        <f>(SUM('1.  LRAMVA Summary'!O$47:O$49)+SUM('1.  LRAMVA Summary'!O$50:O$51)*(MONTH($E39)-1)/12)*$H39</f>
        <v>0</v>
      </c>
      <c r="U39" s="188">
        <f>(SUM('1.  LRAMVA Summary'!P$47:P$49)+SUM('1.  LRAMVA Summary'!P$50:P$51)*(MONTH($E39)-1)/12)*$H39</f>
        <v>0</v>
      </c>
      <c r="V39" s="188">
        <f>(SUM('1.  LRAMVA Summary'!Q$47:Q$49)+SUM('1.  LRAMVA Summary'!Q$50:Q$51)*(MONTH($E39)-1)/12)*$H39</f>
        <v>0</v>
      </c>
      <c r="W39" s="189">
        <f t="shared" si="5"/>
        <v>0</v>
      </c>
    </row>
    <row r="40" spans="2:23">
      <c r="B40" s="171" t="s">
        <v>75</v>
      </c>
      <c r="C40" s="619">
        <v>1.0999999999999999E-2</v>
      </c>
      <c r="D40" s="164"/>
      <c r="E40" s="172">
        <v>41214</v>
      </c>
      <c r="F40" s="172" t="s">
        <v>160</v>
      </c>
      <c r="G40" s="173" t="s">
        <v>66</v>
      </c>
      <c r="H40" s="187">
        <f>C$22/12</f>
        <v>1.225E-3</v>
      </c>
      <c r="I40" s="188">
        <f>(SUM('1.  LRAMVA Summary'!D$47:D$49)+SUM('1.  LRAMVA Summary'!D$50:D$51)*(MONTH($E40)-1)/12)*$H40</f>
        <v>0</v>
      </c>
      <c r="J40" s="188">
        <f>(SUM('1.  LRAMVA Summary'!E$47:E$49)+SUM('1.  LRAMVA Summary'!E$50:E$51)*(MONTH($E40)-1)/12)*$H40</f>
        <v>0</v>
      </c>
      <c r="K40" s="188">
        <f>(SUM('1.  LRAMVA Summary'!F$47:F$49)+SUM('1.  LRAMVA Summary'!F$50:F$51)*(MONTH($E40)-1)/12)*$H40</f>
        <v>0</v>
      </c>
      <c r="L40" s="188">
        <f>(SUM('1.  LRAMVA Summary'!G$47:G$49)+SUM('1.  LRAMVA Summary'!G$50:G$51)*(MONTH($E40)-1)/12)*$H40</f>
        <v>0</v>
      </c>
      <c r="M40" s="188">
        <f>(SUM('1.  LRAMVA Summary'!H$47:H$49)+SUM('1.  LRAMVA Summary'!H$50:H$51)*(MONTH($E40)-1)/12)*$H40</f>
        <v>0</v>
      </c>
      <c r="N40" s="188">
        <f>(SUM('1.  LRAMVA Summary'!I$47:I$49)+SUM('1.  LRAMVA Summary'!I$50:I$51)*(MONTH($E40)-1)/12)*$H40</f>
        <v>0</v>
      </c>
      <c r="O40" s="188">
        <f>(SUM('1.  LRAMVA Summary'!J$47:J$49)+SUM('1.  LRAMVA Summary'!J$50:J$51)*(MONTH($E40)-1)/12)*$H40</f>
        <v>0</v>
      </c>
      <c r="P40" s="188">
        <f>(SUM('1.  LRAMVA Summary'!K$47:K$49)+SUM('1.  LRAMVA Summary'!K$50:K$51)*(MONTH($E40)-1)/12)*$H40</f>
        <v>0</v>
      </c>
      <c r="Q40" s="188">
        <f>(SUM('1.  LRAMVA Summary'!L$47:L$49)+SUM('1.  LRAMVA Summary'!L$50:L$51)*(MONTH($E40)-1)/12)*$H40</f>
        <v>0</v>
      </c>
      <c r="R40" s="188">
        <f>(SUM('1.  LRAMVA Summary'!M$47:M$49)+SUM('1.  LRAMVA Summary'!M$50:M$51)*(MONTH($E40)-1)/12)*$H40</f>
        <v>0</v>
      </c>
      <c r="S40" s="188">
        <f>(SUM('1.  LRAMVA Summary'!N$47:N$49)+SUM('1.  LRAMVA Summary'!N$50:N$51)*(MONTH($E40)-1)/12)*$H40</f>
        <v>0</v>
      </c>
      <c r="T40" s="188">
        <f>(SUM('1.  LRAMVA Summary'!O$47:O$49)+SUM('1.  LRAMVA Summary'!O$50:O$51)*(MONTH($E40)-1)/12)*$H40</f>
        <v>0</v>
      </c>
      <c r="U40" s="188">
        <f>(SUM('1.  LRAMVA Summary'!P$47:P$49)+SUM('1.  LRAMVA Summary'!P$50:P$51)*(MONTH($E40)-1)/12)*$H40</f>
        <v>0</v>
      </c>
      <c r="V40" s="188">
        <f>(SUM('1.  LRAMVA Summary'!Q$47:Q$49)+SUM('1.  LRAMVA Summary'!Q$50:Q$51)*(MONTH($E40)-1)/12)*$H40</f>
        <v>0</v>
      </c>
      <c r="W40" s="189">
        <f t="shared" si="5"/>
        <v>0</v>
      </c>
    </row>
    <row r="41" spans="2:23">
      <c r="B41" s="171" t="s">
        <v>76</v>
      </c>
      <c r="C41" s="619">
        <v>1.0999999999999999E-2</v>
      </c>
      <c r="D41" s="164"/>
      <c r="E41" s="172">
        <v>41244</v>
      </c>
      <c r="F41" s="172" t="s">
        <v>160</v>
      </c>
      <c r="G41" s="173" t="s">
        <v>66</v>
      </c>
      <c r="H41" s="187">
        <f>C$22/12</f>
        <v>1.225E-3</v>
      </c>
      <c r="I41" s="188">
        <f>(SUM('1.  LRAMVA Summary'!D$47:D$49)+SUM('1.  LRAMVA Summary'!D$50:D$51)*(MONTH($E41)-1)/12)*$H41</f>
        <v>0</v>
      </c>
      <c r="J41" s="188">
        <f>(SUM('1.  LRAMVA Summary'!E$47:E$49)+SUM('1.  LRAMVA Summary'!E$50:E$51)*(MONTH($E41)-1)/12)*$H41</f>
        <v>0</v>
      </c>
      <c r="K41" s="188">
        <f>(SUM('1.  LRAMVA Summary'!F$47:F$49)+SUM('1.  LRAMVA Summary'!F$50:F$51)*(MONTH($E41)-1)/12)*$H41</f>
        <v>0</v>
      </c>
      <c r="L41" s="188">
        <f>(SUM('1.  LRAMVA Summary'!G$47:G$49)+SUM('1.  LRAMVA Summary'!G$50:G$51)*(MONTH($E41)-1)/12)*$H41</f>
        <v>0</v>
      </c>
      <c r="M41" s="188">
        <f>(SUM('1.  LRAMVA Summary'!H$47:H$49)+SUM('1.  LRAMVA Summary'!H$50:H$51)*(MONTH($E41)-1)/12)*$H41</f>
        <v>0</v>
      </c>
      <c r="N41" s="188">
        <f>(SUM('1.  LRAMVA Summary'!I$47:I$49)+SUM('1.  LRAMVA Summary'!I$50:I$51)*(MONTH($E41)-1)/12)*$H41</f>
        <v>0</v>
      </c>
      <c r="O41" s="188">
        <f>(SUM('1.  LRAMVA Summary'!J$47:J$49)+SUM('1.  LRAMVA Summary'!J$50:J$51)*(MONTH($E41)-1)/12)*$H41</f>
        <v>0</v>
      </c>
      <c r="P41" s="188">
        <f>(SUM('1.  LRAMVA Summary'!K$47:K$49)+SUM('1.  LRAMVA Summary'!K$50:K$51)*(MONTH($E41)-1)/12)*$H41</f>
        <v>0</v>
      </c>
      <c r="Q41" s="188">
        <f>(SUM('1.  LRAMVA Summary'!L$47:L$49)+SUM('1.  LRAMVA Summary'!L$50:L$51)*(MONTH($E41)-1)/12)*$H41</f>
        <v>0</v>
      </c>
      <c r="R41" s="188">
        <f>(SUM('1.  LRAMVA Summary'!M$47:M$49)+SUM('1.  LRAMVA Summary'!M$50:M$51)*(MONTH($E41)-1)/12)*$H41</f>
        <v>0</v>
      </c>
      <c r="S41" s="188">
        <f>(SUM('1.  LRAMVA Summary'!N$47:N$49)+SUM('1.  LRAMVA Summary'!N$50:N$51)*(MONTH($E41)-1)/12)*$H41</f>
        <v>0</v>
      </c>
      <c r="T41" s="188">
        <f>(SUM('1.  LRAMVA Summary'!O$47:O$49)+SUM('1.  LRAMVA Summary'!O$50:O$51)*(MONTH($E41)-1)/12)*$H41</f>
        <v>0</v>
      </c>
      <c r="U41" s="188">
        <f>(SUM('1.  LRAMVA Summary'!P$47:P$49)+SUM('1.  LRAMVA Summary'!P$50:P$51)*(MONTH($E41)-1)/12)*$H41</f>
        <v>0</v>
      </c>
      <c r="V41" s="188">
        <f>(SUM('1.  LRAMVA Summary'!Q$47:Q$49)+SUM('1.  LRAMVA Summary'!Q$50:Q$51)*(MONTH($E41)-1)/12)*$H41</f>
        <v>0</v>
      </c>
      <c r="W41" s="189">
        <f>SUM(I41:V41)</f>
        <v>0</v>
      </c>
    </row>
    <row r="42" spans="2:23" ht="15.75" thickBot="1">
      <c r="B42" s="171" t="s">
        <v>77</v>
      </c>
      <c r="C42" s="619">
        <v>1.4999999999999999E-2</v>
      </c>
      <c r="D42" s="164"/>
      <c r="E42" s="174" t="s">
        <v>427</v>
      </c>
      <c r="F42" s="174"/>
      <c r="G42" s="175"/>
      <c r="H42" s="191"/>
      <c r="I42" s="177">
        <f>SUM(I29:I41)</f>
        <v>0</v>
      </c>
      <c r="J42" s="177">
        <f t="shared" ref="J42:O42" si="6">SUM(J29:J41)</f>
        <v>0</v>
      </c>
      <c r="K42" s="177">
        <f t="shared" si="6"/>
        <v>0</v>
      </c>
      <c r="L42" s="177">
        <f t="shared" si="6"/>
        <v>0</v>
      </c>
      <c r="M42" s="177">
        <f t="shared" si="6"/>
        <v>0</v>
      </c>
      <c r="N42" s="177">
        <f t="shared" si="6"/>
        <v>0</v>
      </c>
      <c r="O42" s="177">
        <f t="shared" si="6"/>
        <v>0</v>
      </c>
      <c r="P42" s="177">
        <f t="shared" ref="P42:V42" si="7">SUM(P29:P41)</f>
        <v>0</v>
      </c>
      <c r="Q42" s="177">
        <f t="shared" si="7"/>
        <v>0</v>
      </c>
      <c r="R42" s="177">
        <f t="shared" si="7"/>
        <v>0</v>
      </c>
      <c r="S42" s="177">
        <f t="shared" si="7"/>
        <v>0</v>
      </c>
      <c r="T42" s="177">
        <f t="shared" si="7"/>
        <v>0</v>
      </c>
      <c r="U42" s="177">
        <f t="shared" si="7"/>
        <v>0</v>
      </c>
      <c r="V42" s="177">
        <f t="shared" si="7"/>
        <v>0</v>
      </c>
      <c r="W42" s="177">
        <f>SUM(W29:W41)</f>
        <v>0</v>
      </c>
    </row>
    <row r="43" spans="2:23" ht="15.75" thickTop="1">
      <c r="B43" s="171" t="s">
        <v>78</v>
      </c>
      <c r="C43" s="619">
        <v>1.4999999999999999E-2</v>
      </c>
      <c r="D43" s="164"/>
      <c r="E43" s="178" t="s">
        <v>64</v>
      </c>
      <c r="F43" s="178"/>
      <c r="G43" s="179"/>
      <c r="H43" s="180"/>
      <c r="I43" s="181"/>
      <c r="J43" s="181"/>
      <c r="K43" s="181"/>
      <c r="L43" s="181"/>
      <c r="M43" s="181"/>
      <c r="N43" s="181"/>
      <c r="O43" s="181"/>
      <c r="P43" s="181"/>
      <c r="Q43" s="181"/>
      <c r="R43" s="181"/>
      <c r="S43" s="181"/>
      <c r="T43" s="181"/>
      <c r="U43" s="181"/>
      <c r="V43" s="181"/>
      <c r="W43" s="182"/>
    </row>
    <row r="44" spans="2:23">
      <c r="B44" s="171" t="s">
        <v>79</v>
      </c>
      <c r="C44" s="619">
        <v>1.89E-2</v>
      </c>
      <c r="D44" s="164"/>
      <c r="E44" s="183" t="s">
        <v>393</v>
      </c>
      <c r="F44" s="183"/>
      <c r="G44" s="184"/>
      <c r="H44" s="185"/>
      <c r="I44" s="186">
        <f t="shared" ref="I44:O44" si="8">I42+I43</f>
        <v>0</v>
      </c>
      <c r="J44" s="186">
        <f t="shared" si="8"/>
        <v>0</v>
      </c>
      <c r="K44" s="186">
        <f t="shared" si="8"/>
        <v>0</v>
      </c>
      <c r="L44" s="186">
        <f t="shared" si="8"/>
        <v>0</v>
      </c>
      <c r="M44" s="186">
        <f t="shared" si="8"/>
        <v>0</v>
      </c>
      <c r="N44" s="186">
        <f t="shared" si="8"/>
        <v>0</v>
      </c>
      <c r="O44" s="186">
        <f t="shared" si="8"/>
        <v>0</v>
      </c>
      <c r="P44" s="186">
        <f t="shared" ref="P44:V44" si="9">P42+P43</f>
        <v>0</v>
      </c>
      <c r="Q44" s="186">
        <f t="shared" si="9"/>
        <v>0</v>
      </c>
      <c r="R44" s="186">
        <f t="shared" si="9"/>
        <v>0</v>
      </c>
      <c r="S44" s="186">
        <f t="shared" si="9"/>
        <v>0</v>
      </c>
      <c r="T44" s="186">
        <f t="shared" si="9"/>
        <v>0</v>
      </c>
      <c r="U44" s="186">
        <f t="shared" si="9"/>
        <v>0</v>
      </c>
      <c r="V44" s="186">
        <f t="shared" si="9"/>
        <v>0</v>
      </c>
      <c r="W44" s="186">
        <f>W42+W43</f>
        <v>0</v>
      </c>
    </row>
    <row r="45" spans="2:23">
      <c r="B45" s="171" t="s">
        <v>80</v>
      </c>
      <c r="C45" s="619">
        <v>1.89E-2</v>
      </c>
      <c r="D45" s="164"/>
      <c r="E45" s="172">
        <v>41275</v>
      </c>
      <c r="F45" s="172" t="s">
        <v>161</v>
      </c>
      <c r="G45" s="173" t="s">
        <v>62</v>
      </c>
      <c r="H45" s="190">
        <f>C$23/12</f>
        <v>1.225E-3</v>
      </c>
      <c r="I45" s="188">
        <f>(SUM('1.  LRAMVA Summary'!D$47:D$52)+SUM('1.  LRAMVA Summary'!D$53:D$54)*(MONTH($E45)-1)/12)*$H45</f>
        <v>0</v>
      </c>
      <c r="J45" s="188">
        <f>(SUM('1.  LRAMVA Summary'!E$47:E$52)+SUM('1.  LRAMVA Summary'!E$53:E$54)*(MONTH($E45)-1)/12)*$H45</f>
        <v>0</v>
      </c>
      <c r="K45" s="188">
        <f>(SUM('1.  LRAMVA Summary'!F$47:F$52)+SUM('1.  LRAMVA Summary'!F$53:F$54)*(MONTH($E45)-1)/12)*$H45</f>
        <v>0</v>
      </c>
      <c r="L45" s="188">
        <f>(SUM('1.  LRAMVA Summary'!G$47:G$52)+SUM('1.  LRAMVA Summary'!G$53:G$54)*(MONTH($E45)-1)/12)*$H45</f>
        <v>0</v>
      </c>
      <c r="M45" s="188">
        <f>(SUM('1.  LRAMVA Summary'!H$47:H$52)+SUM('1.  LRAMVA Summary'!H$53:H$54)*(MONTH($E45)-1)/12)*$H45</f>
        <v>0</v>
      </c>
      <c r="N45" s="188">
        <f>(SUM('1.  LRAMVA Summary'!I$47:I$52)+SUM('1.  LRAMVA Summary'!I$53:I$54)*(MONTH($E45)-1)/12)*$H45</f>
        <v>0</v>
      </c>
      <c r="O45" s="188">
        <f>(SUM('1.  LRAMVA Summary'!J$47:J$52)+SUM('1.  LRAMVA Summary'!J$53:J$54)*(MONTH($E45)-1)/12)*$H45</f>
        <v>0</v>
      </c>
      <c r="P45" s="188">
        <f>(SUM('1.  LRAMVA Summary'!K$47:K$52)+SUM('1.  LRAMVA Summary'!K$53:K$54)*(MONTH($E45)-1)/12)*$H45</f>
        <v>0</v>
      </c>
      <c r="Q45" s="188">
        <f>(SUM('1.  LRAMVA Summary'!L$47:L$52)+SUM('1.  LRAMVA Summary'!L$53:L$54)*(MONTH($E45)-1)/12)*$H45</f>
        <v>0</v>
      </c>
      <c r="R45" s="188">
        <f>(SUM('1.  LRAMVA Summary'!M$47:M$52)+SUM('1.  LRAMVA Summary'!M$53:M$54)*(MONTH($E45)-1)/12)*$H45</f>
        <v>0</v>
      </c>
      <c r="S45" s="188">
        <f>(SUM('1.  LRAMVA Summary'!N$47:N$52)+SUM('1.  LRAMVA Summary'!N$53:N$54)*(MONTH($E45)-1)/12)*$H45</f>
        <v>0</v>
      </c>
      <c r="T45" s="188">
        <f>(SUM('1.  LRAMVA Summary'!O$47:O$52)+SUM('1.  LRAMVA Summary'!O$53:O$54)*(MONTH($E45)-1)/12)*$H45</f>
        <v>0</v>
      </c>
      <c r="U45" s="188">
        <f>(SUM('1.  LRAMVA Summary'!P$47:P$52)+SUM('1.  LRAMVA Summary'!P$53:P$54)*(MONTH($E45)-1)/12)*$H45</f>
        <v>0</v>
      </c>
      <c r="V45" s="188">
        <f>(SUM('1.  LRAMVA Summary'!Q$47:Q$52)+SUM('1.  LRAMVA Summary'!Q$53:Q$54)*(MONTH($E45)-1)/12)*$H45</f>
        <v>0</v>
      </c>
      <c r="W45" s="189">
        <f>SUM(I45:V45)</f>
        <v>0</v>
      </c>
    </row>
    <row r="46" spans="2:23">
      <c r="B46" s="171" t="s">
        <v>81</v>
      </c>
      <c r="C46" s="619">
        <v>2.1700000000000001E-2</v>
      </c>
      <c r="D46" s="164"/>
      <c r="E46" s="172">
        <v>41306</v>
      </c>
      <c r="F46" s="172" t="s">
        <v>161</v>
      </c>
      <c r="G46" s="173" t="s">
        <v>62</v>
      </c>
      <c r="H46" s="187">
        <f>C$23/12</f>
        <v>1.225E-3</v>
      </c>
      <c r="I46" s="188">
        <f>(SUM('1.  LRAMVA Summary'!D$47:D$52)+SUM('1.  LRAMVA Summary'!D$53:D$54)*(MONTH($E46)-1)/12)*$H46</f>
        <v>0</v>
      </c>
      <c r="J46" s="188">
        <f>(SUM('1.  LRAMVA Summary'!E$47:E$52)+SUM('1.  LRAMVA Summary'!E$53:E$54)*(MONTH($E46)-1)/12)*$H46</f>
        <v>0</v>
      </c>
      <c r="K46" s="188">
        <f>(SUM('1.  LRAMVA Summary'!F$47:F$52)+SUM('1.  LRAMVA Summary'!F$53:F$54)*(MONTH($E46)-1)/12)*$H46</f>
        <v>0</v>
      </c>
      <c r="L46" s="188">
        <f>(SUM('1.  LRAMVA Summary'!G$47:G$52)+SUM('1.  LRAMVA Summary'!G$53:G$54)*(MONTH($E46)-1)/12)*$H46</f>
        <v>0</v>
      </c>
      <c r="M46" s="188">
        <f>(SUM('1.  LRAMVA Summary'!H$47:H$52)+SUM('1.  LRAMVA Summary'!H$53:H$54)*(MONTH($E46)-1)/12)*$H46</f>
        <v>0</v>
      </c>
      <c r="N46" s="188">
        <f>(SUM('1.  LRAMVA Summary'!I$47:I$52)+SUM('1.  LRAMVA Summary'!I$53:I$54)*(MONTH($E46)-1)/12)*$H46</f>
        <v>0</v>
      </c>
      <c r="O46" s="188">
        <f>(SUM('1.  LRAMVA Summary'!J$47:J$52)+SUM('1.  LRAMVA Summary'!J$53:J$54)*(MONTH($E46)-1)/12)*$H46</f>
        <v>0</v>
      </c>
      <c r="P46" s="188">
        <f>(SUM('1.  LRAMVA Summary'!K$47:K$52)+SUM('1.  LRAMVA Summary'!K$53:K$54)*(MONTH($E46)-1)/12)*$H46</f>
        <v>0</v>
      </c>
      <c r="Q46" s="188">
        <f>(SUM('1.  LRAMVA Summary'!L$47:L$52)+SUM('1.  LRAMVA Summary'!L$53:L$54)*(MONTH($E46)-1)/12)*$H46</f>
        <v>0</v>
      </c>
      <c r="R46" s="188">
        <f>(SUM('1.  LRAMVA Summary'!M$47:M$52)+SUM('1.  LRAMVA Summary'!M$53:M$54)*(MONTH($E46)-1)/12)*$H46</f>
        <v>0</v>
      </c>
      <c r="S46" s="188">
        <f>(SUM('1.  LRAMVA Summary'!N$47:N$52)+SUM('1.  LRAMVA Summary'!N$53:N$54)*(MONTH($E46)-1)/12)*$H46</f>
        <v>0</v>
      </c>
      <c r="T46" s="188">
        <f>(SUM('1.  LRAMVA Summary'!O$47:O$52)+SUM('1.  LRAMVA Summary'!O$53:O$54)*(MONTH($E46)-1)/12)*$H46</f>
        <v>0</v>
      </c>
      <c r="U46" s="188">
        <f>(SUM('1.  LRAMVA Summary'!P$47:P$52)+SUM('1.  LRAMVA Summary'!P$53:P$54)*(MONTH($E46)-1)/12)*$H46</f>
        <v>0</v>
      </c>
      <c r="V46" s="188">
        <f>(SUM('1.  LRAMVA Summary'!Q$47:Q$52)+SUM('1.  LRAMVA Summary'!Q$53:Q$54)*(MONTH($E46)-1)/12)*$H46</f>
        <v>0</v>
      </c>
      <c r="W46" s="189">
        <f t="shared" ref="W46:W56" si="10">SUM(I46:V46)</f>
        <v>0</v>
      </c>
    </row>
    <row r="47" spans="2:23">
      <c r="B47" s="171" t="s">
        <v>82</v>
      </c>
      <c r="C47" s="632">
        <v>2.4500000000000001E-2</v>
      </c>
      <c r="D47" s="164"/>
      <c r="E47" s="172">
        <v>41334</v>
      </c>
      <c r="F47" s="172" t="s">
        <v>161</v>
      </c>
      <c r="G47" s="173" t="s">
        <v>62</v>
      </c>
      <c r="H47" s="187">
        <f>C$23/12</f>
        <v>1.225E-3</v>
      </c>
      <c r="I47" s="188">
        <f>(SUM('1.  LRAMVA Summary'!D$47:D$52)+SUM('1.  LRAMVA Summary'!D$53:D$54)*(MONTH($E47)-1)/12)*$H47</f>
        <v>0</v>
      </c>
      <c r="J47" s="188">
        <f>(SUM('1.  LRAMVA Summary'!E$47:E$52)+SUM('1.  LRAMVA Summary'!E$53:E$54)*(MONTH($E47)-1)/12)*$H47</f>
        <v>0</v>
      </c>
      <c r="K47" s="188">
        <f>(SUM('1.  LRAMVA Summary'!F$47:F$52)+SUM('1.  LRAMVA Summary'!F$53:F$54)*(MONTH($E47)-1)/12)*$H47</f>
        <v>0</v>
      </c>
      <c r="L47" s="188">
        <f>(SUM('1.  LRAMVA Summary'!G$47:G$52)+SUM('1.  LRAMVA Summary'!G$53:G$54)*(MONTH($E47)-1)/12)*$H47</f>
        <v>0</v>
      </c>
      <c r="M47" s="188">
        <f>(SUM('1.  LRAMVA Summary'!H$47:H$52)+SUM('1.  LRAMVA Summary'!H$53:H$54)*(MONTH($E47)-1)/12)*$H47</f>
        <v>0</v>
      </c>
      <c r="N47" s="188">
        <f>(SUM('1.  LRAMVA Summary'!I$47:I$52)+SUM('1.  LRAMVA Summary'!I$53:I$54)*(MONTH($E47)-1)/12)*$H47</f>
        <v>0</v>
      </c>
      <c r="O47" s="188">
        <f>(SUM('1.  LRAMVA Summary'!J$47:J$52)+SUM('1.  LRAMVA Summary'!J$53:J$54)*(MONTH($E47)-1)/12)*$H47</f>
        <v>0</v>
      </c>
      <c r="P47" s="188">
        <f>(SUM('1.  LRAMVA Summary'!K$47:K$52)+SUM('1.  LRAMVA Summary'!K$53:K$54)*(MONTH($E47)-1)/12)*$H47</f>
        <v>0</v>
      </c>
      <c r="Q47" s="188">
        <f>(SUM('1.  LRAMVA Summary'!L$47:L$52)+SUM('1.  LRAMVA Summary'!L$53:L$54)*(MONTH($E47)-1)/12)*$H47</f>
        <v>0</v>
      </c>
      <c r="R47" s="188">
        <f>(SUM('1.  LRAMVA Summary'!M$47:M$52)+SUM('1.  LRAMVA Summary'!M$53:M$54)*(MONTH($E47)-1)/12)*$H47</f>
        <v>0</v>
      </c>
      <c r="S47" s="188">
        <f>(SUM('1.  LRAMVA Summary'!N$47:N$52)+SUM('1.  LRAMVA Summary'!N$53:N$54)*(MONTH($E47)-1)/12)*$H47</f>
        <v>0</v>
      </c>
      <c r="T47" s="188">
        <f>(SUM('1.  LRAMVA Summary'!O$47:O$52)+SUM('1.  LRAMVA Summary'!O$53:O$54)*(MONTH($E47)-1)/12)*$H47</f>
        <v>0</v>
      </c>
      <c r="U47" s="188">
        <f>(SUM('1.  LRAMVA Summary'!P$47:P$52)+SUM('1.  LRAMVA Summary'!P$53:P$54)*(MONTH($E47)-1)/12)*$H47</f>
        <v>0</v>
      </c>
      <c r="V47" s="188">
        <f>(SUM('1.  LRAMVA Summary'!Q$47:Q$52)+SUM('1.  LRAMVA Summary'!Q$53:Q$54)*(MONTH($E47)-1)/12)*$H47</f>
        <v>0</v>
      </c>
      <c r="W47" s="189">
        <f t="shared" si="10"/>
        <v>0</v>
      </c>
    </row>
    <row r="48" spans="2:23">
      <c r="B48" s="171" t="s">
        <v>83</v>
      </c>
      <c r="C48" s="632">
        <v>2.18E-2</v>
      </c>
      <c r="D48" s="164"/>
      <c r="E48" s="172">
        <v>41365</v>
      </c>
      <c r="F48" s="172" t="s">
        <v>161</v>
      </c>
      <c r="G48" s="173" t="s">
        <v>63</v>
      </c>
      <c r="H48" s="190">
        <f>C$24/12</f>
        <v>1.225E-3</v>
      </c>
      <c r="I48" s="188">
        <f>(SUM('1.  LRAMVA Summary'!D$47:D$52)+SUM('1.  LRAMVA Summary'!D$53:D$54)*(MONTH($E48)-1)/12)*$H48</f>
        <v>0</v>
      </c>
      <c r="J48" s="188">
        <f>(SUM('1.  LRAMVA Summary'!E$47:E$52)+SUM('1.  LRAMVA Summary'!E$53:E$54)*(MONTH($E48)-1)/12)*$H48</f>
        <v>0</v>
      </c>
      <c r="K48" s="188">
        <f>(SUM('1.  LRAMVA Summary'!F$47:F$52)+SUM('1.  LRAMVA Summary'!F$53:F$54)*(MONTH($E48)-1)/12)*$H48</f>
        <v>0</v>
      </c>
      <c r="L48" s="188">
        <f>(SUM('1.  LRAMVA Summary'!G$47:G$52)+SUM('1.  LRAMVA Summary'!G$53:G$54)*(MONTH($E48)-1)/12)*$H48</f>
        <v>0</v>
      </c>
      <c r="M48" s="188">
        <f>(SUM('1.  LRAMVA Summary'!H$47:H$52)+SUM('1.  LRAMVA Summary'!H$53:H$54)*(MONTH($E48)-1)/12)*$H48</f>
        <v>0</v>
      </c>
      <c r="N48" s="188">
        <f>(SUM('1.  LRAMVA Summary'!I$47:I$52)+SUM('1.  LRAMVA Summary'!I$53:I$54)*(MONTH($E48)-1)/12)*$H48</f>
        <v>0</v>
      </c>
      <c r="O48" s="188">
        <f>(SUM('1.  LRAMVA Summary'!J$47:J$52)+SUM('1.  LRAMVA Summary'!J$53:J$54)*(MONTH($E48)-1)/12)*$H48</f>
        <v>0</v>
      </c>
      <c r="P48" s="188">
        <f>(SUM('1.  LRAMVA Summary'!K$47:K$52)+SUM('1.  LRAMVA Summary'!K$53:K$54)*(MONTH($E48)-1)/12)*$H48</f>
        <v>0</v>
      </c>
      <c r="Q48" s="188">
        <f>(SUM('1.  LRAMVA Summary'!L$47:L$52)+SUM('1.  LRAMVA Summary'!L$53:L$54)*(MONTH($E48)-1)/12)*$H48</f>
        <v>0</v>
      </c>
      <c r="R48" s="188">
        <f>(SUM('1.  LRAMVA Summary'!M$47:M$52)+SUM('1.  LRAMVA Summary'!M$53:M$54)*(MONTH($E48)-1)/12)*$H48</f>
        <v>0</v>
      </c>
      <c r="S48" s="188">
        <f>(SUM('1.  LRAMVA Summary'!N$47:N$52)+SUM('1.  LRAMVA Summary'!N$53:N$54)*(MONTH($E48)-1)/12)*$H48</f>
        <v>0</v>
      </c>
      <c r="T48" s="188">
        <f>(SUM('1.  LRAMVA Summary'!O$47:O$52)+SUM('1.  LRAMVA Summary'!O$53:O$54)*(MONTH($E48)-1)/12)*$H48</f>
        <v>0</v>
      </c>
      <c r="U48" s="188">
        <f>(SUM('1.  LRAMVA Summary'!P$47:P$52)+SUM('1.  LRAMVA Summary'!P$53:P$54)*(MONTH($E48)-1)/12)*$H48</f>
        <v>0</v>
      </c>
      <c r="V48" s="188">
        <f>(SUM('1.  LRAMVA Summary'!Q$47:Q$52)+SUM('1.  LRAMVA Summary'!Q$53:Q$54)*(MONTH($E48)-1)/12)*$H48</f>
        <v>0</v>
      </c>
      <c r="W48" s="189">
        <f t="shared" si="10"/>
        <v>0</v>
      </c>
    </row>
    <row r="49" spans="2:23">
      <c r="B49" s="171" t="s">
        <v>84</v>
      </c>
      <c r="C49" s="632">
        <v>2.18E-2</v>
      </c>
      <c r="D49" s="164"/>
      <c r="E49" s="172">
        <v>41395</v>
      </c>
      <c r="F49" s="172" t="s">
        <v>161</v>
      </c>
      <c r="G49" s="173" t="s">
        <v>63</v>
      </c>
      <c r="H49" s="187">
        <f>C$24/12</f>
        <v>1.225E-3</v>
      </c>
      <c r="I49" s="188">
        <f>(SUM('1.  LRAMVA Summary'!D$47:D$52)+SUM('1.  LRAMVA Summary'!D$53:D$54)*(MONTH($E49)-1)/12)*$H49</f>
        <v>0</v>
      </c>
      <c r="J49" s="188">
        <f>(SUM('1.  LRAMVA Summary'!E$47:E$52)+SUM('1.  LRAMVA Summary'!E$53:E$54)*(MONTH($E49)-1)/12)*$H49</f>
        <v>0</v>
      </c>
      <c r="K49" s="188">
        <f>(SUM('1.  LRAMVA Summary'!F$47:F$52)+SUM('1.  LRAMVA Summary'!F$53:F$54)*(MONTH($E49)-1)/12)*$H49</f>
        <v>0</v>
      </c>
      <c r="L49" s="188">
        <f>(SUM('1.  LRAMVA Summary'!G$47:G$52)+SUM('1.  LRAMVA Summary'!G$53:G$54)*(MONTH($E49)-1)/12)*$H49</f>
        <v>0</v>
      </c>
      <c r="M49" s="188">
        <f>(SUM('1.  LRAMVA Summary'!H$47:H$52)+SUM('1.  LRAMVA Summary'!H$53:H$54)*(MONTH($E49)-1)/12)*$H49</f>
        <v>0</v>
      </c>
      <c r="N49" s="188">
        <f>(SUM('1.  LRAMVA Summary'!I$47:I$52)+SUM('1.  LRAMVA Summary'!I$53:I$54)*(MONTH($E49)-1)/12)*$H49</f>
        <v>0</v>
      </c>
      <c r="O49" s="188">
        <f>(SUM('1.  LRAMVA Summary'!J$47:J$52)+SUM('1.  LRAMVA Summary'!J$53:J$54)*(MONTH($E49)-1)/12)*$H49</f>
        <v>0</v>
      </c>
      <c r="P49" s="188">
        <f>(SUM('1.  LRAMVA Summary'!K$47:K$52)+SUM('1.  LRAMVA Summary'!K$53:K$54)*(MONTH($E49)-1)/12)*$H49</f>
        <v>0</v>
      </c>
      <c r="Q49" s="188">
        <f>(SUM('1.  LRAMVA Summary'!L$47:L$52)+SUM('1.  LRAMVA Summary'!L$53:L$54)*(MONTH($E49)-1)/12)*$H49</f>
        <v>0</v>
      </c>
      <c r="R49" s="188">
        <f>(SUM('1.  LRAMVA Summary'!M$47:M$52)+SUM('1.  LRAMVA Summary'!M$53:M$54)*(MONTH($E49)-1)/12)*$H49</f>
        <v>0</v>
      </c>
      <c r="S49" s="188">
        <f>(SUM('1.  LRAMVA Summary'!N$47:N$52)+SUM('1.  LRAMVA Summary'!N$53:N$54)*(MONTH($E49)-1)/12)*$H49</f>
        <v>0</v>
      </c>
      <c r="T49" s="188">
        <f>(SUM('1.  LRAMVA Summary'!O$47:O$52)+SUM('1.  LRAMVA Summary'!O$53:O$54)*(MONTH($E49)-1)/12)*$H49</f>
        <v>0</v>
      </c>
      <c r="U49" s="188">
        <f>(SUM('1.  LRAMVA Summary'!P$47:P$52)+SUM('1.  LRAMVA Summary'!P$53:P$54)*(MONTH($E49)-1)/12)*$H49</f>
        <v>0</v>
      </c>
      <c r="V49" s="188">
        <f>(SUM('1.  LRAMVA Summary'!Q$47:Q$52)+SUM('1.  LRAMVA Summary'!Q$53:Q$54)*(MONTH($E49)-1)/12)*$H49</f>
        <v>0</v>
      </c>
      <c r="W49" s="189">
        <f t="shared" si="10"/>
        <v>0</v>
      </c>
    </row>
    <row r="50" spans="2:23">
      <c r="B50" s="171" t="s">
        <v>85</v>
      </c>
      <c r="C50" s="632">
        <v>2.18E-2</v>
      </c>
      <c r="D50" s="164"/>
      <c r="E50" s="172">
        <v>41426</v>
      </c>
      <c r="F50" s="172" t="s">
        <v>161</v>
      </c>
      <c r="G50" s="173" t="s">
        <v>63</v>
      </c>
      <c r="H50" s="187">
        <f>C$24/12</f>
        <v>1.225E-3</v>
      </c>
      <c r="I50" s="188">
        <f>(SUM('1.  LRAMVA Summary'!D$47:D$52)+SUM('1.  LRAMVA Summary'!D$53:D$54)*(MONTH($E50)-1)/12)*$H50</f>
        <v>0</v>
      </c>
      <c r="J50" s="188">
        <f>(SUM('1.  LRAMVA Summary'!E$47:E$52)+SUM('1.  LRAMVA Summary'!E$53:E$54)*(MONTH($E50)-1)/12)*$H50</f>
        <v>0</v>
      </c>
      <c r="K50" s="188">
        <f>(SUM('1.  LRAMVA Summary'!F$47:F$52)+SUM('1.  LRAMVA Summary'!F$53:F$54)*(MONTH($E50)-1)/12)*$H50</f>
        <v>0</v>
      </c>
      <c r="L50" s="188">
        <f>(SUM('1.  LRAMVA Summary'!G$47:G$52)+SUM('1.  LRAMVA Summary'!G$53:G$54)*(MONTH($E50)-1)/12)*$H50</f>
        <v>0</v>
      </c>
      <c r="M50" s="188">
        <f>(SUM('1.  LRAMVA Summary'!H$47:H$52)+SUM('1.  LRAMVA Summary'!H$53:H$54)*(MONTH($E50)-1)/12)*$H50</f>
        <v>0</v>
      </c>
      <c r="N50" s="188">
        <f>(SUM('1.  LRAMVA Summary'!I$47:I$52)+SUM('1.  LRAMVA Summary'!I$53:I$54)*(MONTH($E50)-1)/12)*$H50</f>
        <v>0</v>
      </c>
      <c r="O50" s="188">
        <f>(SUM('1.  LRAMVA Summary'!J$47:J$52)+SUM('1.  LRAMVA Summary'!J$53:J$54)*(MONTH($E50)-1)/12)*$H50</f>
        <v>0</v>
      </c>
      <c r="P50" s="188">
        <f>(SUM('1.  LRAMVA Summary'!K$47:K$52)+SUM('1.  LRAMVA Summary'!K$53:K$54)*(MONTH($E50)-1)/12)*$H50</f>
        <v>0</v>
      </c>
      <c r="Q50" s="188">
        <f>(SUM('1.  LRAMVA Summary'!L$47:L$52)+SUM('1.  LRAMVA Summary'!L$53:L$54)*(MONTH($E50)-1)/12)*$H50</f>
        <v>0</v>
      </c>
      <c r="R50" s="188">
        <f>(SUM('1.  LRAMVA Summary'!M$47:M$52)+SUM('1.  LRAMVA Summary'!M$53:M$54)*(MONTH($E50)-1)/12)*$H50</f>
        <v>0</v>
      </c>
      <c r="S50" s="188">
        <f>(SUM('1.  LRAMVA Summary'!N$47:N$52)+SUM('1.  LRAMVA Summary'!N$53:N$54)*(MONTH($E50)-1)/12)*$H50</f>
        <v>0</v>
      </c>
      <c r="T50" s="188">
        <f>(SUM('1.  LRAMVA Summary'!O$47:O$52)+SUM('1.  LRAMVA Summary'!O$53:O$54)*(MONTH($E50)-1)/12)*$H50</f>
        <v>0</v>
      </c>
      <c r="U50" s="188">
        <f>(SUM('1.  LRAMVA Summary'!P$47:P$52)+SUM('1.  LRAMVA Summary'!P$53:P$54)*(MONTH($E50)-1)/12)*$H50</f>
        <v>0</v>
      </c>
      <c r="V50" s="188">
        <f>(SUM('1.  LRAMVA Summary'!Q$47:Q$52)+SUM('1.  LRAMVA Summary'!Q$53:Q$54)*(MONTH($E50)-1)/12)*$H50</f>
        <v>0</v>
      </c>
      <c r="W50" s="189">
        <f t="shared" si="10"/>
        <v>0</v>
      </c>
    </row>
    <row r="51" spans="2:23">
      <c r="B51" s="171" t="s">
        <v>86</v>
      </c>
      <c r="C51" s="632">
        <v>2.18E-2</v>
      </c>
      <c r="D51" s="164"/>
      <c r="E51" s="172">
        <v>41456</v>
      </c>
      <c r="F51" s="172" t="s">
        <v>161</v>
      </c>
      <c r="G51" s="173" t="s">
        <v>65</v>
      </c>
      <c r="H51" s="190">
        <f>C$25/12</f>
        <v>1.225E-3</v>
      </c>
      <c r="I51" s="188">
        <f>(SUM('1.  LRAMVA Summary'!D$47:D$52)+SUM('1.  LRAMVA Summary'!D$53:D$54)*(MONTH($E51)-1)/12)*$H51</f>
        <v>0</v>
      </c>
      <c r="J51" s="188">
        <f>(SUM('1.  LRAMVA Summary'!E$47:E$52)+SUM('1.  LRAMVA Summary'!E$53:E$54)*(MONTH($E51)-1)/12)*$H51</f>
        <v>0</v>
      </c>
      <c r="K51" s="188">
        <f>(SUM('1.  LRAMVA Summary'!F$47:F$52)+SUM('1.  LRAMVA Summary'!F$53:F$54)*(MONTH($E51)-1)/12)*$H51</f>
        <v>0</v>
      </c>
      <c r="L51" s="188">
        <f>(SUM('1.  LRAMVA Summary'!G$47:G$52)+SUM('1.  LRAMVA Summary'!G$53:G$54)*(MONTH($E51)-1)/12)*$H51</f>
        <v>0</v>
      </c>
      <c r="M51" s="188">
        <f>(SUM('1.  LRAMVA Summary'!H$47:H$52)+SUM('1.  LRAMVA Summary'!H$53:H$54)*(MONTH($E51)-1)/12)*$H51</f>
        <v>0</v>
      </c>
      <c r="N51" s="188">
        <f>(SUM('1.  LRAMVA Summary'!I$47:I$52)+SUM('1.  LRAMVA Summary'!I$53:I$54)*(MONTH($E51)-1)/12)*$H51</f>
        <v>0</v>
      </c>
      <c r="O51" s="188">
        <f>(SUM('1.  LRAMVA Summary'!J$47:J$52)+SUM('1.  LRAMVA Summary'!J$53:J$54)*(MONTH($E51)-1)/12)*$H51</f>
        <v>0</v>
      </c>
      <c r="P51" s="188">
        <f>(SUM('1.  LRAMVA Summary'!K$47:K$52)+SUM('1.  LRAMVA Summary'!K$53:K$54)*(MONTH($E51)-1)/12)*$H51</f>
        <v>0</v>
      </c>
      <c r="Q51" s="188">
        <f>(SUM('1.  LRAMVA Summary'!L$47:L$52)+SUM('1.  LRAMVA Summary'!L$53:L$54)*(MONTH($E51)-1)/12)*$H51</f>
        <v>0</v>
      </c>
      <c r="R51" s="188">
        <f>(SUM('1.  LRAMVA Summary'!M$47:M$52)+SUM('1.  LRAMVA Summary'!M$53:M$54)*(MONTH($E51)-1)/12)*$H51</f>
        <v>0</v>
      </c>
      <c r="S51" s="188">
        <f>(SUM('1.  LRAMVA Summary'!N$47:N$52)+SUM('1.  LRAMVA Summary'!N$53:N$54)*(MONTH($E51)-1)/12)*$H51</f>
        <v>0</v>
      </c>
      <c r="T51" s="188">
        <f>(SUM('1.  LRAMVA Summary'!O$47:O$52)+SUM('1.  LRAMVA Summary'!O$53:O$54)*(MONTH($E51)-1)/12)*$H51</f>
        <v>0</v>
      </c>
      <c r="U51" s="188">
        <f>(SUM('1.  LRAMVA Summary'!P$47:P$52)+SUM('1.  LRAMVA Summary'!P$53:P$54)*(MONTH($E51)-1)/12)*$H51</f>
        <v>0</v>
      </c>
      <c r="V51" s="188">
        <f>(SUM('1.  LRAMVA Summary'!Q$47:Q$52)+SUM('1.  LRAMVA Summary'!Q$53:Q$54)*(MONTH($E51)-1)/12)*$H51</f>
        <v>0</v>
      </c>
      <c r="W51" s="189">
        <f t="shared" si="10"/>
        <v>0</v>
      </c>
    </row>
    <row r="52" spans="2:23">
      <c r="B52" s="171" t="s">
        <v>88</v>
      </c>
      <c r="C52" s="632">
        <v>2.18E-2</v>
      </c>
      <c r="D52" s="164"/>
      <c r="E52" s="172">
        <v>41487</v>
      </c>
      <c r="F52" s="172" t="s">
        <v>161</v>
      </c>
      <c r="G52" s="173" t="s">
        <v>65</v>
      </c>
      <c r="H52" s="187">
        <f>C$25/12</f>
        <v>1.225E-3</v>
      </c>
      <c r="I52" s="188">
        <f>(SUM('1.  LRAMVA Summary'!D$47:D$52)+SUM('1.  LRAMVA Summary'!D$53:D$54)*(MONTH($E52)-1)/12)*$H52</f>
        <v>0</v>
      </c>
      <c r="J52" s="188">
        <f>(SUM('1.  LRAMVA Summary'!E$47:E$52)+SUM('1.  LRAMVA Summary'!E$53:E$54)*(MONTH($E52)-1)/12)*$H52</f>
        <v>0</v>
      </c>
      <c r="K52" s="188">
        <f>(SUM('1.  LRAMVA Summary'!F$47:F$52)+SUM('1.  LRAMVA Summary'!F$53:F$54)*(MONTH($E52)-1)/12)*$H52</f>
        <v>0</v>
      </c>
      <c r="L52" s="188">
        <f>(SUM('1.  LRAMVA Summary'!G$47:G$52)+SUM('1.  LRAMVA Summary'!G$53:G$54)*(MONTH($E52)-1)/12)*$H52</f>
        <v>0</v>
      </c>
      <c r="M52" s="188">
        <f>(SUM('1.  LRAMVA Summary'!H$47:H$52)+SUM('1.  LRAMVA Summary'!H$53:H$54)*(MONTH($E52)-1)/12)*$H52</f>
        <v>0</v>
      </c>
      <c r="N52" s="188">
        <f>(SUM('1.  LRAMVA Summary'!I$47:I$52)+SUM('1.  LRAMVA Summary'!I$53:I$54)*(MONTH($E52)-1)/12)*$H52</f>
        <v>0</v>
      </c>
      <c r="O52" s="188">
        <f>(SUM('1.  LRAMVA Summary'!J$47:J$52)+SUM('1.  LRAMVA Summary'!J$53:J$54)*(MONTH($E52)-1)/12)*$H52</f>
        <v>0</v>
      </c>
      <c r="P52" s="188">
        <f>(SUM('1.  LRAMVA Summary'!K$47:K$52)+SUM('1.  LRAMVA Summary'!K$53:K$54)*(MONTH($E52)-1)/12)*$H52</f>
        <v>0</v>
      </c>
      <c r="Q52" s="188">
        <f>(SUM('1.  LRAMVA Summary'!L$47:L$52)+SUM('1.  LRAMVA Summary'!L$53:L$54)*(MONTH($E52)-1)/12)*$H52</f>
        <v>0</v>
      </c>
      <c r="R52" s="188">
        <f>(SUM('1.  LRAMVA Summary'!M$47:M$52)+SUM('1.  LRAMVA Summary'!M$53:M$54)*(MONTH($E52)-1)/12)*$H52</f>
        <v>0</v>
      </c>
      <c r="S52" s="188">
        <f>(SUM('1.  LRAMVA Summary'!N$47:N$52)+SUM('1.  LRAMVA Summary'!N$53:N$54)*(MONTH($E52)-1)/12)*$H52</f>
        <v>0</v>
      </c>
      <c r="T52" s="188">
        <f>(SUM('1.  LRAMVA Summary'!O$47:O$52)+SUM('1.  LRAMVA Summary'!O$53:O$54)*(MONTH($E52)-1)/12)*$H52</f>
        <v>0</v>
      </c>
      <c r="U52" s="188">
        <f>(SUM('1.  LRAMVA Summary'!P$47:P$52)+SUM('1.  LRAMVA Summary'!P$53:P$54)*(MONTH($E52)-1)/12)*$H52</f>
        <v>0</v>
      </c>
      <c r="V52" s="188">
        <f>(SUM('1.  LRAMVA Summary'!Q$47:Q$52)+SUM('1.  LRAMVA Summary'!Q$53:Q$54)*(MONTH($E52)-1)/12)*$H52</f>
        <v>0</v>
      </c>
      <c r="W52" s="189">
        <f t="shared" si="10"/>
        <v>0</v>
      </c>
    </row>
    <row r="53" spans="2:23">
      <c r="B53" s="171" t="s">
        <v>87</v>
      </c>
      <c r="C53" s="632">
        <v>5.7000000000000002E-3</v>
      </c>
      <c r="D53" s="164"/>
      <c r="E53" s="172">
        <v>41518</v>
      </c>
      <c r="F53" s="172" t="s">
        <v>161</v>
      </c>
      <c r="G53" s="173" t="s">
        <v>65</v>
      </c>
      <c r="H53" s="187">
        <f>C$25/12</f>
        <v>1.225E-3</v>
      </c>
      <c r="I53" s="188">
        <f>(SUM('1.  LRAMVA Summary'!D$47:D$52)+SUM('1.  LRAMVA Summary'!D$53:D$54)*(MONTH($E53)-1)/12)*$H53</f>
        <v>0</v>
      </c>
      <c r="J53" s="188">
        <f>(SUM('1.  LRAMVA Summary'!E$47:E$52)+SUM('1.  LRAMVA Summary'!E$53:E$54)*(MONTH($E53)-1)/12)*$H53</f>
        <v>0</v>
      </c>
      <c r="K53" s="188">
        <f>(SUM('1.  LRAMVA Summary'!F$47:F$52)+SUM('1.  LRAMVA Summary'!F$53:F$54)*(MONTH($E53)-1)/12)*$H53</f>
        <v>0</v>
      </c>
      <c r="L53" s="188">
        <f>(SUM('1.  LRAMVA Summary'!G$47:G$52)+SUM('1.  LRAMVA Summary'!G$53:G$54)*(MONTH($E53)-1)/12)*$H53</f>
        <v>0</v>
      </c>
      <c r="M53" s="188">
        <f>(SUM('1.  LRAMVA Summary'!H$47:H$52)+SUM('1.  LRAMVA Summary'!H$53:H$54)*(MONTH($E53)-1)/12)*$H53</f>
        <v>0</v>
      </c>
      <c r="N53" s="188">
        <f>(SUM('1.  LRAMVA Summary'!I$47:I$52)+SUM('1.  LRAMVA Summary'!I$53:I$54)*(MONTH($E53)-1)/12)*$H53</f>
        <v>0</v>
      </c>
      <c r="O53" s="188">
        <f>(SUM('1.  LRAMVA Summary'!J$47:J$52)+SUM('1.  LRAMVA Summary'!J$53:J$54)*(MONTH($E53)-1)/12)*$H53</f>
        <v>0</v>
      </c>
      <c r="P53" s="188">
        <f>(SUM('1.  LRAMVA Summary'!K$47:K$52)+SUM('1.  LRAMVA Summary'!K$53:K$54)*(MONTH($E53)-1)/12)*$H53</f>
        <v>0</v>
      </c>
      <c r="Q53" s="188">
        <f>(SUM('1.  LRAMVA Summary'!L$47:L$52)+SUM('1.  LRAMVA Summary'!L$53:L$54)*(MONTH($E53)-1)/12)*$H53</f>
        <v>0</v>
      </c>
      <c r="R53" s="188">
        <f>(SUM('1.  LRAMVA Summary'!M$47:M$52)+SUM('1.  LRAMVA Summary'!M$53:M$54)*(MONTH($E53)-1)/12)*$H53</f>
        <v>0</v>
      </c>
      <c r="S53" s="188">
        <f>(SUM('1.  LRAMVA Summary'!N$47:N$52)+SUM('1.  LRAMVA Summary'!N$53:N$54)*(MONTH($E53)-1)/12)*$H53</f>
        <v>0</v>
      </c>
      <c r="T53" s="188">
        <f>(SUM('1.  LRAMVA Summary'!O$47:O$52)+SUM('1.  LRAMVA Summary'!O$53:O$54)*(MONTH($E53)-1)/12)*$H53</f>
        <v>0</v>
      </c>
      <c r="U53" s="188">
        <f>(SUM('1.  LRAMVA Summary'!P$47:P$52)+SUM('1.  LRAMVA Summary'!P$53:P$54)*(MONTH($E53)-1)/12)*$H53</f>
        <v>0</v>
      </c>
      <c r="V53" s="188">
        <f>(SUM('1.  LRAMVA Summary'!Q$47:Q$52)+SUM('1.  LRAMVA Summary'!Q$53:Q$54)*(MONTH($E53)-1)/12)*$H53</f>
        <v>0</v>
      </c>
      <c r="W53" s="189">
        <f t="shared" si="10"/>
        <v>0</v>
      </c>
    </row>
    <row r="54" spans="2:23">
      <c r="B54" s="192" t="s">
        <v>89</v>
      </c>
      <c r="C54" s="632">
        <v>5.7000000000000002E-3</v>
      </c>
      <c r="D54" s="164"/>
      <c r="E54" s="172">
        <v>41548</v>
      </c>
      <c r="F54" s="172" t="s">
        <v>161</v>
      </c>
      <c r="G54" s="173" t="s">
        <v>66</v>
      </c>
      <c r="H54" s="190">
        <f>C$26/12</f>
        <v>1.225E-3</v>
      </c>
      <c r="I54" s="188">
        <f>(SUM('1.  LRAMVA Summary'!D$47:D$52)+SUM('1.  LRAMVA Summary'!D$53:D$54)*(MONTH($E54)-1)/12)*$H54</f>
        <v>0</v>
      </c>
      <c r="J54" s="188">
        <f>(SUM('1.  LRAMVA Summary'!E$47:E$52)+SUM('1.  LRAMVA Summary'!E$53:E$54)*(MONTH($E54)-1)/12)*$H54</f>
        <v>0</v>
      </c>
      <c r="K54" s="188">
        <f>(SUM('1.  LRAMVA Summary'!F$47:F$52)+SUM('1.  LRAMVA Summary'!F$53:F$54)*(MONTH($E54)-1)/12)*$H54</f>
        <v>0</v>
      </c>
      <c r="L54" s="188">
        <f>(SUM('1.  LRAMVA Summary'!G$47:G$52)+SUM('1.  LRAMVA Summary'!G$53:G$54)*(MONTH($E54)-1)/12)*$H54</f>
        <v>0</v>
      </c>
      <c r="M54" s="188">
        <f>(SUM('1.  LRAMVA Summary'!H$47:H$52)+SUM('1.  LRAMVA Summary'!H$53:H$54)*(MONTH($E54)-1)/12)*$H54</f>
        <v>0</v>
      </c>
      <c r="N54" s="188">
        <f>(SUM('1.  LRAMVA Summary'!I$47:I$52)+SUM('1.  LRAMVA Summary'!I$53:I$54)*(MONTH($E54)-1)/12)*$H54</f>
        <v>0</v>
      </c>
      <c r="O54" s="188">
        <f>(SUM('1.  LRAMVA Summary'!J$47:J$52)+SUM('1.  LRAMVA Summary'!J$53:J$54)*(MONTH($E54)-1)/12)*$H54</f>
        <v>0</v>
      </c>
      <c r="P54" s="188">
        <f>(SUM('1.  LRAMVA Summary'!K$47:K$52)+SUM('1.  LRAMVA Summary'!K$53:K$54)*(MONTH($E54)-1)/12)*$H54</f>
        <v>0</v>
      </c>
      <c r="Q54" s="188">
        <f>(SUM('1.  LRAMVA Summary'!L$47:L$52)+SUM('1.  LRAMVA Summary'!L$53:L$54)*(MONTH($E54)-1)/12)*$H54</f>
        <v>0</v>
      </c>
      <c r="R54" s="188">
        <f>(SUM('1.  LRAMVA Summary'!M$47:M$52)+SUM('1.  LRAMVA Summary'!M$53:M$54)*(MONTH($E54)-1)/12)*$H54</f>
        <v>0</v>
      </c>
      <c r="S54" s="188">
        <f>(SUM('1.  LRAMVA Summary'!N$47:N$52)+SUM('1.  LRAMVA Summary'!N$53:N$54)*(MONTH($E54)-1)/12)*$H54</f>
        <v>0</v>
      </c>
      <c r="T54" s="188">
        <f>(SUM('1.  LRAMVA Summary'!O$47:O$52)+SUM('1.  LRAMVA Summary'!O$53:O$54)*(MONTH($E54)-1)/12)*$H54</f>
        <v>0</v>
      </c>
      <c r="U54" s="188">
        <f>(SUM('1.  LRAMVA Summary'!P$47:P$52)+SUM('1.  LRAMVA Summary'!P$53:P$54)*(MONTH($E54)-1)/12)*$H54</f>
        <v>0</v>
      </c>
      <c r="V54" s="188">
        <f>(SUM('1.  LRAMVA Summary'!Q$47:Q$52)+SUM('1.  LRAMVA Summary'!Q$53:Q$54)*(MONTH($E54)-1)/12)*$H54</f>
        <v>0</v>
      </c>
      <c r="W54" s="189">
        <f t="shared" si="10"/>
        <v>0</v>
      </c>
    </row>
    <row r="55" spans="2:23">
      <c r="B55" s="171" t="s">
        <v>615</v>
      </c>
      <c r="C55" s="632">
        <v>5.7000000000000002E-3</v>
      </c>
      <c r="D55" s="164"/>
      <c r="E55" s="172">
        <v>41579</v>
      </c>
      <c r="F55" s="172" t="s">
        <v>161</v>
      </c>
      <c r="G55" s="173" t="s">
        <v>66</v>
      </c>
      <c r="H55" s="187">
        <f>C$26/12</f>
        <v>1.225E-3</v>
      </c>
      <c r="I55" s="188">
        <f>(SUM('1.  LRAMVA Summary'!D$47:D$52)+SUM('1.  LRAMVA Summary'!D$53:D$54)*(MONTH($E55)-1)/12)*$H55</f>
        <v>0</v>
      </c>
      <c r="J55" s="188">
        <f>(SUM('1.  LRAMVA Summary'!E$47:E$52)+SUM('1.  LRAMVA Summary'!E$53:E$54)*(MONTH($E55)-1)/12)*$H55</f>
        <v>0</v>
      </c>
      <c r="K55" s="188">
        <f>(SUM('1.  LRAMVA Summary'!F$47:F$52)+SUM('1.  LRAMVA Summary'!F$53:F$54)*(MONTH($E55)-1)/12)*$H55</f>
        <v>0</v>
      </c>
      <c r="L55" s="188">
        <f>(SUM('1.  LRAMVA Summary'!G$47:G$52)+SUM('1.  LRAMVA Summary'!G$53:G$54)*(MONTH($E55)-1)/12)*$H55</f>
        <v>0</v>
      </c>
      <c r="M55" s="188">
        <f>(SUM('1.  LRAMVA Summary'!H$47:H$52)+SUM('1.  LRAMVA Summary'!H$53:H$54)*(MONTH($E55)-1)/12)*$H55</f>
        <v>0</v>
      </c>
      <c r="N55" s="188">
        <f>(SUM('1.  LRAMVA Summary'!I$47:I$52)+SUM('1.  LRAMVA Summary'!I$53:I$54)*(MONTH($E55)-1)/12)*$H55</f>
        <v>0</v>
      </c>
      <c r="O55" s="188">
        <f>(SUM('1.  LRAMVA Summary'!J$47:J$52)+SUM('1.  LRAMVA Summary'!J$53:J$54)*(MONTH($E55)-1)/12)*$H55</f>
        <v>0</v>
      </c>
      <c r="P55" s="188">
        <f>(SUM('1.  LRAMVA Summary'!K$47:K$52)+SUM('1.  LRAMVA Summary'!K$53:K$54)*(MONTH($E55)-1)/12)*$H55</f>
        <v>0</v>
      </c>
      <c r="Q55" s="188">
        <f>(SUM('1.  LRAMVA Summary'!L$47:L$52)+SUM('1.  LRAMVA Summary'!L$53:L$54)*(MONTH($E55)-1)/12)*$H55</f>
        <v>0</v>
      </c>
      <c r="R55" s="188">
        <f>(SUM('1.  LRAMVA Summary'!M$47:M$52)+SUM('1.  LRAMVA Summary'!M$53:M$54)*(MONTH($E55)-1)/12)*$H55</f>
        <v>0</v>
      </c>
      <c r="S55" s="188">
        <f>(SUM('1.  LRAMVA Summary'!N$47:N$52)+SUM('1.  LRAMVA Summary'!N$53:N$54)*(MONTH($E55)-1)/12)*$H55</f>
        <v>0</v>
      </c>
      <c r="T55" s="188">
        <f>(SUM('1.  LRAMVA Summary'!O$47:O$52)+SUM('1.  LRAMVA Summary'!O$53:O$54)*(MONTH($E55)-1)/12)*$H55</f>
        <v>0</v>
      </c>
      <c r="U55" s="188">
        <f>(SUM('1.  LRAMVA Summary'!P$47:P$52)+SUM('1.  LRAMVA Summary'!P$53:P$54)*(MONTH($E55)-1)/12)*$H55</f>
        <v>0</v>
      </c>
      <c r="V55" s="188">
        <f>(SUM('1.  LRAMVA Summary'!Q$47:Q$52)+SUM('1.  LRAMVA Summary'!Q$53:Q$54)*(MONTH($E55)-1)/12)*$H55</f>
        <v>0</v>
      </c>
      <c r="W55" s="189">
        <f t="shared" si="10"/>
        <v>0</v>
      </c>
    </row>
    <row r="56" spans="2:23">
      <c r="B56" s="171" t="s">
        <v>616</v>
      </c>
      <c r="C56" s="632">
        <v>5.7000000000000002E-3</v>
      </c>
      <c r="D56" s="164"/>
      <c r="E56" s="172">
        <v>41609</v>
      </c>
      <c r="F56" s="172" t="s">
        <v>161</v>
      </c>
      <c r="G56" s="173" t="s">
        <v>66</v>
      </c>
      <c r="H56" s="187">
        <f>C$26/12</f>
        <v>1.225E-3</v>
      </c>
      <c r="I56" s="188">
        <f>(SUM('1.  LRAMVA Summary'!D$47:D$52)+SUM('1.  LRAMVA Summary'!D$53:D$54)*(MONTH($E56)-1)/12)*$H56</f>
        <v>0</v>
      </c>
      <c r="J56" s="188">
        <f>(SUM('1.  LRAMVA Summary'!E$47:E$52)+SUM('1.  LRAMVA Summary'!E$53:E$54)*(MONTH($E56)-1)/12)*$H56</f>
        <v>0</v>
      </c>
      <c r="K56" s="188">
        <f>(SUM('1.  LRAMVA Summary'!F$47:F$52)+SUM('1.  LRAMVA Summary'!F$53:F$54)*(MONTH($E56)-1)/12)*$H56</f>
        <v>0</v>
      </c>
      <c r="L56" s="188">
        <f>(SUM('1.  LRAMVA Summary'!G$47:G$52)+SUM('1.  LRAMVA Summary'!G$53:G$54)*(MONTH($E56)-1)/12)*$H56</f>
        <v>0</v>
      </c>
      <c r="M56" s="188">
        <f>(SUM('1.  LRAMVA Summary'!H$47:H$52)+SUM('1.  LRAMVA Summary'!H$53:H$54)*(MONTH($E56)-1)/12)*$H56</f>
        <v>0</v>
      </c>
      <c r="N56" s="188">
        <f>(SUM('1.  LRAMVA Summary'!I$47:I$52)+SUM('1.  LRAMVA Summary'!I$53:I$54)*(MONTH($E56)-1)/12)*$H56</f>
        <v>0</v>
      </c>
      <c r="O56" s="188">
        <f>(SUM('1.  LRAMVA Summary'!J$47:J$52)+SUM('1.  LRAMVA Summary'!J$53:J$54)*(MONTH($E56)-1)/12)*$H56</f>
        <v>0</v>
      </c>
      <c r="P56" s="188">
        <f>(SUM('1.  LRAMVA Summary'!K$47:K$52)+SUM('1.  LRAMVA Summary'!K$53:K$54)*(MONTH($E56)-1)/12)*$H56</f>
        <v>0</v>
      </c>
      <c r="Q56" s="188">
        <f>(SUM('1.  LRAMVA Summary'!L$47:L$52)+SUM('1.  LRAMVA Summary'!L$53:L$54)*(MONTH($E56)-1)/12)*$H56</f>
        <v>0</v>
      </c>
      <c r="R56" s="188">
        <f>(SUM('1.  LRAMVA Summary'!M$47:M$52)+SUM('1.  LRAMVA Summary'!M$53:M$54)*(MONTH($E56)-1)/12)*$H56</f>
        <v>0</v>
      </c>
      <c r="S56" s="188">
        <f>(SUM('1.  LRAMVA Summary'!N$47:N$52)+SUM('1.  LRAMVA Summary'!N$53:N$54)*(MONTH($E56)-1)/12)*$H56</f>
        <v>0</v>
      </c>
      <c r="T56" s="188">
        <f>(SUM('1.  LRAMVA Summary'!O$47:O$52)+SUM('1.  LRAMVA Summary'!O$53:O$54)*(MONTH($E56)-1)/12)*$H56</f>
        <v>0</v>
      </c>
      <c r="U56" s="188">
        <f>(SUM('1.  LRAMVA Summary'!P$47:P$52)+SUM('1.  LRAMVA Summary'!P$53:P$54)*(MONTH($E56)-1)/12)*$H56</f>
        <v>0</v>
      </c>
      <c r="V56" s="188">
        <f>(SUM('1.  LRAMVA Summary'!Q$47:Q$52)+SUM('1.  LRAMVA Summary'!Q$53:Q$54)*(MONTH($E56)-1)/12)*$H56</f>
        <v>0</v>
      </c>
      <c r="W56" s="189">
        <f t="shared" si="10"/>
        <v>0</v>
      </c>
    </row>
    <row r="57" spans="2:23" ht="15.75" thickBot="1">
      <c r="B57" s="171" t="s">
        <v>617</v>
      </c>
      <c r="C57" s="171">
        <v>5.7000000000000002E-3</v>
      </c>
      <c r="D57" s="164"/>
      <c r="E57" s="174" t="s">
        <v>428</v>
      </c>
      <c r="F57" s="174"/>
      <c r="G57" s="175"/>
      <c r="H57" s="176"/>
      <c r="I57" s="177">
        <f>SUM(I44:I56)</f>
        <v>0</v>
      </c>
      <c r="J57" s="177">
        <f t="shared" ref="J57:O57" si="11">SUM(J44:J56)</f>
        <v>0</v>
      </c>
      <c r="K57" s="177">
        <f t="shared" si="11"/>
        <v>0</v>
      </c>
      <c r="L57" s="177">
        <f t="shared" si="11"/>
        <v>0</v>
      </c>
      <c r="M57" s="177">
        <f t="shared" si="11"/>
        <v>0</v>
      </c>
      <c r="N57" s="177">
        <f t="shared" si="11"/>
        <v>0</v>
      </c>
      <c r="O57" s="177">
        <f t="shared" si="11"/>
        <v>0</v>
      </c>
      <c r="P57" s="177">
        <f t="shared" ref="P57:V57" si="12">SUM(P44:P56)</f>
        <v>0</v>
      </c>
      <c r="Q57" s="177">
        <f t="shared" si="12"/>
        <v>0</v>
      </c>
      <c r="R57" s="177">
        <f t="shared" si="12"/>
        <v>0</v>
      </c>
      <c r="S57" s="177">
        <f t="shared" si="12"/>
        <v>0</v>
      </c>
      <c r="T57" s="177">
        <f t="shared" si="12"/>
        <v>0</v>
      </c>
      <c r="U57" s="177">
        <f t="shared" si="12"/>
        <v>0</v>
      </c>
      <c r="V57" s="177">
        <f t="shared" si="12"/>
        <v>0</v>
      </c>
      <c r="W57" s="177">
        <f>SUM(W44:W56)</f>
        <v>0</v>
      </c>
    </row>
    <row r="58" spans="2:23" ht="15.75" thickTop="1">
      <c r="B58" s="192" t="s">
        <v>618</v>
      </c>
      <c r="C58" s="171">
        <v>5.7000000000000002E-3</v>
      </c>
      <c r="D58" s="164"/>
      <c r="E58" s="178" t="s">
        <v>64</v>
      </c>
      <c r="F58" s="178"/>
      <c r="G58" s="179"/>
      <c r="H58" s="180"/>
      <c r="I58" s="181"/>
      <c r="J58" s="181"/>
      <c r="K58" s="181"/>
      <c r="L58" s="181"/>
      <c r="M58" s="181"/>
      <c r="N58" s="181"/>
      <c r="O58" s="181"/>
      <c r="P58" s="181"/>
      <c r="Q58" s="181"/>
      <c r="R58" s="181"/>
      <c r="S58" s="181"/>
      <c r="T58" s="181"/>
      <c r="U58" s="181"/>
      <c r="V58" s="181"/>
      <c r="W58" s="182"/>
    </row>
    <row r="59" spans="2:23">
      <c r="B59" s="171" t="s">
        <v>619</v>
      </c>
      <c r="C59" s="171">
        <v>5.7000000000000002E-3</v>
      </c>
      <c r="D59" s="164"/>
      <c r="E59" s="183" t="s">
        <v>394</v>
      </c>
      <c r="F59" s="183"/>
      <c r="G59" s="184"/>
      <c r="H59" s="185"/>
      <c r="I59" s="186">
        <f t="shared" ref="I59:W59" si="13">I57+I58</f>
        <v>0</v>
      </c>
      <c r="J59" s="186">
        <f t="shared" si="13"/>
        <v>0</v>
      </c>
      <c r="K59" s="186">
        <f t="shared" si="13"/>
        <v>0</v>
      </c>
      <c r="L59" s="186">
        <f t="shared" si="13"/>
        <v>0</v>
      </c>
      <c r="M59" s="186">
        <f t="shared" si="13"/>
        <v>0</v>
      </c>
      <c r="N59" s="186">
        <f t="shared" si="13"/>
        <v>0</v>
      </c>
      <c r="O59" s="186">
        <f t="shared" si="13"/>
        <v>0</v>
      </c>
      <c r="P59" s="186">
        <f t="shared" ref="P59:V59" si="14">P57+P58</f>
        <v>0</v>
      </c>
      <c r="Q59" s="186">
        <f t="shared" si="14"/>
        <v>0</v>
      </c>
      <c r="R59" s="186">
        <f t="shared" si="14"/>
        <v>0</v>
      </c>
      <c r="S59" s="186">
        <f t="shared" si="14"/>
        <v>0</v>
      </c>
      <c r="T59" s="186">
        <f t="shared" si="14"/>
        <v>0</v>
      </c>
      <c r="U59" s="186">
        <f t="shared" si="14"/>
        <v>0</v>
      </c>
      <c r="V59" s="186">
        <f t="shared" si="14"/>
        <v>0</v>
      </c>
      <c r="W59" s="186">
        <f t="shared" si="13"/>
        <v>0</v>
      </c>
    </row>
    <row r="60" spans="2:23">
      <c r="B60" s="171" t="s">
        <v>620</v>
      </c>
      <c r="C60" s="171">
        <v>1.0200000000000001E-2</v>
      </c>
      <c r="D60" s="164"/>
      <c r="E60" s="172">
        <v>41640</v>
      </c>
      <c r="F60" s="172" t="s">
        <v>162</v>
      </c>
      <c r="G60" s="173" t="s">
        <v>62</v>
      </c>
      <c r="H60" s="190">
        <f>C$27/12</f>
        <v>1.225E-3</v>
      </c>
      <c r="I60" s="188">
        <f>(SUM('1.  LRAMVA Summary'!D$47:D$55)+SUM('1.  LRAMVA Summary'!D$56:D$57)*(MONTH($E60)-1)/12)*$H60</f>
        <v>0</v>
      </c>
      <c r="J60" s="188">
        <f>(SUM('1.  LRAMVA Summary'!E$47:E$55)+SUM('1.  LRAMVA Summary'!E$56:E$57)*(MONTH($E60)-1)/12)*$H60</f>
        <v>0</v>
      </c>
      <c r="K60" s="188">
        <f>(SUM('1.  LRAMVA Summary'!F$47:F$55)+SUM('1.  LRAMVA Summary'!F$56:F$57)*(MONTH($E60)-1)/12)*$H60</f>
        <v>0</v>
      </c>
      <c r="L60" s="188">
        <f>(SUM('1.  LRAMVA Summary'!G$47:G$55)+SUM('1.  LRAMVA Summary'!G$56:G$57)*(MONTH($E60)-1)/12)*$H60</f>
        <v>0</v>
      </c>
      <c r="M60" s="188">
        <f>(SUM('1.  LRAMVA Summary'!H$47:H$55)+SUM('1.  LRAMVA Summary'!H$56:H$57)*(MONTH($E60)-1)/12)*$H60</f>
        <v>0</v>
      </c>
      <c r="N60" s="188">
        <f>(SUM('1.  LRAMVA Summary'!I$47:I$55)+SUM('1.  LRAMVA Summary'!I$56:I$57)*(MONTH($E60)-1)/12)*$H60</f>
        <v>0</v>
      </c>
      <c r="O60" s="188">
        <f>(SUM('1.  LRAMVA Summary'!J$47:J$55)+SUM('1.  LRAMVA Summary'!J$56:J$57)*(MONTH($E60)-1)/12)*$H60</f>
        <v>0</v>
      </c>
      <c r="P60" s="188">
        <f>(SUM('1.  LRAMVA Summary'!K$47:K$55)+SUM('1.  LRAMVA Summary'!K$56:K$57)*(MONTH($E60)-1)/12)*$H60</f>
        <v>0</v>
      </c>
      <c r="Q60" s="188">
        <f>(SUM('1.  LRAMVA Summary'!L$47:L$55)+SUM('1.  LRAMVA Summary'!L$56:L$57)*(MONTH($E60)-1)/12)*$H60</f>
        <v>0</v>
      </c>
      <c r="R60" s="188">
        <f>(SUM('1.  LRAMVA Summary'!M$47:M$55)+SUM('1.  LRAMVA Summary'!M$56:M$57)*(MONTH($E60)-1)/12)*$H60</f>
        <v>0</v>
      </c>
      <c r="S60" s="188">
        <f>(SUM('1.  LRAMVA Summary'!N$47:N$55)+SUM('1.  LRAMVA Summary'!N$56:N$57)*(MONTH($E60)-1)/12)*$H60</f>
        <v>0</v>
      </c>
      <c r="T60" s="188">
        <f>(SUM('1.  LRAMVA Summary'!O$47:O$55)+SUM('1.  LRAMVA Summary'!O$56:O$57)*(MONTH($E60)-1)/12)*$H60</f>
        <v>0</v>
      </c>
      <c r="U60" s="188">
        <f>(SUM('1.  LRAMVA Summary'!P$47:P$55)+SUM('1.  LRAMVA Summary'!P$56:P$57)*(MONTH($E60)-1)/12)*$H60</f>
        <v>0</v>
      </c>
      <c r="V60" s="188">
        <f>(SUM('1.  LRAMVA Summary'!Q$47:Q$55)+SUM('1.  LRAMVA Summary'!Q$56:Q$57)*(MONTH($E60)-1)/12)*$H60</f>
        <v>0</v>
      </c>
      <c r="W60" s="189">
        <f>SUM(I60:V60)</f>
        <v>0</v>
      </c>
    </row>
    <row r="61" spans="2:23">
      <c r="B61" s="171" t="s">
        <v>621</v>
      </c>
      <c r="C61" s="619">
        <v>2.1999999999999999E-2</v>
      </c>
      <c r="E61" s="172">
        <v>41671</v>
      </c>
      <c r="F61" s="172" t="s">
        <v>162</v>
      </c>
      <c r="G61" s="173" t="s">
        <v>62</v>
      </c>
      <c r="H61" s="187">
        <f>C$27/12</f>
        <v>1.225E-3</v>
      </c>
      <c r="I61" s="188">
        <f>(SUM('1.  LRAMVA Summary'!D$47:D$55)+SUM('1.  LRAMVA Summary'!D$56:D$57)*(MONTH($E61)-1)/12)*$H61</f>
        <v>0</v>
      </c>
      <c r="J61" s="188">
        <f>(SUM('1.  LRAMVA Summary'!E$47:E$55)+SUM('1.  LRAMVA Summary'!E$56:E$57)*(MONTH($E61)-1)/12)*$H61</f>
        <v>0</v>
      </c>
      <c r="K61" s="188">
        <f>(SUM('1.  LRAMVA Summary'!F$47:F$55)+SUM('1.  LRAMVA Summary'!F$56:F$57)*(MONTH($E61)-1)/12)*$H61</f>
        <v>0</v>
      </c>
      <c r="L61" s="188">
        <f>(SUM('1.  LRAMVA Summary'!G$47:G$55)+SUM('1.  LRAMVA Summary'!G$56:G$57)*(MONTH($E61)-1)/12)*$H61</f>
        <v>0</v>
      </c>
      <c r="M61" s="188">
        <f>(SUM('1.  LRAMVA Summary'!H$47:H$55)+SUM('1.  LRAMVA Summary'!H$56:H$57)*(MONTH($E61)-1)/12)*$H61</f>
        <v>0</v>
      </c>
      <c r="N61" s="188">
        <f>(SUM('1.  LRAMVA Summary'!I$47:I$55)+SUM('1.  LRAMVA Summary'!I$56:I$57)*(MONTH($E61)-1)/12)*$H61</f>
        <v>0</v>
      </c>
      <c r="O61" s="188">
        <f>(SUM('1.  LRAMVA Summary'!J$47:J$55)+SUM('1.  LRAMVA Summary'!J$56:J$57)*(MONTH($E61)-1)/12)*$H61</f>
        <v>0</v>
      </c>
      <c r="P61" s="188">
        <f>(SUM('1.  LRAMVA Summary'!K$47:K$55)+SUM('1.  LRAMVA Summary'!K$56:K$57)*(MONTH($E61)-1)/12)*$H61</f>
        <v>0</v>
      </c>
      <c r="Q61" s="188">
        <f>(SUM('1.  LRAMVA Summary'!L$47:L$55)+SUM('1.  LRAMVA Summary'!L$56:L$57)*(MONTH($E61)-1)/12)*$H61</f>
        <v>0</v>
      </c>
      <c r="R61" s="188">
        <f>(SUM('1.  LRAMVA Summary'!M$47:M$55)+SUM('1.  LRAMVA Summary'!M$56:M$57)*(MONTH($E61)-1)/12)*$H61</f>
        <v>0</v>
      </c>
      <c r="S61" s="188">
        <f>(SUM('1.  LRAMVA Summary'!N$47:N$55)+SUM('1.  LRAMVA Summary'!N$56:N$57)*(MONTH($E61)-1)/12)*$H61</f>
        <v>0</v>
      </c>
      <c r="T61" s="188">
        <f>(SUM('1.  LRAMVA Summary'!O$47:O$55)+SUM('1.  LRAMVA Summary'!O$56:O$57)*(MONTH($E61)-1)/12)*$H61</f>
        <v>0</v>
      </c>
      <c r="U61" s="188">
        <f>(SUM('1.  LRAMVA Summary'!P$47:P$55)+SUM('1.  LRAMVA Summary'!P$56:P$57)*(MONTH($E61)-1)/12)*$H61</f>
        <v>0</v>
      </c>
      <c r="V61" s="188">
        <f>(SUM('1.  LRAMVA Summary'!Q$47:Q$55)+SUM('1.  LRAMVA Summary'!Q$56:Q$57)*(MONTH($E61)-1)/12)*$H61</f>
        <v>0</v>
      </c>
      <c r="W61" s="189">
        <f t="shared" ref="W61:W71" si="15">SUM(I61:V61)</f>
        <v>0</v>
      </c>
    </row>
    <row r="62" spans="2:23">
      <c r="B62" s="192" t="s">
        <v>622</v>
      </c>
      <c r="C62" s="193">
        <f>C61</f>
        <v>2.1999999999999999E-2</v>
      </c>
      <c r="E62" s="172">
        <v>41699</v>
      </c>
      <c r="F62" s="172" t="s">
        <v>162</v>
      </c>
      <c r="G62" s="173" t="s">
        <v>62</v>
      </c>
      <c r="H62" s="187">
        <f>C$27/12</f>
        <v>1.225E-3</v>
      </c>
      <c r="I62" s="188">
        <f>(SUM('1.  LRAMVA Summary'!D$47:D$55)+SUM('1.  LRAMVA Summary'!D$56:D$57)*(MONTH($E62)-1)/12)*$H62</f>
        <v>0</v>
      </c>
      <c r="J62" s="188">
        <f>(SUM('1.  LRAMVA Summary'!E$47:E$55)+SUM('1.  LRAMVA Summary'!E$56:E$57)*(MONTH($E62)-1)/12)*$H62</f>
        <v>0</v>
      </c>
      <c r="K62" s="188">
        <f>(SUM('1.  LRAMVA Summary'!F$47:F$55)+SUM('1.  LRAMVA Summary'!F$56:F$57)*(MONTH($E62)-1)/12)*$H62</f>
        <v>0</v>
      </c>
      <c r="L62" s="188">
        <f>(SUM('1.  LRAMVA Summary'!G$47:G$55)+SUM('1.  LRAMVA Summary'!G$56:G$57)*(MONTH($E62)-1)/12)*$H62</f>
        <v>0</v>
      </c>
      <c r="M62" s="188">
        <f>(SUM('1.  LRAMVA Summary'!H$47:H$55)+SUM('1.  LRAMVA Summary'!H$56:H$57)*(MONTH($E62)-1)/12)*$H62</f>
        <v>0</v>
      </c>
      <c r="N62" s="188">
        <f>(SUM('1.  LRAMVA Summary'!I$47:I$55)+SUM('1.  LRAMVA Summary'!I$56:I$57)*(MONTH($E62)-1)/12)*$H62</f>
        <v>0</v>
      </c>
      <c r="O62" s="188">
        <f>(SUM('1.  LRAMVA Summary'!J$47:J$55)+SUM('1.  LRAMVA Summary'!J$56:J$57)*(MONTH($E62)-1)/12)*$H62</f>
        <v>0</v>
      </c>
      <c r="P62" s="188">
        <f>(SUM('1.  LRAMVA Summary'!K$47:K$55)+SUM('1.  LRAMVA Summary'!K$56:K$57)*(MONTH($E62)-1)/12)*$H62</f>
        <v>0</v>
      </c>
      <c r="Q62" s="188">
        <f>(SUM('1.  LRAMVA Summary'!L$47:L$55)+SUM('1.  LRAMVA Summary'!L$56:L$57)*(MONTH($E62)-1)/12)*$H62</f>
        <v>0</v>
      </c>
      <c r="R62" s="188">
        <f>(SUM('1.  LRAMVA Summary'!M$47:M$55)+SUM('1.  LRAMVA Summary'!M$56:M$57)*(MONTH($E62)-1)/12)*$H62</f>
        <v>0</v>
      </c>
      <c r="S62" s="188">
        <f>(SUM('1.  LRAMVA Summary'!N$47:N$55)+SUM('1.  LRAMVA Summary'!N$56:N$57)*(MONTH($E62)-1)/12)*$H62</f>
        <v>0</v>
      </c>
      <c r="T62" s="188">
        <f>(SUM('1.  LRAMVA Summary'!O$47:O$55)+SUM('1.  LRAMVA Summary'!O$56:O$57)*(MONTH($E62)-1)/12)*$H62</f>
        <v>0</v>
      </c>
      <c r="U62" s="188">
        <f>(SUM('1.  LRAMVA Summary'!P$47:P$55)+SUM('1.  LRAMVA Summary'!P$56:P$57)*(MONTH($E62)-1)/12)*$H62</f>
        <v>0</v>
      </c>
      <c r="V62" s="188">
        <f>(SUM('1.  LRAMVA Summary'!Q$47:Q$55)+SUM('1.  LRAMVA Summary'!Q$56:Q$57)*(MONTH($E62)-1)/12)*$H62</f>
        <v>0</v>
      </c>
      <c r="W62" s="189">
        <f t="shared" si="15"/>
        <v>0</v>
      </c>
    </row>
    <row r="63" spans="2:23">
      <c r="B63" s="702"/>
      <c r="C63" s="702"/>
      <c r="E63" s="172">
        <v>41730</v>
      </c>
      <c r="F63" s="172" t="s">
        <v>162</v>
      </c>
      <c r="G63" s="173" t="s">
        <v>63</v>
      </c>
      <c r="H63" s="190">
        <f>C$28/12</f>
        <v>1.225E-3</v>
      </c>
      <c r="I63" s="188">
        <f>(SUM('1.  LRAMVA Summary'!D$47:D$55)+SUM('1.  LRAMVA Summary'!D$56:D$57)*(MONTH($E63)-1)/12)*$H63</f>
        <v>0</v>
      </c>
      <c r="J63" s="188">
        <f>(SUM('1.  LRAMVA Summary'!E$47:E$55)+SUM('1.  LRAMVA Summary'!E$56:E$57)*(MONTH($E63)-1)/12)*$H63</f>
        <v>0</v>
      </c>
      <c r="K63" s="188">
        <f>(SUM('1.  LRAMVA Summary'!F$47:F$55)+SUM('1.  LRAMVA Summary'!F$56:F$57)*(MONTH($E63)-1)/12)*$H63</f>
        <v>0</v>
      </c>
      <c r="L63" s="188">
        <f>(SUM('1.  LRAMVA Summary'!G$47:G$55)+SUM('1.  LRAMVA Summary'!G$56:G$57)*(MONTH($E63)-1)/12)*$H63</f>
        <v>0</v>
      </c>
      <c r="M63" s="188">
        <f>(SUM('1.  LRAMVA Summary'!H$47:H$55)+SUM('1.  LRAMVA Summary'!H$56:H$57)*(MONTH($E63)-1)/12)*$H63</f>
        <v>0</v>
      </c>
      <c r="N63" s="188">
        <f>(SUM('1.  LRAMVA Summary'!I$47:I$55)+SUM('1.  LRAMVA Summary'!I$56:I$57)*(MONTH($E63)-1)/12)*$H63</f>
        <v>0</v>
      </c>
      <c r="O63" s="188">
        <f>(SUM('1.  LRAMVA Summary'!J$47:J$55)+SUM('1.  LRAMVA Summary'!J$56:J$57)*(MONTH($E63)-1)/12)*$H63</f>
        <v>0</v>
      </c>
      <c r="P63" s="188">
        <f>(SUM('1.  LRAMVA Summary'!K$47:K$55)+SUM('1.  LRAMVA Summary'!K$56:K$57)*(MONTH($E63)-1)/12)*$H63</f>
        <v>0</v>
      </c>
      <c r="Q63" s="188">
        <f>(SUM('1.  LRAMVA Summary'!L$47:L$55)+SUM('1.  LRAMVA Summary'!L$56:L$57)*(MONTH($E63)-1)/12)*$H63</f>
        <v>0</v>
      </c>
      <c r="R63" s="188">
        <f>(SUM('1.  LRAMVA Summary'!M$47:M$55)+SUM('1.  LRAMVA Summary'!M$56:M$57)*(MONTH($E63)-1)/12)*$H63</f>
        <v>0</v>
      </c>
      <c r="S63" s="188">
        <f>(SUM('1.  LRAMVA Summary'!N$47:N$55)+SUM('1.  LRAMVA Summary'!N$56:N$57)*(MONTH($E63)-1)/12)*$H63</f>
        <v>0</v>
      </c>
      <c r="T63" s="188">
        <f>(SUM('1.  LRAMVA Summary'!O$47:O$55)+SUM('1.  LRAMVA Summary'!O$56:O$57)*(MONTH($E63)-1)/12)*$H63</f>
        <v>0</v>
      </c>
      <c r="U63" s="188">
        <f>(SUM('1.  LRAMVA Summary'!P$47:P$55)+SUM('1.  LRAMVA Summary'!P$56:P$57)*(MONTH($E63)-1)/12)*$H63</f>
        <v>0</v>
      </c>
      <c r="V63" s="188">
        <f>(SUM('1.  LRAMVA Summary'!Q$47:Q$55)+SUM('1.  LRAMVA Summary'!Q$56:Q$57)*(MONTH($E63)-1)/12)*$H63</f>
        <v>0</v>
      </c>
      <c r="W63" s="189">
        <f t="shared" si="15"/>
        <v>0</v>
      </c>
    </row>
    <row r="64" spans="2:23" ht="15.75">
      <c r="B64" s="143" t="s">
        <v>164</v>
      </c>
      <c r="C64" s="702"/>
      <c r="E64" s="172">
        <v>41760</v>
      </c>
      <c r="F64" s="172" t="s">
        <v>162</v>
      </c>
      <c r="G64" s="173" t="s">
        <v>63</v>
      </c>
      <c r="H64" s="187">
        <f>C$28/12</f>
        <v>1.225E-3</v>
      </c>
      <c r="I64" s="188">
        <f>(SUM('1.  LRAMVA Summary'!D$47:D$55)+SUM('1.  LRAMVA Summary'!D$56:D$57)*(MONTH($E64)-1)/12)*$H64</f>
        <v>0</v>
      </c>
      <c r="J64" s="188">
        <f>(SUM('1.  LRAMVA Summary'!E$47:E$55)+SUM('1.  LRAMVA Summary'!E$56:E$57)*(MONTH($E64)-1)/12)*$H64</f>
        <v>0</v>
      </c>
      <c r="K64" s="188">
        <f>(SUM('1.  LRAMVA Summary'!F$47:F$55)+SUM('1.  LRAMVA Summary'!F$56:F$57)*(MONTH($E64)-1)/12)*$H64</f>
        <v>0</v>
      </c>
      <c r="L64" s="188">
        <f>(SUM('1.  LRAMVA Summary'!G$47:G$55)+SUM('1.  LRAMVA Summary'!G$56:G$57)*(MONTH($E64)-1)/12)*$H64</f>
        <v>0</v>
      </c>
      <c r="M64" s="188">
        <f>(SUM('1.  LRAMVA Summary'!H$47:H$55)+SUM('1.  LRAMVA Summary'!H$56:H$57)*(MONTH($E64)-1)/12)*$H64</f>
        <v>0</v>
      </c>
      <c r="N64" s="188">
        <f>(SUM('1.  LRAMVA Summary'!I$47:I$55)+SUM('1.  LRAMVA Summary'!I$56:I$57)*(MONTH($E64)-1)/12)*$H64</f>
        <v>0</v>
      </c>
      <c r="O64" s="188">
        <f>(SUM('1.  LRAMVA Summary'!J$47:J$55)+SUM('1.  LRAMVA Summary'!J$56:J$57)*(MONTH($E64)-1)/12)*$H64</f>
        <v>0</v>
      </c>
      <c r="P64" s="188">
        <f>(SUM('1.  LRAMVA Summary'!K$47:K$55)+SUM('1.  LRAMVA Summary'!K$56:K$57)*(MONTH($E64)-1)/12)*$H64</f>
        <v>0</v>
      </c>
      <c r="Q64" s="188">
        <f>(SUM('1.  LRAMVA Summary'!L$47:L$55)+SUM('1.  LRAMVA Summary'!L$56:L$57)*(MONTH($E64)-1)/12)*$H64</f>
        <v>0</v>
      </c>
      <c r="R64" s="188">
        <f>(SUM('1.  LRAMVA Summary'!M$47:M$55)+SUM('1.  LRAMVA Summary'!M$56:M$57)*(MONTH($E64)-1)/12)*$H64</f>
        <v>0</v>
      </c>
      <c r="S64" s="188">
        <f>(SUM('1.  LRAMVA Summary'!N$47:N$55)+SUM('1.  LRAMVA Summary'!N$56:N$57)*(MONTH($E64)-1)/12)*$H64</f>
        <v>0</v>
      </c>
      <c r="T64" s="188">
        <f>(SUM('1.  LRAMVA Summary'!O$47:O$55)+SUM('1.  LRAMVA Summary'!O$56:O$57)*(MONTH($E64)-1)/12)*$H64</f>
        <v>0</v>
      </c>
      <c r="U64" s="188">
        <f>(SUM('1.  LRAMVA Summary'!P$47:P$55)+SUM('1.  LRAMVA Summary'!P$56:P$57)*(MONTH($E64)-1)/12)*$H64</f>
        <v>0</v>
      </c>
      <c r="V64" s="188">
        <f>(SUM('1.  LRAMVA Summary'!Q$47:Q$55)+SUM('1.  LRAMVA Summary'!Q$56:Q$57)*(MONTH($E64)-1)/12)*$H64</f>
        <v>0</v>
      </c>
      <c r="W64" s="189">
        <f t="shared" si="15"/>
        <v>0</v>
      </c>
    </row>
    <row r="65" spans="2:23">
      <c r="B65" s="1"/>
      <c r="C65" s="702"/>
      <c r="E65" s="172">
        <v>41791</v>
      </c>
      <c r="F65" s="172" t="s">
        <v>162</v>
      </c>
      <c r="G65" s="173" t="s">
        <v>63</v>
      </c>
      <c r="H65" s="187">
        <f>C$28/12</f>
        <v>1.225E-3</v>
      </c>
      <c r="I65" s="188">
        <f>(SUM('1.  LRAMVA Summary'!D$47:D$55)+SUM('1.  LRAMVA Summary'!D$56:D$57)*(MONTH($E65)-1)/12)*$H65</f>
        <v>0</v>
      </c>
      <c r="J65" s="188">
        <f>(SUM('1.  LRAMVA Summary'!E$47:E$55)+SUM('1.  LRAMVA Summary'!E$56:E$57)*(MONTH($E65)-1)/12)*$H65</f>
        <v>0</v>
      </c>
      <c r="K65" s="188">
        <f>(SUM('1.  LRAMVA Summary'!F$47:F$55)+SUM('1.  LRAMVA Summary'!F$56:F$57)*(MONTH($E65)-1)/12)*$H65</f>
        <v>0</v>
      </c>
      <c r="L65" s="188">
        <f>(SUM('1.  LRAMVA Summary'!G$47:G$55)+SUM('1.  LRAMVA Summary'!G$56:G$57)*(MONTH($E65)-1)/12)*$H65</f>
        <v>0</v>
      </c>
      <c r="M65" s="188">
        <f>(SUM('1.  LRAMVA Summary'!H$47:H$55)+SUM('1.  LRAMVA Summary'!H$56:H$57)*(MONTH($E65)-1)/12)*$H65</f>
        <v>0</v>
      </c>
      <c r="N65" s="188">
        <f>(SUM('1.  LRAMVA Summary'!I$47:I$55)+SUM('1.  LRAMVA Summary'!I$56:I$57)*(MONTH($E65)-1)/12)*$H65</f>
        <v>0</v>
      </c>
      <c r="O65" s="188">
        <f>(SUM('1.  LRAMVA Summary'!J$47:J$55)+SUM('1.  LRAMVA Summary'!J$56:J$57)*(MONTH($E65)-1)/12)*$H65</f>
        <v>0</v>
      </c>
      <c r="P65" s="188">
        <f>(SUM('1.  LRAMVA Summary'!K$47:K$55)+SUM('1.  LRAMVA Summary'!K$56:K$57)*(MONTH($E65)-1)/12)*$H65</f>
        <v>0</v>
      </c>
      <c r="Q65" s="188">
        <f>(SUM('1.  LRAMVA Summary'!L$47:L$55)+SUM('1.  LRAMVA Summary'!L$56:L$57)*(MONTH($E65)-1)/12)*$H65</f>
        <v>0</v>
      </c>
      <c r="R65" s="188">
        <f>(SUM('1.  LRAMVA Summary'!M$47:M$55)+SUM('1.  LRAMVA Summary'!M$56:M$57)*(MONTH($E65)-1)/12)*$H65</f>
        <v>0</v>
      </c>
      <c r="S65" s="188">
        <f>(SUM('1.  LRAMVA Summary'!N$47:N$55)+SUM('1.  LRAMVA Summary'!N$56:N$57)*(MONTH($E65)-1)/12)*$H65</f>
        <v>0</v>
      </c>
      <c r="T65" s="188">
        <f>(SUM('1.  LRAMVA Summary'!O$47:O$55)+SUM('1.  LRAMVA Summary'!O$56:O$57)*(MONTH($E65)-1)/12)*$H65</f>
        <v>0</v>
      </c>
      <c r="U65" s="188">
        <f>(SUM('1.  LRAMVA Summary'!P$47:P$55)+SUM('1.  LRAMVA Summary'!P$56:P$57)*(MONTH($E65)-1)/12)*$H65</f>
        <v>0</v>
      </c>
      <c r="V65" s="188">
        <f>(SUM('1.  LRAMVA Summary'!Q$47:Q$55)+SUM('1.  LRAMVA Summary'!Q$56:Q$57)*(MONTH($E65)-1)/12)*$H65</f>
        <v>0</v>
      </c>
      <c r="W65" s="189">
        <f t="shared" si="15"/>
        <v>0</v>
      </c>
    </row>
    <row r="66" spans="2:23">
      <c r="B66" s="702"/>
      <c r="C66" s="702"/>
      <c r="E66" s="172">
        <v>41821</v>
      </c>
      <c r="F66" s="172" t="s">
        <v>162</v>
      </c>
      <c r="G66" s="173" t="s">
        <v>65</v>
      </c>
      <c r="H66" s="190">
        <f>C$29/12</f>
        <v>1.225E-3</v>
      </c>
      <c r="I66" s="188">
        <f>(SUM('1.  LRAMVA Summary'!D$47:D$55)+SUM('1.  LRAMVA Summary'!D$56:D$57)*(MONTH($E66)-1)/12)*$H66</f>
        <v>0</v>
      </c>
      <c r="J66" s="188">
        <f>(SUM('1.  LRAMVA Summary'!E$47:E$55)+SUM('1.  LRAMVA Summary'!E$56:E$57)*(MONTH($E66)-1)/12)*$H66</f>
        <v>0</v>
      </c>
      <c r="K66" s="188">
        <f>(SUM('1.  LRAMVA Summary'!F$47:F$55)+SUM('1.  LRAMVA Summary'!F$56:F$57)*(MONTH($E66)-1)/12)*$H66</f>
        <v>0</v>
      </c>
      <c r="L66" s="188">
        <f>(SUM('1.  LRAMVA Summary'!G$47:G$55)+SUM('1.  LRAMVA Summary'!G$56:G$57)*(MONTH($E66)-1)/12)*$H66</f>
        <v>0</v>
      </c>
      <c r="M66" s="188">
        <f>(SUM('1.  LRAMVA Summary'!H$47:H$55)+SUM('1.  LRAMVA Summary'!H$56:H$57)*(MONTH($E66)-1)/12)*$H66</f>
        <v>0</v>
      </c>
      <c r="N66" s="188">
        <f>(SUM('1.  LRAMVA Summary'!I$47:I$55)+SUM('1.  LRAMVA Summary'!I$56:I$57)*(MONTH($E66)-1)/12)*$H66</f>
        <v>0</v>
      </c>
      <c r="O66" s="188">
        <f>(SUM('1.  LRAMVA Summary'!J$47:J$55)+SUM('1.  LRAMVA Summary'!J$56:J$57)*(MONTH($E66)-1)/12)*$H66</f>
        <v>0</v>
      </c>
      <c r="P66" s="188">
        <f>(SUM('1.  LRAMVA Summary'!K$47:K$55)+SUM('1.  LRAMVA Summary'!K$56:K$57)*(MONTH($E66)-1)/12)*$H66</f>
        <v>0</v>
      </c>
      <c r="Q66" s="188">
        <f>(SUM('1.  LRAMVA Summary'!L$47:L$55)+SUM('1.  LRAMVA Summary'!L$56:L$57)*(MONTH($E66)-1)/12)*$H66</f>
        <v>0</v>
      </c>
      <c r="R66" s="188">
        <f>(SUM('1.  LRAMVA Summary'!M$47:M$55)+SUM('1.  LRAMVA Summary'!M$56:M$57)*(MONTH($E66)-1)/12)*$H66</f>
        <v>0</v>
      </c>
      <c r="S66" s="188">
        <f>(SUM('1.  LRAMVA Summary'!N$47:N$55)+SUM('1.  LRAMVA Summary'!N$56:N$57)*(MONTH($E66)-1)/12)*$H66</f>
        <v>0</v>
      </c>
      <c r="T66" s="188">
        <f>(SUM('1.  LRAMVA Summary'!O$47:O$55)+SUM('1.  LRAMVA Summary'!O$56:O$57)*(MONTH($E66)-1)/12)*$H66</f>
        <v>0</v>
      </c>
      <c r="U66" s="188">
        <f>(SUM('1.  LRAMVA Summary'!P$47:P$55)+SUM('1.  LRAMVA Summary'!P$56:P$57)*(MONTH($E66)-1)/12)*$H66</f>
        <v>0</v>
      </c>
      <c r="V66" s="188">
        <f>(SUM('1.  LRAMVA Summary'!Q$47:Q$55)+SUM('1.  LRAMVA Summary'!Q$56:Q$57)*(MONTH($E66)-1)/12)*$H66</f>
        <v>0</v>
      </c>
      <c r="W66" s="189">
        <f t="shared" si="15"/>
        <v>0</v>
      </c>
    </row>
    <row r="67" spans="2:23">
      <c r="B67" s="702"/>
      <c r="C67" s="702"/>
      <c r="E67" s="172">
        <v>41852</v>
      </c>
      <c r="F67" s="172" t="s">
        <v>162</v>
      </c>
      <c r="G67" s="173" t="s">
        <v>65</v>
      </c>
      <c r="H67" s="187">
        <f>C$29/12</f>
        <v>1.225E-3</v>
      </c>
      <c r="I67" s="188">
        <f>(SUM('1.  LRAMVA Summary'!D$47:D$55)+SUM('1.  LRAMVA Summary'!D$56:D$57)*(MONTH($E67)-1)/12)*$H67</f>
        <v>0</v>
      </c>
      <c r="J67" s="188">
        <f>(SUM('1.  LRAMVA Summary'!E$47:E$55)+SUM('1.  LRAMVA Summary'!E$56:E$57)*(MONTH($E67)-1)/12)*$H67</f>
        <v>0</v>
      </c>
      <c r="K67" s="188">
        <f>(SUM('1.  LRAMVA Summary'!F$47:F$55)+SUM('1.  LRAMVA Summary'!F$56:F$57)*(MONTH($E67)-1)/12)*$H67</f>
        <v>0</v>
      </c>
      <c r="L67" s="188">
        <f>(SUM('1.  LRAMVA Summary'!G$47:G$55)+SUM('1.  LRAMVA Summary'!G$56:G$57)*(MONTH($E67)-1)/12)*$H67</f>
        <v>0</v>
      </c>
      <c r="M67" s="188">
        <f>(SUM('1.  LRAMVA Summary'!H$47:H$55)+SUM('1.  LRAMVA Summary'!H$56:H$57)*(MONTH($E67)-1)/12)*$H67</f>
        <v>0</v>
      </c>
      <c r="N67" s="188">
        <f>(SUM('1.  LRAMVA Summary'!I$47:I$55)+SUM('1.  LRAMVA Summary'!I$56:I$57)*(MONTH($E67)-1)/12)*$H67</f>
        <v>0</v>
      </c>
      <c r="O67" s="188">
        <f>(SUM('1.  LRAMVA Summary'!J$47:J$55)+SUM('1.  LRAMVA Summary'!J$56:J$57)*(MONTH($E67)-1)/12)*$H67</f>
        <v>0</v>
      </c>
      <c r="P67" s="188">
        <f>(SUM('1.  LRAMVA Summary'!K$47:K$55)+SUM('1.  LRAMVA Summary'!K$56:K$57)*(MONTH($E67)-1)/12)*$H67</f>
        <v>0</v>
      </c>
      <c r="Q67" s="188">
        <f>(SUM('1.  LRAMVA Summary'!L$47:L$55)+SUM('1.  LRAMVA Summary'!L$56:L$57)*(MONTH($E67)-1)/12)*$H67</f>
        <v>0</v>
      </c>
      <c r="R67" s="188">
        <f>(SUM('1.  LRAMVA Summary'!M$47:M$55)+SUM('1.  LRAMVA Summary'!M$56:M$57)*(MONTH($E67)-1)/12)*$H67</f>
        <v>0</v>
      </c>
      <c r="S67" s="188">
        <f>(SUM('1.  LRAMVA Summary'!N$47:N$55)+SUM('1.  LRAMVA Summary'!N$56:N$57)*(MONTH($E67)-1)/12)*$H67</f>
        <v>0</v>
      </c>
      <c r="T67" s="188">
        <f>(SUM('1.  LRAMVA Summary'!O$47:O$55)+SUM('1.  LRAMVA Summary'!O$56:O$57)*(MONTH($E67)-1)/12)*$H67</f>
        <v>0</v>
      </c>
      <c r="U67" s="188">
        <f>(SUM('1.  LRAMVA Summary'!P$47:P$55)+SUM('1.  LRAMVA Summary'!P$56:P$57)*(MONTH($E67)-1)/12)*$H67</f>
        <v>0</v>
      </c>
      <c r="V67" s="188">
        <f>(SUM('1.  LRAMVA Summary'!Q$47:Q$55)+SUM('1.  LRAMVA Summary'!Q$56:Q$57)*(MONTH($E67)-1)/12)*$H67</f>
        <v>0</v>
      </c>
      <c r="W67" s="189">
        <f t="shared" si="15"/>
        <v>0</v>
      </c>
    </row>
    <row r="68" spans="2:23">
      <c r="B68" s="702"/>
      <c r="C68" s="702"/>
      <c r="E68" s="172">
        <v>41883</v>
      </c>
      <c r="F68" s="172" t="s">
        <v>162</v>
      </c>
      <c r="G68" s="173" t="s">
        <v>65</v>
      </c>
      <c r="H68" s="187">
        <f>C$29/12</f>
        <v>1.225E-3</v>
      </c>
      <c r="I68" s="188">
        <f>(SUM('1.  LRAMVA Summary'!D$47:D$55)+SUM('1.  LRAMVA Summary'!D$56:D$57)*(MONTH($E68)-1)/12)*$H68</f>
        <v>0</v>
      </c>
      <c r="J68" s="188">
        <f>(SUM('1.  LRAMVA Summary'!E$47:E$55)+SUM('1.  LRAMVA Summary'!E$56:E$57)*(MONTH($E68)-1)/12)*$H68</f>
        <v>0</v>
      </c>
      <c r="K68" s="188">
        <f>(SUM('1.  LRAMVA Summary'!F$47:F$55)+SUM('1.  LRAMVA Summary'!F$56:F$57)*(MONTH($E68)-1)/12)*$H68</f>
        <v>0</v>
      </c>
      <c r="L68" s="188">
        <f>(SUM('1.  LRAMVA Summary'!G$47:G$55)+SUM('1.  LRAMVA Summary'!G$56:G$57)*(MONTH($E68)-1)/12)*$H68</f>
        <v>0</v>
      </c>
      <c r="M68" s="188">
        <f>(SUM('1.  LRAMVA Summary'!H$47:H$55)+SUM('1.  LRAMVA Summary'!H$56:H$57)*(MONTH($E68)-1)/12)*$H68</f>
        <v>0</v>
      </c>
      <c r="N68" s="188">
        <f>(SUM('1.  LRAMVA Summary'!I$47:I$55)+SUM('1.  LRAMVA Summary'!I$56:I$57)*(MONTH($E68)-1)/12)*$H68</f>
        <v>0</v>
      </c>
      <c r="O68" s="188">
        <f>(SUM('1.  LRAMVA Summary'!J$47:J$55)+SUM('1.  LRAMVA Summary'!J$56:J$57)*(MONTH($E68)-1)/12)*$H68</f>
        <v>0</v>
      </c>
      <c r="P68" s="188">
        <f>(SUM('1.  LRAMVA Summary'!K$47:K$55)+SUM('1.  LRAMVA Summary'!K$56:K$57)*(MONTH($E68)-1)/12)*$H68</f>
        <v>0</v>
      </c>
      <c r="Q68" s="188">
        <f>(SUM('1.  LRAMVA Summary'!L$47:L$55)+SUM('1.  LRAMVA Summary'!L$56:L$57)*(MONTH($E68)-1)/12)*$H68</f>
        <v>0</v>
      </c>
      <c r="R68" s="188">
        <f>(SUM('1.  LRAMVA Summary'!M$47:M$55)+SUM('1.  LRAMVA Summary'!M$56:M$57)*(MONTH($E68)-1)/12)*$H68</f>
        <v>0</v>
      </c>
      <c r="S68" s="188">
        <f>(SUM('1.  LRAMVA Summary'!N$47:N$55)+SUM('1.  LRAMVA Summary'!N$56:N$57)*(MONTH($E68)-1)/12)*$H68</f>
        <v>0</v>
      </c>
      <c r="T68" s="188">
        <f>(SUM('1.  LRAMVA Summary'!O$47:O$55)+SUM('1.  LRAMVA Summary'!O$56:O$57)*(MONTH($E68)-1)/12)*$H68</f>
        <v>0</v>
      </c>
      <c r="U68" s="188">
        <f>(SUM('1.  LRAMVA Summary'!P$47:P$55)+SUM('1.  LRAMVA Summary'!P$56:P$57)*(MONTH($E68)-1)/12)*$H68</f>
        <v>0</v>
      </c>
      <c r="V68" s="188">
        <f>(SUM('1.  LRAMVA Summary'!Q$47:Q$55)+SUM('1.  LRAMVA Summary'!Q$56:Q$57)*(MONTH($E68)-1)/12)*$H68</f>
        <v>0</v>
      </c>
      <c r="W68" s="189">
        <f t="shared" si="15"/>
        <v>0</v>
      </c>
    </row>
    <row r="69" spans="2:23">
      <c r="B69" s="702"/>
      <c r="C69" s="702"/>
      <c r="E69" s="172">
        <v>41913</v>
      </c>
      <c r="F69" s="172" t="s">
        <v>162</v>
      </c>
      <c r="G69" s="173" t="s">
        <v>66</v>
      </c>
      <c r="H69" s="190">
        <f>C$30/12</f>
        <v>1.225E-3</v>
      </c>
      <c r="I69" s="188">
        <f>(SUM('1.  LRAMVA Summary'!D$47:D$55)+SUM('1.  LRAMVA Summary'!D$56:D$57)*(MONTH($E69)-1)/12)*$H69</f>
        <v>0</v>
      </c>
      <c r="J69" s="188">
        <f>(SUM('1.  LRAMVA Summary'!E$47:E$55)+SUM('1.  LRAMVA Summary'!E$56:E$57)*(MONTH($E69)-1)/12)*$H69</f>
        <v>0</v>
      </c>
      <c r="K69" s="188">
        <f>(SUM('1.  LRAMVA Summary'!F$47:F$55)+SUM('1.  LRAMVA Summary'!F$56:F$57)*(MONTH($E69)-1)/12)*$H69</f>
        <v>0</v>
      </c>
      <c r="L69" s="188">
        <f>(SUM('1.  LRAMVA Summary'!G$47:G$55)+SUM('1.  LRAMVA Summary'!G$56:G$57)*(MONTH($E69)-1)/12)*$H69</f>
        <v>0</v>
      </c>
      <c r="M69" s="188">
        <f>(SUM('1.  LRAMVA Summary'!H$47:H$55)+SUM('1.  LRAMVA Summary'!H$56:H$57)*(MONTH($E69)-1)/12)*$H69</f>
        <v>0</v>
      </c>
      <c r="N69" s="188">
        <f>(SUM('1.  LRAMVA Summary'!I$47:I$55)+SUM('1.  LRAMVA Summary'!I$56:I$57)*(MONTH($E69)-1)/12)*$H69</f>
        <v>0</v>
      </c>
      <c r="O69" s="188">
        <f>(SUM('1.  LRAMVA Summary'!J$47:J$55)+SUM('1.  LRAMVA Summary'!J$56:J$57)*(MONTH($E69)-1)/12)*$H69</f>
        <v>0</v>
      </c>
      <c r="P69" s="188">
        <f>(SUM('1.  LRAMVA Summary'!K$47:K$55)+SUM('1.  LRAMVA Summary'!K$56:K$57)*(MONTH($E69)-1)/12)*$H69</f>
        <v>0</v>
      </c>
      <c r="Q69" s="188">
        <f>(SUM('1.  LRAMVA Summary'!L$47:L$55)+SUM('1.  LRAMVA Summary'!L$56:L$57)*(MONTH($E69)-1)/12)*$H69</f>
        <v>0</v>
      </c>
      <c r="R69" s="188">
        <f>(SUM('1.  LRAMVA Summary'!M$47:M$55)+SUM('1.  LRAMVA Summary'!M$56:M$57)*(MONTH($E69)-1)/12)*$H69</f>
        <v>0</v>
      </c>
      <c r="S69" s="188">
        <f>(SUM('1.  LRAMVA Summary'!N$47:N$55)+SUM('1.  LRAMVA Summary'!N$56:N$57)*(MONTH($E69)-1)/12)*$H69</f>
        <v>0</v>
      </c>
      <c r="T69" s="188">
        <f>(SUM('1.  LRAMVA Summary'!O$47:O$55)+SUM('1.  LRAMVA Summary'!O$56:O$57)*(MONTH($E69)-1)/12)*$H69</f>
        <v>0</v>
      </c>
      <c r="U69" s="188">
        <f>(SUM('1.  LRAMVA Summary'!P$47:P$55)+SUM('1.  LRAMVA Summary'!P$56:P$57)*(MONTH($E69)-1)/12)*$H69</f>
        <v>0</v>
      </c>
      <c r="V69" s="188">
        <f>(SUM('1.  LRAMVA Summary'!Q$47:Q$55)+SUM('1.  LRAMVA Summary'!Q$56:Q$57)*(MONTH($E69)-1)/12)*$H69</f>
        <v>0</v>
      </c>
      <c r="W69" s="189">
        <f t="shared" si="15"/>
        <v>0</v>
      </c>
    </row>
    <row r="70" spans="2:23">
      <c r="B70" s="702"/>
      <c r="C70" s="702"/>
      <c r="E70" s="172">
        <v>41944</v>
      </c>
      <c r="F70" s="172" t="s">
        <v>162</v>
      </c>
      <c r="G70" s="173" t="s">
        <v>66</v>
      </c>
      <c r="H70" s="187">
        <f>C$30/12</f>
        <v>1.225E-3</v>
      </c>
      <c r="I70" s="188">
        <f>(SUM('1.  LRAMVA Summary'!D$47:D$55)+SUM('1.  LRAMVA Summary'!D$56:D$57)*(MONTH($E70)-1)/12)*$H70</f>
        <v>0</v>
      </c>
      <c r="J70" s="188">
        <f>(SUM('1.  LRAMVA Summary'!E$47:E$55)+SUM('1.  LRAMVA Summary'!E$56:E$57)*(MONTH($E70)-1)/12)*$H70</f>
        <v>0</v>
      </c>
      <c r="K70" s="188">
        <f>(SUM('1.  LRAMVA Summary'!F$47:F$55)+SUM('1.  LRAMVA Summary'!F$56:F$57)*(MONTH($E70)-1)/12)*$H70</f>
        <v>0</v>
      </c>
      <c r="L70" s="188">
        <f>(SUM('1.  LRAMVA Summary'!G$47:G$55)+SUM('1.  LRAMVA Summary'!G$56:G$57)*(MONTH($E70)-1)/12)*$H70</f>
        <v>0</v>
      </c>
      <c r="M70" s="188">
        <f>(SUM('1.  LRAMVA Summary'!H$47:H$55)+SUM('1.  LRAMVA Summary'!H$56:H$57)*(MONTH($E70)-1)/12)*$H70</f>
        <v>0</v>
      </c>
      <c r="N70" s="188">
        <f>(SUM('1.  LRAMVA Summary'!I$47:I$55)+SUM('1.  LRAMVA Summary'!I$56:I$57)*(MONTH($E70)-1)/12)*$H70</f>
        <v>0</v>
      </c>
      <c r="O70" s="188">
        <f>(SUM('1.  LRAMVA Summary'!J$47:J$55)+SUM('1.  LRAMVA Summary'!J$56:J$57)*(MONTH($E70)-1)/12)*$H70</f>
        <v>0</v>
      </c>
      <c r="P70" s="188">
        <f>(SUM('1.  LRAMVA Summary'!K$47:K$55)+SUM('1.  LRAMVA Summary'!K$56:K$57)*(MONTH($E70)-1)/12)*$H70</f>
        <v>0</v>
      </c>
      <c r="Q70" s="188">
        <f>(SUM('1.  LRAMVA Summary'!L$47:L$55)+SUM('1.  LRAMVA Summary'!L$56:L$57)*(MONTH($E70)-1)/12)*$H70</f>
        <v>0</v>
      </c>
      <c r="R70" s="188">
        <f>(SUM('1.  LRAMVA Summary'!M$47:M$55)+SUM('1.  LRAMVA Summary'!M$56:M$57)*(MONTH($E70)-1)/12)*$H70</f>
        <v>0</v>
      </c>
      <c r="S70" s="188">
        <f>(SUM('1.  LRAMVA Summary'!N$47:N$55)+SUM('1.  LRAMVA Summary'!N$56:N$57)*(MONTH($E70)-1)/12)*$H70</f>
        <v>0</v>
      </c>
      <c r="T70" s="188">
        <f>(SUM('1.  LRAMVA Summary'!O$47:O$55)+SUM('1.  LRAMVA Summary'!O$56:O$57)*(MONTH($E70)-1)/12)*$H70</f>
        <v>0</v>
      </c>
      <c r="U70" s="188">
        <f>(SUM('1.  LRAMVA Summary'!P$47:P$55)+SUM('1.  LRAMVA Summary'!P$56:P$57)*(MONTH($E70)-1)/12)*$H70</f>
        <v>0</v>
      </c>
      <c r="V70" s="188">
        <f>(SUM('1.  LRAMVA Summary'!Q$47:Q$55)+SUM('1.  LRAMVA Summary'!Q$56:Q$57)*(MONTH($E70)-1)/12)*$H70</f>
        <v>0</v>
      </c>
      <c r="W70" s="189">
        <f t="shared" si="15"/>
        <v>0</v>
      </c>
    </row>
    <row r="71" spans="2:23">
      <c r="B71" s="702"/>
      <c r="C71" s="702"/>
      <c r="E71" s="172">
        <v>41974</v>
      </c>
      <c r="F71" s="172" t="s">
        <v>162</v>
      </c>
      <c r="G71" s="173" t="s">
        <v>66</v>
      </c>
      <c r="H71" s="187">
        <f>C$30/12</f>
        <v>1.225E-3</v>
      </c>
      <c r="I71" s="188">
        <f>(SUM('1.  LRAMVA Summary'!D$47:D$55)+SUM('1.  LRAMVA Summary'!D$56:D$57)*(MONTH($E71)-1)/12)*$H71</f>
        <v>0</v>
      </c>
      <c r="J71" s="188">
        <f>(SUM('1.  LRAMVA Summary'!E$47:E$55)+SUM('1.  LRAMVA Summary'!E$56:E$57)*(MONTH($E71)-1)/12)*$H71</f>
        <v>0</v>
      </c>
      <c r="K71" s="188">
        <f>(SUM('1.  LRAMVA Summary'!F$47:F$55)+SUM('1.  LRAMVA Summary'!F$56:F$57)*(MONTH($E71)-1)/12)*$H71</f>
        <v>0</v>
      </c>
      <c r="L71" s="188">
        <f>(SUM('1.  LRAMVA Summary'!G$47:G$55)+SUM('1.  LRAMVA Summary'!G$56:G$57)*(MONTH($E71)-1)/12)*$H71</f>
        <v>0</v>
      </c>
      <c r="M71" s="188">
        <f>(SUM('1.  LRAMVA Summary'!H$47:H$55)+SUM('1.  LRAMVA Summary'!H$56:H$57)*(MONTH($E71)-1)/12)*$H71</f>
        <v>0</v>
      </c>
      <c r="N71" s="188">
        <f>(SUM('1.  LRAMVA Summary'!I$47:I$55)+SUM('1.  LRAMVA Summary'!I$56:I$57)*(MONTH($E71)-1)/12)*$H71</f>
        <v>0</v>
      </c>
      <c r="O71" s="188">
        <f>(SUM('1.  LRAMVA Summary'!J$47:J$55)+SUM('1.  LRAMVA Summary'!J$56:J$57)*(MONTH($E71)-1)/12)*$H71</f>
        <v>0</v>
      </c>
      <c r="P71" s="188">
        <f>(SUM('1.  LRAMVA Summary'!K$47:K$55)+SUM('1.  LRAMVA Summary'!K$56:K$57)*(MONTH($E71)-1)/12)*$H71</f>
        <v>0</v>
      </c>
      <c r="Q71" s="188">
        <f>(SUM('1.  LRAMVA Summary'!L$47:L$55)+SUM('1.  LRAMVA Summary'!L$56:L$57)*(MONTH($E71)-1)/12)*$H71</f>
        <v>0</v>
      </c>
      <c r="R71" s="188">
        <f>(SUM('1.  LRAMVA Summary'!M$47:M$55)+SUM('1.  LRAMVA Summary'!M$56:M$57)*(MONTH($E71)-1)/12)*$H71</f>
        <v>0</v>
      </c>
      <c r="S71" s="188">
        <f>(SUM('1.  LRAMVA Summary'!N$47:N$55)+SUM('1.  LRAMVA Summary'!N$56:N$57)*(MONTH($E71)-1)/12)*$H71</f>
        <v>0</v>
      </c>
      <c r="T71" s="188">
        <f>(SUM('1.  LRAMVA Summary'!O$47:O$55)+SUM('1.  LRAMVA Summary'!O$56:O$57)*(MONTH($E71)-1)/12)*$H71</f>
        <v>0</v>
      </c>
      <c r="U71" s="188">
        <f>(SUM('1.  LRAMVA Summary'!P$47:P$55)+SUM('1.  LRAMVA Summary'!P$56:P$57)*(MONTH($E71)-1)/12)*$H71</f>
        <v>0</v>
      </c>
      <c r="V71" s="188">
        <f>(SUM('1.  LRAMVA Summary'!Q$47:Q$55)+SUM('1.  LRAMVA Summary'!Q$56:Q$57)*(MONTH($E71)-1)/12)*$H71</f>
        <v>0</v>
      </c>
      <c r="W71" s="189">
        <f t="shared" si="15"/>
        <v>0</v>
      </c>
    </row>
    <row r="72" spans="2:23" ht="15.75" thickBot="1">
      <c r="B72" s="702"/>
      <c r="C72" s="702"/>
      <c r="E72" s="174" t="s">
        <v>429</v>
      </c>
      <c r="F72" s="174"/>
      <c r="G72" s="175"/>
      <c r="H72" s="176"/>
      <c r="I72" s="177">
        <f>SUM(I59:I71)</f>
        <v>0</v>
      </c>
      <c r="J72" s="177">
        <f t="shared" ref="J72:V72" si="16">SUM(J59:J71)</f>
        <v>0</v>
      </c>
      <c r="K72" s="177">
        <f t="shared" si="16"/>
        <v>0</v>
      </c>
      <c r="L72" s="177">
        <f t="shared" si="16"/>
        <v>0</v>
      </c>
      <c r="M72" s="177">
        <f t="shared" si="16"/>
        <v>0</v>
      </c>
      <c r="N72" s="177">
        <f t="shared" si="16"/>
        <v>0</v>
      </c>
      <c r="O72" s="177">
        <f t="shared" si="16"/>
        <v>0</v>
      </c>
      <c r="P72" s="177">
        <f t="shared" si="16"/>
        <v>0</v>
      </c>
      <c r="Q72" s="177">
        <f t="shared" si="16"/>
        <v>0</v>
      </c>
      <c r="R72" s="177">
        <f t="shared" si="16"/>
        <v>0</v>
      </c>
      <c r="S72" s="177">
        <f t="shared" si="16"/>
        <v>0</v>
      </c>
      <c r="T72" s="177">
        <f t="shared" si="16"/>
        <v>0</v>
      </c>
      <c r="U72" s="177">
        <f t="shared" si="16"/>
        <v>0</v>
      </c>
      <c r="V72" s="177">
        <f t="shared" si="16"/>
        <v>0</v>
      </c>
      <c r="W72" s="177">
        <f>SUM(W59:W71)</f>
        <v>0</v>
      </c>
    </row>
    <row r="73" spans="2:23" ht="15.75" thickTop="1">
      <c r="B73" s="702"/>
      <c r="C73" s="702"/>
      <c r="E73" s="178" t="s">
        <v>64</v>
      </c>
      <c r="F73" s="178"/>
      <c r="G73" s="179"/>
      <c r="H73" s="180"/>
      <c r="I73" s="181"/>
      <c r="J73" s="181"/>
      <c r="K73" s="181"/>
      <c r="L73" s="181"/>
      <c r="M73" s="181"/>
      <c r="N73" s="181"/>
      <c r="O73" s="181"/>
      <c r="P73" s="181"/>
      <c r="Q73" s="181"/>
      <c r="R73" s="181"/>
      <c r="S73" s="181"/>
      <c r="T73" s="181"/>
      <c r="U73" s="181"/>
      <c r="V73" s="181"/>
      <c r="W73" s="182"/>
    </row>
    <row r="74" spans="2:23">
      <c r="B74" s="702"/>
      <c r="C74" s="702"/>
      <c r="E74" s="183" t="s">
        <v>395</v>
      </c>
      <c r="F74" s="183"/>
      <c r="G74" s="184"/>
      <c r="H74" s="185"/>
      <c r="I74" s="186">
        <f t="shared" ref="I74:O74" si="17">I72+I73</f>
        <v>0</v>
      </c>
      <c r="J74" s="186">
        <f t="shared" si="17"/>
        <v>0</v>
      </c>
      <c r="K74" s="186">
        <f t="shared" si="17"/>
        <v>0</v>
      </c>
      <c r="L74" s="186">
        <f t="shared" si="17"/>
        <v>0</v>
      </c>
      <c r="M74" s="186">
        <f t="shared" si="17"/>
        <v>0</v>
      </c>
      <c r="N74" s="186">
        <f t="shared" si="17"/>
        <v>0</v>
      </c>
      <c r="O74" s="186">
        <f t="shared" si="17"/>
        <v>0</v>
      </c>
      <c r="P74" s="186">
        <f t="shared" ref="P74:V74" si="18">P72+P73</f>
        <v>0</v>
      </c>
      <c r="Q74" s="186">
        <f t="shared" si="18"/>
        <v>0</v>
      </c>
      <c r="R74" s="186">
        <f t="shared" si="18"/>
        <v>0</v>
      </c>
      <c r="S74" s="186">
        <f t="shared" si="18"/>
        <v>0</v>
      </c>
      <c r="T74" s="186">
        <f t="shared" si="18"/>
        <v>0</v>
      </c>
      <c r="U74" s="186">
        <f t="shared" si="18"/>
        <v>0</v>
      </c>
      <c r="V74" s="186">
        <f t="shared" si="18"/>
        <v>0</v>
      </c>
      <c r="W74" s="186">
        <f>W72+W73</f>
        <v>0</v>
      </c>
    </row>
    <row r="75" spans="2:23">
      <c r="B75" s="702"/>
      <c r="C75" s="702"/>
      <c r="E75" s="172">
        <v>42005</v>
      </c>
      <c r="F75" s="172" t="s">
        <v>163</v>
      </c>
      <c r="G75" s="173" t="s">
        <v>62</v>
      </c>
      <c r="H75" s="187">
        <f>C$31/12</f>
        <v>1.225E-3</v>
      </c>
      <c r="I75" s="188">
        <f>(SUM('1.  LRAMVA Summary'!D$47:D$58)+SUM('1.  LRAMVA Summary'!D$59:D$60)*(MONTH($E75)-1)/12)*$H75</f>
        <v>0</v>
      </c>
      <c r="J75" s="188">
        <f>(SUM('1.  LRAMVA Summary'!E$47:E$58)+SUM('1.  LRAMVA Summary'!E$59:E$60)*(MONTH($E75)-1)/12)*$H75</f>
        <v>0</v>
      </c>
      <c r="K75" s="188">
        <f>(SUM('1.  LRAMVA Summary'!F$47:F$58)+SUM('1.  LRAMVA Summary'!F$59:F$60)*(MONTH($E75)-1)/12)*$H75</f>
        <v>0</v>
      </c>
      <c r="L75" s="188">
        <f>(SUM('1.  LRAMVA Summary'!G$47:G$58)+SUM('1.  LRAMVA Summary'!G$59:G$60)*(MONTH($E75)-1)/12)*$H75</f>
        <v>0</v>
      </c>
      <c r="M75" s="188">
        <f>(SUM('1.  LRAMVA Summary'!H$47:H$58)+SUM('1.  LRAMVA Summary'!H$59:H$60)*(MONTH($E75)-1)/12)*$H75</f>
        <v>0</v>
      </c>
      <c r="N75" s="188">
        <f>(SUM('1.  LRAMVA Summary'!I$47:I$58)+SUM('1.  LRAMVA Summary'!I$59:I$60)*(MONTH($E75)-1)/12)*$H75</f>
        <v>0</v>
      </c>
      <c r="O75" s="188">
        <f>(SUM('1.  LRAMVA Summary'!J$47:J$58)+SUM('1.  LRAMVA Summary'!J$59:J$60)*(MONTH($E75)-1)/12)*$H75</f>
        <v>0</v>
      </c>
      <c r="P75" s="188">
        <f>(SUM('1.  LRAMVA Summary'!K$47:K$58)+SUM('1.  LRAMVA Summary'!K$59:K$60)*(MONTH($E75)-1)/12)*$H75</f>
        <v>0</v>
      </c>
      <c r="Q75" s="188">
        <f>(SUM('1.  LRAMVA Summary'!L$47:L$58)+SUM('1.  LRAMVA Summary'!L$59:L$60)*(MONTH($E75)-1)/12)*$H75</f>
        <v>0</v>
      </c>
      <c r="R75" s="188">
        <f>(SUM('1.  LRAMVA Summary'!M$47:M$58)+SUM('1.  LRAMVA Summary'!M$59:M$60)*(MONTH($E75)-1)/12)*$H75</f>
        <v>0</v>
      </c>
      <c r="S75" s="188">
        <f>(SUM('1.  LRAMVA Summary'!N$47:N$58)+SUM('1.  LRAMVA Summary'!N$59:N$60)*(MONTH($E75)-1)/12)*$H75</f>
        <v>0</v>
      </c>
      <c r="T75" s="188">
        <f>(SUM('1.  LRAMVA Summary'!O$47:O$58)+SUM('1.  LRAMVA Summary'!O$59:O$60)*(MONTH($E75)-1)/12)*$H75</f>
        <v>0</v>
      </c>
      <c r="U75" s="188">
        <f>(SUM('1.  LRAMVA Summary'!P$47:P$58)+SUM('1.  LRAMVA Summary'!P$59:P$60)*(MONTH($E75)-1)/12)*$H75</f>
        <v>0</v>
      </c>
      <c r="V75" s="188">
        <f>(SUM('1.  LRAMVA Summary'!Q$47:Q$58)+SUM('1.  LRAMVA Summary'!Q$59:Q$60)*(MONTH($E75)-1)/12)*$H75</f>
        <v>0</v>
      </c>
      <c r="W75" s="189">
        <f>SUM(I75:V75)</f>
        <v>0</v>
      </c>
    </row>
    <row r="76" spans="2:23" s="195" customFormat="1">
      <c r="B76" s="702"/>
      <c r="C76" s="702"/>
      <c r="E76" s="172">
        <v>42036</v>
      </c>
      <c r="F76" s="172" t="s">
        <v>163</v>
      </c>
      <c r="G76" s="173" t="s">
        <v>62</v>
      </c>
      <c r="H76" s="187">
        <f t="shared" ref="H76:H77" si="19">C$31/12</f>
        <v>1.225E-3</v>
      </c>
      <c r="I76" s="188">
        <f>(SUM('1.  LRAMVA Summary'!D$47:D$58)+SUM('1.  LRAMVA Summary'!D$59:D$60)*(MONTH($E76)-1)/12)*$H76</f>
        <v>0</v>
      </c>
      <c r="J76" s="188">
        <f>(SUM('1.  LRAMVA Summary'!E$47:E$58)+SUM('1.  LRAMVA Summary'!E$59:E$60)*(MONTH($E76)-1)/12)*$H76</f>
        <v>0</v>
      </c>
      <c r="K76" s="188">
        <f>(SUM('1.  LRAMVA Summary'!F$47:F$58)+SUM('1.  LRAMVA Summary'!F$59:F$60)*(MONTH($E76)-1)/12)*$H76</f>
        <v>0</v>
      </c>
      <c r="L76" s="188">
        <f>(SUM('1.  LRAMVA Summary'!G$47:G$58)+SUM('1.  LRAMVA Summary'!G$59:G$60)*(MONTH($E76)-1)/12)*$H76</f>
        <v>0</v>
      </c>
      <c r="M76" s="188">
        <f>(SUM('1.  LRAMVA Summary'!H$47:H$58)+SUM('1.  LRAMVA Summary'!H$59:H$60)*(MONTH($E76)-1)/12)*$H76</f>
        <v>0</v>
      </c>
      <c r="N76" s="188">
        <f>(SUM('1.  LRAMVA Summary'!I$47:I$58)+SUM('1.  LRAMVA Summary'!I$59:I$60)*(MONTH($E76)-1)/12)*$H76</f>
        <v>0</v>
      </c>
      <c r="O76" s="188">
        <f>(SUM('1.  LRAMVA Summary'!J$47:J$58)+SUM('1.  LRAMVA Summary'!J$59:J$60)*(MONTH($E76)-1)/12)*$H76</f>
        <v>0</v>
      </c>
      <c r="P76" s="188">
        <f>(SUM('1.  LRAMVA Summary'!K$47:K$58)+SUM('1.  LRAMVA Summary'!K$59:K$60)*(MONTH($E76)-1)/12)*$H76</f>
        <v>0</v>
      </c>
      <c r="Q76" s="188">
        <f>(SUM('1.  LRAMVA Summary'!L$47:L$58)+SUM('1.  LRAMVA Summary'!L$59:L$60)*(MONTH($E76)-1)/12)*$H76</f>
        <v>0</v>
      </c>
      <c r="R76" s="188">
        <f>(SUM('1.  LRAMVA Summary'!M$47:M$58)+SUM('1.  LRAMVA Summary'!M$59:M$60)*(MONTH($E76)-1)/12)*$H76</f>
        <v>0</v>
      </c>
      <c r="S76" s="188">
        <f>(SUM('1.  LRAMVA Summary'!N$47:N$58)+SUM('1.  LRAMVA Summary'!N$59:N$60)*(MONTH($E76)-1)/12)*$H76</f>
        <v>0</v>
      </c>
      <c r="T76" s="188">
        <f>(SUM('1.  LRAMVA Summary'!O$47:O$58)+SUM('1.  LRAMVA Summary'!O$59:O$60)*(MONTH($E76)-1)/12)*$H76</f>
        <v>0</v>
      </c>
      <c r="U76" s="188">
        <f>(SUM('1.  LRAMVA Summary'!P$47:P$58)+SUM('1.  LRAMVA Summary'!P$59:P$60)*(MONTH($E76)-1)/12)*$H76</f>
        <v>0</v>
      </c>
      <c r="V76" s="188">
        <f>(SUM('1.  LRAMVA Summary'!Q$47:Q$58)+SUM('1.  LRAMVA Summary'!Q$59:Q$60)*(MONTH($E76)-1)/12)*$H76</f>
        <v>0</v>
      </c>
      <c r="W76" s="189">
        <f>SUM(I76:V76)</f>
        <v>0</v>
      </c>
    </row>
    <row r="77" spans="2:23">
      <c r="B77" s="702"/>
      <c r="C77" s="702"/>
      <c r="E77" s="172">
        <v>42064</v>
      </c>
      <c r="F77" s="172" t="s">
        <v>163</v>
      </c>
      <c r="G77" s="173" t="s">
        <v>62</v>
      </c>
      <c r="H77" s="187">
        <f t="shared" si="19"/>
        <v>1.225E-3</v>
      </c>
      <c r="I77" s="188">
        <f>(SUM('1.  LRAMVA Summary'!D$47:D$58)+SUM('1.  LRAMVA Summary'!D$59:D$60)*(MONTH($E77)-1)/12)*$H77</f>
        <v>0</v>
      </c>
      <c r="J77" s="188">
        <f>(SUM('1.  LRAMVA Summary'!E$47:E$58)+SUM('1.  LRAMVA Summary'!E$59:E$60)*(MONTH($E77)-1)/12)*$H77</f>
        <v>0</v>
      </c>
      <c r="K77" s="188">
        <f>(SUM('1.  LRAMVA Summary'!F$47:F$58)+SUM('1.  LRAMVA Summary'!F$59:F$60)*(MONTH($E77)-1)/12)*$H77</f>
        <v>0</v>
      </c>
      <c r="L77" s="188">
        <f>(SUM('1.  LRAMVA Summary'!G$47:G$58)+SUM('1.  LRAMVA Summary'!G$59:G$60)*(MONTH($E77)-1)/12)*$H77</f>
        <v>0</v>
      </c>
      <c r="M77" s="188">
        <f>(SUM('1.  LRAMVA Summary'!H$47:H$58)+SUM('1.  LRAMVA Summary'!H$59:H$60)*(MONTH($E77)-1)/12)*$H77</f>
        <v>0</v>
      </c>
      <c r="N77" s="188">
        <f>(SUM('1.  LRAMVA Summary'!I$47:I$58)+SUM('1.  LRAMVA Summary'!I$59:I$60)*(MONTH($E77)-1)/12)*$H77</f>
        <v>0</v>
      </c>
      <c r="O77" s="188">
        <f>(SUM('1.  LRAMVA Summary'!J$47:J$58)+SUM('1.  LRAMVA Summary'!J$59:J$60)*(MONTH($E77)-1)/12)*$H77</f>
        <v>0</v>
      </c>
      <c r="P77" s="188">
        <f>(SUM('1.  LRAMVA Summary'!K$47:K$58)+SUM('1.  LRAMVA Summary'!K$59:K$60)*(MONTH($E77)-1)/12)*$H77</f>
        <v>0</v>
      </c>
      <c r="Q77" s="188">
        <f>(SUM('1.  LRAMVA Summary'!L$47:L$58)+SUM('1.  LRAMVA Summary'!L$59:L$60)*(MONTH($E77)-1)/12)*$H77</f>
        <v>0</v>
      </c>
      <c r="R77" s="188">
        <f>(SUM('1.  LRAMVA Summary'!M$47:M$58)+SUM('1.  LRAMVA Summary'!M$59:M$60)*(MONTH($E77)-1)/12)*$H77</f>
        <v>0</v>
      </c>
      <c r="S77" s="188">
        <f>(SUM('1.  LRAMVA Summary'!N$47:N$58)+SUM('1.  LRAMVA Summary'!N$59:N$60)*(MONTH($E77)-1)/12)*$H77</f>
        <v>0</v>
      </c>
      <c r="T77" s="188">
        <f>(SUM('1.  LRAMVA Summary'!O$47:O$58)+SUM('1.  LRAMVA Summary'!O$59:O$60)*(MONTH($E77)-1)/12)*$H77</f>
        <v>0</v>
      </c>
      <c r="U77" s="188">
        <f>(SUM('1.  LRAMVA Summary'!P$47:P$58)+SUM('1.  LRAMVA Summary'!P$59:P$60)*(MONTH($E77)-1)/12)*$H77</f>
        <v>0</v>
      </c>
      <c r="V77" s="188">
        <f>(SUM('1.  LRAMVA Summary'!Q$47:Q$58)+SUM('1.  LRAMVA Summary'!Q$59:Q$60)*(MONTH($E77)-1)/12)*$H77</f>
        <v>0</v>
      </c>
      <c r="W77" s="189">
        <f>SUM(I77:V77)</f>
        <v>0</v>
      </c>
    </row>
    <row r="78" spans="2:23">
      <c r="B78" s="702"/>
      <c r="C78" s="702"/>
      <c r="E78" s="172">
        <v>42095</v>
      </c>
      <c r="F78" s="172" t="s">
        <v>163</v>
      </c>
      <c r="G78" s="173" t="s">
        <v>63</v>
      </c>
      <c r="H78" s="187">
        <f>C$32/12</f>
        <v>9.1666666666666665E-4</v>
      </c>
      <c r="I78" s="188">
        <f>(SUM('1.  LRAMVA Summary'!D$47:D$58)+SUM('1.  LRAMVA Summary'!D$59:D$60)*(MONTH($E78)-1)/12)*$H78</f>
        <v>0</v>
      </c>
      <c r="J78" s="188">
        <f>(SUM('1.  LRAMVA Summary'!E$47:E$58)+SUM('1.  LRAMVA Summary'!E$59:E$60)*(MONTH($E78)-1)/12)*$H78</f>
        <v>0</v>
      </c>
      <c r="K78" s="188">
        <f>(SUM('1.  LRAMVA Summary'!F$47:F$58)+SUM('1.  LRAMVA Summary'!F$59:F$60)*(MONTH($E78)-1)/12)*$H78</f>
        <v>0</v>
      </c>
      <c r="L78" s="188">
        <f>(SUM('1.  LRAMVA Summary'!G$47:G$58)+SUM('1.  LRAMVA Summary'!G$59:G$60)*(MONTH($E78)-1)/12)*$H78</f>
        <v>0</v>
      </c>
      <c r="M78" s="188">
        <f>(SUM('1.  LRAMVA Summary'!H$47:H$58)+SUM('1.  LRAMVA Summary'!H$59:H$60)*(MONTH($E78)-1)/12)*$H78</f>
        <v>0</v>
      </c>
      <c r="N78" s="188">
        <f>(SUM('1.  LRAMVA Summary'!I$47:I$58)+SUM('1.  LRAMVA Summary'!I$59:I$60)*(MONTH($E78)-1)/12)*$H78</f>
        <v>0</v>
      </c>
      <c r="O78" s="188">
        <f>(SUM('1.  LRAMVA Summary'!J$47:J$58)+SUM('1.  LRAMVA Summary'!J$59:J$60)*(MONTH($E78)-1)/12)*$H78</f>
        <v>0</v>
      </c>
      <c r="P78" s="188">
        <f>(SUM('1.  LRAMVA Summary'!K$47:K$58)+SUM('1.  LRAMVA Summary'!K$59:K$60)*(MONTH($E78)-1)/12)*$H78</f>
        <v>0</v>
      </c>
      <c r="Q78" s="188">
        <f>(SUM('1.  LRAMVA Summary'!L$47:L$58)+SUM('1.  LRAMVA Summary'!L$59:L$60)*(MONTH($E78)-1)/12)*$H78</f>
        <v>0</v>
      </c>
      <c r="R78" s="188">
        <f>(SUM('1.  LRAMVA Summary'!M$47:M$58)+SUM('1.  LRAMVA Summary'!M$59:M$60)*(MONTH($E78)-1)/12)*$H78</f>
        <v>0</v>
      </c>
      <c r="S78" s="188">
        <f>(SUM('1.  LRAMVA Summary'!N$47:N$58)+SUM('1.  LRAMVA Summary'!N$59:N$60)*(MONTH($E78)-1)/12)*$H78</f>
        <v>0</v>
      </c>
      <c r="T78" s="188">
        <f>(SUM('1.  LRAMVA Summary'!O$47:O$58)+SUM('1.  LRAMVA Summary'!O$59:O$60)*(MONTH($E78)-1)/12)*$H78</f>
        <v>0</v>
      </c>
      <c r="U78" s="188">
        <f>(SUM('1.  LRAMVA Summary'!P$47:P$58)+SUM('1.  LRAMVA Summary'!P$59:P$60)*(MONTH($E78)-1)/12)*$H78</f>
        <v>0</v>
      </c>
      <c r="V78" s="188">
        <f>(SUM('1.  LRAMVA Summary'!Q$47:Q$58)+SUM('1.  LRAMVA Summary'!Q$59:Q$60)*(MONTH($E78)-1)/12)*$H78</f>
        <v>0</v>
      </c>
      <c r="W78" s="189">
        <f t="shared" ref="W78:W86" si="20">SUM(I78:V78)</f>
        <v>0</v>
      </c>
    </row>
    <row r="79" spans="2:23">
      <c r="B79" s="702"/>
      <c r="C79" s="702"/>
      <c r="E79" s="172">
        <v>42125</v>
      </c>
      <c r="F79" s="172" t="s">
        <v>163</v>
      </c>
      <c r="G79" s="173" t="s">
        <v>63</v>
      </c>
      <c r="H79" s="187">
        <f t="shared" ref="H79:H80" si="21">C$32/12</f>
        <v>9.1666666666666665E-4</v>
      </c>
      <c r="I79" s="188">
        <f>(SUM('1.  LRAMVA Summary'!D$47:D$58)+SUM('1.  LRAMVA Summary'!D$59:D$60)*(MONTH($E79)-1)/12)*$H79</f>
        <v>0</v>
      </c>
      <c r="J79" s="188">
        <f>(SUM('1.  LRAMVA Summary'!E$47:E$58)+SUM('1.  LRAMVA Summary'!E$59:E$60)*(MONTH($E79)-1)/12)*$H79</f>
        <v>0</v>
      </c>
      <c r="K79" s="188">
        <f>(SUM('1.  LRAMVA Summary'!F$47:F$58)+SUM('1.  LRAMVA Summary'!F$59:F$60)*(MONTH($E79)-1)/12)*$H79</f>
        <v>0</v>
      </c>
      <c r="L79" s="188">
        <f>(SUM('1.  LRAMVA Summary'!G$47:G$58)+SUM('1.  LRAMVA Summary'!G$59:G$60)*(MONTH($E79)-1)/12)*$H79</f>
        <v>0</v>
      </c>
      <c r="M79" s="188">
        <f>(SUM('1.  LRAMVA Summary'!H$47:H$58)+SUM('1.  LRAMVA Summary'!H$59:H$60)*(MONTH($E79)-1)/12)*$H79</f>
        <v>0</v>
      </c>
      <c r="N79" s="188">
        <f>(SUM('1.  LRAMVA Summary'!I$47:I$58)+SUM('1.  LRAMVA Summary'!I$59:I$60)*(MONTH($E79)-1)/12)*$H79</f>
        <v>0</v>
      </c>
      <c r="O79" s="188">
        <f>(SUM('1.  LRAMVA Summary'!J$47:J$58)+SUM('1.  LRAMVA Summary'!J$59:J$60)*(MONTH($E79)-1)/12)*$H79</f>
        <v>0</v>
      </c>
      <c r="P79" s="188">
        <f>(SUM('1.  LRAMVA Summary'!K$47:K$58)+SUM('1.  LRAMVA Summary'!K$59:K$60)*(MONTH($E79)-1)/12)*$H79</f>
        <v>0</v>
      </c>
      <c r="Q79" s="188">
        <f>(SUM('1.  LRAMVA Summary'!L$47:L$58)+SUM('1.  LRAMVA Summary'!L$59:L$60)*(MONTH($E79)-1)/12)*$H79</f>
        <v>0</v>
      </c>
      <c r="R79" s="188">
        <f>(SUM('1.  LRAMVA Summary'!M$47:M$58)+SUM('1.  LRAMVA Summary'!M$59:M$60)*(MONTH($E79)-1)/12)*$H79</f>
        <v>0</v>
      </c>
      <c r="S79" s="188">
        <f>(SUM('1.  LRAMVA Summary'!N$47:N$58)+SUM('1.  LRAMVA Summary'!N$59:N$60)*(MONTH($E79)-1)/12)*$H79</f>
        <v>0</v>
      </c>
      <c r="T79" s="188">
        <f>(SUM('1.  LRAMVA Summary'!O$47:O$58)+SUM('1.  LRAMVA Summary'!O$59:O$60)*(MONTH($E79)-1)/12)*$H79</f>
        <v>0</v>
      </c>
      <c r="U79" s="188">
        <f>(SUM('1.  LRAMVA Summary'!P$47:P$58)+SUM('1.  LRAMVA Summary'!P$59:P$60)*(MONTH($E79)-1)/12)*$H79</f>
        <v>0</v>
      </c>
      <c r="V79" s="188">
        <f>(SUM('1.  LRAMVA Summary'!Q$47:Q$58)+SUM('1.  LRAMVA Summary'!Q$59:Q$60)*(MONTH($E79)-1)/12)*$H79</f>
        <v>0</v>
      </c>
      <c r="W79" s="189">
        <f t="shared" si="20"/>
        <v>0</v>
      </c>
    </row>
    <row r="80" spans="2:23">
      <c r="B80" s="702"/>
      <c r="C80" s="702"/>
      <c r="E80" s="172">
        <v>42156</v>
      </c>
      <c r="F80" s="172" t="s">
        <v>163</v>
      </c>
      <c r="G80" s="173" t="s">
        <v>63</v>
      </c>
      <c r="H80" s="187">
        <f t="shared" si="21"/>
        <v>9.1666666666666665E-4</v>
      </c>
      <c r="I80" s="188">
        <f>(SUM('1.  LRAMVA Summary'!D$47:D$58)+SUM('1.  LRAMVA Summary'!D$59:D$60)*(MONTH($E80)-1)/12)*$H80</f>
        <v>0</v>
      </c>
      <c r="J80" s="188">
        <f>(SUM('1.  LRAMVA Summary'!E$47:E$58)+SUM('1.  LRAMVA Summary'!E$59:E$60)*(MONTH($E80)-1)/12)*$H80</f>
        <v>0</v>
      </c>
      <c r="K80" s="188">
        <f>(SUM('1.  LRAMVA Summary'!F$47:F$58)+SUM('1.  LRAMVA Summary'!F$59:F$60)*(MONTH($E80)-1)/12)*$H80</f>
        <v>0</v>
      </c>
      <c r="L80" s="188">
        <f>(SUM('1.  LRAMVA Summary'!G$47:G$58)+SUM('1.  LRAMVA Summary'!G$59:G$60)*(MONTH($E80)-1)/12)*$H80</f>
        <v>0</v>
      </c>
      <c r="M80" s="188">
        <f>(SUM('1.  LRAMVA Summary'!H$47:H$58)+SUM('1.  LRAMVA Summary'!H$59:H$60)*(MONTH($E80)-1)/12)*$H80</f>
        <v>0</v>
      </c>
      <c r="N80" s="188">
        <f>(SUM('1.  LRAMVA Summary'!I$47:I$58)+SUM('1.  LRAMVA Summary'!I$59:I$60)*(MONTH($E80)-1)/12)*$H80</f>
        <v>0</v>
      </c>
      <c r="O80" s="188">
        <f>(SUM('1.  LRAMVA Summary'!J$47:J$58)+SUM('1.  LRAMVA Summary'!J$59:J$60)*(MONTH($E80)-1)/12)*$H80</f>
        <v>0</v>
      </c>
      <c r="P80" s="188">
        <f>(SUM('1.  LRAMVA Summary'!K$47:K$58)+SUM('1.  LRAMVA Summary'!K$59:K$60)*(MONTH($E80)-1)/12)*$H80</f>
        <v>0</v>
      </c>
      <c r="Q80" s="188">
        <f>(SUM('1.  LRAMVA Summary'!L$47:L$58)+SUM('1.  LRAMVA Summary'!L$59:L$60)*(MONTH($E80)-1)/12)*$H80</f>
        <v>0</v>
      </c>
      <c r="R80" s="188">
        <f>(SUM('1.  LRAMVA Summary'!M$47:M$58)+SUM('1.  LRAMVA Summary'!M$59:M$60)*(MONTH($E80)-1)/12)*$H80</f>
        <v>0</v>
      </c>
      <c r="S80" s="188">
        <f>(SUM('1.  LRAMVA Summary'!N$47:N$58)+SUM('1.  LRAMVA Summary'!N$59:N$60)*(MONTH($E80)-1)/12)*$H80</f>
        <v>0</v>
      </c>
      <c r="T80" s="188">
        <f>(SUM('1.  LRAMVA Summary'!O$47:O$58)+SUM('1.  LRAMVA Summary'!O$59:O$60)*(MONTH($E80)-1)/12)*$H80</f>
        <v>0</v>
      </c>
      <c r="U80" s="188">
        <f>(SUM('1.  LRAMVA Summary'!P$47:P$58)+SUM('1.  LRAMVA Summary'!P$59:P$60)*(MONTH($E80)-1)/12)*$H80</f>
        <v>0</v>
      </c>
      <c r="V80" s="188">
        <f>(SUM('1.  LRAMVA Summary'!Q$47:Q$58)+SUM('1.  LRAMVA Summary'!Q$59:Q$60)*(MONTH($E80)-1)/12)*$H80</f>
        <v>0</v>
      </c>
      <c r="W80" s="189">
        <f t="shared" si="20"/>
        <v>0</v>
      </c>
    </row>
    <row r="81" spans="2:23">
      <c r="B81" s="702"/>
      <c r="C81" s="702"/>
      <c r="E81" s="172">
        <v>42186</v>
      </c>
      <c r="F81" s="172" t="s">
        <v>163</v>
      </c>
      <c r="G81" s="173" t="s">
        <v>65</v>
      </c>
      <c r="H81" s="187">
        <f>C$33/12</f>
        <v>9.1666666666666665E-4</v>
      </c>
      <c r="I81" s="188">
        <f>(SUM('1.  LRAMVA Summary'!D$47:D$58)+SUM('1.  LRAMVA Summary'!D$59:D$60)*(MONTH($E81)-1)/12)*$H81</f>
        <v>0</v>
      </c>
      <c r="J81" s="188">
        <f>(SUM('1.  LRAMVA Summary'!E$47:E$58)+SUM('1.  LRAMVA Summary'!E$59:E$60)*(MONTH($E81)-1)/12)*$H81</f>
        <v>0</v>
      </c>
      <c r="K81" s="188">
        <f>(SUM('1.  LRAMVA Summary'!F$47:F$58)+SUM('1.  LRAMVA Summary'!F$59:F$60)*(MONTH($E81)-1)/12)*$H81</f>
        <v>0</v>
      </c>
      <c r="L81" s="188">
        <f>(SUM('1.  LRAMVA Summary'!G$47:G$58)+SUM('1.  LRAMVA Summary'!G$59:G$60)*(MONTH($E81)-1)/12)*$H81</f>
        <v>0</v>
      </c>
      <c r="M81" s="188">
        <f>(SUM('1.  LRAMVA Summary'!H$47:H$58)+SUM('1.  LRAMVA Summary'!H$59:H$60)*(MONTH($E81)-1)/12)*$H81</f>
        <v>0</v>
      </c>
      <c r="N81" s="188">
        <f>(SUM('1.  LRAMVA Summary'!I$47:I$58)+SUM('1.  LRAMVA Summary'!I$59:I$60)*(MONTH($E81)-1)/12)*$H81</f>
        <v>0</v>
      </c>
      <c r="O81" s="188">
        <f>(SUM('1.  LRAMVA Summary'!J$47:J$58)+SUM('1.  LRAMVA Summary'!J$59:J$60)*(MONTH($E81)-1)/12)*$H81</f>
        <v>0</v>
      </c>
      <c r="P81" s="188">
        <f>(SUM('1.  LRAMVA Summary'!K$47:K$58)+SUM('1.  LRAMVA Summary'!K$59:K$60)*(MONTH($E81)-1)/12)*$H81</f>
        <v>0</v>
      </c>
      <c r="Q81" s="188">
        <f>(SUM('1.  LRAMVA Summary'!L$47:L$58)+SUM('1.  LRAMVA Summary'!L$59:L$60)*(MONTH($E81)-1)/12)*$H81</f>
        <v>0</v>
      </c>
      <c r="R81" s="188">
        <f>(SUM('1.  LRAMVA Summary'!M$47:M$58)+SUM('1.  LRAMVA Summary'!M$59:M$60)*(MONTH($E81)-1)/12)*$H81</f>
        <v>0</v>
      </c>
      <c r="S81" s="188">
        <f>(SUM('1.  LRAMVA Summary'!N$47:N$58)+SUM('1.  LRAMVA Summary'!N$59:N$60)*(MONTH($E81)-1)/12)*$H81</f>
        <v>0</v>
      </c>
      <c r="T81" s="188">
        <f>(SUM('1.  LRAMVA Summary'!O$47:O$58)+SUM('1.  LRAMVA Summary'!O$59:O$60)*(MONTH($E81)-1)/12)*$H81</f>
        <v>0</v>
      </c>
      <c r="U81" s="188">
        <f>(SUM('1.  LRAMVA Summary'!P$47:P$58)+SUM('1.  LRAMVA Summary'!P$59:P$60)*(MONTH($E81)-1)/12)*$H81</f>
        <v>0</v>
      </c>
      <c r="V81" s="188">
        <f>(SUM('1.  LRAMVA Summary'!Q$47:Q$58)+SUM('1.  LRAMVA Summary'!Q$59:Q$60)*(MONTH($E81)-1)/12)*$H81</f>
        <v>0</v>
      </c>
      <c r="W81" s="189">
        <f t="shared" si="20"/>
        <v>0</v>
      </c>
    </row>
    <row r="82" spans="2:23">
      <c r="B82" s="702"/>
      <c r="C82" s="702"/>
      <c r="E82" s="172">
        <v>42217</v>
      </c>
      <c r="F82" s="172" t="s">
        <v>163</v>
      </c>
      <c r="G82" s="173" t="s">
        <v>65</v>
      </c>
      <c r="H82" s="187">
        <f t="shared" ref="H82:H83" si="22">C$33/12</f>
        <v>9.1666666666666665E-4</v>
      </c>
      <c r="I82" s="188">
        <f>(SUM('1.  LRAMVA Summary'!D$47:D$58)+SUM('1.  LRAMVA Summary'!D$59:D$60)*(MONTH($E82)-1)/12)*$H82</f>
        <v>0</v>
      </c>
      <c r="J82" s="188">
        <f>(SUM('1.  LRAMVA Summary'!E$47:E$58)+SUM('1.  LRAMVA Summary'!E$59:E$60)*(MONTH($E82)-1)/12)*$H82</f>
        <v>0</v>
      </c>
      <c r="K82" s="188">
        <f>(SUM('1.  LRAMVA Summary'!F$47:F$58)+SUM('1.  LRAMVA Summary'!F$59:F$60)*(MONTH($E82)-1)/12)*$H82</f>
        <v>0</v>
      </c>
      <c r="L82" s="188">
        <f>(SUM('1.  LRAMVA Summary'!G$47:G$58)+SUM('1.  LRAMVA Summary'!G$59:G$60)*(MONTH($E82)-1)/12)*$H82</f>
        <v>0</v>
      </c>
      <c r="M82" s="188">
        <f>(SUM('1.  LRAMVA Summary'!H$47:H$58)+SUM('1.  LRAMVA Summary'!H$59:H$60)*(MONTH($E82)-1)/12)*$H82</f>
        <v>0</v>
      </c>
      <c r="N82" s="188">
        <f>(SUM('1.  LRAMVA Summary'!I$47:I$58)+SUM('1.  LRAMVA Summary'!I$59:I$60)*(MONTH($E82)-1)/12)*$H82</f>
        <v>0</v>
      </c>
      <c r="O82" s="188">
        <f>(SUM('1.  LRAMVA Summary'!J$47:J$58)+SUM('1.  LRAMVA Summary'!J$59:J$60)*(MONTH($E82)-1)/12)*$H82</f>
        <v>0</v>
      </c>
      <c r="P82" s="188">
        <f>(SUM('1.  LRAMVA Summary'!K$47:K$58)+SUM('1.  LRAMVA Summary'!K$59:K$60)*(MONTH($E82)-1)/12)*$H82</f>
        <v>0</v>
      </c>
      <c r="Q82" s="188">
        <f>(SUM('1.  LRAMVA Summary'!L$47:L$58)+SUM('1.  LRAMVA Summary'!L$59:L$60)*(MONTH($E82)-1)/12)*$H82</f>
        <v>0</v>
      </c>
      <c r="R82" s="188">
        <f>(SUM('1.  LRAMVA Summary'!M$47:M$58)+SUM('1.  LRAMVA Summary'!M$59:M$60)*(MONTH($E82)-1)/12)*$H82</f>
        <v>0</v>
      </c>
      <c r="S82" s="188">
        <f>(SUM('1.  LRAMVA Summary'!N$47:N$58)+SUM('1.  LRAMVA Summary'!N$59:N$60)*(MONTH($E82)-1)/12)*$H82</f>
        <v>0</v>
      </c>
      <c r="T82" s="188">
        <f>(SUM('1.  LRAMVA Summary'!O$47:O$58)+SUM('1.  LRAMVA Summary'!O$59:O$60)*(MONTH($E82)-1)/12)*$H82</f>
        <v>0</v>
      </c>
      <c r="U82" s="188">
        <f>(SUM('1.  LRAMVA Summary'!P$47:P$58)+SUM('1.  LRAMVA Summary'!P$59:P$60)*(MONTH($E82)-1)/12)*$H82</f>
        <v>0</v>
      </c>
      <c r="V82" s="188">
        <f>(SUM('1.  LRAMVA Summary'!Q$47:Q$58)+SUM('1.  LRAMVA Summary'!Q$59:Q$60)*(MONTH($E82)-1)/12)*$H82</f>
        <v>0</v>
      </c>
      <c r="W82" s="189">
        <f t="shared" si="20"/>
        <v>0</v>
      </c>
    </row>
    <row r="83" spans="2:23">
      <c r="B83" s="194"/>
      <c r="C83" s="195"/>
      <c r="E83" s="172">
        <v>42248</v>
      </c>
      <c r="F83" s="172" t="s">
        <v>163</v>
      </c>
      <c r="G83" s="173" t="s">
        <v>65</v>
      </c>
      <c r="H83" s="187">
        <f t="shared" si="22"/>
        <v>9.1666666666666665E-4</v>
      </c>
      <c r="I83" s="188">
        <f>(SUM('1.  LRAMVA Summary'!D$47:D$58)+SUM('1.  LRAMVA Summary'!D$59:D$60)*(MONTH($E83)-1)/12)*$H83</f>
        <v>0</v>
      </c>
      <c r="J83" s="188">
        <f>(SUM('1.  LRAMVA Summary'!E$47:E$58)+SUM('1.  LRAMVA Summary'!E$59:E$60)*(MONTH($E83)-1)/12)*$H83</f>
        <v>0</v>
      </c>
      <c r="K83" s="188">
        <f>(SUM('1.  LRAMVA Summary'!F$47:F$58)+SUM('1.  LRAMVA Summary'!F$59:F$60)*(MONTH($E83)-1)/12)*$H83</f>
        <v>0</v>
      </c>
      <c r="L83" s="188">
        <f>(SUM('1.  LRAMVA Summary'!G$47:G$58)+SUM('1.  LRAMVA Summary'!G$59:G$60)*(MONTH($E83)-1)/12)*$H83</f>
        <v>0</v>
      </c>
      <c r="M83" s="188">
        <f>(SUM('1.  LRAMVA Summary'!H$47:H$58)+SUM('1.  LRAMVA Summary'!H$59:H$60)*(MONTH($E83)-1)/12)*$H83</f>
        <v>0</v>
      </c>
      <c r="N83" s="188">
        <f>(SUM('1.  LRAMVA Summary'!I$47:I$58)+SUM('1.  LRAMVA Summary'!I$59:I$60)*(MONTH($E83)-1)/12)*$H83</f>
        <v>0</v>
      </c>
      <c r="O83" s="188">
        <f>(SUM('1.  LRAMVA Summary'!J$47:J$58)+SUM('1.  LRAMVA Summary'!J$59:J$60)*(MONTH($E83)-1)/12)*$H83</f>
        <v>0</v>
      </c>
      <c r="P83" s="188">
        <f>(SUM('1.  LRAMVA Summary'!K$47:K$58)+SUM('1.  LRAMVA Summary'!K$59:K$60)*(MONTH($E83)-1)/12)*$H83</f>
        <v>0</v>
      </c>
      <c r="Q83" s="188">
        <f>(SUM('1.  LRAMVA Summary'!L$47:L$58)+SUM('1.  LRAMVA Summary'!L$59:L$60)*(MONTH($E83)-1)/12)*$H83</f>
        <v>0</v>
      </c>
      <c r="R83" s="188">
        <f>(SUM('1.  LRAMVA Summary'!M$47:M$58)+SUM('1.  LRAMVA Summary'!M$59:M$60)*(MONTH($E83)-1)/12)*$H83</f>
        <v>0</v>
      </c>
      <c r="S83" s="188">
        <f>(SUM('1.  LRAMVA Summary'!N$47:N$58)+SUM('1.  LRAMVA Summary'!N$59:N$60)*(MONTH($E83)-1)/12)*$H83</f>
        <v>0</v>
      </c>
      <c r="T83" s="188">
        <f>(SUM('1.  LRAMVA Summary'!O$47:O$58)+SUM('1.  LRAMVA Summary'!O$59:O$60)*(MONTH($E83)-1)/12)*$H83</f>
        <v>0</v>
      </c>
      <c r="U83" s="188">
        <f>(SUM('1.  LRAMVA Summary'!P$47:P$58)+SUM('1.  LRAMVA Summary'!P$59:P$60)*(MONTH($E83)-1)/12)*$H83</f>
        <v>0</v>
      </c>
      <c r="V83" s="188">
        <f>(SUM('1.  LRAMVA Summary'!Q$47:Q$58)+SUM('1.  LRAMVA Summary'!Q$59:Q$60)*(MONTH($E83)-1)/12)*$H83</f>
        <v>0</v>
      </c>
      <c r="W83" s="189">
        <f t="shared" si="20"/>
        <v>0</v>
      </c>
    </row>
    <row r="84" spans="2:23">
      <c r="B84" s="1"/>
      <c r="E84" s="172">
        <v>42278</v>
      </c>
      <c r="F84" s="172" t="s">
        <v>163</v>
      </c>
      <c r="G84" s="173" t="s">
        <v>66</v>
      </c>
      <c r="H84" s="187">
        <f>C$34/12</f>
        <v>9.1666666666666665E-4</v>
      </c>
      <c r="I84" s="188">
        <f>(SUM('1.  LRAMVA Summary'!D$47:D$58)+SUM('1.  LRAMVA Summary'!D$59:D$60)*(MONTH($E84)-1)/12)*$H84</f>
        <v>0</v>
      </c>
      <c r="J84" s="188">
        <f>(SUM('1.  LRAMVA Summary'!E$47:E$58)+SUM('1.  LRAMVA Summary'!E$59:E$60)*(MONTH($E84)-1)/12)*$H84</f>
        <v>0</v>
      </c>
      <c r="K84" s="188">
        <f>(SUM('1.  LRAMVA Summary'!F$47:F$58)+SUM('1.  LRAMVA Summary'!F$59:F$60)*(MONTH($E84)-1)/12)*$H84</f>
        <v>0</v>
      </c>
      <c r="L84" s="188">
        <f>(SUM('1.  LRAMVA Summary'!G$47:G$58)+SUM('1.  LRAMVA Summary'!G$59:G$60)*(MONTH($E84)-1)/12)*$H84</f>
        <v>0</v>
      </c>
      <c r="M84" s="188">
        <f>(SUM('1.  LRAMVA Summary'!H$47:H$58)+SUM('1.  LRAMVA Summary'!H$59:H$60)*(MONTH($E84)-1)/12)*$H84</f>
        <v>0</v>
      </c>
      <c r="N84" s="188">
        <f>(SUM('1.  LRAMVA Summary'!I$47:I$58)+SUM('1.  LRAMVA Summary'!I$59:I$60)*(MONTH($E84)-1)/12)*$H84</f>
        <v>0</v>
      </c>
      <c r="O84" s="188">
        <f>(SUM('1.  LRAMVA Summary'!J$47:J$58)+SUM('1.  LRAMVA Summary'!J$59:J$60)*(MONTH($E84)-1)/12)*$H84</f>
        <v>0</v>
      </c>
      <c r="P84" s="188">
        <f>(SUM('1.  LRAMVA Summary'!K$47:K$58)+SUM('1.  LRAMVA Summary'!K$59:K$60)*(MONTH($E84)-1)/12)*$H84</f>
        <v>0</v>
      </c>
      <c r="Q84" s="188">
        <f>(SUM('1.  LRAMVA Summary'!L$47:L$58)+SUM('1.  LRAMVA Summary'!L$59:L$60)*(MONTH($E84)-1)/12)*$H84</f>
        <v>0</v>
      </c>
      <c r="R84" s="188">
        <f>(SUM('1.  LRAMVA Summary'!M$47:M$58)+SUM('1.  LRAMVA Summary'!M$59:M$60)*(MONTH($E84)-1)/12)*$H84</f>
        <v>0</v>
      </c>
      <c r="S84" s="188">
        <f>(SUM('1.  LRAMVA Summary'!N$47:N$58)+SUM('1.  LRAMVA Summary'!N$59:N$60)*(MONTH($E84)-1)/12)*$H84</f>
        <v>0</v>
      </c>
      <c r="T84" s="188">
        <f>(SUM('1.  LRAMVA Summary'!O$47:O$58)+SUM('1.  LRAMVA Summary'!O$59:O$60)*(MONTH($E84)-1)/12)*$H84</f>
        <v>0</v>
      </c>
      <c r="U84" s="188">
        <f>(SUM('1.  LRAMVA Summary'!P$47:P$58)+SUM('1.  LRAMVA Summary'!P$59:P$60)*(MONTH($E84)-1)/12)*$H84</f>
        <v>0</v>
      </c>
      <c r="V84" s="188">
        <f>(SUM('1.  LRAMVA Summary'!Q$47:Q$58)+SUM('1.  LRAMVA Summary'!Q$59:Q$60)*(MONTH($E84)-1)/12)*$H84</f>
        <v>0</v>
      </c>
      <c r="W84" s="189">
        <f t="shared" si="20"/>
        <v>0</v>
      </c>
    </row>
    <row r="85" spans="2:23">
      <c r="E85" s="172">
        <v>42309</v>
      </c>
      <c r="F85" s="172" t="s">
        <v>163</v>
      </c>
      <c r="G85" s="173" t="s">
        <v>66</v>
      </c>
      <c r="H85" s="187">
        <f t="shared" ref="H85:H86" si="23">C$34/12</f>
        <v>9.1666666666666665E-4</v>
      </c>
      <c r="I85" s="188">
        <f>(SUM('1.  LRAMVA Summary'!D$47:D$58)+SUM('1.  LRAMVA Summary'!D$59:D$60)*(MONTH($E85)-1)/12)*$H85</f>
        <v>0</v>
      </c>
      <c r="J85" s="188">
        <f>(SUM('1.  LRAMVA Summary'!E$47:E$58)+SUM('1.  LRAMVA Summary'!E$59:E$60)*(MONTH($E85)-1)/12)*$H85</f>
        <v>0</v>
      </c>
      <c r="K85" s="188">
        <f>(SUM('1.  LRAMVA Summary'!F$47:F$58)+SUM('1.  LRAMVA Summary'!F$59:F$60)*(MONTH($E85)-1)/12)*$H85</f>
        <v>0</v>
      </c>
      <c r="L85" s="188">
        <f>(SUM('1.  LRAMVA Summary'!G$47:G$58)+SUM('1.  LRAMVA Summary'!G$59:G$60)*(MONTH($E85)-1)/12)*$H85</f>
        <v>0</v>
      </c>
      <c r="M85" s="188">
        <f>(SUM('1.  LRAMVA Summary'!H$47:H$58)+SUM('1.  LRAMVA Summary'!H$59:H$60)*(MONTH($E85)-1)/12)*$H85</f>
        <v>0</v>
      </c>
      <c r="N85" s="188">
        <f>(SUM('1.  LRAMVA Summary'!I$47:I$58)+SUM('1.  LRAMVA Summary'!I$59:I$60)*(MONTH($E85)-1)/12)*$H85</f>
        <v>0</v>
      </c>
      <c r="O85" s="188">
        <f>(SUM('1.  LRAMVA Summary'!J$47:J$58)+SUM('1.  LRAMVA Summary'!J$59:J$60)*(MONTH($E85)-1)/12)*$H85</f>
        <v>0</v>
      </c>
      <c r="P85" s="188">
        <f>(SUM('1.  LRAMVA Summary'!K$47:K$58)+SUM('1.  LRAMVA Summary'!K$59:K$60)*(MONTH($E85)-1)/12)*$H85</f>
        <v>0</v>
      </c>
      <c r="Q85" s="188">
        <f>(SUM('1.  LRAMVA Summary'!L$47:L$58)+SUM('1.  LRAMVA Summary'!L$59:L$60)*(MONTH($E85)-1)/12)*$H85</f>
        <v>0</v>
      </c>
      <c r="R85" s="188">
        <f>(SUM('1.  LRAMVA Summary'!M$47:M$58)+SUM('1.  LRAMVA Summary'!M$59:M$60)*(MONTH($E85)-1)/12)*$H85</f>
        <v>0</v>
      </c>
      <c r="S85" s="188">
        <f>(SUM('1.  LRAMVA Summary'!N$47:N$58)+SUM('1.  LRAMVA Summary'!N$59:N$60)*(MONTH($E85)-1)/12)*$H85</f>
        <v>0</v>
      </c>
      <c r="T85" s="188">
        <f>(SUM('1.  LRAMVA Summary'!O$47:O$58)+SUM('1.  LRAMVA Summary'!O$59:O$60)*(MONTH($E85)-1)/12)*$H85</f>
        <v>0</v>
      </c>
      <c r="U85" s="188">
        <f>(SUM('1.  LRAMVA Summary'!P$47:P$58)+SUM('1.  LRAMVA Summary'!P$59:P$60)*(MONTH($E85)-1)/12)*$H85</f>
        <v>0</v>
      </c>
      <c r="V85" s="188">
        <f>(SUM('1.  LRAMVA Summary'!Q$47:Q$58)+SUM('1.  LRAMVA Summary'!Q$59:Q$60)*(MONTH($E85)-1)/12)*$H85</f>
        <v>0</v>
      </c>
      <c r="W85" s="189">
        <f t="shared" si="20"/>
        <v>0</v>
      </c>
    </row>
    <row r="86" spans="2:23">
      <c r="E86" s="172">
        <v>42339</v>
      </c>
      <c r="F86" s="172" t="s">
        <v>163</v>
      </c>
      <c r="G86" s="173" t="s">
        <v>66</v>
      </c>
      <c r="H86" s="187">
        <f t="shared" si="23"/>
        <v>9.1666666666666665E-4</v>
      </c>
      <c r="I86" s="188">
        <f>(SUM('1.  LRAMVA Summary'!D$47:D$58)+SUM('1.  LRAMVA Summary'!D$59:D$60)*(MONTH($E86)-1)/12)*$H86</f>
        <v>0</v>
      </c>
      <c r="J86" s="188">
        <f>(SUM('1.  LRAMVA Summary'!E$47:E$58)+SUM('1.  LRAMVA Summary'!E$59:E$60)*(MONTH($E86)-1)/12)*$H86</f>
        <v>0</v>
      </c>
      <c r="K86" s="188">
        <f>(SUM('1.  LRAMVA Summary'!F$47:F$58)+SUM('1.  LRAMVA Summary'!F$59:F$60)*(MONTH($E86)-1)/12)*$H86</f>
        <v>0</v>
      </c>
      <c r="L86" s="188">
        <f>(SUM('1.  LRAMVA Summary'!G$47:G$58)+SUM('1.  LRAMVA Summary'!G$59:G$60)*(MONTH($E86)-1)/12)*$H86</f>
        <v>0</v>
      </c>
      <c r="M86" s="188">
        <f>(SUM('1.  LRAMVA Summary'!H$47:H$58)+SUM('1.  LRAMVA Summary'!H$59:H$60)*(MONTH($E86)-1)/12)*$H86</f>
        <v>0</v>
      </c>
      <c r="N86" s="188">
        <f>(SUM('1.  LRAMVA Summary'!I$47:I$58)+SUM('1.  LRAMVA Summary'!I$59:I$60)*(MONTH($E86)-1)/12)*$H86</f>
        <v>0</v>
      </c>
      <c r="O86" s="188">
        <f>(SUM('1.  LRAMVA Summary'!J$47:J$58)+SUM('1.  LRAMVA Summary'!J$59:J$60)*(MONTH($E86)-1)/12)*$H86</f>
        <v>0</v>
      </c>
      <c r="P86" s="188">
        <f>(SUM('1.  LRAMVA Summary'!K$47:K$58)+SUM('1.  LRAMVA Summary'!K$59:K$60)*(MONTH($E86)-1)/12)*$H86</f>
        <v>0</v>
      </c>
      <c r="Q86" s="188">
        <f>(SUM('1.  LRAMVA Summary'!L$47:L$58)+SUM('1.  LRAMVA Summary'!L$59:L$60)*(MONTH($E86)-1)/12)*$H86</f>
        <v>0</v>
      </c>
      <c r="R86" s="188">
        <f>(SUM('1.  LRAMVA Summary'!M$47:M$58)+SUM('1.  LRAMVA Summary'!M$59:M$60)*(MONTH($E86)-1)/12)*$H86</f>
        <v>0</v>
      </c>
      <c r="S86" s="188">
        <f>(SUM('1.  LRAMVA Summary'!N$47:N$58)+SUM('1.  LRAMVA Summary'!N$59:N$60)*(MONTH($E86)-1)/12)*$H86</f>
        <v>0</v>
      </c>
      <c r="T86" s="188">
        <f>(SUM('1.  LRAMVA Summary'!O$47:O$58)+SUM('1.  LRAMVA Summary'!O$59:O$60)*(MONTH($E86)-1)/12)*$H86</f>
        <v>0</v>
      </c>
      <c r="U86" s="188">
        <f>(SUM('1.  LRAMVA Summary'!P$47:P$58)+SUM('1.  LRAMVA Summary'!P$59:P$60)*(MONTH($E86)-1)/12)*$H86</f>
        <v>0</v>
      </c>
      <c r="V86" s="188">
        <f>(SUM('1.  LRAMVA Summary'!Q$47:Q$58)+SUM('1.  LRAMVA Summary'!Q$59:Q$60)*(MONTH($E86)-1)/12)*$H86</f>
        <v>0</v>
      </c>
      <c r="W86" s="189">
        <f t="shared" si="20"/>
        <v>0</v>
      </c>
    </row>
    <row r="87" spans="2:23" ht="15.75" thickBot="1">
      <c r="E87" s="174" t="s">
        <v>430</v>
      </c>
      <c r="F87" s="174"/>
      <c r="G87" s="175"/>
      <c r="H87" s="176"/>
      <c r="I87" s="177">
        <f>SUM(I74:I86)</f>
        <v>0</v>
      </c>
      <c r="J87" s="177">
        <f>SUM(J74:J86)</f>
        <v>0</v>
      </c>
      <c r="K87" s="177">
        <f t="shared" ref="K87:O87" si="24">SUM(K74:K86)</f>
        <v>0</v>
      </c>
      <c r="L87" s="177">
        <f t="shared" si="24"/>
        <v>0</v>
      </c>
      <c r="M87" s="177">
        <f t="shared" si="24"/>
        <v>0</v>
      </c>
      <c r="N87" s="177">
        <f t="shared" si="24"/>
        <v>0</v>
      </c>
      <c r="O87" s="177">
        <f t="shared" si="24"/>
        <v>0</v>
      </c>
      <c r="P87" s="177">
        <f t="shared" ref="P87:V87" si="25">SUM(P74:P86)</f>
        <v>0</v>
      </c>
      <c r="Q87" s="177">
        <f t="shared" si="25"/>
        <v>0</v>
      </c>
      <c r="R87" s="177">
        <f t="shared" si="25"/>
        <v>0</v>
      </c>
      <c r="S87" s="177">
        <f t="shared" si="25"/>
        <v>0</v>
      </c>
      <c r="T87" s="177">
        <f t="shared" si="25"/>
        <v>0</v>
      </c>
      <c r="U87" s="177">
        <f t="shared" si="25"/>
        <v>0</v>
      </c>
      <c r="V87" s="177">
        <f t="shared" si="25"/>
        <v>0</v>
      </c>
      <c r="W87" s="177">
        <f>SUM(W74:W86)</f>
        <v>0</v>
      </c>
    </row>
    <row r="88" spans="2:23" ht="15.75" thickTop="1">
      <c r="E88" s="178" t="s">
        <v>64</v>
      </c>
      <c r="F88" s="178"/>
      <c r="G88" s="179"/>
      <c r="H88" s="180"/>
      <c r="I88" s="181"/>
      <c r="J88" s="181"/>
      <c r="K88" s="181"/>
      <c r="L88" s="181"/>
      <c r="M88" s="181"/>
      <c r="N88" s="181"/>
      <c r="O88" s="181"/>
      <c r="P88" s="181"/>
      <c r="Q88" s="181"/>
      <c r="R88" s="181"/>
      <c r="S88" s="181"/>
      <c r="T88" s="181"/>
      <c r="U88" s="181"/>
      <c r="V88" s="181"/>
      <c r="W88" s="182"/>
    </row>
    <row r="89" spans="2:23">
      <c r="E89" s="183" t="s">
        <v>396</v>
      </c>
      <c r="F89" s="183"/>
      <c r="G89" s="184"/>
      <c r="H89" s="185"/>
      <c r="I89" s="186">
        <f>I87+I88</f>
        <v>0</v>
      </c>
      <c r="J89" s="186">
        <f t="shared" ref="J89" si="26">J87+J88</f>
        <v>0</v>
      </c>
      <c r="K89" s="186">
        <f t="shared" ref="K89" si="27">K87+K88</f>
        <v>0</v>
      </c>
      <c r="L89" s="186">
        <f t="shared" ref="L89" si="28">L87+L88</f>
        <v>0</v>
      </c>
      <c r="M89" s="186">
        <f t="shared" ref="M89" si="29">M87+M88</f>
        <v>0</v>
      </c>
      <c r="N89" s="186">
        <f t="shared" ref="N89" si="30">N87+N88</f>
        <v>0</v>
      </c>
      <c r="O89" s="186">
        <f t="shared" ref="O89:U89" si="31">O87+O88</f>
        <v>0</v>
      </c>
      <c r="P89" s="186">
        <f t="shared" si="31"/>
        <v>0</v>
      </c>
      <c r="Q89" s="186">
        <f t="shared" si="31"/>
        <v>0</v>
      </c>
      <c r="R89" s="186">
        <f t="shared" si="31"/>
        <v>0</v>
      </c>
      <c r="S89" s="186">
        <f t="shared" si="31"/>
        <v>0</v>
      </c>
      <c r="T89" s="186">
        <f t="shared" si="31"/>
        <v>0</v>
      </c>
      <c r="U89" s="186">
        <f t="shared" si="31"/>
        <v>0</v>
      </c>
      <c r="V89" s="186">
        <f t="shared" ref="V89" si="32">V87+V88</f>
        <v>0</v>
      </c>
      <c r="W89" s="186">
        <f t="shared" ref="W89" si="33">W87+W88</f>
        <v>0</v>
      </c>
    </row>
    <row r="90" spans="2:23">
      <c r="E90" s="172">
        <v>42370</v>
      </c>
      <c r="F90" s="172" t="s">
        <v>165</v>
      </c>
      <c r="G90" s="173" t="s">
        <v>62</v>
      </c>
      <c r="H90" s="187">
        <f>$C$35/12</f>
        <v>9.1666666666666665E-4</v>
      </c>
      <c r="I90" s="188">
        <f>(SUM('1.  LRAMVA Summary'!D$47:D$61)+SUM('1.  LRAMVA Summary'!D$62:D$63)*(MONTH($E90)-1)/12)*$H90</f>
        <v>0</v>
      </c>
      <c r="J90" s="188">
        <f>(SUM('1.  LRAMVA Summary'!E$47:E$61)+SUM('1.  LRAMVA Summary'!E$62:E$63)*(MONTH($E90)-1)/12)*$H90</f>
        <v>0</v>
      </c>
      <c r="K90" s="188">
        <f>(SUM('1.  LRAMVA Summary'!F$47:F$61)+SUM('1.  LRAMVA Summary'!F$62:F$63)*(MONTH($E90)-1)/12)*$H90</f>
        <v>0</v>
      </c>
      <c r="L90" s="188">
        <f>(SUM('1.  LRAMVA Summary'!G$47:G$61)+SUM('1.  LRAMVA Summary'!G$62:G$63)*(MONTH($E90)-1)/12)*$H90</f>
        <v>0</v>
      </c>
      <c r="M90" s="188">
        <f>(SUM('1.  LRAMVA Summary'!H$47:H$61)+SUM('1.  LRAMVA Summary'!H$62:H$63)*(MONTH($E90)-1)/12)*$H90</f>
        <v>0</v>
      </c>
      <c r="N90" s="188">
        <f>(SUM('1.  LRAMVA Summary'!I$47:I$61)+SUM('1.  LRAMVA Summary'!I$62:I$63)*(MONTH($E90)-1)/12)*$H90</f>
        <v>0</v>
      </c>
      <c r="O90" s="188">
        <f>(SUM('1.  LRAMVA Summary'!J$47:J$61)+SUM('1.  LRAMVA Summary'!J$62:J$63)*(MONTH($E90)-1)/12)*$H90</f>
        <v>0</v>
      </c>
      <c r="P90" s="188">
        <f>(SUM('1.  LRAMVA Summary'!K$47:K$61)+SUM('1.  LRAMVA Summary'!K$62:K$63)*(MONTH($E90)-1)/12)*$H90</f>
        <v>0</v>
      </c>
      <c r="Q90" s="188">
        <f>(SUM('1.  LRAMVA Summary'!L$47:L$61)+SUM('1.  LRAMVA Summary'!L$62:L$63)*(MONTH($E90)-1)/12)*$H90</f>
        <v>0</v>
      </c>
      <c r="R90" s="188">
        <f>(SUM('1.  LRAMVA Summary'!M$47:M$61)+SUM('1.  LRAMVA Summary'!M$62:M$63)*(MONTH($E90)-1)/12)*$H90</f>
        <v>0</v>
      </c>
      <c r="S90" s="188">
        <f>(SUM('1.  LRAMVA Summary'!N$47:N$61)+SUM('1.  LRAMVA Summary'!N$62:N$63)*(MONTH($E90)-1)/12)*$H90</f>
        <v>0</v>
      </c>
      <c r="T90" s="188">
        <f>(SUM('1.  LRAMVA Summary'!O$47:O$61)+SUM('1.  LRAMVA Summary'!O$62:O$63)*(MONTH($E90)-1)/12)*$H90</f>
        <v>0</v>
      </c>
      <c r="U90" s="188">
        <f>(SUM('1.  LRAMVA Summary'!P$47:P$61)+SUM('1.  LRAMVA Summary'!P$62:P$63)*(MONTH($E90)-1)/12)*$H90</f>
        <v>0</v>
      </c>
      <c r="V90" s="188">
        <f>(SUM('1.  LRAMVA Summary'!Q$47:Q$61)+SUM('1.  LRAMVA Summary'!Q$62:Q$63)*(MONTH($E90)-1)/12)*$H90</f>
        <v>0</v>
      </c>
      <c r="W90" s="189">
        <f>SUM(I90:V90)</f>
        <v>0</v>
      </c>
    </row>
    <row r="91" spans="2:23">
      <c r="E91" s="172">
        <v>42401</v>
      </c>
      <c r="F91" s="172" t="s">
        <v>165</v>
      </c>
      <c r="G91" s="173" t="s">
        <v>62</v>
      </c>
      <c r="H91" s="187">
        <f t="shared" ref="H91:H92" si="34">$C$35/12</f>
        <v>9.1666666666666665E-4</v>
      </c>
      <c r="I91" s="188">
        <f>(SUM('1.  LRAMVA Summary'!D$47:D$61)+SUM('1.  LRAMVA Summary'!D$62:D$63)*(MONTH($E91)-1)/12)*$H91</f>
        <v>0</v>
      </c>
      <c r="J91" s="188">
        <f>(SUM('1.  LRAMVA Summary'!E$47:E$61)+SUM('1.  LRAMVA Summary'!E$62:E$63)*(MONTH($E91)-1)/12)*$H91</f>
        <v>0</v>
      </c>
      <c r="K91" s="188">
        <f>(SUM('1.  LRAMVA Summary'!F$47:F$61)+SUM('1.  LRAMVA Summary'!F$62:F$63)*(MONTH($E91)-1)/12)*$H91</f>
        <v>0</v>
      </c>
      <c r="L91" s="188">
        <f>(SUM('1.  LRAMVA Summary'!G$47:G$61)+SUM('1.  LRAMVA Summary'!G$62:G$63)*(MONTH($E91)-1)/12)*$H91</f>
        <v>0</v>
      </c>
      <c r="M91" s="188">
        <f>(SUM('1.  LRAMVA Summary'!H$47:H$61)+SUM('1.  LRAMVA Summary'!H$62:H$63)*(MONTH($E91)-1)/12)*$H91</f>
        <v>0</v>
      </c>
      <c r="N91" s="188">
        <f>(SUM('1.  LRAMVA Summary'!I$47:I$61)+SUM('1.  LRAMVA Summary'!I$62:I$63)*(MONTH($E91)-1)/12)*$H91</f>
        <v>0</v>
      </c>
      <c r="O91" s="188">
        <f>(SUM('1.  LRAMVA Summary'!J$47:J$61)+SUM('1.  LRAMVA Summary'!J$62:J$63)*(MONTH($E91)-1)/12)*$H91</f>
        <v>0</v>
      </c>
      <c r="P91" s="188">
        <f>(SUM('1.  LRAMVA Summary'!K$47:K$61)+SUM('1.  LRAMVA Summary'!K$62:K$63)*(MONTH($E91)-1)/12)*$H91</f>
        <v>0</v>
      </c>
      <c r="Q91" s="188">
        <f>(SUM('1.  LRAMVA Summary'!L$47:L$61)+SUM('1.  LRAMVA Summary'!L$62:L$63)*(MONTH($E91)-1)/12)*$H91</f>
        <v>0</v>
      </c>
      <c r="R91" s="188">
        <f>(SUM('1.  LRAMVA Summary'!M$47:M$61)+SUM('1.  LRAMVA Summary'!M$62:M$63)*(MONTH($E91)-1)/12)*$H91</f>
        <v>0</v>
      </c>
      <c r="S91" s="188">
        <f>(SUM('1.  LRAMVA Summary'!N$47:N$61)+SUM('1.  LRAMVA Summary'!N$62:N$63)*(MONTH($E91)-1)/12)*$H91</f>
        <v>0</v>
      </c>
      <c r="T91" s="188">
        <f>(SUM('1.  LRAMVA Summary'!O$47:O$61)+SUM('1.  LRAMVA Summary'!O$62:O$63)*(MONTH($E91)-1)/12)*$H91</f>
        <v>0</v>
      </c>
      <c r="U91" s="188">
        <f>(SUM('1.  LRAMVA Summary'!P$47:P$61)+SUM('1.  LRAMVA Summary'!P$62:P$63)*(MONTH($E91)-1)/12)*$H91</f>
        <v>0</v>
      </c>
      <c r="V91" s="188">
        <f>(SUM('1.  LRAMVA Summary'!Q$47:Q$61)+SUM('1.  LRAMVA Summary'!Q$62:Q$63)*(MONTH($E91)-1)/12)*$H91</f>
        <v>0</v>
      </c>
      <c r="W91" s="189">
        <f t="shared" ref="W91:W101" si="35">SUM(I91:V91)</f>
        <v>0</v>
      </c>
    </row>
    <row r="92" spans="2:23" ht="14.25" customHeight="1">
      <c r="E92" s="172">
        <v>42430</v>
      </c>
      <c r="F92" s="172" t="s">
        <v>165</v>
      </c>
      <c r="G92" s="173" t="s">
        <v>62</v>
      </c>
      <c r="H92" s="187">
        <f t="shared" si="34"/>
        <v>9.1666666666666665E-4</v>
      </c>
      <c r="I92" s="188">
        <f>(SUM('1.  LRAMVA Summary'!D$47:D$61)+SUM('1.  LRAMVA Summary'!D$62:D$63)*(MONTH($E92)-1)/12)*$H92</f>
        <v>0</v>
      </c>
      <c r="J92" s="188">
        <f>(SUM('1.  LRAMVA Summary'!E$47:E$61)+SUM('1.  LRAMVA Summary'!E$62:E$63)*(MONTH($E92)-1)/12)*$H92</f>
        <v>0</v>
      </c>
      <c r="K92" s="188">
        <f>(SUM('1.  LRAMVA Summary'!F$47:F$61)+SUM('1.  LRAMVA Summary'!F$62:F$63)*(MONTH($E92)-1)/12)*$H92</f>
        <v>0</v>
      </c>
      <c r="L92" s="188">
        <f>(SUM('1.  LRAMVA Summary'!G$47:G$61)+SUM('1.  LRAMVA Summary'!G$62:G$63)*(MONTH($E92)-1)/12)*$H92</f>
        <v>0</v>
      </c>
      <c r="M92" s="188">
        <f>(SUM('1.  LRAMVA Summary'!H$47:H$61)+SUM('1.  LRAMVA Summary'!H$62:H$63)*(MONTH($E92)-1)/12)*$H92</f>
        <v>0</v>
      </c>
      <c r="N92" s="188">
        <f>(SUM('1.  LRAMVA Summary'!I$47:I$61)+SUM('1.  LRAMVA Summary'!I$62:I$63)*(MONTH($E92)-1)/12)*$H92</f>
        <v>0</v>
      </c>
      <c r="O92" s="188">
        <f>(SUM('1.  LRAMVA Summary'!J$47:J$61)+SUM('1.  LRAMVA Summary'!J$62:J$63)*(MONTH($E92)-1)/12)*$H92</f>
        <v>0</v>
      </c>
      <c r="P92" s="188">
        <f>(SUM('1.  LRAMVA Summary'!K$47:K$61)+SUM('1.  LRAMVA Summary'!K$62:K$63)*(MONTH($E92)-1)/12)*$H92</f>
        <v>0</v>
      </c>
      <c r="Q92" s="188">
        <f>(SUM('1.  LRAMVA Summary'!L$47:L$61)+SUM('1.  LRAMVA Summary'!L$62:L$63)*(MONTH($E92)-1)/12)*$H92</f>
        <v>0</v>
      </c>
      <c r="R92" s="188">
        <f>(SUM('1.  LRAMVA Summary'!M$47:M$61)+SUM('1.  LRAMVA Summary'!M$62:M$63)*(MONTH($E92)-1)/12)*$H92</f>
        <v>0</v>
      </c>
      <c r="S92" s="188">
        <f>(SUM('1.  LRAMVA Summary'!N$47:N$61)+SUM('1.  LRAMVA Summary'!N$62:N$63)*(MONTH($E92)-1)/12)*$H92</f>
        <v>0</v>
      </c>
      <c r="T92" s="188">
        <f>(SUM('1.  LRAMVA Summary'!O$47:O$61)+SUM('1.  LRAMVA Summary'!O$62:O$63)*(MONTH($E92)-1)/12)*$H92</f>
        <v>0</v>
      </c>
      <c r="U92" s="188">
        <f>(SUM('1.  LRAMVA Summary'!P$47:P$61)+SUM('1.  LRAMVA Summary'!P$62:P$63)*(MONTH($E92)-1)/12)*$H92</f>
        <v>0</v>
      </c>
      <c r="V92" s="188">
        <f>(SUM('1.  LRAMVA Summary'!Q$47:Q$61)+SUM('1.  LRAMVA Summary'!Q$62:Q$63)*(MONTH($E92)-1)/12)*$H92</f>
        <v>0</v>
      </c>
      <c r="W92" s="189">
        <f t="shared" si="35"/>
        <v>0</v>
      </c>
    </row>
    <row r="93" spans="2:23" s="8" customFormat="1">
      <c r="B93" s="10"/>
      <c r="C93" s="1"/>
      <c r="D93" s="1"/>
      <c r="E93" s="172">
        <v>42461</v>
      </c>
      <c r="F93" s="172" t="s">
        <v>165</v>
      </c>
      <c r="G93" s="173" t="s">
        <v>63</v>
      </c>
      <c r="H93" s="187">
        <f>$C$36/12</f>
        <v>9.1666666666666665E-4</v>
      </c>
      <c r="I93" s="188">
        <f>(SUM('1.  LRAMVA Summary'!D$47:D$61)+SUM('1.  LRAMVA Summary'!D$62:D$63)*(MONTH($E93)-1)/12)*$H93</f>
        <v>0</v>
      </c>
      <c r="J93" s="188">
        <f>(SUM('1.  LRAMVA Summary'!E$47:E$61)+SUM('1.  LRAMVA Summary'!E$62:E$63)*(MONTH($E93)-1)/12)*$H93</f>
        <v>0</v>
      </c>
      <c r="K93" s="188">
        <f>(SUM('1.  LRAMVA Summary'!F$47:F$61)+SUM('1.  LRAMVA Summary'!F$62:F$63)*(MONTH($E93)-1)/12)*$H93</f>
        <v>0</v>
      </c>
      <c r="L93" s="188">
        <f>(SUM('1.  LRAMVA Summary'!G$47:G$61)+SUM('1.  LRAMVA Summary'!G$62:G$63)*(MONTH($E93)-1)/12)*$H93</f>
        <v>0</v>
      </c>
      <c r="M93" s="188">
        <f>(SUM('1.  LRAMVA Summary'!H$47:H$61)+SUM('1.  LRAMVA Summary'!H$62:H$63)*(MONTH($E93)-1)/12)*$H93</f>
        <v>0</v>
      </c>
      <c r="N93" s="188">
        <f>(SUM('1.  LRAMVA Summary'!I$47:I$61)+SUM('1.  LRAMVA Summary'!I$62:I$63)*(MONTH($E93)-1)/12)*$H93</f>
        <v>0</v>
      </c>
      <c r="O93" s="188">
        <f>(SUM('1.  LRAMVA Summary'!J$47:J$61)+SUM('1.  LRAMVA Summary'!J$62:J$63)*(MONTH($E93)-1)/12)*$H93</f>
        <v>0</v>
      </c>
      <c r="P93" s="188">
        <f>(SUM('1.  LRAMVA Summary'!K$47:K$61)+SUM('1.  LRAMVA Summary'!K$62:K$63)*(MONTH($E93)-1)/12)*$H93</f>
        <v>0</v>
      </c>
      <c r="Q93" s="188">
        <f>(SUM('1.  LRAMVA Summary'!L$47:L$61)+SUM('1.  LRAMVA Summary'!L$62:L$63)*(MONTH($E93)-1)/12)*$H93</f>
        <v>0</v>
      </c>
      <c r="R93" s="188">
        <f>(SUM('1.  LRAMVA Summary'!M$47:M$61)+SUM('1.  LRAMVA Summary'!M$62:M$63)*(MONTH($E93)-1)/12)*$H93</f>
        <v>0</v>
      </c>
      <c r="S93" s="188">
        <f>(SUM('1.  LRAMVA Summary'!N$47:N$61)+SUM('1.  LRAMVA Summary'!N$62:N$63)*(MONTH($E93)-1)/12)*$H93</f>
        <v>0</v>
      </c>
      <c r="T93" s="188">
        <f>(SUM('1.  LRAMVA Summary'!O$47:O$61)+SUM('1.  LRAMVA Summary'!O$62:O$63)*(MONTH($E93)-1)/12)*$H93</f>
        <v>0</v>
      </c>
      <c r="U93" s="188">
        <f>(SUM('1.  LRAMVA Summary'!P$47:P$61)+SUM('1.  LRAMVA Summary'!P$62:P$63)*(MONTH($E93)-1)/12)*$H93</f>
        <v>0</v>
      </c>
      <c r="V93" s="188">
        <f>(SUM('1.  LRAMVA Summary'!Q$47:Q$61)+SUM('1.  LRAMVA Summary'!Q$62:Q$63)*(MONTH($E93)-1)/12)*$H93</f>
        <v>0</v>
      </c>
      <c r="W93" s="189">
        <f t="shared" si="35"/>
        <v>0</v>
      </c>
    </row>
    <row r="94" spans="2:23">
      <c r="E94" s="172">
        <v>42491</v>
      </c>
      <c r="F94" s="172" t="s">
        <v>165</v>
      </c>
      <c r="G94" s="173" t="s">
        <v>63</v>
      </c>
      <c r="H94" s="187">
        <f t="shared" ref="H94:H95" si="36">$C$36/12</f>
        <v>9.1666666666666665E-4</v>
      </c>
      <c r="I94" s="188">
        <f>(SUM('1.  LRAMVA Summary'!D$47:D$61)+SUM('1.  LRAMVA Summary'!D$62:D$63)*(MONTH($E94)-1)/12)*$H94</f>
        <v>0</v>
      </c>
      <c r="J94" s="188">
        <f>(SUM('1.  LRAMVA Summary'!E$47:E$61)+SUM('1.  LRAMVA Summary'!E$62:E$63)*(MONTH($E94)-1)/12)*$H94</f>
        <v>0</v>
      </c>
      <c r="K94" s="188">
        <f>(SUM('1.  LRAMVA Summary'!F$47:F$61)+SUM('1.  LRAMVA Summary'!F$62:F$63)*(MONTH($E94)-1)/12)*$H94</f>
        <v>0</v>
      </c>
      <c r="L94" s="188">
        <f>(SUM('1.  LRAMVA Summary'!G$47:G$61)+SUM('1.  LRAMVA Summary'!G$62:G$63)*(MONTH($E94)-1)/12)*$H94</f>
        <v>0</v>
      </c>
      <c r="M94" s="188">
        <f>(SUM('1.  LRAMVA Summary'!H$47:H$61)+SUM('1.  LRAMVA Summary'!H$62:H$63)*(MONTH($E94)-1)/12)*$H94</f>
        <v>0</v>
      </c>
      <c r="N94" s="188">
        <f>(SUM('1.  LRAMVA Summary'!I$47:I$61)+SUM('1.  LRAMVA Summary'!I$62:I$63)*(MONTH($E94)-1)/12)*$H94</f>
        <v>0</v>
      </c>
      <c r="O94" s="188">
        <f>(SUM('1.  LRAMVA Summary'!J$47:J$61)+SUM('1.  LRAMVA Summary'!J$62:J$63)*(MONTH($E94)-1)/12)*$H94</f>
        <v>0</v>
      </c>
      <c r="P94" s="188">
        <f>(SUM('1.  LRAMVA Summary'!K$47:K$61)+SUM('1.  LRAMVA Summary'!K$62:K$63)*(MONTH($E94)-1)/12)*$H94</f>
        <v>0</v>
      </c>
      <c r="Q94" s="188">
        <f>(SUM('1.  LRAMVA Summary'!L$47:L$61)+SUM('1.  LRAMVA Summary'!L$62:L$63)*(MONTH($E94)-1)/12)*$H94</f>
        <v>0</v>
      </c>
      <c r="R94" s="188">
        <f>(SUM('1.  LRAMVA Summary'!M$47:M$61)+SUM('1.  LRAMVA Summary'!M$62:M$63)*(MONTH($E94)-1)/12)*$H94</f>
        <v>0</v>
      </c>
      <c r="S94" s="188">
        <f>(SUM('1.  LRAMVA Summary'!N$47:N$61)+SUM('1.  LRAMVA Summary'!N$62:N$63)*(MONTH($E94)-1)/12)*$H94</f>
        <v>0</v>
      </c>
      <c r="T94" s="188">
        <f>(SUM('1.  LRAMVA Summary'!O$47:O$61)+SUM('1.  LRAMVA Summary'!O$62:O$63)*(MONTH($E94)-1)/12)*$H94</f>
        <v>0</v>
      </c>
      <c r="U94" s="188">
        <f>(SUM('1.  LRAMVA Summary'!P$47:P$61)+SUM('1.  LRAMVA Summary'!P$62:P$63)*(MONTH($E94)-1)/12)*$H94</f>
        <v>0</v>
      </c>
      <c r="V94" s="188">
        <f>(SUM('1.  LRAMVA Summary'!Q$47:Q$61)+SUM('1.  LRAMVA Summary'!Q$62:Q$63)*(MONTH($E94)-1)/12)*$H94</f>
        <v>0</v>
      </c>
      <c r="W94" s="189">
        <f t="shared" si="35"/>
        <v>0</v>
      </c>
    </row>
    <row r="95" spans="2:23" s="195" customFormat="1">
      <c r="B95" s="1"/>
      <c r="C95" s="1"/>
      <c r="D95" s="1"/>
      <c r="E95" s="172">
        <v>42522</v>
      </c>
      <c r="F95" s="172" t="s">
        <v>165</v>
      </c>
      <c r="G95" s="173" t="s">
        <v>63</v>
      </c>
      <c r="H95" s="187">
        <f t="shared" si="36"/>
        <v>9.1666666666666665E-4</v>
      </c>
      <c r="I95" s="188">
        <f>(SUM('1.  LRAMVA Summary'!D$47:D$61)+SUM('1.  LRAMVA Summary'!D$62:D$63)*(MONTH($E95)-1)/12)*$H95</f>
        <v>0</v>
      </c>
      <c r="J95" s="188">
        <f>(SUM('1.  LRAMVA Summary'!E$47:E$61)+SUM('1.  LRAMVA Summary'!E$62:E$63)*(MONTH($E95)-1)/12)*$H95</f>
        <v>0</v>
      </c>
      <c r="K95" s="188">
        <f>(SUM('1.  LRAMVA Summary'!F$47:F$61)+SUM('1.  LRAMVA Summary'!F$62:F$63)*(MONTH($E95)-1)/12)*$H95</f>
        <v>0</v>
      </c>
      <c r="L95" s="188">
        <f>(SUM('1.  LRAMVA Summary'!G$47:G$61)+SUM('1.  LRAMVA Summary'!G$62:G$63)*(MONTH($E95)-1)/12)*$H95</f>
        <v>0</v>
      </c>
      <c r="M95" s="188">
        <f>(SUM('1.  LRAMVA Summary'!H$47:H$61)+SUM('1.  LRAMVA Summary'!H$62:H$63)*(MONTH($E95)-1)/12)*$H95</f>
        <v>0</v>
      </c>
      <c r="N95" s="188">
        <f>(SUM('1.  LRAMVA Summary'!I$47:I$61)+SUM('1.  LRAMVA Summary'!I$62:I$63)*(MONTH($E95)-1)/12)*$H95</f>
        <v>0</v>
      </c>
      <c r="O95" s="188">
        <f>(SUM('1.  LRAMVA Summary'!J$47:J$61)+SUM('1.  LRAMVA Summary'!J$62:J$63)*(MONTH($E95)-1)/12)*$H95</f>
        <v>0</v>
      </c>
      <c r="P95" s="188">
        <f>(SUM('1.  LRAMVA Summary'!K$47:K$61)+SUM('1.  LRAMVA Summary'!K$62:K$63)*(MONTH($E95)-1)/12)*$H95</f>
        <v>0</v>
      </c>
      <c r="Q95" s="188">
        <f>(SUM('1.  LRAMVA Summary'!L$47:L$61)+SUM('1.  LRAMVA Summary'!L$62:L$63)*(MONTH($E95)-1)/12)*$H95</f>
        <v>0</v>
      </c>
      <c r="R95" s="188">
        <f>(SUM('1.  LRAMVA Summary'!M$47:M$61)+SUM('1.  LRAMVA Summary'!M$62:M$63)*(MONTH($E95)-1)/12)*$H95</f>
        <v>0</v>
      </c>
      <c r="S95" s="188">
        <f>(SUM('1.  LRAMVA Summary'!N$47:N$61)+SUM('1.  LRAMVA Summary'!N$62:N$63)*(MONTH($E95)-1)/12)*$H95</f>
        <v>0</v>
      </c>
      <c r="T95" s="188">
        <f>(SUM('1.  LRAMVA Summary'!O$47:O$61)+SUM('1.  LRAMVA Summary'!O$62:O$63)*(MONTH($E95)-1)/12)*$H95</f>
        <v>0</v>
      </c>
      <c r="U95" s="188">
        <f>(SUM('1.  LRAMVA Summary'!P$47:P$61)+SUM('1.  LRAMVA Summary'!P$62:P$63)*(MONTH($E95)-1)/12)*$H95</f>
        <v>0</v>
      </c>
      <c r="V95" s="188">
        <f>(SUM('1.  LRAMVA Summary'!Q$47:Q$61)+SUM('1.  LRAMVA Summary'!Q$62:Q$63)*(MONTH($E95)-1)/12)*$H95</f>
        <v>0</v>
      </c>
      <c r="W95" s="189">
        <f t="shared" si="35"/>
        <v>0</v>
      </c>
    </row>
    <row r="96" spans="2:23">
      <c r="E96" s="172">
        <v>42552</v>
      </c>
      <c r="F96" s="172" t="s">
        <v>165</v>
      </c>
      <c r="G96" s="173" t="s">
        <v>65</v>
      </c>
      <c r="H96" s="187">
        <f>$C$37/12</f>
        <v>9.1666666666666665E-4</v>
      </c>
      <c r="I96" s="188">
        <f>(SUM('1.  LRAMVA Summary'!D$47:D$61)+SUM('1.  LRAMVA Summary'!D$62:D$63)*(MONTH($E96)-1)/12)*$H96</f>
        <v>0</v>
      </c>
      <c r="J96" s="188">
        <f>(SUM('1.  LRAMVA Summary'!E$47:E$61)+SUM('1.  LRAMVA Summary'!E$62:E$63)*(MONTH($E96)-1)/12)*$H96</f>
        <v>0</v>
      </c>
      <c r="K96" s="188">
        <f>(SUM('1.  LRAMVA Summary'!F$47:F$61)+SUM('1.  LRAMVA Summary'!F$62:F$63)*(MONTH($E96)-1)/12)*$H96</f>
        <v>0</v>
      </c>
      <c r="L96" s="188">
        <f>(SUM('1.  LRAMVA Summary'!G$47:G$61)+SUM('1.  LRAMVA Summary'!G$62:G$63)*(MONTH($E96)-1)/12)*$H96</f>
        <v>0</v>
      </c>
      <c r="M96" s="188">
        <f>(SUM('1.  LRAMVA Summary'!H$47:H$61)+SUM('1.  LRAMVA Summary'!H$62:H$63)*(MONTH($E96)-1)/12)*$H96</f>
        <v>0</v>
      </c>
      <c r="N96" s="188">
        <f>(SUM('1.  LRAMVA Summary'!I$47:I$61)+SUM('1.  LRAMVA Summary'!I$62:I$63)*(MONTH($E96)-1)/12)*$H96</f>
        <v>0</v>
      </c>
      <c r="O96" s="188">
        <f>(SUM('1.  LRAMVA Summary'!J$47:J$61)+SUM('1.  LRAMVA Summary'!J$62:J$63)*(MONTH($E96)-1)/12)*$H96</f>
        <v>0</v>
      </c>
      <c r="P96" s="188">
        <f>(SUM('1.  LRAMVA Summary'!K$47:K$61)+SUM('1.  LRAMVA Summary'!K$62:K$63)*(MONTH($E96)-1)/12)*$H96</f>
        <v>0</v>
      </c>
      <c r="Q96" s="188">
        <f>(SUM('1.  LRAMVA Summary'!L$47:L$61)+SUM('1.  LRAMVA Summary'!L$62:L$63)*(MONTH($E96)-1)/12)*$H96</f>
        <v>0</v>
      </c>
      <c r="R96" s="188">
        <f>(SUM('1.  LRAMVA Summary'!M$47:M$61)+SUM('1.  LRAMVA Summary'!M$62:M$63)*(MONTH($E96)-1)/12)*$H96</f>
        <v>0</v>
      </c>
      <c r="S96" s="188">
        <f>(SUM('1.  LRAMVA Summary'!N$47:N$61)+SUM('1.  LRAMVA Summary'!N$62:N$63)*(MONTH($E96)-1)/12)*$H96</f>
        <v>0</v>
      </c>
      <c r="T96" s="188">
        <f>(SUM('1.  LRAMVA Summary'!O$47:O$61)+SUM('1.  LRAMVA Summary'!O$62:O$63)*(MONTH($E96)-1)/12)*$H96</f>
        <v>0</v>
      </c>
      <c r="U96" s="188">
        <f>(SUM('1.  LRAMVA Summary'!P$47:P$61)+SUM('1.  LRAMVA Summary'!P$62:P$63)*(MONTH($E96)-1)/12)*$H96</f>
        <v>0</v>
      </c>
      <c r="V96" s="188">
        <f>(SUM('1.  LRAMVA Summary'!Q$47:Q$61)+SUM('1.  LRAMVA Summary'!Q$62:Q$63)*(MONTH($E96)-1)/12)*$H96</f>
        <v>0</v>
      </c>
      <c r="W96" s="189">
        <f t="shared" si="35"/>
        <v>0</v>
      </c>
    </row>
    <row r="97" spans="2:23">
      <c r="E97" s="172">
        <v>42583</v>
      </c>
      <c r="F97" s="172" t="s">
        <v>165</v>
      </c>
      <c r="G97" s="173" t="s">
        <v>65</v>
      </c>
      <c r="H97" s="187">
        <f t="shared" ref="H97:H98" si="37">$C$37/12</f>
        <v>9.1666666666666665E-4</v>
      </c>
      <c r="I97" s="188">
        <f>(SUM('1.  LRAMVA Summary'!D$47:D$61)+SUM('1.  LRAMVA Summary'!D$62:D$63)*(MONTH($E97)-1)/12)*$H97</f>
        <v>0</v>
      </c>
      <c r="J97" s="188">
        <f>(SUM('1.  LRAMVA Summary'!E$47:E$61)+SUM('1.  LRAMVA Summary'!E$62:E$63)*(MONTH($E97)-1)/12)*$H97</f>
        <v>0</v>
      </c>
      <c r="K97" s="188">
        <f>(SUM('1.  LRAMVA Summary'!F$47:F$61)+SUM('1.  LRAMVA Summary'!F$62:F$63)*(MONTH($E97)-1)/12)*$H97</f>
        <v>0</v>
      </c>
      <c r="L97" s="188">
        <f>(SUM('1.  LRAMVA Summary'!G$47:G$61)+SUM('1.  LRAMVA Summary'!G$62:G$63)*(MONTH($E97)-1)/12)*$H97</f>
        <v>0</v>
      </c>
      <c r="M97" s="188">
        <f>(SUM('1.  LRAMVA Summary'!H$47:H$61)+SUM('1.  LRAMVA Summary'!H$62:H$63)*(MONTH($E97)-1)/12)*$H97</f>
        <v>0</v>
      </c>
      <c r="N97" s="188">
        <f>(SUM('1.  LRAMVA Summary'!I$47:I$61)+SUM('1.  LRAMVA Summary'!I$62:I$63)*(MONTH($E97)-1)/12)*$H97</f>
        <v>0</v>
      </c>
      <c r="O97" s="188">
        <f>(SUM('1.  LRAMVA Summary'!J$47:J$61)+SUM('1.  LRAMVA Summary'!J$62:J$63)*(MONTH($E97)-1)/12)*$H97</f>
        <v>0</v>
      </c>
      <c r="P97" s="188">
        <f>(SUM('1.  LRAMVA Summary'!K$47:K$61)+SUM('1.  LRAMVA Summary'!K$62:K$63)*(MONTH($E97)-1)/12)*$H97</f>
        <v>0</v>
      </c>
      <c r="Q97" s="188">
        <f>(SUM('1.  LRAMVA Summary'!L$47:L$61)+SUM('1.  LRAMVA Summary'!L$62:L$63)*(MONTH($E97)-1)/12)*$H97</f>
        <v>0</v>
      </c>
      <c r="R97" s="188">
        <f>(SUM('1.  LRAMVA Summary'!M$47:M$61)+SUM('1.  LRAMVA Summary'!M$62:M$63)*(MONTH($E97)-1)/12)*$H97</f>
        <v>0</v>
      </c>
      <c r="S97" s="188">
        <f>(SUM('1.  LRAMVA Summary'!N$47:N$61)+SUM('1.  LRAMVA Summary'!N$62:N$63)*(MONTH($E97)-1)/12)*$H97</f>
        <v>0</v>
      </c>
      <c r="T97" s="188">
        <f>(SUM('1.  LRAMVA Summary'!O$47:O$61)+SUM('1.  LRAMVA Summary'!O$62:O$63)*(MONTH($E97)-1)/12)*$H97</f>
        <v>0</v>
      </c>
      <c r="U97" s="188">
        <f>(SUM('1.  LRAMVA Summary'!P$47:P$61)+SUM('1.  LRAMVA Summary'!P$62:P$63)*(MONTH($E97)-1)/12)*$H97</f>
        <v>0</v>
      </c>
      <c r="V97" s="188">
        <f>(SUM('1.  LRAMVA Summary'!Q$47:Q$61)+SUM('1.  LRAMVA Summary'!Q$62:Q$63)*(MONTH($E97)-1)/12)*$H97</f>
        <v>0</v>
      </c>
      <c r="W97" s="189">
        <f t="shared" si="35"/>
        <v>0</v>
      </c>
    </row>
    <row r="98" spans="2:23">
      <c r="E98" s="172">
        <v>42614</v>
      </c>
      <c r="F98" s="172" t="s">
        <v>165</v>
      </c>
      <c r="G98" s="173" t="s">
        <v>65</v>
      </c>
      <c r="H98" s="187">
        <f t="shared" si="37"/>
        <v>9.1666666666666665E-4</v>
      </c>
      <c r="I98" s="188">
        <f>(SUM('1.  LRAMVA Summary'!D$47:D$61)+SUM('1.  LRAMVA Summary'!D$62:D$63)*(MONTH($E98)-1)/12)*$H98</f>
        <v>0</v>
      </c>
      <c r="J98" s="188">
        <f>(SUM('1.  LRAMVA Summary'!E$47:E$61)+SUM('1.  LRAMVA Summary'!E$62:E$63)*(MONTH($E98)-1)/12)*$H98</f>
        <v>0</v>
      </c>
      <c r="K98" s="188">
        <f>(SUM('1.  LRAMVA Summary'!F$47:F$61)+SUM('1.  LRAMVA Summary'!F$62:F$63)*(MONTH($E98)-1)/12)*$H98</f>
        <v>0</v>
      </c>
      <c r="L98" s="188">
        <f>(SUM('1.  LRAMVA Summary'!G$47:G$61)+SUM('1.  LRAMVA Summary'!G$62:G$63)*(MONTH($E98)-1)/12)*$H98</f>
        <v>0</v>
      </c>
      <c r="M98" s="188">
        <f>(SUM('1.  LRAMVA Summary'!H$47:H$61)+SUM('1.  LRAMVA Summary'!H$62:H$63)*(MONTH($E98)-1)/12)*$H98</f>
        <v>0</v>
      </c>
      <c r="N98" s="188">
        <f>(SUM('1.  LRAMVA Summary'!I$47:I$61)+SUM('1.  LRAMVA Summary'!I$62:I$63)*(MONTH($E98)-1)/12)*$H98</f>
        <v>0</v>
      </c>
      <c r="O98" s="188">
        <f>(SUM('1.  LRAMVA Summary'!J$47:J$61)+SUM('1.  LRAMVA Summary'!J$62:J$63)*(MONTH($E98)-1)/12)*$H98</f>
        <v>0</v>
      </c>
      <c r="P98" s="188">
        <f>(SUM('1.  LRAMVA Summary'!K$47:K$61)+SUM('1.  LRAMVA Summary'!K$62:K$63)*(MONTH($E98)-1)/12)*$H98</f>
        <v>0</v>
      </c>
      <c r="Q98" s="188">
        <f>(SUM('1.  LRAMVA Summary'!L$47:L$61)+SUM('1.  LRAMVA Summary'!L$62:L$63)*(MONTH($E98)-1)/12)*$H98</f>
        <v>0</v>
      </c>
      <c r="R98" s="188">
        <f>(SUM('1.  LRAMVA Summary'!M$47:M$61)+SUM('1.  LRAMVA Summary'!M$62:M$63)*(MONTH($E98)-1)/12)*$H98</f>
        <v>0</v>
      </c>
      <c r="S98" s="188">
        <f>(SUM('1.  LRAMVA Summary'!N$47:N$61)+SUM('1.  LRAMVA Summary'!N$62:N$63)*(MONTH($E98)-1)/12)*$H98</f>
        <v>0</v>
      </c>
      <c r="T98" s="188">
        <f>(SUM('1.  LRAMVA Summary'!O$47:O$61)+SUM('1.  LRAMVA Summary'!O$62:O$63)*(MONTH($E98)-1)/12)*$H98</f>
        <v>0</v>
      </c>
      <c r="U98" s="188">
        <f>(SUM('1.  LRAMVA Summary'!P$47:P$61)+SUM('1.  LRAMVA Summary'!P$62:P$63)*(MONTH($E98)-1)/12)*$H98</f>
        <v>0</v>
      </c>
      <c r="V98" s="188">
        <f>(SUM('1.  LRAMVA Summary'!Q$47:Q$61)+SUM('1.  LRAMVA Summary'!Q$62:Q$63)*(MONTH($E98)-1)/12)*$H98</f>
        <v>0</v>
      </c>
      <c r="W98" s="189">
        <f t="shared" si="35"/>
        <v>0</v>
      </c>
    </row>
    <row r="99" spans="2:23">
      <c r="E99" s="172">
        <v>42644</v>
      </c>
      <c r="F99" s="172" t="s">
        <v>165</v>
      </c>
      <c r="G99" s="173" t="s">
        <v>66</v>
      </c>
      <c r="H99" s="168">
        <f>$C$38/12</f>
        <v>9.1666666666666665E-4</v>
      </c>
      <c r="I99" s="188">
        <f>(SUM('1.  LRAMVA Summary'!D$47:D$61)+SUM('1.  LRAMVA Summary'!D$62:D$63)*(MONTH($E99)-1)/12)*$H99</f>
        <v>0</v>
      </c>
      <c r="J99" s="188">
        <f>(SUM('1.  LRAMVA Summary'!E$47:E$61)+SUM('1.  LRAMVA Summary'!E$62:E$63)*(MONTH($E99)-1)/12)*$H99</f>
        <v>0</v>
      </c>
      <c r="K99" s="188">
        <f>(SUM('1.  LRAMVA Summary'!F$47:F$61)+SUM('1.  LRAMVA Summary'!F$62:F$63)*(MONTH($E99)-1)/12)*$H99</f>
        <v>0</v>
      </c>
      <c r="L99" s="188">
        <f>(SUM('1.  LRAMVA Summary'!G$47:G$61)+SUM('1.  LRAMVA Summary'!G$62:G$63)*(MONTH($E99)-1)/12)*$H99</f>
        <v>0</v>
      </c>
      <c r="M99" s="188">
        <f>(SUM('1.  LRAMVA Summary'!H$47:H$61)+SUM('1.  LRAMVA Summary'!H$62:H$63)*(MONTH($E99)-1)/12)*$H99</f>
        <v>0</v>
      </c>
      <c r="N99" s="188">
        <f>(SUM('1.  LRAMVA Summary'!I$47:I$61)+SUM('1.  LRAMVA Summary'!I$62:I$63)*(MONTH($E99)-1)/12)*$H99</f>
        <v>0</v>
      </c>
      <c r="O99" s="188">
        <f>(SUM('1.  LRAMVA Summary'!J$47:J$61)+SUM('1.  LRAMVA Summary'!J$62:J$63)*(MONTH($E99)-1)/12)*$H99</f>
        <v>0</v>
      </c>
      <c r="P99" s="188">
        <f>(SUM('1.  LRAMVA Summary'!K$47:K$61)+SUM('1.  LRAMVA Summary'!K$62:K$63)*(MONTH($E99)-1)/12)*$H99</f>
        <v>0</v>
      </c>
      <c r="Q99" s="188">
        <f>(SUM('1.  LRAMVA Summary'!L$47:L$61)+SUM('1.  LRAMVA Summary'!L$62:L$63)*(MONTH($E99)-1)/12)*$H99</f>
        <v>0</v>
      </c>
      <c r="R99" s="188">
        <f>(SUM('1.  LRAMVA Summary'!M$47:M$61)+SUM('1.  LRAMVA Summary'!M$62:M$63)*(MONTH($E99)-1)/12)*$H99</f>
        <v>0</v>
      </c>
      <c r="S99" s="188">
        <f>(SUM('1.  LRAMVA Summary'!N$47:N$61)+SUM('1.  LRAMVA Summary'!N$62:N$63)*(MONTH($E99)-1)/12)*$H99</f>
        <v>0</v>
      </c>
      <c r="T99" s="188">
        <f>(SUM('1.  LRAMVA Summary'!O$47:O$61)+SUM('1.  LRAMVA Summary'!O$62:O$63)*(MONTH($E99)-1)/12)*$H99</f>
        <v>0</v>
      </c>
      <c r="U99" s="188">
        <f>(SUM('1.  LRAMVA Summary'!P$47:P$61)+SUM('1.  LRAMVA Summary'!P$62:P$63)*(MONTH($E99)-1)/12)*$H99</f>
        <v>0</v>
      </c>
      <c r="V99" s="188">
        <f>(SUM('1.  LRAMVA Summary'!Q$47:Q$61)+SUM('1.  LRAMVA Summary'!Q$62:Q$63)*(MONTH($E99)-1)/12)*$H99</f>
        <v>0</v>
      </c>
      <c r="W99" s="189">
        <f t="shared" si="35"/>
        <v>0</v>
      </c>
    </row>
    <row r="100" spans="2:23">
      <c r="B100" s="196"/>
      <c r="C100" s="8"/>
      <c r="E100" s="172">
        <v>42675</v>
      </c>
      <c r="F100" s="172" t="s">
        <v>165</v>
      </c>
      <c r="G100" s="173" t="s">
        <v>66</v>
      </c>
      <c r="H100" s="168">
        <f t="shared" ref="H100:H101" si="38">$C$38/12</f>
        <v>9.1666666666666665E-4</v>
      </c>
      <c r="I100" s="188">
        <f>(SUM('1.  LRAMVA Summary'!D$47:D$61)+SUM('1.  LRAMVA Summary'!D$62:D$63)*(MONTH($E100)-1)/12)*$H100</f>
        <v>0</v>
      </c>
      <c r="J100" s="188">
        <f>(SUM('1.  LRAMVA Summary'!E$47:E$61)+SUM('1.  LRAMVA Summary'!E$62:E$63)*(MONTH($E100)-1)/12)*$H100</f>
        <v>0</v>
      </c>
      <c r="K100" s="188">
        <f>(SUM('1.  LRAMVA Summary'!F$47:F$61)+SUM('1.  LRAMVA Summary'!F$62:F$63)*(MONTH($E100)-1)/12)*$H100</f>
        <v>0</v>
      </c>
      <c r="L100" s="188">
        <f>(SUM('1.  LRAMVA Summary'!G$47:G$61)+SUM('1.  LRAMVA Summary'!G$62:G$63)*(MONTH($E100)-1)/12)*$H100</f>
        <v>0</v>
      </c>
      <c r="M100" s="188">
        <f>(SUM('1.  LRAMVA Summary'!H$47:H$61)+SUM('1.  LRAMVA Summary'!H$62:H$63)*(MONTH($E100)-1)/12)*$H100</f>
        <v>0</v>
      </c>
      <c r="N100" s="188">
        <f>(SUM('1.  LRAMVA Summary'!I$47:I$61)+SUM('1.  LRAMVA Summary'!I$62:I$63)*(MONTH($E100)-1)/12)*$H100</f>
        <v>0</v>
      </c>
      <c r="O100" s="188">
        <f>(SUM('1.  LRAMVA Summary'!J$47:J$61)+SUM('1.  LRAMVA Summary'!J$62:J$63)*(MONTH($E100)-1)/12)*$H100</f>
        <v>0</v>
      </c>
      <c r="P100" s="188">
        <f>(SUM('1.  LRAMVA Summary'!K$47:K$61)+SUM('1.  LRAMVA Summary'!K$62:K$63)*(MONTH($E100)-1)/12)*$H100</f>
        <v>0</v>
      </c>
      <c r="Q100" s="188">
        <f>(SUM('1.  LRAMVA Summary'!L$47:L$61)+SUM('1.  LRAMVA Summary'!L$62:L$63)*(MONTH($E100)-1)/12)*$H100</f>
        <v>0</v>
      </c>
      <c r="R100" s="188">
        <f>(SUM('1.  LRAMVA Summary'!M$47:M$61)+SUM('1.  LRAMVA Summary'!M$62:M$63)*(MONTH($E100)-1)/12)*$H100</f>
        <v>0</v>
      </c>
      <c r="S100" s="188">
        <f>(SUM('1.  LRAMVA Summary'!N$47:N$61)+SUM('1.  LRAMVA Summary'!N$62:N$63)*(MONTH($E100)-1)/12)*$H100</f>
        <v>0</v>
      </c>
      <c r="T100" s="188">
        <f>(SUM('1.  LRAMVA Summary'!O$47:O$61)+SUM('1.  LRAMVA Summary'!O$62:O$63)*(MONTH($E100)-1)/12)*$H100</f>
        <v>0</v>
      </c>
      <c r="U100" s="188">
        <f>(SUM('1.  LRAMVA Summary'!P$47:P$61)+SUM('1.  LRAMVA Summary'!P$62:P$63)*(MONTH($E100)-1)/12)*$H100</f>
        <v>0</v>
      </c>
      <c r="V100" s="188">
        <f>(SUM('1.  LRAMVA Summary'!Q$47:Q$61)+SUM('1.  LRAMVA Summary'!Q$62:Q$63)*(MONTH($E100)-1)/12)*$H100</f>
        <v>0</v>
      </c>
      <c r="W100" s="189">
        <f t="shared" si="35"/>
        <v>0</v>
      </c>
    </row>
    <row r="101" spans="2:23">
      <c r="E101" s="172">
        <v>42705</v>
      </c>
      <c r="F101" s="172" t="s">
        <v>165</v>
      </c>
      <c r="G101" s="173" t="s">
        <v>66</v>
      </c>
      <c r="H101" s="168">
        <f t="shared" si="38"/>
        <v>9.1666666666666665E-4</v>
      </c>
      <c r="I101" s="188">
        <f>(SUM('1.  LRAMVA Summary'!D$47:D$61)+SUM('1.  LRAMVA Summary'!D$62:D$63)*(MONTH($E101)-1)/12)*$H101</f>
        <v>0</v>
      </c>
      <c r="J101" s="188">
        <f>(SUM('1.  LRAMVA Summary'!E$47:E$61)+SUM('1.  LRAMVA Summary'!E$62:E$63)*(MONTH($E101)-1)/12)*$H101</f>
        <v>0</v>
      </c>
      <c r="K101" s="188">
        <f>(SUM('1.  LRAMVA Summary'!F$47:F$61)+SUM('1.  LRAMVA Summary'!F$62:F$63)*(MONTH($E101)-1)/12)*$H101</f>
        <v>0</v>
      </c>
      <c r="L101" s="188">
        <f>(SUM('1.  LRAMVA Summary'!G$47:G$61)+SUM('1.  LRAMVA Summary'!G$62:G$63)*(MONTH($E101)-1)/12)*$H101</f>
        <v>0</v>
      </c>
      <c r="M101" s="188">
        <f>(SUM('1.  LRAMVA Summary'!H$47:H$61)+SUM('1.  LRAMVA Summary'!H$62:H$63)*(MONTH($E101)-1)/12)*$H101</f>
        <v>0</v>
      </c>
      <c r="N101" s="188">
        <f>(SUM('1.  LRAMVA Summary'!I$47:I$61)+SUM('1.  LRAMVA Summary'!I$62:I$63)*(MONTH($E101)-1)/12)*$H101</f>
        <v>0</v>
      </c>
      <c r="O101" s="188">
        <f>(SUM('1.  LRAMVA Summary'!J$47:J$61)+SUM('1.  LRAMVA Summary'!J$62:J$63)*(MONTH($E101)-1)/12)*$H101</f>
        <v>0</v>
      </c>
      <c r="P101" s="188">
        <f>(SUM('1.  LRAMVA Summary'!K$47:K$61)+SUM('1.  LRAMVA Summary'!K$62:K$63)*(MONTH($E101)-1)/12)*$H101</f>
        <v>0</v>
      </c>
      <c r="Q101" s="188">
        <f>(SUM('1.  LRAMVA Summary'!L$47:L$61)+SUM('1.  LRAMVA Summary'!L$62:L$63)*(MONTH($E101)-1)/12)*$H101</f>
        <v>0</v>
      </c>
      <c r="R101" s="188">
        <f>(SUM('1.  LRAMVA Summary'!M$47:M$61)+SUM('1.  LRAMVA Summary'!M$62:M$63)*(MONTH($E101)-1)/12)*$H101</f>
        <v>0</v>
      </c>
      <c r="S101" s="188">
        <f>(SUM('1.  LRAMVA Summary'!N$47:N$61)+SUM('1.  LRAMVA Summary'!N$62:N$63)*(MONTH($E101)-1)/12)*$H101</f>
        <v>0</v>
      </c>
      <c r="T101" s="188">
        <f>(SUM('1.  LRAMVA Summary'!O$47:O$61)+SUM('1.  LRAMVA Summary'!O$62:O$63)*(MONTH($E101)-1)/12)*$H101</f>
        <v>0</v>
      </c>
      <c r="U101" s="188">
        <f>(SUM('1.  LRAMVA Summary'!P$47:P$61)+SUM('1.  LRAMVA Summary'!P$62:P$63)*(MONTH($E101)-1)/12)*$H101</f>
        <v>0</v>
      </c>
      <c r="V101" s="188">
        <f>(SUM('1.  LRAMVA Summary'!Q$47:Q$61)+SUM('1.  LRAMVA Summary'!Q$62:Q$63)*(MONTH($E101)-1)/12)*$H101</f>
        <v>0</v>
      </c>
      <c r="W101" s="189">
        <f t="shared" si="35"/>
        <v>0</v>
      </c>
    </row>
    <row r="102" spans="2:23" ht="15.75" thickBot="1">
      <c r="B102" s="194"/>
      <c r="C102" s="195"/>
      <c r="E102" s="174" t="s">
        <v>431</v>
      </c>
      <c r="F102" s="174"/>
      <c r="G102" s="175"/>
      <c r="H102" s="176"/>
      <c r="I102" s="177">
        <f>SUM(I89:I101)</f>
        <v>0</v>
      </c>
      <c r="J102" s="177">
        <f>SUM(J89:J101)</f>
        <v>0</v>
      </c>
      <c r="K102" s="177">
        <f t="shared" ref="K102:O102" si="39">SUM(K89:K101)</f>
        <v>0</v>
      </c>
      <c r="L102" s="177">
        <f t="shared" si="39"/>
        <v>0</v>
      </c>
      <c r="M102" s="177">
        <f t="shared" si="39"/>
        <v>0</v>
      </c>
      <c r="N102" s="177">
        <f t="shared" si="39"/>
        <v>0</v>
      </c>
      <c r="O102" s="177">
        <f t="shared" si="39"/>
        <v>0</v>
      </c>
      <c r="P102" s="177">
        <f t="shared" ref="P102:V102" si="40">SUM(P89:P101)</f>
        <v>0</v>
      </c>
      <c r="Q102" s="177">
        <f t="shared" si="40"/>
        <v>0</v>
      </c>
      <c r="R102" s="177">
        <f t="shared" si="40"/>
        <v>0</v>
      </c>
      <c r="S102" s="177">
        <f t="shared" si="40"/>
        <v>0</v>
      </c>
      <c r="T102" s="177">
        <f t="shared" si="40"/>
        <v>0</v>
      </c>
      <c r="U102" s="177">
        <f t="shared" si="40"/>
        <v>0</v>
      </c>
      <c r="V102" s="177">
        <f t="shared" si="40"/>
        <v>0</v>
      </c>
      <c r="W102" s="177">
        <f>SUM(W89:W101)</f>
        <v>0</v>
      </c>
    </row>
    <row r="103" spans="2:23" ht="15.75" thickTop="1">
      <c r="E103" s="178" t="s">
        <v>64</v>
      </c>
      <c r="F103" s="178"/>
      <c r="G103" s="179"/>
      <c r="H103" s="180"/>
      <c r="I103" s="181"/>
      <c r="J103" s="181"/>
      <c r="K103" s="181"/>
      <c r="L103" s="181"/>
      <c r="M103" s="181"/>
      <c r="N103" s="181"/>
      <c r="O103" s="181"/>
      <c r="P103" s="181"/>
      <c r="Q103" s="181"/>
      <c r="R103" s="181"/>
      <c r="S103" s="181"/>
      <c r="T103" s="181"/>
      <c r="U103" s="181"/>
      <c r="V103" s="181"/>
      <c r="W103" s="182"/>
    </row>
    <row r="104" spans="2:23">
      <c r="E104" s="183" t="s">
        <v>397</v>
      </c>
      <c r="F104" s="183"/>
      <c r="G104" s="184"/>
      <c r="H104" s="185"/>
      <c r="I104" s="186">
        <f>I102+I103</f>
        <v>0</v>
      </c>
      <c r="J104" s="186">
        <f t="shared" ref="J104" si="41">J102+J103</f>
        <v>0</v>
      </c>
      <c r="K104" s="186">
        <f t="shared" ref="K104" si="42">K102+K103</f>
        <v>0</v>
      </c>
      <c r="L104" s="186">
        <f t="shared" ref="L104" si="43">L102+L103</f>
        <v>0</v>
      </c>
      <c r="M104" s="186">
        <f t="shared" ref="M104" si="44">M102+M103</f>
        <v>0</v>
      </c>
      <c r="N104" s="186">
        <f t="shared" ref="N104" si="45">N102+N103</f>
        <v>0</v>
      </c>
      <c r="O104" s="186">
        <f t="shared" ref="O104:V104" si="46">O102+O103</f>
        <v>0</v>
      </c>
      <c r="P104" s="186">
        <f t="shared" si="46"/>
        <v>0</v>
      </c>
      <c r="Q104" s="186">
        <f t="shared" si="46"/>
        <v>0</v>
      </c>
      <c r="R104" s="186">
        <f t="shared" si="46"/>
        <v>0</v>
      </c>
      <c r="S104" s="186">
        <f t="shared" si="46"/>
        <v>0</v>
      </c>
      <c r="T104" s="186">
        <f t="shared" si="46"/>
        <v>0</v>
      </c>
      <c r="U104" s="186">
        <f t="shared" si="46"/>
        <v>0</v>
      </c>
      <c r="V104" s="186">
        <f t="shared" si="46"/>
        <v>0</v>
      </c>
      <c r="W104" s="186">
        <f t="shared" ref="W104" si="47">W102+W103</f>
        <v>0</v>
      </c>
    </row>
    <row r="105" spans="2:23">
      <c r="E105" s="172">
        <v>42736</v>
      </c>
      <c r="F105" s="172" t="s">
        <v>166</v>
      </c>
      <c r="G105" s="173" t="s">
        <v>62</v>
      </c>
      <c r="H105" s="197">
        <f>$C$39/12</f>
        <v>9.1666666666666665E-4</v>
      </c>
      <c r="I105" s="188">
        <f>(SUM('1.  LRAMVA Summary'!D$47:D$64)+SUM('1.  LRAMVA Summary'!D$65:D$66)*(MONTH($E105)-1)/12)*$H105</f>
        <v>0</v>
      </c>
      <c r="J105" s="188">
        <f>(SUM('1.  LRAMVA Summary'!E$47:E$64)+SUM('1.  LRAMVA Summary'!E$65:E$66)*(MONTH($E105)-1)/12)*$H105</f>
        <v>0</v>
      </c>
      <c r="K105" s="188">
        <f>(SUM('1.  LRAMVA Summary'!F$47:F$64)+SUM('1.  LRAMVA Summary'!F$65:F$66)*(MONTH($E105)-1)/12)*$H105</f>
        <v>0</v>
      </c>
      <c r="L105" s="188">
        <f>(SUM('1.  LRAMVA Summary'!G$47:G$64)+SUM('1.  LRAMVA Summary'!G$65:G$66)*(MONTH($E105)-1)/12)*$H105</f>
        <v>0</v>
      </c>
      <c r="M105" s="188">
        <f>(SUM('1.  LRAMVA Summary'!H$47:H$64)+SUM('1.  LRAMVA Summary'!H$65:H$66)*(MONTH($E105)-1)/12)*$H105</f>
        <v>0</v>
      </c>
      <c r="N105" s="188">
        <f>(SUM('1.  LRAMVA Summary'!I$47:I$64)+SUM('1.  LRAMVA Summary'!I$65:I$66)*(MONTH($E105)-1)/12)*$H105</f>
        <v>0</v>
      </c>
      <c r="O105" s="188">
        <f>(SUM('1.  LRAMVA Summary'!J$47:J$64)+SUM('1.  LRAMVA Summary'!J$65:J$66)*(MONTH($E105)-1)/12)*$H105</f>
        <v>0</v>
      </c>
      <c r="P105" s="188">
        <f>(SUM('1.  LRAMVA Summary'!K$47:K$64)+SUM('1.  LRAMVA Summary'!K$65:K$66)*(MONTH($E105)-1)/12)*$H105</f>
        <v>0</v>
      </c>
      <c r="Q105" s="188">
        <f>(SUM('1.  LRAMVA Summary'!L$47:L$64)+SUM('1.  LRAMVA Summary'!L$65:L$66)*(MONTH($E105)-1)/12)*$H105</f>
        <v>0</v>
      </c>
      <c r="R105" s="188">
        <f>(SUM('1.  LRAMVA Summary'!M$47:M$64)+SUM('1.  LRAMVA Summary'!M$65:M$66)*(MONTH($E105)-1)/12)*$H105</f>
        <v>0</v>
      </c>
      <c r="S105" s="188">
        <f>(SUM('1.  LRAMVA Summary'!N$47:N$64)+SUM('1.  LRAMVA Summary'!N$65:N$66)*(MONTH($E105)-1)/12)*$H105</f>
        <v>0</v>
      </c>
      <c r="T105" s="188">
        <f>(SUM('1.  LRAMVA Summary'!O$47:O$64)+SUM('1.  LRAMVA Summary'!O$65:O$66)*(MONTH($E105)-1)/12)*$H105</f>
        <v>0</v>
      </c>
      <c r="U105" s="188">
        <f>(SUM('1.  LRAMVA Summary'!P$47:P$64)+SUM('1.  LRAMVA Summary'!P$65:P$66)*(MONTH($E105)-1)/12)*$H105</f>
        <v>0</v>
      </c>
      <c r="V105" s="188">
        <f>(SUM('1.  LRAMVA Summary'!Q$47:Q$64)+SUM('1.  LRAMVA Summary'!Q$65:Q$66)*(MONTH($E105)-1)/12)*$H105</f>
        <v>0</v>
      </c>
      <c r="W105" s="189">
        <f>SUM(I105:V105)</f>
        <v>0</v>
      </c>
    </row>
    <row r="106" spans="2:23">
      <c r="E106" s="172">
        <v>42767</v>
      </c>
      <c r="F106" s="172" t="s">
        <v>166</v>
      </c>
      <c r="G106" s="173" t="s">
        <v>62</v>
      </c>
      <c r="H106" s="197">
        <f t="shared" ref="H106:H107" si="48">$C$39/12</f>
        <v>9.1666666666666665E-4</v>
      </c>
      <c r="I106" s="188">
        <f>(SUM('1.  LRAMVA Summary'!D$47:D$64)+SUM('1.  LRAMVA Summary'!D$65:D$66)*(MONTH($E106)-1)/12)*$H106</f>
        <v>0</v>
      </c>
      <c r="J106" s="188">
        <f>(SUM('1.  LRAMVA Summary'!E$47:E$64)+SUM('1.  LRAMVA Summary'!E$65:E$66)*(MONTH($E106)-1)/12)*$H106</f>
        <v>0</v>
      </c>
      <c r="K106" s="188">
        <f>(SUM('1.  LRAMVA Summary'!F$47:F$64)+SUM('1.  LRAMVA Summary'!F$65:F$66)*(MONTH($E106)-1)/12)*$H106</f>
        <v>0</v>
      </c>
      <c r="L106" s="188">
        <f>(SUM('1.  LRAMVA Summary'!G$47:G$64)+SUM('1.  LRAMVA Summary'!G$65:G$66)*(MONTH($E106)-1)/12)*$H106</f>
        <v>0</v>
      </c>
      <c r="M106" s="188">
        <f>(SUM('1.  LRAMVA Summary'!H$47:H$64)+SUM('1.  LRAMVA Summary'!H$65:H$66)*(MONTH($E106)-1)/12)*$H106</f>
        <v>0</v>
      </c>
      <c r="N106" s="188">
        <f>(SUM('1.  LRAMVA Summary'!I$47:I$64)+SUM('1.  LRAMVA Summary'!I$65:I$66)*(MONTH($E106)-1)/12)*$H106</f>
        <v>0</v>
      </c>
      <c r="O106" s="188">
        <f>(SUM('1.  LRAMVA Summary'!J$47:J$64)+SUM('1.  LRAMVA Summary'!J$65:J$66)*(MONTH($E106)-1)/12)*$H106</f>
        <v>0</v>
      </c>
      <c r="P106" s="188">
        <f>(SUM('1.  LRAMVA Summary'!K$47:K$64)+SUM('1.  LRAMVA Summary'!K$65:K$66)*(MONTH($E106)-1)/12)*$H106</f>
        <v>0</v>
      </c>
      <c r="Q106" s="188">
        <f>(SUM('1.  LRAMVA Summary'!L$47:L$64)+SUM('1.  LRAMVA Summary'!L$65:L$66)*(MONTH($E106)-1)/12)*$H106</f>
        <v>0</v>
      </c>
      <c r="R106" s="188">
        <f>(SUM('1.  LRAMVA Summary'!M$47:M$64)+SUM('1.  LRAMVA Summary'!M$65:M$66)*(MONTH($E106)-1)/12)*$H106</f>
        <v>0</v>
      </c>
      <c r="S106" s="188">
        <f>(SUM('1.  LRAMVA Summary'!N$47:N$64)+SUM('1.  LRAMVA Summary'!N$65:N$66)*(MONTH($E106)-1)/12)*$H106</f>
        <v>0</v>
      </c>
      <c r="T106" s="188">
        <f>(SUM('1.  LRAMVA Summary'!O$47:O$64)+SUM('1.  LRAMVA Summary'!O$65:O$66)*(MONTH($E106)-1)/12)*$H106</f>
        <v>0</v>
      </c>
      <c r="U106" s="188">
        <f>(SUM('1.  LRAMVA Summary'!P$47:P$64)+SUM('1.  LRAMVA Summary'!P$65:P$66)*(MONTH($E106)-1)/12)*$H106</f>
        <v>0</v>
      </c>
      <c r="V106" s="188">
        <f>(SUM('1.  LRAMVA Summary'!Q$47:Q$64)+SUM('1.  LRAMVA Summary'!Q$65:Q$66)*(MONTH($E106)-1)/12)*$H106</f>
        <v>0</v>
      </c>
      <c r="W106" s="189">
        <f t="shared" ref="W106:W116" si="49">SUM(I106:V106)</f>
        <v>0</v>
      </c>
    </row>
    <row r="107" spans="2:23">
      <c r="E107" s="172">
        <v>42795</v>
      </c>
      <c r="F107" s="172" t="s">
        <v>166</v>
      </c>
      <c r="G107" s="173" t="s">
        <v>62</v>
      </c>
      <c r="H107" s="197">
        <f t="shared" si="48"/>
        <v>9.1666666666666665E-4</v>
      </c>
      <c r="I107" s="188">
        <f>(SUM('1.  LRAMVA Summary'!D$47:D$64)+SUM('1.  LRAMVA Summary'!D$65:D$66)*(MONTH($E107)-1)/12)*$H107</f>
        <v>0</v>
      </c>
      <c r="J107" s="188">
        <f>(SUM('1.  LRAMVA Summary'!E$47:E$64)+SUM('1.  LRAMVA Summary'!E$65:E$66)*(MONTH($E107)-1)/12)*$H107</f>
        <v>0</v>
      </c>
      <c r="K107" s="188">
        <f>(SUM('1.  LRAMVA Summary'!F$47:F$64)+SUM('1.  LRAMVA Summary'!F$65:F$66)*(MONTH($E107)-1)/12)*$H107</f>
        <v>0</v>
      </c>
      <c r="L107" s="188">
        <f>(SUM('1.  LRAMVA Summary'!G$47:G$64)+SUM('1.  LRAMVA Summary'!G$65:G$66)*(MONTH($E107)-1)/12)*$H107</f>
        <v>0</v>
      </c>
      <c r="M107" s="188">
        <f>(SUM('1.  LRAMVA Summary'!H$47:H$64)+SUM('1.  LRAMVA Summary'!H$65:H$66)*(MONTH($E107)-1)/12)*$H107</f>
        <v>0</v>
      </c>
      <c r="N107" s="188">
        <f>(SUM('1.  LRAMVA Summary'!I$47:I$64)+SUM('1.  LRAMVA Summary'!I$65:I$66)*(MONTH($E107)-1)/12)*$H107</f>
        <v>0</v>
      </c>
      <c r="O107" s="188">
        <f>(SUM('1.  LRAMVA Summary'!J$47:J$64)+SUM('1.  LRAMVA Summary'!J$65:J$66)*(MONTH($E107)-1)/12)*$H107</f>
        <v>0</v>
      </c>
      <c r="P107" s="188">
        <f>(SUM('1.  LRAMVA Summary'!K$47:K$64)+SUM('1.  LRAMVA Summary'!K$65:K$66)*(MONTH($E107)-1)/12)*$H107</f>
        <v>0</v>
      </c>
      <c r="Q107" s="188">
        <f>(SUM('1.  LRAMVA Summary'!L$47:L$64)+SUM('1.  LRAMVA Summary'!L$65:L$66)*(MONTH($E107)-1)/12)*$H107</f>
        <v>0</v>
      </c>
      <c r="R107" s="188">
        <f>(SUM('1.  LRAMVA Summary'!M$47:M$64)+SUM('1.  LRAMVA Summary'!M$65:M$66)*(MONTH($E107)-1)/12)*$H107</f>
        <v>0</v>
      </c>
      <c r="S107" s="188">
        <f>(SUM('1.  LRAMVA Summary'!N$47:N$64)+SUM('1.  LRAMVA Summary'!N$65:N$66)*(MONTH($E107)-1)/12)*$H107</f>
        <v>0</v>
      </c>
      <c r="T107" s="188">
        <f>(SUM('1.  LRAMVA Summary'!O$47:O$64)+SUM('1.  LRAMVA Summary'!O$65:O$66)*(MONTH($E107)-1)/12)*$H107</f>
        <v>0</v>
      </c>
      <c r="U107" s="188">
        <f>(SUM('1.  LRAMVA Summary'!P$47:P$64)+SUM('1.  LRAMVA Summary'!P$65:P$66)*(MONTH($E107)-1)/12)*$H107</f>
        <v>0</v>
      </c>
      <c r="V107" s="188">
        <f>(SUM('1.  LRAMVA Summary'!Q$47:Q$64)+SUM('1.  LRAMVA Summary'!Q$65:Q$66)*(MONTH($E107)-1)/12)*$H107</f>
        <v>0</v>
      </c>
      <c r="W107" s="189">
        <f t="shared" si="49"/>
        <v>0</v>
      </c>
    </row>
    <row r="108" spans="2:23" s="8" customFormat="1">
      <c r="B108" s="10"/>
      <c r="C108" s="1"/>
      <c r="E108" s="172">
        <v>42826</v>
      </c>
      <c r="F108" s="172" t="s">
        <v>166</v>
      </c>
      <c r="G108" s="173" t="s">
        <v>63</v>
      </c>
      <c r="H108" s="197">
        <f>$C$40/12</f>
        <v>9.1666666666666665E-4</v>
      </c>
      <c r="I108" s="188">
        <f>(SUM('1.  LRAMVA Summary'!D$47:D$64)+SUM('1.  LRAMVA Summary'!D$65:D$66)*(MONTH($E108)-1)/12)*$H108</f>
        <v>0</v>
      </c>
      <c r="J108" s="188">
        <f>(SUM('1.  LRAMVA Summary'!E$47:E$64)+SUM('1.  LRAMVA Summary'!E$65:E$66)*(MONTH($E108)-1)/12)*$H108</f>
        <v>0</v>
      </c>
      <c r="K108" s="188">
        <f>(SUM('1.  LRAMVA Summary'!F$47:F$64)+SUM('1.  LRAMVA Summary'!F$65:F$66)*(MONTH($E108)-1)/12)*$H108</f>
        <v>0</v>
      </c>
      <c r="L108" s="188">
        <f>(SUM('1.  LRAMVA Summary'!G$47:G$64)+SUM('1.  LRAMVA Summary'!G$65:G$66)*(MONTH($E108)-1)/12)*$H108</f>
        <v>0</v>
      </c>
      <c r="M108" s="188">
        <f>(SUM('1.  LRAMVA Summary'!H$47:H$64)+SUM('1.  LRAMVA Summary'!H$65:H$66)*(MONTH($E108)-1)/12)*$H108</f>
        <v>0</v>
      </c>
      <c r="N108" s="188">
        <f>(SUM('1.  LRAMVA Summary'!I$47:I$64)+SUM('1.  LRAMVA Summary'!I$65:I$66)*(MONTH($E108)-1)/12)*$H108</f>
        <v>0</v>
      </c>
      <c r="O108" s="188">
        <f>(SUM('1.  LRAMVA Summary'!J$47:J$64)+SUM('1.  LRAMVA Summary'!J$65:J$66)*(MONTH($E108)-1)/12)*$H108</f>
        <v>0</v>
      </c>
      <c r="P108" s="188">
        <f>(SUM('1.  LRAMVA Summary'!K$47:K$64)+SUM('1.  LRAMVA Summary'!K$65:K$66)*(MONTH($E108)-1)/12)*$H108</f>
        <v>0</v>
      </c>
      <c r="Q108" s="188">
        <f>(SUM('1.  LRAMVA Summary'!L$47:L$64)+SUM('1.  LRAMVA Summary'!L$65:L$66)*(MONTH($E108)-1)/12)*$H108</f>
        <v>0</v>
      </c>
      <c r="R108" s="188">
        <f>(SUM('1.  LRAMVA Summary'!M$47:M$64)+SUM('1.  LRAMVA Summary'!M$65:M$66)*(MONTH($E108)-1)/12)*$H108</f>
        <v>0</v>
      </c>
      <c r="S108" s="188">
        <f>(SUM('1.  LRAMVA Summary'!N$47:N$64)+SUM('1.  LRAMVA Summary'!N$65:N$66)*(MONTH($E108)-1)/12)*$H108</f>
        <v>0</v>
      </c>
      <c r="T108" s="188">
        <f>(SUM('1.  LRAMVA Summary'!O$47:O$64)+SUM('1.  LRAMVA Summary'!O$65:O$66)*(MONTH($E108)-1)/12)*$H108</f>
        <v>0</v>
      </c>
      <c r="U108" s="188">
        <f>(SUM('1.  LRAMVA Summary'!P$47:P$64)+SUM('1.  LRAMVA Summary'!P$65:P$66)*(MONTH($E108)-1)/12)*$H108</f>
        <v>0</v>
      </c>
      <c r="V108" s="188">
        <f>(SUM('1.  LRAMVA Summary'!Q$47:Q$64)+SUM('1.  LRAMVA Summary'!Q$65:Q$66)*(MONTH($E108)-1)/12)*$H108</f>
        <v>0</v>
      </c>
      <c r="W108" s="189">
        <f t="shared" si="49"/>
        <v>0</v>
      </c>
    </row>
    <row r="109" spans="2:23">
      <c r="E109" s="172">
        <v>42856</v>
      </c>
      <c r="F109" s="172" t="s">
        <v>166</v>
      </c>
      <c r="G109" s="173" t="s">
        <v>63</v>
      </c>
      <c r="H109" s="197">
        <f t="shared" ref="H109:H110" si="50">$C$40/12</f>
        <v>9.1666666666666665E-4</v>
      </c>
      <c r="I109" s="188">
        <f>(SUM('1.  LRAMVA Summary'!D$47:D$64)+SUM('1.  LRAMVA Summary'!D$65:D$66)*(MONTH($E109)-1)/12)*$H109</f>
        <v>0</v>
      </c>
      <c r="J109" s="188">
        <f>(SUM('1.  LRAMVA Summary'!E$47:E$64)+SUM('1.  LRAMVA Summary'!E$65:E$66)*(MONTH($E109)-1)/12)*$H109</f>
        <v>0</v>
      </c>
      <c r="K109" s="188">
        <f>(SUM('1.  LRAMVA Summary'!F$47:F$64)+SUM('1.  LRAMVA Summary'!F$65:F$66)*(MONTH($E109)-1)/12)*$H109</f>
        <v>0</v>
      </c>
      <c r="L109" s="188">
        <f>(SUM('1.  LRAMVA Summary'!G$47:G$64)+SUM('1.  LRAMVA Summary'!G$65:G$66)*(MONTH($E109)-1)/12)*$H109</f>
        <v>0</v>
      </c>
      <c r="M109" s="188">
        <f>(SUM('1.  LRAMVA Summary'!H$47:H$64)+SUM('1.  LRAMVA Summary'!H$65:H$66)*(MONTH($E109)-1)/12)*$H109</f>
        <v>0</v>
      </c>
      <c r="N109" s="188">
        <f>(SUM('1.  LRAMVA Summary'!I$47:I$64)+SUM('1.  LRAMVA Summary'!I$65:I$66)*(MONTH($E109)-1)/12)*$H109</f>
        <v>0</v>
      </c>
      <c r="O109" s="188">
        <f>(SUM('1.  LRAMVA Summary'!J$47:J$64)+SUM('1.  LRAMVA Summary'!J$65:J$66)*(MONTH($E109)-1)/12)*$H109</f>
        <v>0</v>
      </c>
      <c r="P109" s="188">
        <f>(SUM('1.  LRAMVA Summary'!K$47:K$64)+SUM('1.  LRAMVA Summary'!K$65:K$66)*(MONTH($E109)-1)/12)*$H109</f>
        <v>0</v>
      </c>
      <c r="Q109" s="188">
        <f>(SUM('1.  LRAMVA Summary'!L$47:L$64)+SUM('1.  LRAMVA Summary'!L$65:L$66)*(MONTH($E109)-1)/12)*$H109</f>
        <v>0</v>
      </c>
      <c r="R109" s="188">
        <f>(SUM('1.  LRAMVA Summary'!M$47:M$64)+SUM('1.  LRAMVA Summary'!M$65:M$66)*(MONTH($E109)-1)/12)*$H109</f>
        <v>0</v>
      </c>
      <c r="S109" s="188">
        <f>(SUM('1.  LRAMVA Summary'!N$47:N$64)+SUM('1.  LRAMVA Summary'!N$65:N$66)*(MONTH($E109)-1)/12)*$H109</f>
        <v>0</v>
      </c>
      <c r="T109" s="188">
        <f>(SUM('1.  LRAMVA Summary'!O$47:O$64)+SUM('1.  LRAMVA Summary'!O$65:O$66)*(MONTH($E109)-1)/12)*$H109</f>
        <v>0</v>
      </c>
      <c r="U109" s="188">
        <f>(SUM('1.  LRAMVA Summary'!P$47:P$64)+SUM('1.  LRAMVA Summary'!P$65:P$66)*(MONTH($E109)-1)/12)*$H109</f>
        <v>0</v>
      </c>
      <c r="V109" s="188">
        <f>(SUM('1.  LRAMVA Summary'!Q$47:Q$64)+SUM('1.  LRAMVA Summary'!Q$65:Q$66)*(MONTH($E109)-1)/12)*$H109</f>
        <v>0</v>
      </c>
      <c r="W109" s="189">
        <f t="shared" si="49"/>
        <v>0</v>
      </c>
    </row>
    <row r="110" spans="2:23" s="195" customFormat="1">
      <c r="B110" s="10"/>
      <c r="C110" s="1"/>
      <c r="E110" s="172">
        <v>42887</v>
      </c>
      <c r="F110" s="172" t="s">
        <v>166</v>
      </c>
      <c r="G110" s="173" t="s">
        <v>63</v>
      </c>
      <c r="H110" s="197">
        <f t="shared" si="50"/>
        <v>9.1666666666666665E-4</v>
      </c>
      <c r="I110" s="188">
        <f>(SUM('1.  LRAMVA Summary'!D$47:D$64)+SUM('1.  LRAMVA Summary'!D$65:D$66)*(MONTH($E110)-1)/12)*$H110</f>
        <v>0</v>
      </c>
      <c r="J110" s="188">
        <f>(SUM('1.  LRAMVA Summary'!E$47:E$64)+SUM('1.  LRAMVA Summary'!E$65:E$66)*(MONTH($E110)-1)/12)*$H110</f>
        <v>0</v>
      </c>
      <c r="K110" s="188">
        <f>(SUM('1.  LRAMVA Summary'!F$47:F$64)+SUM('1.  LRAMVA Summary'!F$65:F$66)*(MONTH($E110)-1)/12)*$H110</f>
        <v>0</v>
      </c>
      <c r="L110" s="188">
        <f>(SUM('1.  LRAMVA Summary'!G$47:G$64)+SUM('1.  LRAMVA Summary'!G$65:G$66)*(MONTH($E110)-1)/12)*$H110</f>
        <v>0</v>
      </c>
      <c r="M110" s="188">
        <f>(SUM('1.  LRAMVA Summary'!H$47:H$64)+SUM('1.  LRAMVA Summary'!H$65:H$66)*(MONTH($E110)-1)/12)*$H110</f>
        <v>0</v>
      </c>
      <c r="N110" s="188">
        <f>(SUM('1.  LRAMVA Summary'!I$47:I$64)+SUM('1.  LRAMVA Summary'!I$65:I$66)*(MONTH($E110)-1)/12)*$H110</f>
        <v>0</v>
      </c>
      <c r="O110" s="188">
        <f>(SUM('1.  LRAMVA Summary'!J$47:J$64)+SUM('1.  LRAMVA Summary'!J$65:J$66)*(MONTH($E110)-1)/12)*$H110</f>
        <v>0</v>
      </c>
      <c r="P110" s="188">
        <f>(SUM('1.  LRAMVA Summary'!K$47:K$64)+SUM('1.  LRAMVA Summary'!K$65:K$66)*(MONTH($E110)-1)/12)*$H110</f>
        <v>0</v>
      </c>
      <c r="Q110" s="188">
        <f>(SUM('1.  LRAMVA Summary'!L$47:L$64)+SUM('1.  LRAMVA Summary'!L$65:L$66)*(MONTH($E110)-1)/12)*$H110</f>
        <v>0</v>
      </c>
      <c r="R110" s="188">
        <f>(SUM('1.  LRAMVA Summary'!M$47:M$64)+SUM('1.  LRAMVA Summary'!M$65:M$66)*(MONTH($E110)-1)/12)*$H110</f>
        <v>0</v>
      </c>
      <c r="S110" s="188">
        <f>(SUM('1.  LRAMVA Summary'!N$47:N$64)+SUM('1.  LRAMVA Summary'!N$65:N$66)*(MONTH($E110)-1)/12)*$H110</f>
        <v>0</v>
      </c>
      <c r="T110" s="188">
        <f>(SUM('1.  LRAMVA Summary'!O$47:O$64)+SUM('1.  LRAMVA Summary'!O$65:O$66)*(MONTH($E110)-1)/12)*$H110</f>
        <v>0</v>
      </c>
      <c r="U110" s="188">
        <f>(SUM('1.  LRAMVA Summary'!P$47:P$64)+SUM('1.  LRAMVA Summary'!P$65:P$66)*(MONTH($E110)-1)/12)*$H110</f>
        <v>0</v>
      </c>
      <c r="V110" s="188">
        <f>(SUM('1.  LRAMVA Summary'!Q$47:Q$64)+SUM('1.  LRAMVA Summary'!Q$65:Q$66)*(MONTH($E110)-1)/12)*$H110</f>
        <v>0</v>
      </c>
      <c r="W110" s="189">
        <f t="shared" si="49"/>
        <v>0</v>
      </c>
    </row>
    <row r="111" spans="2:23">
      <c r="E111" s="172">
        <v>42917</v>
      </c>
      <c r="F111" s="172" t="s">
        <v>166</v>
      </c>
      <c r="G111" s="173" t="s">
        <v>65</v>
      </c>
      <c r="H111" s="197">
        <f>$C$41/12</f>
        <v>9.1666666666666665E-4</v>
      </c>
      <c r="I111" s="188">
        <f>(SUM('1.  LRAMVA Summary'!D$47:D$64)+SUM('1.  LRAMVA Summary'!D$65:D$66)*(MONTH($E111)-1)/12)*$H111</f>
        <v>0</v>
      </c>
      <c r="J111" s="188">
        <f>(SUM('1.  LRAMVA Summary'!E$47:E$64)+SUM('1.  LRAMVA Summary'!E$65:E$66)*(MONTH($E111)-1)/12)*$H111</f>
        <v>0</v>
      </c>
      <c r="K111" s="188">
        <f>(SUM('1.  LRAMVA Summary'!F$47:F$64)+SUM('1.  LRAMVA Summary'!F$65:F$66)*(MONTH($E111)-1)/12)*$H111</f>
        <v>0</v>
      </c>
      <c r="L111" s="188">
        <f>(SUM('1.  LRAMVA Summary'!G$47:G$64)+SUM('1.  LRAMVA Summary'!G$65:G$66)*(MONTH($E111)-1)/12)*$H111</f>
        <v>0</v>
      </c>
      <c r="M111" s="188">
        <f>(SUM('1.  LRAMVA Summary'!H$47:H$64)+SUM('1.  LRAMVA Summary'!H$65:H$66)*(MONTH($E111)-1)/12)*$H111</f>
        <v>0</v>
      </c>
      <c r="N111" s="188">
        <f>(SUM('1.  LRAMVA Summary'!I$47:I$64)+SUM('1.  LRAMVA Summary'!I$65:I$66)*(MONTH($E111)-1)/12)*$H111</f>
        <v>0</v>
      </c>
      <c r="O111" s="188">
        <f>(SUM('1.  LRAMVA Summary'!J$47:J$64)+SUM('1.  LRAMVA Summary'!J$65:J$66)*(MONTH($E111)-1)/12)*$H111</f>
        <v>0</v>
      </c>
      <c r="P111" s="188">
        <f>(SUM('1.  LRAMVA Summary'!K$47:K$64)+SUM('1.  LRAMVA Summary'!K$65:K$66)*(MONTH($E111)-1)/12)*$H111</f>
        <v>0</v>
      </c>
      <c r="Q111" s="188">
        <f>(SUM('1.  LRAMVA Summary'!L$47:L$64)+SUM('1.  LRAMVA Summary'!L$65:L$66)*(MONTH($E111)-1)/12)*$H111</f>
        <v>0</v>
      </c>
      <c r="R111" s="188">
        <f>(SUM('1.  LRAMVA Summary'!M$47:M$64)+SUM('1.  LRAMVA Summary'!M$65:M$66)*(MONTH($E111)-1)/12)*$H111</f>
        <v>0</v>
      </c>
      <c r="S111" s="188">
        <f>(SUM('1.  LRAMVA Summary'!N$47:N$64)+SUM('1.  LRAMVA Summary'!N$65:N$66)*(MONTH($E111)-1)/12)*$H111</f>
        <v>0</v>
      </c>
      <c r="T111" s="188">
        <f>(SUM('1.  LRAMVA Summary'!O$47:O$64)+SUM('1.  LRAMVA Summary'!O$65:O$66)*(MONTH($E111)-1)/12)*$H111</f>
        <v>0</v>
      </c>
      <c r="U111" s="188">
        <f>(SUM('1.  LRAMVA Summary'!P$47:P$64)+SUM('1.  LRAMVA Summary'!P$65:P$66)*(MONTH($E111)-1)/12)*$H111</f>
        <v>0</v>
      </c>
      <c r="V111" s="188">
        <f>(SUM('1.  LRAMVA Summary'!Q$47:Q$64)+SUM('1.  LRAMVA Summary'!Q$65:Q$66)*(MONTH($E111)-1)/12)*$H111</f>
        <v>0</v>
      </c>
      <c r="W111" s="189">
        <f t="shared" si="49"/>
        <v>0</v>
      </c>
    </row>
    <row r="112" spans="2:23">
      <c r="E112" s="172">
        <v>42948</v>
      </c>
      <c r="F112" s="172" t="s">
        <v>166</v>
      </c>
      <c r="G112" s="173" t="s">
        <v>65</v>
      </c>
      <c r="H112" s="197">
        <f t="shared" ref="H112:H113" si="51">$C$41/12</f>
        <v>9.1666666666666665E-4</v>
      </c>
      <c r="I112" s="188">
        <f>(SUM('1.  LRAMVA Summary'!D$47:D$64)+SUM('1.  LRAMVA Summary'!D$65:D$66)*(MONTH($E112)-1)/12)*$H112</f>
        <v>0</v>
      </c>
      <c r="J112" s="188">
        <f>(SUM('1.  LRAMVA Summary'!E$47:E$64)+SUM('1.  LRAMVA Summary'!E$65:E$66)*(MONTH($E112)-1)/12)*$H112</f>
        <v>0</v>
      </c>
      <c r="K112" s="188">
        <f>(SUM('1.  LRAMVA Summary'!F$47:F$64)+SUM('1.  LRAMVA Summary'!F$65:F$66)*(MONTH($E112)-1)/12)*$H112</f>
        <v>0</v>
      </c>
      <c r="L112" s="188">
        <f>(SUM('1.  LRAMVA Summary'!G$47:G$64)+SUM('1.  LRAMVA Summary'!G$65:G$66)*(MONTH($E112)-1)/12)*$H112</f>
        <v>0</v>
      </c>
      <c r="M112" s="188">
        <f>(SUM('1.  LRAMVA Summary'!H$47:H$64)+SUM('1.  LRAMVA Summary'!H$65:H$66)*(MONTH($E112)-1)/12)*$H112</f>
        <v>0</v>
      </c>
      <c r="N112" s="188">
        <f>(SUM('1.  LRAMVA Summary'!I$47:I$64)+SUM('1.  LRAMVA Summary'!I$65:I$66)*(MONTH($E112)-1)/12)*$H112</f>
        <v>0</v>
      </c>
      <c r="O112" s="188">
        <f>(SUM('1.  LRAMVA Summary'!J$47:J$64)+SUM('1.  LRAMVA Summary'!J$65:J$66)*(MONTH($E112)-1)/12)*$H112</f>
        <v>0</v>
      </c>
      <c r="P112" s="188">
        <f>(SUM('1.  LRAMVA Summary'!K$47:K$64)+SUM('1.  LRAMVA Summary'!K$65:K$66)*(MONTH($E112)-1)/12)*$H112</f>
        <v>0</v>
      </c>
      <c r="Q112" s="188">
        <f>(SUM('1.  LRAMVA Summary'!L$47:L$64)+SUM('1.  LRAMVA Summary'!L$65:L$66)*(MONTH($E112)-1)/12)*$H112</f>
        <v>0</v>
      </c>
      <c r="R112" s="188">
        <f>(SUM('1.  LRAMVA Summary'!M$47:M$64)+SUM('1.  LRAMVA Summary'!M$65:M$66)*(MONTH($E112)-1)/12)*$H112</f>
        <v>0</v>
      </c>
      <c r="S112" s="188">
        <f>(SUM('1.  LRAMVA Summary'!N$47:N$64)+SUM('1.  LRAMVA Summary'!N$65:N$66)*(MONTH($E112)-1)/12)*$H112</f>
        <v>0</v>
      </c>
      <c r="T112" s="188">
        <f>(SUM('1.  LRAMVA Summary'!O$47:O$64)+SUM('1.  LRAMVA Summary'!O$65:O$66)*(MONTH($E112)-1)/12)*$H112</f>
        <v>0</v>
      </c>
      <c r="U112" s="188">
        <f>(SUM('1.  LRAMVA Summary'!P$47:P$64)+SUM('1.  LRAMVA Summary'!P$65:P$66)*(MONTH($E112)-1)/12)*$H112</f>
        <v>0</v>
      </c>
      <c r="V112" s="188">
        <f>(SUM('1.  LRAMVA Summary'!Q$47:Q$64)+SUM('1.  LRAMVA Summary'!Q$65:Q$66)*(MONTH($E112)-1)/12)*$H112</f>
        <v>0</v>
      </c>
      <c r="W112" s="189">
        <f t="shared" si="49"/>
        <v>0</v>
      </c>
    </row>
    <row r="113" spans="2:23">
      <c r="E113" s="172">
        <v>42979</v>
      </c>
      <c r="F113" s="172" t="s">
        <v>166</v>
      </c>
      <c r="G113" s="173" t="s">
        <v>65</v>
      </c>
      <c r="H113" s="197">
        <f t="shared" si="51"/>
        <v>9.1666666666666665E-4</v>
      </c>
      <c r="I113" s="188">
        <f>(SUM('1.  LRAMVA Summary'!D$47:D$64)+SUM('1.  LRAMVA Summary'!D$65:D$66)*(MONTH($E113)-1)/12)*$H113</f>
        <v>0</v>
      </c>
      <c r="J113" s="188">
        <f>(SUM('1.  LRAMVA Summary'!E$47:E$64)+SUM('1.  LRAMVA Summary'!E$65:E$66)*(MONTH($E113)-1)/12)*$H113</f>
        <v>0</v>
      </c>
      <c r="K113" s="188">
        <f>(SUM('1.  LRAMVA Summary'!F$47:F$64)+SUM('1.  LRAMVA Summary'!F$65:F$66)*(MONTH($E113)-1)/12)*$H113</f>
        <v>0</v>
      </c>
      <c r="L113" s="188">
        <f>(SUM('1.  LRAMVA Summary'!G$47:G$64)+SUM('1.  LRAMVA Summary'!G$65:G$66)*(MONTH($E113)-1)/12)*$H113</f>
        <v>0</v>
      </c>
      <c r="M113" s="188">
        <f>(SUM('1.  LRAMVA Summary'!H$47:H$64)+SUM('1.  LRAMVA Summary'!H$65:H$66)*(MONTH($E113)-1)/12)*$H113</f>
        <v>0</v>
      </c>
      <c r="N113" s="188">
        <f>(SUM('1.  LRAMVA Summary'!I$47:I$64)+SUM('1.  LRAMVA Summary'!I$65:I$66)*(MONTH($E113)-1)/12)*$H113</f>
        <v>0</v>
      </c>
      <c r="O113" s="188">
        <f>(SUM('1.  LRAMVA Summary'!J$47:J$64)+SUM('1.  LRAMVA Summary'!J$65:J$66)*(MONTH($E113)-1)/12)*$H113</f>
        <v>0</v>
      </c>
      <c r="P113" s="188">
        <f>(SUM('1.  LRAMVA Summary'!K$47:K$64)+SUM('1.  LRAMVA Summary'!K$65:K$66)*(MONTH($E113)-1)/12)*$H113</f>
        <v>0</v>
      </c>
      <c r="Q113" s="188">
        <f>(SUM('1.  LRAMVA Summary'!L$47:L$64)+SUM('1.  LRAMVA Summary'!L$65:L$66)*(MONTH($E113)-1)/12)*$H113</f>
        <v>0</v>
      </c>
      <c r="R113" s="188">
        <f>(SUM('1.  LRAMVA Summary'!M$47:M$64)+SUM('1.  LRAMVA Summary'!M$65:M$66)*(MONTH($E113)-1)/12)*$H113</f>
        <v>0</v>
      </c>
      <c r="S113" s="188">
        <f>(SUM('1.  LRAMVA Summary'!N$47:N$64)+SUM('1.  LRAMVA Summary'!N$65:N$66)*(MONTH($E113)-1)/12)*$H113</f>
        <v>0</v>
      </c>
      <c r="T113" s="188">
        <f>(SUM('1.  LRAMVA Summary'!O$47:O$64)+SUM('1.  LRAMVA Summary'!O$65:O$66)*(MONTH($E113)-1)/12)*$H113</f>
        <v>0</v>
      </c>
      <c r="U113" s="188">
        <f>(SUM('1.  LRAMVA Summary'!P$47:P$64)+SUM('1.  LRAMVA Summary'!P$65:P$66)*(MONTH($E113)-1)/12)*$H113</f>
        <v>0</v>
      </c>
      <c r="V113" s="188">
        <f>(SUM('1.  LRAMVA Summary'!Q$47:Q$64)+SUM('1.  LRAMVA Summary'!Q$65:Q$66)*(MONTH($E113)-1)/12)*$H113</f>
        <v>0</v>
      </c>
      <c r="W113" s="189">
        <f t="shared" si="49"/>
        <v>0</v>
      </c>
    </row>
    <row r="114" spans="2:23">
      <c r="E114" s="172">
        <v>43009</v>
      </c>
      <c r="F114" s="172" t="s">
        <v>166</v>
      </c>
      <c r="G114" s="173" t="s">
        <v>66</v>
      </c>
      <c r="H114" s="197">
        <f>$C$42/12</f>
        <v>1.25E-3</v>
      </c>
      <c r="I114" s="188">
        <f>(SUM('1.  LRAMVA Summary'!D$47:D$64)+SUM('1.  LRAMVA Summary'!D$65:D$66)*(MONTH($E114)-1)/12)*$H114</f>
        <v>0</v>
      </c>
      <c r="J114" s="188">
        <f>(SUM('1.  LRAMVA Summary'!E$47:E$64)+SUM('1.  LRAMVA Summary'!E$65:E$66)*(MONTH($E114)-1)/12)*$H114</f>
        <v>0</v>
      </c>
      <c r="K114" s="188">
        <f>(SUM('1.  LRAMVA Summary'!F$47:F$64)+SUM('1.  LRAMVA Summary'!F$65:F$66)*(MONTH($E114)-1)/12)*$H114</f>
        <v>0</v>
      </c>
      <c r="L114" s="188">
        <f>(SUM('1.  LRAMVA Summary'!G$47:G$64)+SUM('1.  LRAMVA Summary'!G$65:G$66)*(MONTH($E114)-1)/12)*$H114</f>
        <v>0</v>
      </c>
      <c r="M114" s="188">
        <f>(SUM('1.  LRAMVA Summary'!H$47:H$64)+SUM('1.  LRAMVA Summary'!H$65:H$66)*(MONTH($E114)-1)/12)*$H114</f>
        <v>0</v>
      </c>
      <c r="N114" s="188">
        <f>(SUM('1.  LRAMVA Summary'!I$47:I$64)+SUM('1.  LRAMVA Summary'!I$65:I$66)*(MONTH($E114)-1)/12)*$H114</f>
        <v>0</v>
      </c>
      <c r="O114" s="188">
        <f>(SUM('1.  LRAMVA Summary'!J$47:J$64)+SUM('1.  LRAMVA Summary'!J$65:J$66)*(MONTH($E114)-1)/12)*$H114</f>
        <v>0</v>
      </c>
      <c r="P114" s="188">
        <f>(SUM('1.  LRAMVA Summary'!K$47:K$64)+SUM('1.  LRAMVA Summary'!K$65:K$66)*(MONTH($E114)-1)/12)*$H114</f>
        <v>0</v>
      </c>
      <c r="Q114" s="188">
        <f>(SUM('1.  LRAMVA Summary'!L$47:L$64)+SUM('1.  LRAMVA Summary'!L$65:L$66)*(MONTH($E114)-1)/12)*$H114</f>
        <v>0</v>
      </c>
      <c r="R114" s="188">
        <f>(SUM('1.  LRAMVA Summary'!M$47:M$64)+SUM('1.  LRAMVA Summary'!M$65:M$66)*(MONTH($E114)-1)/12)*$H114</f>
        <v>0</v>
      </c>
      <c r="S114" s="188">
        <f>(SUM('1.  LRAMVA Summary'!N$47:N$64)+SUM('1.  LRAMVA Summary'!N$65:N$66)*(MONTH($E114)-1)/12)*$H114</f>
        <v>0</v>
      </c>
      <c r="T114" s="188">
        <f>(SUM('1.  LRAMVA Summary'!O$47:O$64)+SUM('1.  LRAMVA Summary'!O$65:O$66)*(MONTH($E114)-1)/12)*$H114</f>
        <v>0</v>
      </c>
      <c r="U114" s="188">
        <f>(SUM('1.  LRAMVA Summary'!P$47:P$64)+SUM('1.  LRAMVA Summary'!P$65:P$66)*(MONTH($E114)-1)/12)*$H114</f>
        <v>0</v>
      </c>
      <c r="V114" s="188">
        <f>(SUM('1.  LRAMVA Summary'!Q$47:Q$64)+SUM('1.  LRAMVA Summary'!Q$65:Q$66)*(MONTH($E114)-1)/12)*$H114</f>
        <v>0</v>
      </c>
      <c r="W114" s="189">
        <f t="shared" si="49"/>
        <v>0</v>
      </c>
    </row>
    <row r="115" spans="2:23">
      <c r="B115" s="196"/>
      <c r="C115" s="8"/>
      <c r="E115" s="172">
        <v>43040</v>
      </c>
      <c r="F115" s="172" t="s">
        <v>166</v>
      </c>
      <c r="G115" s="173" t="s">
        <v>66</v>
      </c>
      <c r="H115" s="197">
        <f t="shared" ref="H115:H116" si="52">$C$42/12</f>
        <v>1.25E-3</v>
      </c>
      <c r="I115" s="188">
        <f>(SUM('1.  LRAMVA Summary'!D$47:D$64)+SUM('1.  LRAMVA Summary'!D$65:D$66)*(MONTH($E115)-1)/12)*$H115</f>
        <v>0</v>
      </c>
      <c r="J115" s="188">
        <f>(SUM('1.  LRAMVA Summary'!E$47:E$64)+SUM('1.  LRAMVA Summary'!E$65:E$66)*(MONTH($E115)-1)/12)*$H115</f>
        <v>0</v>
      </c>
      <c r="K115" s="188">
        <f>(SUM('1.  LRAMVA Summary'!F$47:F$64)+SUM('1.  LRAMVA Summary'!F$65:F$66)*(MONTH($E115)-1)/12)*$H115</f>
        <v>0</v>
      </c>
      <c r="L115" s="188">
        <f>(SUM('1.  LRAMVA Summary'!G$47:G$64)+SUM('1.  LRAMVA Summary'!G$65:G$66)*(MONTH($E115)-1)/12)*$H115</f>
        <v>0</v>
      </c>
      <c r="M115" s="188">
        <f>(SUM('1.  LRAMVA Summary'!H$47:H$64)+SUM('1.  LRAMVA Summary'!H$65:H$66)*(MONTH($E115)-1)/12)*$H115</f>
        <v>0</v>
      </c>
      <c r="N115" s="188">
        <f>(SUM('1.  LRAMVA Summary'!I$47:I$64)+SUM('1.  LRAMVA Summary'!I$65:I$66)*(MONTH($E115)-1)/12)*$H115</f>
        <v>0</v>
      </c>
      <c r="O115" s="188">
        <f>(SUM('1.  LRAMVA Summary'!J$47:J$64)+SUM('1.  LRAMVA Summary'!J$65:J$66)*(MONTH($E115)-1)/12)*$H115</f>
        <v>0</v>
      </c>
      <c r="P115" s="188">
        <f>(SUM('1.  LRAMVA Summary'!K$47:K$64)+SUM('1.  LRAMVA Summary'!K$65:K$66)*(MONTH($E115)-1)/12)*$H115</f>
        <v>0</v>
      </c>
      <c r="Q115" s="188">
        <f>(SUM('1.  LRAMVA Summary'!L$47:L$64)+SUM('1.  LRAMVA Summary'!L$65:L$66)*(MONTH($E115)-1)/12)*$H115</f>
        <v>0</v>
      </c>
      <c r="R115" s="188">
        <f>(SUM('1.  LRAMVA Summary'!M$47:M$64)+SUM('1.  LRAMVA Summary'!M$65:M$66)*(MONTH($E115)-1)/12)*$H115</f>
        <v>0</v>
      </c>
      <c r="S115" s="188">
        <f>(SUM('1.  LRAMVA Summary'!N$47:N$64)+SUM('1.  LRAMVA Summary'!N$65:N$66)*(MONTH($E115)-1)/12)*$H115</f>
        <v>0</v>
      </c>
      <c r="T115" s="188">
        <f>(SUM('1.  LRAMVA Summary'!O$47:O$64)+SUM('1.  LRAMVA Summary'!O$65:O$66)*(MONTH($E115)-1)/12)*$H115</f>
        <v>0</v>
      </c>
      <c r="U115" s="188">
        <f>(SUM('1.  LRAMVA Summary'!P$47:P$64)+SUM('1.  LRAMVA Summary'!P$65:P$66)*(MONTH($E115)-1)/12)*$H115</f>
        <v>0</v>
      </c>
      <c r="V115" s="188">
        <f>(SUM('1.  LRAMVA Summary'!Q$47:Q$64)+SUM('1.  LRAMVA Summary'!Q$65:Q$66)*(MONTH($E115)-1)/12)*$H115</f>
        <v>0</v>
      </c>
      <c r="W115" s="189">
        <f t="shared" si="49"/>
        <v>0</v>
      </c>
    </row>
    <row r="116" spans="2:23">
      <c r="E116" s="172">
        <v>43070</v>
      </c>
      <c r="F116" s="172" t="s">
        <v>166</v>
      </c>
      <c r="G116" s="173" t="s">
        <v>66</v>
      </c>
      <c r="H116" s="197">
        <f t="shared" si="52"/>
        <v>1.25E-3</v>
      </c>
      <c r="I116" s="188">
        <f>(SUM('1.  LRAMVA Summary'!D$47:D$64)+SUM('1.  LRAMVA Summary'!D$65:D$66)*(MONTH($E116)-1)/12)*$H116</f>
        <v>0</v>
      </c>
      <c r="J116" s="188">
        <f>(SUM('1.  LRAMVA Summary'!E$47:E$64)+SUM('1.  LRAMVA Summary'!E$65:E$66)*(MONTH($E116)-1)/12)*$H116</f>
        <v>0</v>
      </c>
      <c r="K116" s="188">
        <f>(SUM('1.  LRAMVA Summary'!F$47:F$64)+SUM('1.  LRAMVA Summary'!F$65:F$66)*(MONTH($E116)-1)/12)*$H116</f>
        <v>0</v>
      </c>
      <c r="L116" s="188">
        <f>(SUM('1.  LRAMVA Summary'!G$47:G$64)+SUM('1.  LRAMVA Summary'!G$65:G$66)*(MONTH($E116)-1)/12)*$H116</f>
        <v>0</v>
      </c>
      <c r="M116" s="188">
        <f>(SUM('1.  LRAMVA Summary'!H$47:H$64)+SUM('1.  LRAMVA Summary'!H$65:H$66)*(MONTH($E116)-1)/12)*$H116</f>
        <v>0</v>
      </c>
      <c r="N116" s="188">
        <f>(SUM('1.  LRAMVA Summary'!I$47:I$64)+SUM('1.  LRAMVA Summary'!I$65:I$66)*(MONTH($E116)-1)/12)*$H116</f>
        <v>0</v>
      </c>
      <c r="O116" s="188">
        <f>(SUM('1.  LRAMVA Summary'!J$47:J$64)+SUM('1.  LRAMVA Summary'!J$65:J$66)*(MONTH($E116)-1)/12)*$H116</f>
        <v>0</v>
      </c>
      <c r="P116" s="188">
        <f>(SUM('1.  LRAMVA Summary'!K$47:K$64)+SUM('1.  LRAMVA Summary'!K$65:K$66)*(MONTH($E116)-1)/12)*$H116</f>
        <v>0</v>
      </c>
      <c r="Q116" s="188">
        <f>(SUM('1.  LRAMVA Summary'!L$47:L$64)+SUM('1.  LRAMVA Summary'!L$65:L$66)*(MONTH($E116)-1)/12)*$H116</f>
        <v>0</v>
      </c>
      <c r="R116" s="188">
        <f>(SUM('1.  LRAMVA Summary'!M$47:M$64)+SUM('1.  LRAMVA Summary'!M$65:M$66)*(MONTH($E116)-1)/12)*$H116</f>
        <v>0</v>
      </c>
      <c r="S116" s="188">
        <f>(SUM('1.  LRAMVA Summary'!N$47:N$64)+SUM('1.  LRAMVA Summary'!N$65:N$66)*(MONTH($E116)-1)/12)*$H116</f>
        <v>0</v>
      </c>
      <c r="T116" s="188">
        <f>(SUM('1.  LRAMVA Summary'!O$47:O$64)+SUM('1.  LRAMVA Summary'!O$65:O$66)*(MONTH($E116)-1)/12)*$H116</f>
        <v>0</v>
      </c>
      <c r="U116" s="188">
        <f>(SUM('1.  LRAMVA Summary'!P$47:P$64)+SUM('1.  LRAMVA Summary'!P$65:P$66)*(MONTH($E116)-1)/12)*$H116</f>
        <v>0</v>
      </c>
      <c r="V116" s="188">
        <f>(SUM('1.  LRAMVA Summary'!Q$47:Q$64)+SUM('1.  LRAMVA Summary'!Q$65:Q$66)*(MONTH($E116)-1)/12)*$H116</f>
        <v>0</v>
      </c>
      <c r="W116" s="189">
        <f t="shared" si="49"/>
        <v>0</v>
      </c>
    </row>
    <row r="117" spans="2:23" ht="15.75" thickBot="1">
      <c r="B117" s="194"/>
      <c r="C117" s="195"/>
      <c r="E117" s="174" t="s">
        <v>432</v>
      </c>
      <c r="F117" s="174"/>
      <c r="G117" s="175"/>
      <c r="H117" s="176"/>
      <c r="I117" s="177">
        <f>SUM(I104:I116)</f>
        <v>0</v>
      </c>
      <c r="J117" s="177">
        <f>SUM(J104:J116)</f>
        <v>0</v>
      </c>
      <c r="K117" s="177">
        <f t="shared" ref="K117:O117" si="53">SUM(K104:K116)</f>
        <v>0</v>
      </c>
      <c r="L117" s="177">
        <f t="shared" si="53"/>
        <v>0</v>
      </c>
      <c r="M117" s="177">
        <f t="shared" si="53"/>
        <v>0</v>
      </c>
      <c r="N117" s="177">
        <f t="shared" si="53"/>
        <v>0</v>
      </c>
      <c r="O117" s="177">
        <f t="shared" si="53"/>
        <v>0</v>
      </c>
      <c r="P117" s="177">
        <f t="shared" ref="P117:V117" si="54">SUM(P104:P116)</f>
        <v>0</v>
      </c>
      <c r="Q117" s="177">
        <f t="shared" si="54"/>
        <v>0</v>
      </c>
      <c r="R117" s="177">
        <f t="shared" si="54"/>
        <v>0</v>
      </c>
      <c r="S117" s="177">
        <f t="shared" si="54"/>
        <v>0</v>
      </c>
      <c r="T117" s="177">
        <f t="shared" si="54"/>
        <v>0</v>
      </c>
      <c r="U117" s="177">
        <f t="shared" si="54"/>
        <v>0</v>
      </c>
      <c r="V117" s="177">
        <f t="shared" si="54"/>
        <v>0</v>
      </c>
      <c r="W117" s="177">
        <f>SUM(W104:W116)</f>
        <v>0</v>
      </c>
    </row>
    <row r="118" spans="2:23" ht="15.75" thickTop="1">
      <c r="E118" s="178" t="s">
        <v>64</v>
      </c>
      <c r="F118" s="178"/>
      <c r="G118" s="179"/>
      <c r="H118" s="180"/>
      <c r="I118" s="181"/>
      <c r="J118" s="181"/>
      <c r="K118" s="181"/>
      <c r="L118" s="181"/>
      <c r="M118" s="181"/>
      <c r="N118" s="181"/>
      <c r="O118" s="181"/>
      <c r="P118" s="181"/>
      <c r="Q118" s="181"/>
      <c r="R118" s="181"/>
      <c r="S118" s="181"/>
      <c r="T118" s="181"/>
      <c r="U118" s="181"/>
      <c r="V118" s="181"/>
      <c r="W118" s="182"/>
    </row>
    <row r="119" spans="2:23">
      <c r="E119" s="183" t="s">
        <v>398</v>
      </c>
      <c r="F119" s="183"/>
      <c r="G119" s="184"/>
      <c r="H119" s="185"/>
      <c r="I119" s="186">
        <f>I117+I118</f>
        <v>0</v>
      </c>
      <c r="J119" s="186">
        <f t="shared" ref="J119" si="55">J117+J118</f>
        <v>0</v>
      </c>
      <c r="K119" s="186">
        <f t="shared" ref="K119" si="56">K117+K118</f>
        <v>0</v>
      </c>
      <c r="L119" s="186">
        <f t="shared" ref="L119" si="57">L117+L118</f>
        <v>0</v>
      </c>
      <c r="M119" s="186">
        <f t="shared" ref="M119" si="58">M117+M118</f>
        <v>0</v>
      </c>
      <c r="N119" s="186">
        <f t="shared" ref="N119" si="59">N117+N118</f>
        <v>0</v>
      </c>
      <c r="O119" s="186">
        <f t="shared" ref="O119:V119" si="60">O117+O118</f>
        <v>0</v>
      </c>
      <c r="P119" s="186">
        <f t="shared" si="60"/>
        <v>0</v>
      </c>
      <c r="Q119" s="186">
        <f t="shared" si="60"/>
        <v>0</v>
      </c>
      <c r="R119" s="186">
        <f t="shared" si="60"/>
        <v>0</v>
      </c>
      <c r="S119" s="186">
        <f t="shared" si="60"/>
        <v>0</v>
      </c>
      <c r="T119" s="186">
        <f t="shared" si="60"/>
        <v>0</v>
      </c>
      <c r="U119" s="186">
        <f t="shared" si="60"/>
        <v>0</v>
      </c>
      <c r="V119" s="186">
        <f t="shared" si="60"/>
        <v>0</v>
      </c>
      <c r="W119" s="186">
        <f t="shared" ref="W119" si="61">W117+W118</f>
        <v>0</v>
      </c>
    </row>
    <row r="120" spans="2:23">
      <c r="E120" s="172">
        <v>43101</v>
      </c>
      <c r="F120" s="172" t="s">
        <v>167</v>
      </c>
      <c r="G120" s="173" t="s">
        <v>62</v>
      </c>
      <c r="H120" s="197">
        <f>$C$43/12</f>
        <v>1.25E-3</v>
      </c>
      <c r="I120" s="188">
        <f>(SUM('1.  LRAMVA Summary'!D$47:D$67)+SUM('1.  LRAMVA Summary'!D$68:D$69)*(MONTH($E120)-1)/12)*$H120</f>
        <v>0</v>
      </c>
      <c r="J120" s="188">
        <f>(SUM('1.  LRAMVA Summary'!E$47:E$67)+SUM('1.  LRAMVA Summary'!E$68:E$69)*(MONTH($E120)-1)/12)*$H120</f>
        <v>0</v>
      </c>
      <c r="K120" s="188">
        <f>(SUM('1.  LRAMVA Summary'!F$47:F$67)+SUM('1.  LRAMVA Summary'!F$68:F$69)*(MONTH($E120)-1)/12)*$H120</f>
        <v>0</v>
      </c>
      <c r="L120" s="188">
        <f>(SUM('1.  LRAMVA Summary'!G$47:G$67)+SUM('1.  LRAMVA Summary'!G$68:G$69)*(MONTH($E120)-1)/12)*$H120</f>
        <v>0</v>
      </c>
      <c r="M120" s="188">
        <f>(SUM('1.  LRAMVA Summary'!H$47:H$67)+SUM('1.  LRAMVA Summary'!H$68:H$69)*(MONTH($E120)-1)/12)*$H120</f>
        <v>0</v>
      </c>
      <c r="N120" s="188">
        <f>(SUM('1.  LRAMVA Summary'!I$47:I$67)+SUM('1.  LRAMVA Summary'!I$68:I$69)*(MONTH($E120)-1)/12)*$H120</f>
        <v>0</v>
      </c>
      <c r="O120" s="188">
        <f>(SUM('1.  LRAMVA Summary'!J$47:J$67)+SUM('1.  LRAMVA Summary'!J$68:J$69)*(MONTH($E120)-1)/12)*$H120</f>
        <v>0</v>
      </c>
      <c r="P120" s="188">
        <f>(SUM('1.  LRAMVA Summary'!K$47:K$67)+SUM('1.  LRAMVA Summary'!K$68:K$69)*(MONTH($E120)-1)/12)*$H120</f>
        <v>0</v>
      </c>
      <c r="Q120" s="188">
        <f>(SUM('1.  LRAMVA Summary'!L$47:L$67)+SUM('1.  LRAMVA Summary'!L$68:L$69)*(MONTH($E120)-1)/12)*$H120</f>
        <v>0</v>
      </c>
      <c r="R120" s="188">
        <f>(SUM('1.  LRAMVA Summary'!M$47:M$67)+SUM('1.  LRAMVA Summary'!M$68:M$69)*(MONTH($E120)-1)/12)*$H120</f>
        <v>0</v>
      </c>
      <c r="S120" s="188">
        <f>(SUM('1.  LRAMVA Summary'!N$47:N$67)+SUM('1.  LRAMVA Summary'!N$68:N$69)*(MONTH($E120)-1)/12)*$H120</f>
        <v>0</v>
      </c>
      <c r="T120" s="188">
        <f>(SUM('1.  LRAMVA Summary'!O$47:O$67)+SUM('1.  LRAMVA Summary'!O$68:O$69)*(MONTH($E120)-1)/12)*$H120</f>
        <v>0</v>
      </c>
      <c r="U120" s="188">
        <f>(SUM('1.  LRAMVA Summary'!P$47:P$67)+SUM('1.  LRAMVA Summary'!P$68:P$69)*(MONTH($E120)-1)/12)*$H120</f>
        <v>0</v>
      </c>
      <c r="V120" s="188">
        <f>(SUM('1.  LRAMVA Summary'!Q$47:Q$67)+SUM('1.  LRAMVA Summary'!Q$68:Q$69)*(MONTH($E120)-1)/12)*$H120</f>
        <v>0</v>
      </c>
      <c r="W120" s="189">
        <f>SUM(I120:V120)</f>
        <v>0</v>
      </c>
    </row>
    <row r="121" spans="2:23">
      <c r="E121" s="172">
        <v>43132</v>
      </c>
      <c r="F121" s="172" t="s">
        <v>167</v>
      </c>
      <c r="G121" s="173" t="s">
        <v>62</v>
      </c>
      <c r="H121" s="197">
        <f t="shared" ref="H121:H122" si="62">$C$43/12</f>
        <v>1.25E-3</v>
      </c>
      <c r="I121" s="188">
        <f>(SUM('1.  LRAMVA Summary'!D$47:D$67)+SUM('1.  LRAMVA Summary'!D$68:D$69)*(MONTH($E121)-1)/12)*$H121</f>
        <v>3.0597973963371867</v>
      </c>
      <c r="J121" s="188">
        <f>(SUM('1.  LRAMVA Summary'!E$47:E$67)+SUM('1.  LRAMVA Summary'!E$68:E$69)*(MONTH($E121)-1)/12)*$H121</f>
        <v>-1.9707129133961598</v>
      </c>
      <c r="K121" s="188">
        <f>(SUM('1.  LRAMVA Summary'!F$47:F$67)+SUM('1.  LRAMVA Summary'!F$68:F$69)*(MONTH($E121)-1)/12)*$H121</f>
        <v>3.860786431271725</v>
      </c>
      <c r="L121" s="188">
        <f>(SUM('1.  LRAMVA Summary'!G$47:G$67)+SUM('1.  LRAMVA Summary'!G$68:G$69)*(MONTH($E121)-1)/12)*$H121</f>
        <v>0</v>
      </c>
      <c r="M121" s="188">
        <f>(SUM('1.  LRAMVA Summary'!H$47:H$67)+SUM('1.  LRAMVA Summary'!H$68:H$69)*(MONTH($E121)-1)/12)*$H121</f>
        <v>0</v>
      </c>
      <c r="N121" s="188">
        <f>(SUM('1.  LRAMVA Summary'!I$47:I$67)+SUM('1.  LRAMVA Summary'!I$68:I$69)*(MONTH($E121)-1)/12)*$H121</f>
        <v>0</v>
      </c>
      <c r="O121" s="188">
        <f>(SUM('1.  LRAMVA Summary'!J$47:J$67)+SUM('1.  LRAMVA Summary'!J$68:J$69)*(MONTH($E121)-1)/12)*$H121</f>
        <v>0</v>
      </c>
      <c r="P121" s="188">
        <f>(SUM('1.  LRAMVA Summary'!K$47:K$67)+SUM('1.  LRAMVA Summary'!K$68:K$69)*(MONTH($E121)-1)/12)*$H121</f>
        <v>0</v>
      </c>
      <c r="Q121" s="188">
        <f>(SUM('1.  LRAMVA Summary'!L$47:L$67)+SUM('1.  LRAMVA Summary'!L$68:L$69)*(MONTH($E121)-1)/12)*$H121</f>
        <v>0</v>
      </c>
      <c r="R121" s="188">
        <f>(SUM('1.  LRAMVA Summary'!M$47:M$67)+SUM('1.  LRAMVA Summary'!M$68:M$69)*(MONTH($E121)-1)/12)*$H121</f>
        <v>0</v>
      </c>
      <c r="S121" s="188">
        <f>(SUM('1.  LRAMVA Summary'!N$47:N$67)+SUM('1.  LRAMVA Summary'!N$68:N$69)*(MONTH($E121)-1)/12)*$H121</f>
        <v>0</v>
      </c>
      <c r="T121" s="188">
        <f>(SUM('1.  LRAMVA Summary'!O$47:O$67)+SUM('1.  LRAMVA Summary'!O$68:O$69)*(MONTH($E121)-1)/12)*$H121</f>
        <v>0</v>
      </c>
      <c r="U121" s="188">
        <f>(SUM('1.  LRAMVA Summary'!P$47:P$67)+SUM('1.  LRAMVA Summary'!P$68:P$69)*(MONTH($E121)-1)/12)*$H121</f>
        <v>0</v>
      </c>
      <c r="V121" s="188">
        <f>(SUM('1.  LRAMVA Summary'!Q$47:Q$67)+SUM('1.  LRAMVA Summary'!Q$68:Q$69)*(MONTH($E121)-1)/12)*$H121</f>
        <v>0</v>
      </c>
      <c r="W121" s="189">
        <f t="shared" ref="W121:W131" si="63">SUM(I121:V121)</f>
        <v>4.9498709142127524</v>
      </c>
    </row>
    <row r="122" spans="2:23">
      <c r="E122" s="172">
        <v>43160</v>
      </c>
      <c r="F122" s="172" t="s">
        <v>167</v>
      </c>
      <c r="G122" s="173" t="s">
        <v>62</v>
      </c>
      <c r="H122" s="197">
        <f t="shared" si="62"/>
        <v>1.25E-3</v>
      </c>
      <c r="I122" s="188">
        <f>(SUM('1.  LRAMVA Summary'!D$47:D$67)+SUM('1.  LRAMVA Summary'!D$68:D$69)*(MONTH($E122)-1)/12)*$H122</f>
        <v>6.1195947926743735</v>
      </c>
      <c r="J122" s="188">
        <f>(SUM('1.  LRAMVA Summary'!E$47:E$67)+SUM('1.  LRAMVA Summary'!E$68:E$69)*(MONTH($E122)-1)/12)*$H122</f>
        <v>-3.9414258267923197</v>
      </c>
      <c r="K122" s="188">
        <f>(SUM('1.  LRAMVA Summary'!F$47:F$67)+SUM('1.  LRAMVA Summary'!F$68:F$69)*(MONTH($E122)-1)/12)*$H122</f>
        <v>7.7215728625434501</v>
      </c>
      <c r="L122" s="188">
        <f>(SUM('1.  LRAMVA Summary'!G$47:G$67)+SUM('1.  LRAMVA Summary'!G$68:G$69)*(MONTH($E122)-1)/12)*$H122</f>
        <v>0</v>
      </c>
      <c r="M122" s="188">
        <f>(SUM('1.  LRAMVA Summary'!H$47:H$67)+SUM('1.  LRAMVA Summary'!H$68:H$69)*(MONTH($E122)-1)/12)*$H122</f>
        <v>0</v>
      </c>
      <c r="N122" s="188">
        <f>(SUM('1.  LRAMVA Summary'!I$47:I$67)+SUM('1.  LRAMVA Summary'!I$68:I$69)*(MONTH($E122)-1)/12)*$H122</f>
        <v>0</v>
      </c>
      <c r="O122" s="188">
        <f>(SUM('1.  LRAMVA Summary'!J$47:J$67)+SUM('1.  LRAMVA Summary'!J$68:J$69)*(MONTH($E122)-1)/12)*$H122</f>
        <v>0</v>
      </c>
      <c r="P122" s="188">
        <f>(SUM('1.  LRAMVA Summary'!K$47:K$67)+SUM('1.  LRAMVA Summary'!K$68:K$69)*(MONTH($E122)-1)/12)*$H122</f>
        <v>0</v>
      </c>
      <c r="Q122" s="188">
        <f>(SUM('1.  LRAMVA Summary'!L$47:L$67)+SUM('1.  LRAMVA Summary'!L$68:L$69)*(MONTH($E122)-1)/12)*$H122</f>
        <v>0</v>
      </c>
      <c r="R122" s="188">
        <f>(SUM('1.  LRAMVA Summary'!M$47:M$67)+SUM('1.  LRAMVA Summary'!M$68:M$69)*(MONTH($E122)-1)/12)*$H122</f>
        <v>0</v>
      </c>
      <c r="S122" s="188">
        <f>(SUM('1.  LRAMVA Summary'!N$47:N$67)+SUM('1.  LRAMVA Summary'!N$68:N$69)*(MONTH($E122)-1)/12)*$H122</f>
        <v>0</v>
      </c>
      <c r="T122" s="188">
        <f>(SUM('1.  LRAMVA Summary'!O$47:O$67)+SUM('1.  LRAMVA Summary'!O$68:O$69)*(MONTH($E122)-1)/12)*$H122</f>
        <v>0</v>
      </c>
      <c r="U122" s="188">
        <f>(SUM('1.  LRAMVA Summary'!P$47:P$67)+SUM('1.  LRAMVA Summary'!P$68:P$69)*(MONTH($E122)-1)/12)*$H122</f>
        <v>0</v>
      </c>
      <c r="V122" s="188">
        <f>(SUM('1.  LRAMVA Summary'!Q$47:Q$67)+SUM('1.  LRAMVA Summary'!Q$68:Q$69)*(MONTH($E122)-1)/12)*$H122</f>
        <v>0</v>
      </c>
      <c r="W122" s="189">
        <f t="shared" si="63"/>
        <v>9.8997418284255048</v>
      </c>
    </row>
    <row r="123" spans="2:23" s="8" customFormat="1">
      <c r="B123" s="10"/>
      <c r="C123" s="1"/>
      <c r="E123" s="172">
        <v>43191</v>
      </c>
      <c r="F123" s="172" t="s">
        <v>167</v>
      </c>
      <c r="G123" s="173" t="s">
        <v>63</v>
      </c>
      <c r="H123" s="197">
        <f>$C$44/12</f>
        <v>1.575E-3</v>
      </c>
      <c r="I123" s="188">
        <f>(SUM('1.  LRAMVA Summary'!D$47:D$67)+SUM('1.  LRAMVA Summary'!D$68:D$69)*(MONTH($E123)-1)/12)*$H123</f>
        <v>11.566034158154565</v>
      </c>
      <c r="J123" s="188">
        <f>(SUM('1.  LRAMVA Summary'!E$47:E$67)+SUM('1.  LRAMVA Summary'!E$68:E$69)*(MONTH($E123)-1)/12)*$H123</f>
        <v>-7.4492948126374845</v>
      </c>
      <c r="K123" s="188">
        <f>(SUM('1.  LRAMVA Summary'!F$47:F$67)+SUM('1.  LRAMVA Summary'!F$68:F$69)*(MONTH($E123)-1)/12)*$H123</f>
        <v>14.593772710207121</v>
      </c>
      <c r="L123" s="188">
        <f>(SUM('1.  LRAMVA Summary'!G$47:G$67)+SUM('1.  LRAMVA Summary'!G$68:G$69)*(MONTH($E123)-1)/12)*$H123</f>
        <v>0</v>
      </c>
      <c r="M123" s="188">
        <f>(SUM('1.  LRAMVA Summary'!H$47:H$67)+SUM('1.  LRAMVA Summary'!H$68:H$69)*(MONTH($E123)-1)/12)*$H123</f>
        <v>0</v>
      </c>
      <c r="N123" s="188">
        <f>(SUM('1.  LRAMVA Summary'!I$47:I$67)+SUM('1.  LRAMVA Summary'!I$68:I$69)*(MONTH($E123)-1)/12)*$H123</f>
        <v>0</v>
      </c>
      <c r="O123" s="188">
        <f>(SUM('1.  LRAMVA Summary'!J$47:J$67)+SUM('1.  LRAMVA Summary'!J$68:J$69)*(MONTH($E123)-1)/12)*$H123</f>
        <v>0</v>
      </c>
      <c r="P123" s="188">
        <f>(SUM('1.  LRAMVA Summary'!K$47:K$67)+SUM('1.  LRAMVA Summary'!K$68:K$69)*(MONTH($E123)-1)/12)*$H123</f>
        <v>0</v>
      </c>
      <c r="Q123" s="188">
        <f>(SUM('1.  LRAMVA Summary'!L$47:L$67)+SUM('1.  LRAMVA Summary'!L$68:L$69)*(MONTH($E123)-1)/12)*$H123</f>
        <v>0</v>
      </c>
      <c r="R123" s="188">
        <f>(SUM('1.  LRAMVA Summary'!M$47:M$67)+SUM('1.  LRAMVA Summary'!M$68:M$69)*(MONTH($E123)-1)/12)*$H123</f>
        <v>0</v>
      </c>
      <c r="S123" s="188">
        <f>(SUM('1.  LRAMVA Summary'!N$47:N$67)+SUM('1.  LRAMVA Summary'!N$68:N$69)*(MONTH($E123)-1)/12)*$H123</f>
        <v>0</v>
      </c>
      <c r="T123" s="188">
        <f>(SUM('1.  LRAMVA Summary'!O$47:O$67)+SUM('1.  LRAMVA Summary'!O$68:O$69)*(MONTH($E123)-1)/12)*$H123</f>
        <v>0</v>
      </c>
      <c r="U123" s="188">
        <f>(SUM('1.  LRAMVA Summary'!P$47:P$67)+SUM('1.  LRAMVA Summary'!P$68:P$69)*(MONTH($E123)-1)/12)*$H123</f>
        <v>0</v>
      </c>
      <c r="V123" s="188">
        <f>(SUM('1.  LRAMVA Summary'!Q$47:Q$67)+SUM('1.  LRAMVA Summary'!Q$68:Q$69)*(MONTH($E123)-1)/12)*$H123</f>
        <v>0</v>
      </c>
      <c r="W123" s="189">
        <f t="shared" si="63"/>
        <v>18.710512055724202</v>
      </c>
    </row>
    <row r="124" spans="2:23">
      <c r="E124" s="172">
        <v>43221</v>
      </c>
      <c r="F124" s="172" t="s">
        <v>167</v>
      </c>
      <c r="G124" s="173" t="s">
        <v>63</v>
      </c>
      <c r="H124" s="197">
        <f t="shared" ref="H124:H125" si="64">$C$44/12</f>
        <v>1.575E-3</v>
      </c>
      <c r="I124" s="188">
        <f>(SUM('1.  LRAMVA Summary'!D$47:D$67)+SUM('1.  LRAMVA Summary'!D$68:D$69)*(MONTH($E124)-1)/12)*$H124</f>
        <v>15.421378877539421</v>
      </c>
      <c r="J124" s="188">
        <f>(SUM('1.  LRAMVA Summary'!E$47:E$67)+SUM('1.  LRAMVA Summary'!E$68:E$69)*(MONTH($E124)-1)/12)*$H124</f>
        <v>-9.9323930835166454</v>
      </c>
      <c r="K124" s="188">
        <f>(SUM('1.  LRAMVA Summary'!F$47:F$67)+SUM('1.  LRAMVA Summary'!F$68:F$69)*(MONTH($E124)-1)/12)*$H124</f>
        <v>19.458363613609492</v>
      </c>
      <c r="L124" s="188">
        <f>(SUM('1.  LRAMVA Summary'!G$47:G$67)+SUM('1.  LRAMVA Summary'!G$68:G$69)*(MONTH($E124)-1)/12)*$H124</f>
        <v>0</v>
      </c>
      <c r="M124" s="188">
        <f>(SUM('1.  LRAMVA Summary'!H$47:H$67)+SUM('1.  LRAMVA Summary'!H$68:H$69)*(MONTH($E124)-1)/12)*$H124</f>
        <v>0</v>
      </c>
      <c r="N124" s="188">
        <f>(SUM('1.  LRAMVA Summary'!I$47:I$67)+SUM('1.  LRAMVA Summary'!I$68:I$69)*(MONTH($E124)-1)/12)*$H124</f>
        <v>0</v>
      </c>
      <c r="O124" s="188">
        <f>(SUM('1.  LRAMVA Summary'!J$47:J$67)+SUM('1.  LRAMVA Summary'!J$68:J$69)*(MONTH($E124)-1)/12)*$H124</f>
        <v>0</v>
      </c>
      <c r="P124" s="188">
        <f>(SUM('1.  LRAMVA Summary'!K$47:K$67)+SUM('1.  LRAMVA Summary'!K$68:K$69)*(MONTH($E124)-1)/12)*$H124</f>
        <v>0</v>
      </c>
      <c r="Q124" s="188">
        <f>(SUM('1.  LRAMVA Summary'!L$47:L$67)+SUM('1.  LRAMVA Summary'!L$68:L$69)*(MONTH($E124)-1)/12)*$H124</f>
        <v>0</v>
      </c>
      <c r="R124" s="188">
        <f>(SUM('1.  LRAMVA Summary'!M$47:M$67)+SUM('1.  LRAMVA Summary'!M$68:M$69)*(MONTH($E124)-1)/12)*$H124</f>
        <v>0</v>
      </c>
      <c r="S124" s="188">
        <f>(SUM('1.  LRAMVA Summary'!N$47:N$67)+SUM('1.  LRAMVA Summary'!N$68:N$69)*(MONTH($E124)-1)/12)*$H124</f>
        <v>0</v>
      </c>
      <c r="T124" s="188">
        <f>(SUM('1.  LRAMVA Summary'!O$47:O$67)+SUM('1.  LRAMVA Summary'!O$68:O$69)*(MONTH($E124)-1)/12)*$H124</f>
        <v>0</v>
      </c>
      <c r="U124" s="188">
        <f>(SUM('1.  LRAMVA Summary'!P$47:P$67)+SUM('1.  LRAMVA Summary'!P$68:P$69)*(MONTH($E124)-1)/12)*$H124</f>
        <v>0</v>
      </c>
      <c r="V124" s="188">
        <f>(SUM('1.  LRAMVA Summary'!Q$47:Q$67)+SUM('1.  LRAMVA Summary'!Q$68:Q$69)*(MONTH($E124)-1)/12)*$H124</f>
        <v>0</v>
      </c>
      <c r="W124" s="189">
        <f t="shared" si="63"/>
        <v>24.947349407632267</v>
      </c>
    </row>
    <row r="125" spans="2:23" s="195" customFormat="1">
      <c r="B125" s="10"/>
      <c r="C125" s="1"/>
      <c r="E125" s="172">
        <v>43252</v>
      </c>
      <c r="F125" s="172" t="s">
        <v>167</v>
      </c>
      <c r="G125" s="173" t="s">
        <v>63</v>
      </c>
      <c r="H125" s="197">
        <f t="shared" si="64"/>
        <v>1.575E-3</v>
      </c>
      <c r="I125" s="188">
        <f>(SUM('1.  LRAMVA Summary'!D$47:D$67)+SUM('1.  LRAMVA Summary'!D$68:D$69)*(MONTH($E125)-1)/12)*$H125</f>
        <v>19.276723596924274</v>
      </c>
      <c r="J125" s="188">
        <f>(SUM('1.  LRAMVA Summary'!E$47:E$67)+SUM('1.  LRAMVA Summary'!E$68:E$69)*(MONTH($E125)-1)/12)*$H125</f>
        <v>-12.415491354395806</v>
      </c>
      <c r="K125" s="188">
        <f>(SUM('1.  LRAMVA Summary'!F$47:F$67)+SUM('1.  LRAMVA Summary'!F$68:F$69)*(MONTH($E125)-1)/12)*$H125</f>
        <v>24.322954517011866</v>
      </c>
      <c r="L125" s="188">
        <f>(SUM('1.  LRAMVA Summary'!G$47:G$67)+SUM('1.  LRAMVA Summary'!G$68:G$69)*(MONTH($E125)-1)/12)*$H125</f>
        <v>0</v>
      </c>
      <c r="M125" s="188">
        <f>(SUM('1.  LRAMVA Summary'!H$47:H$67)+SUM('1.  LRAMVA Summary'!H$68:H$69)*(MONTH($E125)-1)/12)*$H125</f>
        <v>0</v>
      </c>
      <c r="N125" s="188">
        <f>(SUM('1.  LRAMVA Summary'!I$47:I$67)+SUM('1.  LRAMVA Summary'!I$68:I$69)*(MONTH($E125)-1)/12)*$H125</f>
        <v>0</v>
      </c>
      <c r="O125" s="188">
        <f>(SUM('1.  LRAMVA Summary'!J$47:J$67)+SUM('1.  LRAMVA Summary'!J$68:J$69)*(MONTH($E125)-1)/12)*$H125</f>
        <v>0</v>
      </c>
      <c r="P125" s="188">
        <f>(SUM('1.  LRAMVA Summary'!K$47:K$67)+SUM('1.  LRAMVA Summary'!K$68:K$69)*(MONTH($E125)-1)/12)*$H125</f>
        <v>0</v>
      </c>
      <c r="Q125" s="188">
        <f>(SUM('1.  LRAMVA Summary'!L$47:L$67)+SUM('1.  LRAMVA Summary'!L$68:L$69)*(MONTH($E125)-1)/12)*$H125</f>
        <v>0</v>
      </c>
      <c r="R125" s="188">
        <f>(SUM('1.  LRAMVA Summary'!M$47:M$67)+SUM('1.  LRAMVA Summary'!M$68:M$69)*(MONTH($E125)-1)/12)*$H125</f>
        <v>0</v>
      </c>
      <c r="S125" s="188">
        <f>(SUM('1.  LRAMVA Summary'!N$47:N$67)+SUM('1.  LRAMVA Summary'!N$68:N$69)*(MONTH($E125)-1)/12)*$H125</f>
        <v>0</v>
      </c>
      <c r="T125" s="188">
        <f>(SUM('1.  LRAMVA Summary'!O$47:O$67)+SUM('1.  LRAMVA Summary'!O$68:O$69)*(MONTH($E125)-1)/12)*$H125</f>
        <v>0</v>
      </c>
      <c r="U125" s="188">
        <f>(SUM('1.  LRAMVA Summary'!P$47:P$67)+SUM('1.  LRAMVA Summary'!P$68:P$69)*(MONTH($E125)-1)/12)*$H125</f>
        <v>0</v>
      </c>
      <c r="V125" s="188">
        <f>(SUM('1.  LRAMVA Summary'!Q$47:Q$67)+SUM('1.  LRAMVA Summary'!Q$68:Q$69)*(MONTH($E125)-1)/12)*$H125</f>
        <v>0</v>
      </c>
      <c r="W125" s="189">
        <f t="shared" si="63"/>
        <v>31.184186759540331</v>
      </c>
    </row>
    <row r="126" spans="2:23">
      <c r="E126" s="172">
        <v>43282</v>
      </c>
      <c r="F126" s="172" t="s">
        <v>167</v>
      </c>
      <c r="G126" s="173" t="s">
        <v>65</v>
      </c>
      <c r="H126" s="197">
        <f>$C$45/12</f>
        <v>1.575E-3</v>
      </c>
      <c r="I126" s="188">
        <f>(SUM('1.  LRAMVA Summary'!D$47:D$67)+SUM('1.  LRAMVA Summary'!D$68:D$69)*(MONTH($E126)-1)/12)*$H126</f>
        <v>23.13206831630913</v>
      </c>
      <c r="J126" s="188">
        <f>(SUM('1.  LRAMVA Summary'!E$47:E$67)+SUM('1.  LRAMVA Summary'!E$68:E$69)*(MONTH($E126)-1)/12)*$H126</f>
        <v>-14.898589625274969</v>
      </c>
      <c r="K126" s="188">
        <f>(SUM('1.  LRAMVA Summary'!F$47:F$67)+SUM('1.  LRAMVA Summary'!F$68:F$69)*(MONTH($E126)-1)/12)*$H126</f>
        <v>29.187545420414242</v>
      </c>
      <c r="L126" s="188">
        <f>(SUM('1.  LRAMVA Summary'!G$47:G$67)+SUM('1.  LRAMVA Summary'!G$68:G$69)*(MONTH($E126)-1)/12)*$H126</f>
        <v>0</v>
      </c>
      <c r="M126" s="188">
        <f>(SUM('1.  LRAMVA Summary'!H$47:H$67)+SUM('1.  LRAMVA Summary'!H$68:H$69)*(MONTH($E126)-1)/12)*$H126</f>
        <v>0</v>
      </c>
      <c r="N126" s="188">
        <f>(SUM('1.  LRAMVA Summary'!I$47:I$67)+SUM('1.  LRAMVA Summary'!I$68:I$69)*(MONTH($E126)-1)/12)*$H126</f>
        <v>0</v>
      </c>
      <c r="O126" s="188">
        <f>(SUM('1.  LRAMVA Summary'!J$47:J$67)+SUM('1.  LRAMVA Summary'!J$68:J$69)*(MONTH($E126)-1)/12)*$H126</f>
        <v>0</v>
      </c>
      <c r="P126" s="188">
        <f>(SUM('1.  LRAMVA Summary'!K$47:K$67)+SUM('1.  LRAMVA Summary'!K$68:K$69)*(MONTH($E126)-1)/12)*$H126</f>
        <v>0</v>
      </c>
      <c r="Q126" s="188">
        <f>(SUM('1.  LRAMVA Summary'!L$47:L$67)+SUM('1.  LRAMVA Summary'!L$68:L$69)*(MONTH($E126)-1)/12)*$H126</f>
        <v>0</v>
      </c>
      <c r="R126" s="188">
        <f>(SUM('1.  LRAMVA Summary'!M$47:M$67)+SUM('1.  LRAMVA Summary'!M$68:M$69)*(MONTH($E126)-1)/12)*$H126</f>
        <v>0</v>
      </c>
      <c r="S126" s="188">
        <f>(SUM('1.  LRAMVA Summary'!N$47:N$67)+SUM('1.  LRAMVA Summary'!N$68:N$69)*(MONTH($E126)-1)/12)*$H126</f>
        <v>0</v>
      </c>
      <c r="T126" s="188">
        <f>(SUM('1.  LRAMVA Summary'!O$47:O$67)+SUM('1.  LRAMVA Summary'!O$68:O$69)*(MONTH($E126)-1)/12)*$H126</f>
        <v>0</v>
      </c>
      <c r="U126" s="188">
        <f>(SUM('1.  LRAMVA Summary'!P$47:P$67)+SUM('1.  LRAMVA Summary'!P$68:P$69)*(MONTH($E126)-1)/12)*$H126</f>
        <v>0</v>
      </c>
      <c r="V126" s="188">
        <f>(SUM('1.  LRAMVA Summary'!Q$47:Q$67)+SUM('1.  LRAMVA Summary'!Q$68:Q$69)*(MONTH($E126)-1)/12)*$H126</f>
        <v>0</v>
      </c>
      <c r="W126" s="189">
        <f t="shared" si="63"/>
        <v>37.421024111448403</v>
      </c>
    </row>
    <row r="127" spans="2:23">
      <c r="E127" s="172">
        <v>43313</v>
      </c>
      <c r="F127" s="172" t="s">
        <v>167</v>
      </c>
      <c r="G127" s="173" t="s">
        <v>65</v>
      </c>
      <c r="H127" s="197">
        <f t="shared" ref="H127:H128" si="65">$C$45/12</f>
        <v>1.575E-3</v>
      </c>
      <c r="I127" s="188">
        <f>(SUM('1.  LRAMVA Summary'!D$47:D$67)+SUM('1.  LRAMVA Summary'!D$68:D$69)*(MONTH($E127)-1)/12)*$H127</f>
        <v>26.987413035693983</v>
      </c>
      <c r="J127" s="188">
        <f>(SUM('1.  LRAMVA Summary'!E$47:E$67)+SUM('1.  LRAMVA Summary'!E$68:E$69)*(MONTH($E127)-1)/12)*$H127</f>
        <v>-17.381687896154133</v>
      </c>
      <c r="K127" s="188">
        <f>(SUM('1.  LRAMVA Summary'!F$47:F$67)+SUM('1.  LRAMVA Summary'!F$68:F$69)*(MONTH($E127)-1)/12)*$H127</f>
        <v>34.052136323816619</v>
      </c>
      <c r="L127" s="188">
        <f>(SUM('1.  LRAMVA Summary'!G$47:G$67)+SUM('1.  LRAMVA Summary'!G$68:G$69)*(MONTH($E127)-1)/12)*$H127</f>
        <v>0</v>
      </c>
      <c r="M127" s="188">
        <f>(SUM('1.  LRAMVA Summary'!H$47:H$67)+SUM('1.  LRAMVA Summary'!H$68:H$69)*(MONTH($E127)-1)/12)*$H127</f>
        <v>0</v>
      </c>
      <c r="N127" s="188">
        <f>(SUM('1.  LRAMVA Summary'!I$47:I$67)+SUM('1.  LRAMVA Summary'!I$68:I$69)*(MONTH($E127)-1)/12)*$H127</f>
        <v>0</v>
      </c>
      <c r="O127" s="188">
        <f>(SUM('1.  LRAMVA Summary'!J$47:J$67)+SUM('1.  LRAMVA Summary'!J$68:J$69)*(MONTH($E127)-1)/12)*$H127</f>
        <v>0</v>
      </c>
      <c r="P127" s="188">
        <f>(SUM('1.  LRAMVA Summary'!K$47:K$67)+SUM('1.  LRAMVA Summary'!K$68:K$69)*(MONTH($E127)-1)/12)*$H127</f>
        <v>0</v>
      </c>
      <c r="Q127" s="188">
        <f>(SUM('1.  LRAMVA Summary'!L$47:L$67)+SUM('1.  LRAMVA Summary'!L$68:L$69)*(MONTH($E127)-1)/12)*$H127</f>
        <v>0</v>
      </c>
      <c r="R127" s="188">
        <f>(SUM('1.  LRAMVA Summary'!M$47:M$67)+SUM('1.  LRAMVA Summary'!M$68:M$69)*(MONTH($E127)-1)/12)*$H127</f>
        <v>0</v>
      </c>
      <c r="S127" s="188">
        <f>(SUM('1.  LRAMVA Summary'!N$47:N$67)+SUM('1.  LRAMVA Summary'!N$68:N$69)*(MONTH($E127)-1)/12)*$H127</f>
        <v>0</v>
      </c>
      <c r="T127" s="188">
        <f>(SUM('1.  LRAMVA Summary'!O$47:O$67)+SUM('1.  LRAMVA Summary'!O$68:O$69)*(MONTH($E127)-1)/12)*$H127</f>
        <v>0</v>
      </c>
      <c r="U127" s="188">
        <f>(SUM('1.  LRAMVA Summary'!P$47:P$67)+SUM('1.  LRAMVA Summary'!P$68:P$69)*(MONTH($E127)-1)/12)*$H127</f>
        <v>0</v>
      </c>
      <c r="V127" s="188">
        <f>(SUM('1.  LRAMVA Summary'!Q$47:Q$67)+SUM('1.  LRAMVA Summary'!Q$68:Q$69)*(MONTH($E127)-1)/12)*$H127</f>
        <v>0</v>
      </c>
      <c r="W127" s="189">
        <f t="shared" si="63"/>
        <v>43.657861463356468</v>
      </c>
    </row>
    <row r="128" spans="2:23">
      <c r="E128" s="172">
        <v>43344</v>
      </c>
      <c r="F128" s="172" t="s">
        <v>167</v>
      </c>
      <c r="G128" s="173" t="s">
        <v>65</v>
      </c>
      <c r="H128" s="197">
        <f t="shared" si="65"/>
        <v>1.575E-3</v>
      </c>
      <c r="I128" s="188">
        <f>(SUM('1.  LRAMVA Summary'!D$47:D$67)+SUM('1.  LRAMVA Summary'!D$68:D$69)*(MONTH($E128)-1)/12)*$H128</f>
        <v>30.842757755078843</v>
      </c>
      <c r="J128" s="188">
        <f>(SUM('1.  LRAMVA Summary'!E$47:E$67)+SUM('1.  LRAMVA Summary'!E$68:E$69)*(MONTH($E128)-1)/12)*$H128</f>
        <v>-19.864786167033291</v>
      </c>
      <c r="K128" s="188">
        <f>(SUM('1.  LRAMVA Summary'!F$47:F$67)+SUM('1.  LRAMVA Summary'!F$68:F$69)*(MONTH($E128)-1)/12)*$H128</f>
        <v>38.916727227218985</v>
      </c>
      <c r="L128" s="188">
        <f>(SUM('1.  LRAMVA Summary'!G$47:G$67)+SUM('1.  LRAMVA Summary'!G$68:G$69)*(MONTH($E128)-1)/12)*$H128</f>
        <v>0</v>
      </c>
      <c r="M128" s="188">
        <f>(SUM('1.  LRAMVA Summary'!H$47:H$67)+SUM('1.  LRAMVA Summary'!H$68:H$69)*(MONTH($E128)-1)/12)*$H128</f>
        <v>0</v>
      </c>
      <c r="N128" s="188">
        <f>(SUM('1.  LRAMVA Summary'!I$47:I$67)+SUM('1.  LRAMVA Summary'!I$68:I$69)*(MONTH($E128)-1)/12)*$H128</f>
        <v>0</v>
      </c>
      <c r="O128" s="188">
        <f>(SUM('1.  LRAMVA Summary'!J$47:J$67)+SUM('1.  LRAMVA Summary'!J$68:J$69)*(MONTH($E128)-1)/12)*$H128</f>
        <v>0</v>
      </c>
      <c r="P128" s="188">
        <f>(SUM('1.  LRAMVA Summary'!K$47:K$67)+SUM('1.  LRAMVA Summary'!K$68:K$69)*(MONTH($E128)-1)/12)*$H128</f>
        <v>0</v>
      </c>
      <c r="Q128" s="188">
        <f>(SUM('1.  LRAMVA Summary'!L$47:L$67)+SUM('1.  LRAMVA Summary'!L$68:L$69)*(MONTH($E128)-1)/12)*$H128</f>
        <v>0</v>
      </c>
      <c r="R128" s="188">
        <f>(SUM('1.  LRAMVA Summary'!M$47:M$67)+SUM('1.  LRAMVA Summary'!M$68:M$69)*(MONTH($E128)-1)/12)*$H128</f>
        <v>0</v>
      </c>
      <c r="S128" s="188">
        <f>(SUM('1.  LRAMVA Summary'!N$47:N$67)+SUM('1.  LRAMVA Summary'!N$68:N$69)*(MONTH($E128)-1)/12)*$H128</f>
        <v>0</v>
      </c>
      <c r="T128" s="188">
        <f>(SUM('1.  LRAMVA Summary'!O$47:O$67)+SUM('1.  LRAMVA Summary'!O$68:O$69)*(MONTH($E128)-1)/12)*$H128</f>
        <v>0</v>
      </c>
      <c r="U128" s="188">
        <f>(SUM('1.  LRAMVA Summary'!P$47:P$67)+SUM('1.  LRAMVA Summary'!P$68:P$69)*(MONTH($E128)-1)/12)*$H128</f>
        <v>0</v>
      </c>
      <c r="V128" s="188">
        <f>(SUM('1.  LRAMVA Summary'!Q$47:Q$67)+SUM('1.  LRAMVA Summary'!Q$68:Q$69)*(MONTH($E128)-1)/12)*$H128</f>
        <v>0</v>
      </c>
      <c r="W128" s="189">
        <f t="shared" si="63"/>
        <v>49.894698815264533</v>
      </c>
    </row>
    <row r="129" spans="2:23">
      <c r="E129" s="172">
        <v>43374</v>
      </c>
      <c r="F129" s="172" t="s">
        <v>167</v>
      </c>
      <c r="G129" s="173" t="s">
        <v>66</v>
      </c>
      <c r="H129" s="197">
        <f>$C$46/12</f>
        <v>1.8083333333333335E-3</v>
      </c>
      <c r="I129" s="188">
        <f>(SUM('1.  LRAMVA Summary'!D$47:D$67)+SUM('1.  LRAMVA Summary'!D$68:D$69)*(MONTH($E129)-1)/12)*$H129</f>
        <v>39.83856210031017</v>
      </c>
      <c r="J129" s="188">
        <f>(SUM('1.  LRAMVA Summary'!E$47:E$67)+SUM('1.  LRAMVA Summary'!E$68:E$69)*(MONTH($E129)-1)/12)*$H129</f>
        <v>-25.658682132418001</v>
      </c>
      <c r="K129" s="188">
        <f>(SUM('1.  LRAMVA Summary'!F$47:F$67)+SUM('1.  LRAMVA Summary'!F$68:F$69)*(MONTH($E129)-1)/12)*$H129</f>
        <v>50.26743933515786</v>
      </c>
      <c r="L129" s="188">
        <f>(SUM('1.  LRAMVA Summary'!G$47:G$67)+SUM('1.  LRAMVA Summary'!G$68:G$69)*(MONTH($E129)-1)/12)*$H129</f>
        <v>0</v>
      </c>
      <c r="M129" s="188">
        <f>(SUM('1.  LRAMVA Summary'!H$47:H$67)+SUM('1.  LRAMVA Summary'!H$68:H$69)*(MONTH($E129)-1)/12)*$H129</f>
        <v>0</v>
      </c>
      <c r="N129" s="188">
        <f>(SUM('1.  LRAMVA Summary'!I$47:I$67)+SUM('1.  LRAMVA Summary'!I$68:I$69)*(MONTH($E129)-1)/12)*$H129</f>
        <v>0</v>
      </c>
      <c r="O129" s="188">
        <f>(SUM('1.  LRAMVA Summary'!J$47:J$67)+SUM('1.  LRAMVA Summary'!J$68:J$69)*(MONTH($E129)-1)/12)*$H129</f>
        <v>0</v>
      </c>
      <c r="P129" s="188">
        <f>(SUM('1.  LRAMVA Summary'!K$47:K$67)+SUM('1.  LRAMVA Summary'!K$68:K$69)*(MONTH($E129)-1)/12)*$H129</f>
        <v>0</v>
      </c>
      <c r="Q129" s="188">
        <f>(SUM('1.  LRAMVA Summary'!L$47:L$67)+SUM('1.  LRAMVA Summary'!L$68:L$69)*(MONTH($E129)-1)/12)*$H129</f>
        <v>0</v>
      </c>
      <c r="R129" s="188">
        <f>(SUM('1.  LRAMVA Summary'!M$47:M$67)+SUM('1.  LRAMVA Summary'!M$68:M$69)*(MONTH($E129)-1)/12)*$H129</f>
        <v>0</v>
      </c>
      <c r="S129" s="188">
        <f>(SUM('1.  LRAMVA Summary'!N$47:N$67)+SUM('1.  LRAMVA Summary'!N$68:N$69)*(MONTH($E129)-1)/12)*$H129</f>
        <v>0</v>
      </c>
      <c r="T129" s="188">
        <f>(SUM('1.  LRAMVA Summary'!O$47:O$67)+SUM('1.  LRAMVA Summary'!O$68:O$69)*(MONTH($E129)-1)/12)*$H129</f>
        <v>0</v>
      </c>
      <c r="U129" s="188">
        <f>(SUM('1.  LRAMVA Summary'!P$47:P$67)+SUM('1.  LRAMVA Summary'!P$68:P$69)*(MONTH($E129)-1)/12)*$H129</f>
        <v>0</v>
      </c>
      <c r="V129" s="188">
        <f>(SUM('1.  LRAMVA Summary'!Q$47:Q$67)+SUM('1.  LRAMVA Summary'!Q$68:Q$69)*(MONTH($E129)-1)/12)*$H129</f>
        <v>0</v>
      </c>
      <c r="W129" s="189">
        <f t="shared" si="63"/>
        <v>64.447319303050023</v>
      </c>
    </row>
    <row r="130" spans="2:23">
      <c r="B130" s="196"/>
      <c r="C130" s="8"/>
      <c r="E130" s="172">
        <v>43405</v>
      </c>
      <c r="F130" s="172" t="s">
        <v>167</v>
      </c>
      <c r="G130" s="173" t="s">
        <v>66</v>
      </c>
      <c r="H130" s="197">
        <f t="shared" ref="H130:H131" si="66">$C$46/12</f>
        <v>1.8083333333333335E-3</v>
      </c>
      <c r="I130" s="188">
        <f>(SUM('1.  LRAMVA Summary'!D$47:D$67)+SUM('1.  LRAMVA Summary'!D$68:D$69)*(MONTH($E130)-1)/12)*$H130</f>
        <v>44.265069000344631</v>
      </c>
      <c r="J130" s="188">
        <f>(SUM('1.  LRAMVA Summary'!E$47:E$67)+SUM('1.  LRAMVA Summary'!E$68:E$69)*(MONTH($E130)-1)/12)*$H130</f>
        <v>-28.509646813797779</v>
      </c>
      <c r="K130" s="188">
        <f>(SUM('1.  LRAMVA Summary'!F$47:F$67)+SUM('1.  LRAMVA Summary'!F$68:F$69)*(MONTH($E130)-1)/12)*$H130</f>
        <v>55.852710372397624</v>
      </c>
      <c r="L130" s="188">
        <f>(SUM('1.  LRAMVA Summary'!G$47:G$67)+SUM('1.  LRAMVA Summary'!G$68:G$69)*(MONTH($E130)-1)/12)*$H130</f>
        <v>0</v>
      </c>
      <c r="M130" s="188">
        <f>(SUM('1.  LRAMVA Summary'!H$47:H$67)+SUM('1.  LRAMVA Summary'!H$68:H$69)*(MONTH($E130)-1)/12)*$H130</f>
        <v>0</v>
      </c>
      <c r="N130" s="188">
        <f>(SUM('1.  LRAMVA Summary'!I$47:I$67)+SUM('1.  LRAMVA Summary'!I$68:I$69)*(MONTH($E130)-1)/12)*$H130</f>
        <v>0</v>
      </c>
      <c r="O130" s="188">
        <f>(SUM('1.  LRAMVA Summary'!J$47:J$67)+SUM('1.  LRAMVA Summary'!J$68:J$69)*(MONTH($E130)-1)/12)*$H130</f>
        <v>0</v>
      </c>
      <c r="P130" s="188">
        <f>(SUM('1.  LRAMVA Summary'!K$47:K$67)+SUM('1.  LRAMVA Summary'!K$68:K$69)*(MONTH($E130)-1)/12)*$H130</f>
        <v>0</v>
      </c>
      <c r="Q130" s="188">
        <f>(SUM('1.  LRAMVA Summary'!L$47:L$67)+SUM('1.  LRAMVA Summary'!L$68:L$69)*(MONTH($E130)-1)/12)*$H130</f>
        <v>0</v>
      </c>
      <c r="R130" s="188">
        <f>(SUM('1.  LRAMVA Summary'!M$47:M$67)+SUM('1.  LRAMVA Summary'!M$68:M$69)*(MONTH($E130)-1)/12)*$H130</f>
        <v>0</v>
      </c>
      <c r="S130" s="188">
        <f>(SUM('1.  LRAMVA Summary'!N$47:N$67)+SUM('1.  LRAMVA Summary'!N$68:N$69)*(MONTH($E130)-1)/12)*$H130</f>
        <v>0</v>
      </c>
      <c r="T130" s="188">
        <f>(SUM('1.  LRAMVA Summary'!O$47:O$67)+SUM('1.  LRAMVA Summary'!O$68:O$69)*(MONTH($E130)-1)/12)*$H130</f>
        <v>0</v>
      </c>
      <c r="U130" s="188">
        <f>(SUM('1.  LRAMVA Summary'!P$47:P$67)+SUM('1.  LRAMVA Summary'!P$68:P$69)*(MONTH($E130)-1)/12)*$H130</f>
        <v>0</v>
      </c>
      <c r="V130" s="188">
        <f>(SUM('1.  LRAMVA Summary'!Q$47:Q$67)+SUM('1.  LRAMVA Summary'!Q$68:Q$69)*(MONTH($E130)-1)/12)*$H130</f>
        <v>0</v>
      </c>
      <c r="W130" s="189">
        <f t="shared" si="63"/>
        <v>71.608132558944476</v>
      </c>
    </row>
    <row r="131" spans="2:23">
      <c r="E131" s="172">
        <v>43435</v>
      </c>
      <c r="F131" s="172" t="s">
        <v>167</v>
      </c>
      <c r="G131" s="173" t="s">
        <v>66</v>
      </c>
      <c r="H131" s="197">
        <f t="shared" si="66"/>
        <v>1.8083333333333335E-3</v>
      </c>
      <c r="I131" s="188">
        <f>(SUM('1.  LRAMVA Summary'!D$47:D$67)+SUM('1.  LRAMVA Summary'!D$68:D$69)*(MONTH($E131)-1)/12)*$H131</f>
        <v>48.6915759003791</v>
      </c>
      <c r="J131" s="188">
        <f>(SUM('1.  LRAMVA Summary'!E$47:E$67)+SUM('1.  LRAMVA Summary'!E$68:E$69)*(MONTH($E131)-1)/12)*$H131</f>
        <v>-31.360611495177558</v>
      </c>
      <c r="K131" s="188">
        <f>(SUM('1.  LRAMVA Summary'!F$47:F$67)+SUM('1.  LRAMVA Summary'!F$68:F$69)*(MONTH($E131)-1)/12)*$H131</f>
        <v>61.437981409637388</v>
      </c>
      <c r="L131" s="188">
        <f>(SUM('1.  LRAMVA Summary'!G$47:G$67)+SUM('1.  LRAMVA Summary'!G$68:G$69)*(MONTH($E131)-1)/12)*$H131</f>
        <v>0</v>
      </c>
      <c r="M131" s="188">
        <f>(SUM('1.  LRAMVA Summary'!H$47:H$67)+SUM('1.  LRAMVA Summary'!H$68:H$69)*(MONTH($E131)-1)/12)*$H131</f>
        <v>0</v>
      </c>
      <c r="N131" s="188">
        <f>(SUM('1.  LRAMVA Summary'!I$47:I$67)+SUM('1.  LRAMVA Summary'!I$68:I$69)*(MONTH($E131)-1)/12)*$H131</f>
        <v>0</v>
      </c>
      <c r="O131" s="188">
        <f>(SUM('1.  LRAMVA Summary'!J$47:J$67)+SUM('1.  LRAMVA Summary'!J$68:J$69)*(MONTH($E131)-1)/12)*$H131</f>
        <v>0</v>
      </c>
      <c r="P131" s="188">
        <f>(SUM('1.  LRAMVA Summary'!K$47:K$67)+SUM('1.  LRAMVA Summary'!K$68:K$69)*(MONTH($E131)-1)/12)*$H131</f>
        <v>0</v>
      </c>
      <c r="Q131" s="188">
        <f>(SUM('1.  LRAMVA Summary'!L$47:L$67)+SUM('1.  LRAMVA Summary'!L$68:L$69)*(MONTH($E131)-1)/12)*$H131</f>
        <v>0</v>
      </c>
      <c r="R131" s="188">
        <f>(SUM('1.  LRAMVA Summary'!M$47:M$67)+SUM('1.  LRAMVA Summary'!M$68:M$69)*(MONTH($E131)-1)/12)*$H131</f>
        <v>0</v>
      </c>
      <c r="S131" s="188">
        <f>(SUM('1.  LRAMVA Summary'!N$47:N$67)+SUM('1.  LRAMVA Summary'!N$68:N$69)*(MONTH($E131)-1)/12)*$H131</f>
        <v>0</v>
      </c>
      <c r="T131" s="188">
        <f>(SUM('1.  LRAMVA Summary'!O$47:O$67)+SUM('1.  LRAMVA Summary'!O$68:O$69)*(MONTH($E131)-1)/12)*$H131</f>
        <v>0</v>
      </c>
      <c r="U131" s="188">
        <f>(SUM('1.  LRAMVA Summary'!P$47:P$67)+SUM('1.  LRAMVA Summary'!P$68:P$69)*(MONTH($E131)-1)/12)*$H131</f>
        <v>0</v>
      </c>
      <c r="V131" s="188">
        <f>(SUM('1.  LRAMVA Summary'!Q$47:Q$67)+SUM('1.  LRAMVA Summary'!Q$68:Q$69)*(MONTH($E131)-1)/12)*$H131</f>
        <v>0</v>
      </c>
      <c r="W131" s="189">
        <f t="shared" si="63"/>
        <v>78.768945814838929</v>
      </c>
    </row>
    <row r="132" spans="2:23" ht="15.75" thickBot="1">
      <c r="B132" s="194"/>
      <c r="C132" s="195"/>
      <c r="E132" s="174" t="s">
        <v>433</v>
      </c>
      <c r="F132" s="174"/>
      <c r="G132" s="175"/>
      <c r="H132" s="176"/>
      <c r="I132" s="177">
        <f>SUM(I119:I131)</f>
        <v>269.20097492974571</v>
      </c>
      <c r="J132" s="177">
        <f>SUM(J119:J131)</f>
        <v>-173.38332212059413</v>
      </c>
      <c r="K132" s="177">
        <f t="shared" ref="K132:O132" si="67">SUM(K119:K131)</f>
        <v>339.67199022328634</v>
      </c>
      <c r="L132" s="177">
        <f t="shared" si="67"/>
        <v>0</v>
      </c>
      <c r="M132" s="177">
        <f t="shared" si="67"/>
        <v>0</v>
      </c>
      <c r="N132" s="177">
        <f t="shared" si="67"/>
        <v>0</v>
      </c>
      <c r="O132" s="177">
        <f t="shared" si="67"/>
        <v>0</v>
      </c>
      <c r="P132" s="177">
        <f t="shared" ref="P132:V132" si="68">SUM(P119:P131)</f>
        <v>0</v>
      </c>
      <c r="Q132" s="177">
        <f t="shared" si="68"/>
        <v>0</v>
      </c>
      <c r="R132" s="177">
        <f t="shared" si="68"/>
        <v>0</v>
      </c>
      <c r="S132" s="177">
        <f t="shared" si="68"/>
        <v>0</v>
      </c>
      <c r="T132" s="177">
        <f t="shared" si="68"/>
        <v>0</v>
      </c>
      <c r="U132" s="177">
        <f t="shared" si="68"/>
        <v>0</v>
      </c>
      <c r="V132" s="177">
        <f t="shared" si="68"/>
        <v>0</v>
      </c>
      <c r="W132" s="177">
        <f>SUM(W119:W131)</f>
        <v>435.48964303243793</v>
      </c>
    </row>
    <row r="133" spans="2:23" ht="15.75" thickTop="1">
      <c r="E133" s="178" t="s">
        <v>64</v>
      </c>
      <c r="F133" s="178"/>
      <c r="G133" s="179"/>
      <c r="H133" s="180"/>
      <c r="I133" s="181"/>
      <c r="J133" s="181"/>
      <c r="K133" s="181"/>
      <c r="L133" s="181"/>
      <c r="M133" s="181"/>
      <c r="N133" s="181"/>
      <c r="O133" s="181"/>
      <c r="P133" s="181"/>
      <c r="Q133" s="181"/>
      <c r="R133" s="181"/>
      <c r="S133" s="181"/>
      <c r="T133" s="181"/>
      <c r="U133" s="181"/>
      <c r="V133" s="181"/>
      <c r="W133" s="182"/>
    </row>
    <row r="134" spans="2:23">
      <c r="E134" s="183" t="s">
        <v>399</v>
      </c>
      <c r="F134" s="183"/>
      <c r="G134" s="184"/>
      <c r="H134" s="185"/>
      <c r="I134" s="186">
        <f>I132+I133</f>
        <v>269.20097492974571</v>
      </c>
      <c r="J134" s="186">
        <f t="shared" ref="J134" si="69">J132+J133</f>
        <v>-173.38332212059413</v>
      </c>
      <c r="K134" s="186">
        <f t="shared" ref="K134" si="70">K132+K133</f>
        <v>339.67199022328634</v>
      </c>
      <c r="L134" s="186">
        <f t="shared" ref="L134" si="71">L132+L133</f>
        <v>0</v>
      </c>
      <c r="M134" s="186">
        <f t="shared" ref="M134" si="72">M132+M133</f>
        <v>0</v>
      </c>
      <c r="N134" s="186">
        <f t="shared" ref="N134" si="73">N132+N133</f>
        <v>0</v>
      </c>
      <c r="O134" s="186">
        <f t="shared" ref="O134:V134" si="74">O132+O133</f>
        <v>0</v>
      </c>
      <c r="P134" s="186">
        <f t="shared" si="74"/>
        <v>0</v>
      </c>
      <c r="Q134" s="186">
        <f t="shared" si="74"/>
        <v>0</v>
      </c>
      <c r="R134" s="186">
        <f t="shared" si="74"/>
        <v>0</v>
      </c>
      <c r="S134" s="186">
        <f t="shared" si="74"/>
        <v>0</v>
      </c>
      <c r="T134" s="186">
        <f t="shared" si="74"/>
        <v>0</v>
      </c>
      <c r="U134" s="186">
        <f t="shared" si="74"/>
        <v>0</v>
      </c>
      <c r="V134" s="186">
        <f t="shared" si="74"/>
        <v>0</v>
      </c>
      <c r="W134" s="186">
        <f>W132+W133</f>
        <v>435.48964303243793</v>
      </c>
    </row>
    <row r="135" spans="2:23">
      <c r="E135" s="172">
        <v>43466</v>
      </c>
      <c r="F135" s="172" t="s">
        <v>168</v>
      </c>
      <c r="G135" s="173" t="s">
        <v>62</v>
      </c>
      <c r="H135" s="197">
        <f>$C$47/12</f>
        <v>2.0416666666666669E-3</v>
      </c>
      <c r="I135" s="188">
        <f>(SUM('1.  LRAMVA Summary'!D$47:D$70)+SUM('1.  LRAMVA Summary'!D$71:D$72)*(MONTH($E135)-1)/12)*$H135</f>
        <v>59.972028968208861</v>
      </c>
      <c r="J135" s="188">
        <f>(SUM('1.  LRAMVA Summary'!E$47:E$70)+SUM('1.  LRAMVA Summary'!E$71:E$72)*(MONTH($E135)-1)/12)*$H135</f>
        <v>-38.625973102564735</v>
      </c>
      <c r="K135" s="188">
        <f>(SUM('1.  LRAMVA Summary'!F$47:F$70)+SUM('1.  LRAMVA Summary'!F$71:F$72)*(MONTH($E135)-1)/12)*$H135</f>
        <v>75.671414052925812</v>
      </c>
      <c r="L135" s="188">
        <f>(SUM('1.  LRAMVA Summary'!G$47:G$70)+SUM('1.  LRAMVA Summary'!G$71:G$72)*(MONTH($E135)-1)/12)*$H135</f>
        <v>0</v>
      </c>
      <c r="M135" s="188">
        <f>(SUM('1.  LRAMVA Summary'!H$47:H$70)+SUM('1.  LRAMVA Summary'!H$71:H$72)*(MONTH($E135)-1)/12)*$H135</f>
        <v>0</v>
      </c>
      <c r="N135" s="188">
        <f>(SUM('1.  LRAMVA Summary'!I$47:I$70)+SUM('1.  LRAMVA Summary'!I$71:I$72)*(MONTH($E135)-1)/12)*$H135</f>
        <v>0</v>
      </c>
      <c r="O135" s="188">
        <f>(SUM('1.  LRAMVA Summary'!J$47:J$70)+SUM('1.  LRAMVA Summary'!J$71:J$72)*(MONTH($E135)-1)/12)*$H135</f>
        <v>0</v>
      </c>
      <c r="P135" s="188">
        <f>(SUM('1.  LRAMVA Summary'!K$47:K$70)+SUM('1.  LRAMVA Summary'!K$71:K$72)*(MONTH($E135)-1)/12)*$H135</f>
        <v>0</v>
      </c>
      <c r="Q135" s="188">
        <f>(SUM('1.  LRAMVA Summary'!L$47:L$70)+SUM('1.  LRAMVA Summary'!L$71:L$72)*(MONTH($E135)-1)/12)*$H135</f>
        <v>0</v>
      </c>
      <c r="R135" s="188">
        <f>(SUM('1.  LRAMVA Summary'!M$47:M$70)+SUM('1.  LRAMVA Summary'!M$71:M$72)*(MONTH($E135)-1)/12)*$H135</f>
        <v>0</v>
      </c>
      <c r="S135" s="188">
        <f>(SUM('1.  LRAMVA Summary'!N$47:N$70)+SUM('1.  LRAMVA Summary'!N$71:N$72)*(MONTH($E135)-1)/12)*$H135</f>
        <v>0</v>
      </c>
      <c r="T135" s="188">
        <f>(SUM('1.  LRAMVA Summary'!O$47:O$70)+SUM('1.  LRAMVA Summary'!O$71:O$72)*(MONTH($E135)-1)/12)*$H135</f>
        <v>0</v>
      </c>
      <c r="U135" s="188">
        <f>(SUM('1.  LRAMVA Summary'!P$47:P$70)+SUM('1.  LRAMVA Summary'!P$71:P$72)*(MONTH($E135)-1)/12)*$H135</f>
        <v>0</v>
      </c>
      <c r="V135" s="188">
        <f>(SUM('1.  LRAMVA Summary'!Q$47:Q$70)+SUM('1.  LRAMVA Summary'!Q$71:Q$72)*(MONTH($E135)-1)/12)*$H135</f>
        <v>0</v>
      </c>
      <c r="W135" s="189">
        <f>SUM(I135:V135)</f>
        <v>97.01746991856993</v>
      </c>
    </row>
    <row r="136" spans="2:23">
      <c r="E136" s="172">
        <v>43497</v>
      </c>
      <c r="F136" s="172" t="s">
        <v>168</v>
      </c>
      <c r="G136" s="173" t="s">
        <v>62</v>
      </c>
      <c r="H136" s="197">
        <f t="shared" ref="H136:H137" si="75">$C$47/12</f>
        <v>2.0416666666666669E-3</v>
      </c>
      <c r="I136" s="188">
        <f>(SUM('1.  LRAMVA Summary'!D$47:D$70)+SUM('1.  LRAMVA Summary'!D$71:D$72)*(MONTH($E136)-1)/12)*$H136</f>
        <v>62.120969047107472</v>
      </c>
      <c r="J136" s="188">
        <f>(SUM('1.  LRAMVA Summary'!E$47:E$70)+SUM('1.  LRAMVA Summary'!E$71:E$72)*(MONTH($E136)-1)/12)*$H136</f>
        <v>-41.987329860116837</v>
      </c>
      <c r="K136" s="188">
        <f>(SUM('1.  LRAMVA Summary'!F$47:F$70)+SUM('1.  LRAMVA Summary'!F$71:F$72)*(MONTH($E136)-1)/12)*$H136</f>
        <v>84.696481027873162</v>
      </c>
      <c r="L136" s="188">
        <f>(SUM('1.  LRAMVA Summary'!G$47:G$70)+SUM('1.  LRAMVA Summary'!G$71:G$72)*(MONTH($E136)-1)/12)*$H136</f>
        <v>0</v>
      </c>
      <c r="M136" s="188">
        <f>(SUM('1.  LRAMVA Summary'!H$47:H$70)+SUM('1.  LRAMVA Summary'!H$71:H$72)*(MONTH($E136)-1)/12)*$H136</f>
        <v>0</v>
      </c>
      <c r="N136" s="188">
        <f>(SUM('1.  LRAMVA Summary'!I$47:I$70)+SUM('1.  LRAMVA Summary'!I$71:I$72)*(MONTH($E136)-1)/12)*$H136</f>
        <v>0</v>
      </c>
      <c r="O136" s="188">
        <f>(SUM('1.  LRAMVA Summary'!J$47:J$70)+SUM('1.  LRAMVA Summary'!J$71:J$72)*(MONTH($E136)-1)/12)*$H136</f>
        <v>0</v>
      </c>
      <c r="P136" s="188">
        <f>(SUM('1.  LRAMVA Summary'!K$47:K$70)+SUM('1.  LRAMVA Summary'!K$71:K$72)*(MONTH($E136)-1)/12)*$H136</f>
        <v>0</v>
      </c>
      <c r="Q136" s="188">
        <f>(SUM('1.  LRAMVA Summary'!L$47:L$70)+SUM('1.  LRAMVA Summary'!L$71:L$72)*(MONTH($E136)-1)/12)*$H136</f>
        <v>0</v>
      </c>
      <c r="R136" s="188">
        <f>(SUM('1.  LRAMVA Summary'!M$47:M$70)+SUM('1.  LRAMVA Summary'!M$71:M$72)*(MONTH($E136)-1)/12)*$H136</f>
        <v>0</v>
      </c>
      <c r="S136" s="188">
        <f>(SUM('1.  LRAMVA Summary'!N$47:N$70)+SUM('1.  LRAMVA Summary'!N$71:N$72)*(MONTH($E136)-1)/12)*$H136</f>
        <v>0</v>
      </c>
      <c r="T136" s="188">
        <f>(SUM('1.  LRAMVA Summary'!O$47:O$70)+SUM('1.  LRAMVA Summary'!O$71:O$72)*(MONTH($E136)-1)/12)*$H136</f>
        <v>0</v>
      </c>
      <c r="U136" s="188">
        <f>(SUM('1.  LRAMVA Summary'!P$47:P$70)+SUM('1.  LRAMVA Summary'!P$71:P$72)*(MONTH($E136)-1)/12)*$H136</f>
        <v>0</v>
      </c>
      <c r="V136" s="188">
        <f>(SUM('1.  LRAMVA Summary'!Q$47:Q$70)+SUM('1.  LRAMVA Summary'!Q$71:Q$72)*(MONTH($E136)-1)/12)*$H136</f>
        <v>0</v>
      </c>
      <c r="W136" s="189">
        <f t="shared" ref="W136:W146" si="76">SUM(I136:V136)</f>
        <v>104.8301202148638</v>
      </c>
    </row>
    <row r="137" spans="2:23">
      <c r="E137" s="172">
        <v>43525</v>
      </c>
      <c r="F137" s="172" t="s">
        <v>168</v>
      </c>
      <c r="G137" s="173" t="s">
        <v>62</v>
      </c>
      <c r="H137" s="197">
        <f t="shared" si="75"/>
        <v>2.0416666666666669E-3</v>
      </c>
      <c r="I137" s="188">
        <f>(SUM('1.  LRAMVA Summary'!D$47:D$70)+SUM('1.  LRAMVA Summary'!D$71:D$72)*(MONTH($E137)-1)/12)*$H137</f>
        <v>64.26990912600607</v>
      </c>
      <c r="J137" s="188">
        <f>(SUM('1.  LRAMVA Summary'!E$47:E$70)+SUM('1.  LRAMVA Summary'!E$71:E$72)*(MONTH($E137)-1)/12)*$H137</f>
        <v>-45.348686617668946</v>
      </c>
      <c r="K137" s="188">
        <f>(SUM('1.  LRAMVA Summary'!F$47:F$70)+SUM('1.  LRAMVA Summary'!F$71:F$72)*(MONTH($E137)-1)/12)*$H137</f>
        <v>93.721548002820526</v>
      </c>
      <c r="L137" s="188">
        <f>(SUM('1.  LRAMVA Summary'!G$47:G$70)+SUM('1.  LRAMVA Summary'!G$71:G$72)*(MONTH($E137)-1)/12)*$H137</f>
        <v>0</v>
      </c>
      <c r="M137" s="188">
        <f>(SUM('1.  LRAMVA Summary'!H$47:H$70)+SUM('1.  LRAMVA Summary'!H$71:H$72)*(MONTH($E137)-1)/12)*$H137</f>
        <v>0</v>
      </c>
      <c r="N137" s="188">
        <f>(SUM('1.  LRAMVA Summary'!I$47:I$70)+SUM('1.  LRAMVA Summary'!I$71:I$72)*(MONTH($E137)-1)/12)*$H137</f>
        <v>0</v>
      </c>
      <c r="O137" s="188">
        <f>(SUM('1.  LRAMVA Summary'!J$47:J$70)+SUM('1.  LRAMVA Summary'!J$71:J$72)*(MONTH($E137)-1)/12)*$H137</f>
        <v>0</v>
      </c>
      <c r="P137" s="188">
        <f>(SUM('1.  LRAMVA Summary'!K$47:K$70)+SUM('1.  LRAMVA Summary'!K$71:K$72)*(MONTH($E137)-1)/12)*$H137</f>
        <v>0</v>
      </c>
      <c r="Q137" s="188">
        <f>(SUM('1.  LRAMVA Summary'!L$47:L$70)+SUM('1.  LRAMVA Summary'!L$71:L$72)*(MONTH($E137)-1)/12)*$H137</f>
        <v>0</v>
      </c>
      <c r="R137" s="188">
        <f>(SUM('1.  LRAMVA Summary'!M$47:M$70)+SUM('1.  LRAMVA Summary'!M$71:M$72)*(MONTH($E137)-1)/12)*$H137</f>
        <v>0</v>
      </c>
      <c r="S137" s="188">
        <f>(SUM('1.  LRAMVA Summary'!N$47:N$70)+SUM('1.  LRAMVA Summary'!N$71:N$72)*(MONTH($E137)-1)/12)*$H137</f>
        <v>0</v>
      </c>
      <c r="T137" s="188">
        <f>(SUM('1.  LRAMVA Summary'!O$47:O$70)+SUM('1.  LRAMVA Summary'!O$71:O$72)*(MONTH($E137)-1)/12)*$H137</f>
        <v>0</v>
      </c>
      <c r="U137" s="188">
        <f>(SUM('1.  LRAMVA Summary'!P$47:P$70)+SUM('1.  LRAMVA Summary'!P$71:P$72)*(MONTH($E137)-1)/12)*$H137</f>
        <v>0</v>
      </c>
      <c r="V137" s="188">
        <f>(SUM('1.  LRAMVA Summary'!Q$47:Q$70)+SUM('1.  LRAMVA Summary'!Q$71:Q$72)*(MONTH($E137)-1)/12)*$H137</f>
        <v>0</v>
      </c>
      <c r="W137" s="189">
        <f t="shared" si="76"/>
        <v>112.64277051115765</v>
      </c>
    </row>
    <row r="138" spans="2:23" s="8" customFormat="1">
      <c r="B138" s="10"/>
      <c r="C138" s="1"/>
      <c r="E138" s="172">
        <v>43556</v>
      </c>
      <c r="F138" s="172" t="s">
        <v>168</v>
      </c>
      <c r="G138" s="173" t="s">
        <v>63</v>
      </c>
      <c r="H138" s="197">
        <f>$C$48/12</f>
        <v>1.8166666666666667E-3</v>
      </c>
      <c r="I138" s="188">
        <f>(SUM('1.  LRAMVA Summary'!D$47:D$70)+SUM('1.  LRAMVA Summary'!D$71:D$72)*(MONTH($E138)-1)/12)*$H138</f>
        <v>59.099220925180489</v>
      </c>
      <c r="J138" s="188">
        <f>(SUM('1.  LRAMVA Summary'!E$47:E$70)+SUM('1.  LRAMVA Summary'!E$71:E$72)*(MONTH($E138)-1)/12)*$H138</f>
        <v>-43.341997778768111</v>
      </c>
      <c r="K138" s="188">
        <f>(SUM('1.  LRAMVA Summary'!F$47:F$70)+SUM('1.  LRAMVA Summary'!F$71:F$72)*(MONTH($E138)-1)/12)*$H138</f>
        <v>91.423518633279159</v>
      </c>
      <c r="L138" s="188">
        <f>(SUM('1.  LRAMVA Summary'!G$47:G$70)+SUM('1.  LRAMVA Summary'!G$71:G$72)*(MONTH($E138)-1)/12)*$H138</f>
        <v>0</v>
      </c>
      <c r="M138" s="188">
        <f>(SUM('1.  LRAMVA Summary'!H$47:H$70)+SUM('1.  LRAMVA Summary'!H$71:H$72)*(MONTH($E138)-1)/12)*$H138</f>
        <v>0</v>
      </c>
      <c r="N138" s="188">
        <f>(SUM('1.  LRAMVA Summary'!I$47:I$70)+SUM('1.  LRAMVA Summary'!I$71:I$72)*(MONTH($E138)-1)/12)*$H138</f>
        <v>0</v>
      </c>
      <c r="O138" s="188">
        <f>(SUM('1.  LRAMVA Summary'!J$47:J$70)+SUM('1.  LRAMVA Summary'!J$71:J$72)*(MONTH($E138)-1)/12)*$H138</f>
        <v>0</v>
      </c>
      <c r="P138" s="188">
        <f>(SUM('1.  LRAMVA Summary'!K$47:K$70)+SUM('1.  LRAMVA Summary'!K$71:K$72)*(MONTH($E138)-1)/12)*$H138</f>
        <v>0</v>
      </c>
      <c r="Q138" s="188">
        <f>(SUM('1.  LRAMVA Summary'!L$47:L$70)+SUM('1.  LRAMVA Summary'!L$71:L$72)*(MONTH($E138)-1)/12)*$H138</f>
        <v>0</v>
      </c>
      <c r="R138" s="188">
        <f>(SUM('1.  LRAMVA Summary'!M$47:M$70)+SUM('1.  LRAMVA Summary'!M$71:M$72)*(MONTH($E138)-1)/12)*$H138</f>
        <v>0</v>
      </c>
      <c r="S138" s="188">
        <f>(SUM('1.  LRAMVA Summary'!N$47:N$70)+SUM('1.  LRAMVA Summary'!N$71:N$72)*(MONTH($E138)-1)/12)*$H138</f>
        <v>0</v>
      </c>
      <c r="T138" s="188">
        <f>(SUM('1.  LRAMVA Summary'!O$47:O$70)+SUM('1.  LRAMVA Summary'!O$71:O$72)*(MONTH($E138)-1)/12)*$H138</f>
        <v>0</v>
      </c>
      <c r="U138" s="188">
        <f>(SUM('1.  LRAMVA Summary'!P$47:P$70)+SUM('1.  LRAMVA Summary'!P$71:P$72)*(MONTH($E138)-1)/12)*$H138</f>
        <v>0</v>
      </c>
      <c r="V138" s="188">
        <f>(SUM('1.  LRAMVA Summary'!Q$47:Q$70)+SUM('1.  LRAMVA Summary'!Q$71:Q$72)*(MONTH($E138)-1)/12)*$H138</f>
        <v>0</v>
      </c>
      <c r="W138" s="189">
        <f t="shared" si="76"/>
        <v>107.18074177969154</v>
      </c>
    </row>
    <row r="139" spans="2:23">
      <c r="E139" s="172">
        <v>43586</v>
      </c>
      <c r="F139" s="172" t="s">
        <v>168</v>
      </c>
      <c r="G139" s="173" t="s">
        <v>63</v>
      </c>
      <c r="H139" s="197">
        <f>$C$48/12</f>
        <v>1.8166666666666667E-3</v>
      </c>
      <c r="I139" s="188">
        <f>(SUM('1.  LRAMVA Summary'!D$47:D$70)+SUM('1.  LRAMVA Summary'!D$71:D$72)*(MONTH($E139)-1)/12)*$H139</f>
        <v>61.011339036200475</v>
      </c>
      <c r="J139" s="188">
        <f>(SUM('1.  LRAMVA Summary'!E$47:E$70)+SUM('1.  LRAMVA Summary'!E$71:E$72)*(MONTH($E139)-1)/12)*$H139</f>
        <v>-46.332919301814471</v>
      </c>
      <c r="K139" s="188">
        <f>(SUM('1.  LRAMVA Summary'!F$47:F$70)+SUM('1.  LRAMVA Summary'!F$71:F$72)*(MONTH($E139)-1)/12)*$H139</f>
        <v>99.45398639057926</v>
      </c>
      <c r="L139" s="188">
        <f>(SUM('1.  LRAMVA Summary'!G$47:G$70)+SUM('1.  LRAMVA Summary'!G$71:G$72)*(MONTH($E139)-1)/12)*$H139</f>
        <v>0</v>
      </c>
      <c r="M139" s="188">
        <f>(SUM('1.  LRAMVA Summary'!H$47:H$70)+SUM('1.  LRAMVA Summary'!H$71:H$72)*(MONTH($E139)-1)/12)*$H139</f>
        <v>0</v>
      </c>
      <c r="N139" s="188">
        <f>(SUM('1.  LRAMVA Summary'!I$47:I$70)+SUM('1.  LRAMVA Summary'!I$71:I$72)*(MONTH($E139)-1)/12)*$H139</f>
        <v>0</v>
      </c>
      <c r="O139" s="188">
        <f>(SUM('1.  LRAMVA Summary'!J$47:J$70)+SUM('1.  LRAMVA Summary'!J$71:J$72)*(MONTH($E139)-1)/12)*$H139</f>
        <v>0</v>
      </c>
      <c r="P139" s="188">
        <f>(SUM('1.  LRAMVA Summary'!K$47:K$70)+SUM('1.  LRAMVA Summary'!K$71:K$72)*(MONTH($E139)-1)/12)*$H139</f>
        <v>0</v>
      </c>
      <c r="Q139" s="188">
        <f>(SUM('1.  LRAMVA Summary'!L$47:L$70)+SUM('1.  LRAMVA Summary'!L$71:L$72)*(MONTH($E139)-1)/12)*$H139</f>
        <v>0</v>
      </c>
      <c r="R139" s="188">
        <f>(SUM('1.  LRAMVA Summary'!M$47:M$70)+SUM('1.  LRAMVA Summary'!M$71:M$72)*(MONTH($E139)-1)/12)*$H139</f>
        <v>0</v>
      </c>
      <c r="S139" s="188">
        <f>(SUM('1.  LRAMVA Summary'!N$47:N$70)+SUM('1.  LRAMVA Summary'!N$71:N$72)*(MONTH($E139)-1)/12)*$H139</f>
        <v>0</v>
      </c>
      <c r="T139" s="188">
        <f>(SUM('1.  LRAMVA Summary'!O$47:O$70)+SUM('1.  LRAMVA Summary'!O$71:O$72)*(MONTH($E139)-1)/12)*$H139</f>
        <v>0</v>
      </c>
      <c r="U139" s="188">
        <f>(SUM('1.  LRAMVA Summary'!P$47:P$70)+SUM('1.  LRAMVA Summary'!P$71:P$72)*(MONTH($E139)-1)/12)*$H139</f>
        <v>0</v>
      </c>
      <c r="V139" s="188">
        <f>(SUM('1.  LRAMVA Summary'!Q$47:Q$70)+SUM('1.  LRAMVA Summary'!Q$71:Q$72)*(MONTH($E139)-1)/12)*$H139</f>
        <v>0</v>
      </c>
      <c r="W139" s="189">
        <f t="shared" si="76"/>
        <v>114.13240612496526</v>
      </c>
    </row>
    <row r="140" spans="2:23">
      <c r="E140" s="172">
        <v>43617</v>
      </c>
      <c r="F140" s="172" t="s">
        <v>168</v>
      </c>
      <c r="G140" s="173" t="s">
        <v>63</v>
      </c>
      <c r="H140" s="197">
        <f t="shared" ref="H140" si="77">$C$48/12</f>
        <v>1.8166666666666667E-3</v>
      </c>
      <c r="I140" s="188">
        <f>(SUM('1.  LRAMVA Summary'!D$47:D$70)+SUM('1.  LRAMVA Summary'!D$71:D$72)*(MONTH($E140)-1)/12)*$H140</f>
        <v>62.923457147220461</v>
      </c>
      <c r="J140" s="188">
        <f>(SUM('1.  LRAMVA Summary'!E$47:E$70)+SUM('1.  LRAMVA Summary'!E$71:E$72)*(MONTH($E140)-1)/12)*$H140</f>
        <v>-49.323840824860831</v>
      </c>
      <c r="K140" s="188">
        <f>(SUM('1.  LRAMVA Summary'!F$47:F$70)+SUM('1.  LRAMVA Summary'!F$71:F$72)*(MONTH($E140)-1)/12)*$H140</f>
        <v>107.48445414787935</v>
      </c>
      <c r="L140" s="188">
        <f>(SUM('1.  LRAMVA Summary'!G$47:G$70)+SUM('1.  LRAMVA Summary'!G$71:G$72)*(MONTH($E140)-1)/12)*$H140</f>
        <v>0</v>
      </c>
      <c r="M140" s="188">
        <f>(SUM('1.  LRAMVA Summary'!H$47:H$70)+SUM('1.  LRAMVA Summary'!H$71:H$72)*(MONTH($E140)-1)/12)*$H140</f>
        <v>0</v>
      </c>
      <c r="N140" s="188">
        <f>(SUM('1.  LRAMVA Summary'!I$47:I$70)+SUM('1.  LRAMVA Summary'!I$71:I$72)*(MONTH($E140)-1)/12)*$H140</f>
        <v>0</v>
      </c>
      <c r="O140" s="188">
        <f>(SUM('1.  LRAMVA Summary'!J$47:J$70)+SUM('1.  LRAMVA Summary'!J$71:J$72)*(MONTH($E140)-1)/12)*$H140</f>
        <v>0</v>
      </c>
      <c r="P140" s="188">
        <f>(SUM('1.  LRAMVA Summary'!K$47:K$70)+SUM('1.  LRAMVA Summary'!K$71:K$72)*(MONTH($E140)-1)/12)*$H140</f>
        <v>0</v>
      </c>
      <c r="Q140" s="188">
        <f>(SUM('1.  LRAMVA Summary'!L$47:L$70)+SUM('1.  LRAMVA Summary'!L$71:L$72)*(MONTH($E140)-1)/12)*$H140</f>
        <v>0</v>
      </c>
      <c r="R140" s="188">
        <f>(SUM('1.  LRAMVA Summary'!M$47:M$70)+SUM('1.  LRAMVA Summary'!M$71:M$72)*(MONTH($E140)-1)/12)*$H140</f>
        <v>0</v>
      </c>
      <c r="S140" s="188">
        <f>(SUM('1.  LRAMVA Summary'!N$47:N$70)+SUM('1.  LRAMVA Summary'!N$71:N$72)*(MONTH($E140)-1)/12)*$H140</f>
        <v>0</v>
      </c>
      <c r="T140" s="188">
        <f>(SUM('1.  LRAMVA Summary'!O$47:O$70)+SUM('1.  LRAMVA Summary'!O$71:O$72)*(MONTH($E140)-1)/12)*$H140</f>
        <v>0</v>
      </c>
      <c r="U140" s="188">
        <f>(SUM('1.  LRAMVA Summary'!P$47:P$70)+SUM('1.  LRAMVA Summary'!P$71:P$72)*(MONTH($E140)-1)/12)*$H140</f>
        <v>0</v>
      </c>
      <c r="V140" s="188">
        <f>(SUM('1.  LRAMVA Summary'!Q$47:Q$70)+SUM('1.  LRAMVA Summary'!Q$71:Q$72)*(MONTH($E140)-1)/12)*$H140</f>
        <v>0</v>
      </c>
      <c r="W140" s="189">
        <f t="shared" si="76"/>
        <v>121.08407047023897</v>
      </c>
    </row>
    <row r="141" spans="2:23">
      <c r="E141" s="172">
        <v>43647</v>
      </c>
      <c r="F141" s="172" t="s">
        <v>168</v>
      </c>
      <c r="G141" s="173" t="s">
        <v>65</v>
      </c>
      <c r="H141" s="197">
        <f>$C$49/12</f>
        <v>1.8166666666666667E-3</v>
      </c>
      <c r="I141" s="188">
        <f>(SUM('1.  LRAMVA Summary'!D$47:D$70)+SUM('1.  LRAMVA Summary'!D$71:D$72)*(MONTH($E141)-1)/12)*$H141</f>
        <v>64.835575258240439</v>
      </c>
      <c r="J141" s="188">
        <f>(SUM('1.  LRAMVA Summary'!E$47:E$70)+SUM('1.  LRAMVA Summary'!E$71:E$72)*(MONTH($E141)-1)/12)*$H141</f>
        <v>-52.314762347907191</v>
      </c>
      <c r="K141" s="188">
        <f>(SUM('1.  LRAMVA Summary'!F$47:F$70)+SUM('1.  LRAMVA Summary'!F$71:F$72)*(MONTH($E141)-1)/12)*$H141</f>
        <v>115.51492190517943</v>
      </c>
      <c r="L141" s="188">
        <f>(SUM('1.  LRAMVA Summary'!G$47:G$70)+SUM('1.  LRAMVA Summary'!G$71:G$72)*(MONTH($E141)-1)/12)*$H141</f>
        <v>0</v>
      </c>
      <c r="M141" s="188">
        <f>(SUM('1.  LRAMVA Summary'!H$47:H$70)+SUM('1.  LRAMVA Summary'!H$71:H$72)*(MONTH($E141)-1)/12)*$H141</f>
        <v>0</v>
      </c>
      <c r="N141" s="188">
        <f>(SUM('1.  LRAMVA Summary'!I$47:I$70)+SUM('1.  LRAMVA Summary'!I$71:I$72)*(MONTH($E141)-1)/12)*$H141</f>
        <v>0</v>
      </c>
      <c r="O141" s="188">
        <f>(SUM('1.  LRAMVA Summary'!J$47:J$70)+SUM('1.  LRAMVA Summary'!J$71:J$72)*(MONTH($E141)-1)/12)*$H141</f>
        <v>0</v>
      </c>
      <c r="P141" s="188">
        <f>(SUM('1.  LRAMVA Summary'!K$47:K$70)+SUM('1.  LRAMVA Summary'!K$71:K$72)*(MONTH($E141)-1)/12)*$H141</f>
        <v>0</v>
      </c>
      <c r="Q141" s="188">
        <f>(SUM('1.  LRAMVA Summary'!L$47:L$70)+SUM('1.  LRAMVA Summary'!L$71:L$72)*(MONTH($E141)-1)/12)*$H141</f>
        <v>0</v>
      </c>
      <c r="R141" s="188">
        <f>(SUM('1.  LRAMVA Summary'!M$47:M$70)+SUM('1.  LRAMVA Summary'!M$71:M$72)*(MONTH($E141)-1)/12)*$H141</f>
        <v>0</v>
      </c>
      <c r="S141" s="188">
        <f>(SUM('1.  LRAMVA Summary'!N$47:N$70)+SUM('1.  LRAMVA Summary'!N$71:N$72)*(MONTH($E141)-1)/12)*$H141</f>
        <v>0</v>
      </c>
      <c r="T141" s="188">
        <f>(SUM('1.  LRAMVA Summary'!O$47:O$70)+SUM('1.  LRAMVA Summary'!O$71:O$72)*(MONTH($E141)-1)/12)*$H141</f>
        <v>0</v>
      </c>
      <c r="U141" s="188">
        <f>(SUM('1.  LRAMVA Summary'!P$47:P$70)+SUM('1.  LRAMVA Summary'!P$71:P$72)*(MONTH($E141)-1)/12)*$H141</f>
        <v>0</v>
      </c>
      <c r="V141" s="188">
        <f>(SUM('1.  LRAMVA Summary'!Q$47:Q$70)+SUM('1.  LRAMVA Summary'!Q$71:Q$72)*(MONTH($E141)-1)/12)*$H141</f>
        <v>0</v>
      </c>
      <c r="W141" s="189">
        <f t="shared" si="76"/>
        <v>128.03573481551268</v>
      </c>
    </row>
    <row r="142" spans="2:23">
      <c r="E142" s="172">
        <v>43678</v>
      </c>
      <c r="F142" s="172" t="s">
        <v>168</v>
      </c>
      <c r="G142" s="173" t="s">
        <v>65</v>
      </c>
      <c r="H142" s="197">
        <f t="shared" ref="H142" si="78">$C$49/12</f>
        <v>1.8166666666666667E-3</v>
      </c>
      <c r="I142" s="188">
        <f>(SUM('1.  LRAMVA Summary'!D$47:D$70)+SUM('1.  LRAMVA Summary'!D$71:D$72)*(MONTH($E142)-1)/12)*$H142</f>
        <v>66.747693369260432</v>
      </c>
      <c r="J142" s="188">
        <f>(SUM('1.  LRAMVA Summary'!E$47:E$70)+SUM('1.  LRAMVA Summary'!E$71:E$72)*(MONTH($E142)-1)/12)*$H142</f>
        <v>-55.305683870953558</v>
      </c>
      <c r="K142" s="188">
        <f>(SUM('1.  LRAMVA Summary'!F$47:F$70)+SUM('1.  LRAMVA Summary'!F$71:F$72)*(MONTH($E142)-1)/12)*$H142</f>
        <v>123.54538966247952</v>
      </c>
      <c r="L142" s="188">
        <f>(SUM('1.  LRAMVA Summary'!G$47:G$70)+SUM('1.  LRAMVA Summary'!G$71:G$72)*(MONTH($E142)-1)/12)*$H142</f>
        <v>0</v>
      </c>
      <c r="M142" s="188">
        <f>(SUM('1.  LRAMVA Summary'!H$47:H$70)+SUM('1.  LRAMVA Summary'!H$71:H$72)*(MONTH($E142)-1)/12)*$H142</f>
        <v>0</v>
      </c>
      <c r="N142" s="188">
        <f>(SUM('1.  LRAMVA Summary'!I$47:I$70)+SUM('1.  LRAMVA Summary'!I$71:I$72)*(MONTH($E142)-1)/12)*$H142</f>
        <v>0</v>
      </c>
      <c r="O142" s="188">
        <f>(SUM('1.  LRAMVA Summary'!J$47:J$70)+SUM('1.  LRAMVA Summary'!J$71:J$72)*(MONTH($E142)-1)/12)*$H142</f>
        <v>0</v>
      </c>
      <c r="P142" s="188">
        <f>(SUM('1.  LRAMVA Summary'!K$47:K$70)+SUM('1.  LRAMVA Summary'!K$71:K$72)*(MONTH($E142)-1)/12)*$H142</f>
        <v>0</v>
      </c>
      <c r="Q142" s="188">
        <f>(SUM('1.  LRAMVA Summary'!L$47:L$70)+SUM('1.  LRAMVA Summary'!L$71:L$72)*(MONTH($E142)-1)/12)*$H142</f>
        <v>0</v>
      </c>
      <c r="R142" s="188">
        <f>(SUM('1.  LRAMVA Summary'!M$47:M$70)+SUM('1.  LRAMVA Summary'!M$71:M$72)*(MONTH($E142)-1)/12)*$H142</f>
        <v>0</v>
      </c>
      <c r="S142" s="188">
        <f>(SUM('1.  LRAMVA Summary'!N$47:N$70)+SUM('1.  LRAMVA Summary'!N$71:N$72)*(MONTH($E142)-1)/12)*$H142</f>
        <v>0</v>
      </c>
      <c r="T142" s="188">
        <f>(SUM('1.  LRAMVA Summary'!O$47:O$70)+SUM('1.  LRAMVA Summary'!O$71:O$72)*(MONTH($E142)-1)/12)*$H142</f>
        <v>0</v>
      </c>
      <c r="U142" s="188">
        <f>(SUM('1.  LRAMVA Summary'!P$47:P$70)+SUM('1.  LRAMVA Summary'!P$71:P$72)*(MONTH($E142)-1)/12)*$H142</f>
        <v>0</v>
      </c>
      <c r="V142" s="188">
        <f>(SUM('1.  LRAMVA Summary'!Q$47:Q$70)+SUM('1.  LRAMVA Summary'!Q$71:Q$72)*(MONTH($E142)-1)/12)*$H142</f>
        <v>0</v>
      </c>
      <c r="W142" s="189">
        <f t="shared" si="76"/>
        <v>134.9873991607864</v>
      </c>
    </row>
    <row r="143" spans="2:23">
      <c r="E143" s="172">
        <v>43709</v>
      </c>
      <c r="F143" s="172" t="s">
        <v>168</v>
      </c>
      <c r="G143" s="173" t="s">
        <v>65</v>
      </c>
      <c r="H143" s="197">
        <f>$C$49/12</f>
        <v>1.8166666666666667E-3</v>
      </c>
      <c r="I143" s="188">
        <f>(SUM('1.  LRAMVA Summary'!D$47:D$70)+SUM('1.  LRAMVA Summary'!D$71:D$72)*(MONTH($E143)-1)/12)*$H143</f>
        <v>68.65981148028041</v>
      </c>
      <c r="J143" s="188">
        <f>(SUM('1.  LRAMVA Summary'!E$47:E$70)+SUM('1.  LRAMVA Summary'!E$71:E$72)*(MONTH($E143)-1)/12)*$H143</f>
        <v>-58.296605393999911</v>
      </c>
      <c r="K143" s="188">
        <f>(SUM('1.  LRAMVA Summary'!F$47:F$70)+SUM('1.  LRAMVA Summary'!F$71:F$72)*(MONTH($E143)-1)/12)*$H143</f>
        <v>131.5758574197796</v>
      </c>
      <c r="L143" s="188">
        <f>(SUM('1.  LRAMVA Summary'!G$47:G$70)+SUM('1.  LRAMVA Summary'!G$71:G$72)*(MONTH($E143)-1)/12)*$H143</f>
        <v>0</v>
      </c>
      <c r="M143" s="188">
        <f>(SUM('1.  LRAMVA Summary'!H$47:H$70)+SUM('1.  LRAMVA Summary'!H$71:H$72)*(MONTH($E143)-1)/12)*$H143</f>
        <v>0</v>
      </c>
      <c r="N143" s="188">
        <f>(SUM('1.  LRAMVA Summary'!I$47:I$70)+SUM('1.  LRAMVA Summary'!I$71:I$72)*(MONTH($E143)-1)/12)*$H143</f>
        <v>0</v>
      </c>
      <c r="O143" s="188">
        <f>(SUM('1.  LRAMVA Summary'!J$47:J$70)+SUM('1.  LRAMVA Summary'!J$71:J$72)*(MONTH($E143)-1)/12)*$H143</f>
        <v>0</v>
      </c>
      <c r="P143" s="188">
        <f>(SUM('1.  LRAMVA Summary'!K$47:K$70)+SUM('1.  LRAMVA Summary'!K$71:K$72)*(MONTH($E143)-1)/12)*$H143</f>
        <v>0</v>
      </c>
      <c r="Q143" s="188">
        <f>(SUM('1.  LRAMVA Summary'!L$47:L$70)+SUM('1.  LRAMVA Summary'!L$71:L$72)*(MONTH($E143)-1)/12)*$H143</f>
        <v>0</v>
      </c>
      <c r="R143" s="188">
        <f>(SUM('1.  LRAMVA Summary'!M$47:M$70)+SUM('1.  LRAMVA Summary'!M$71:M$72)*(MONTH($E143)-1)/12)*$H143</f>
        <v>0</v>
      </c>
      <c r="S143" s="188">
        <f>(SUM('1.  LRAMVA Summary'!N$47:N$70)+SUM('1.  LRAMVA Summary'!N$71:N$72)*(MONTH($E143)-1)/12)*$H143</f>
        <v>0</v>
      </c>
      <c r="T143" s="188">
        <f>(SUM('1.  LRAMVA Summary'!O$47:O$70)+SUM('1.  LRAMVA Summary'!O$71:O$72)*(MONTH($E143)-1)/12)*$H143</f>
        <v>0</v>
      </c>
      <c r="U143" s="188">
        <f>(SUM('1.  LRAMVA Summary'!P$47:P$70)+SUM('1.  LRAMVA Summary'!P$71:P$72)*(MONTH($E143)-1)/12)*$H143</f>
        <v>0</v>
      </c>
      <c r="V143" s="188">
        <f>(SUM('1.  LRAMVA Summary'!Q$47:Q$70)+SUM('1.  LRAMVA Summary'!Q$71:Q$72)*(MONTH($E143)-1)/12)*$H143</f>
        <v>0</v>
      </c>
      <c r="W143" s="189">
        <f t="shared" si="76"/>
        <v>141.93906350606011</v>
      </c>
    </row>
    <row r="144" spans="2:23">
      <c r="E144" s="172">
        <v>43739</v>
      </c>
      <c r="F144" s="172" t="s">
        <v>168</v>
      </c>
      <c r="G144" s="173" t="s">
        <v>66</v>
      </c>
      <c r="H144" s="197">
        <f>$C$50/12</f>
        <v>1.8166666666666667E-3</v>
      </c>
      <c r="I144" s="188">
        <f>(SUM('1.  LRAMVA Summary'!D$47:D$70)+SUM('1.  LRAMVA Summary'!D$71:D$72)*(MONTH($E144)-1)/12)*$H144</f>
        <v>70.571929591300403</v>
      </c>
      <c r="J144" s="188">
        <f>(SUM('1.  LRAMVA Summary'!E$47:E$70)+SUM('1.  LRAMVA Summary'!E$71:E$72)*(MONTH($E144)-1)/12)*$H144</f>
        <v>-61.287526917046279</v>
      </c>
      <c r="K144" s="188">
        <f>(SUM('1.  LRAMVA Summary'!F$47:F$70)+SUM('1.  LRAMVA Summary'!F$71:F$72)*(MONTH($E144)-1)/12)*$H144</f>
        <v>139.60632517707973</v>
      </c>
      <c r="L144" s="188">
        <f>(SUM('1.  LRAMVA Summary'!G$47:G$70)+SUM('1.  LRAMVA Summary'!G$71:G$72)*(MONTH($E144)-1)/12)*$H144</f>
        <v>0</v>
      </c>
      <c r="M144" s="188">
        <f>(SUM('1.  LRAMVA Summary'!H$47:H$70)+SUM('1.  LRAMVA Summary'!H$71:H$72)*(MONTH($E144)-1)/12)*$H144</f>
        <v>0</v>
      </c>
      <c r="N144" s="188">
        <f>(SUM('1.  LRAMVA Summary'!I$47:I$70)+SUM('1.  LRAMVA Summary'!I$71:I$72)*(MONTH($E144)-1)/12)*$H144</f>
        <v>0</v>
      </c>
      <c r="O144" s="188">
        <f>(SUM('1.  LRAMVA Summary'!J$47:J$70)+SUM('1.  LRAMVA Summary'!J$71:J$72)*(MONTH($E144)-1)/12)*$H144</f>
        <v>0</v>
      </c>
      <c r="P144" s="188">
        <f>(SUM('1.  LRAMVA Summary'!K$47:K$70)+SUM('1.  LRAMVA Summary'!K$71:K$72)*(MONTH($E144)-1)/12)*$H144</f>
        <v>0</v>
      </c>
      <c r="Q144" s="188">
        <f>(SUM('1.  LRAMVA Summary'!L$47:L$70)+SUM('1.  LRAMVA Summary'!L$71:L$72)*(MONTH($E144)-1)/12)*$H144</f>
        <v>0</v>
      </c>
      <c r="R144" s="188">
        <f>(SUM('1.  LRAMVA Summary'!M$47:M$70)+SUM('1.  LRAMVA Summary'!M$71:M$72)*(MONTH($E144)-1)/12)*$H144</f>
        <v>0</v>
      </c>
      <c r="S144" s="188">
        <f>(SUM('1.  LRAMVA Summary'!N$47:N$70)+SUM('1.  LRAMVA Summary'!N$71:N$72)*(MONTH($E144)-1)/12)*$H144</f>
        <v>0</v>
      </c>
      <c r="T144" s="188">
        <f>(SUM('1.  LRAMVA Summary'!O$47:O$70)+SUM('1.  LRAMVA Summary'!O$71:O$72)*(MONTH($E144)-1)/12)*$H144</f>
        <v>0</v>
      </c>
      <c r="U144" s="188">
        <f>(SUM('1.  LRAMVA Summary'!P$47:P$70)+SUM('1.  LRAMVA Summary'!P$71:P$72)*(MONTH($E144)-1)/12)*$H144</f>
        <v>0</v>
      </c>
      <c r="V144" s="188">
        <f>(SUM('1.  LRAMVA Summary'!Q$47:Q$70)+SUM('1.  LRAMVA Summary'!Q$71:Q$72)*(MONTH($E144)-1)/12)*$H144</f>
        <v>0</v>
      </c>
      <c r="W144" s="189">
        <f t="shared" si="76"/>
        <v>148.89072785133385</v>
      </c>
    </row>
    <row r="145" spans="2:23">
      <c r="B145" s="196"/>
      <c r="C145" s="8"/>
      <c r="E145" s="172">
        <v>43770</v>
      </c>
      <c r="F145" s="172" t="s">
        <v>168</v>
      </c>
      <c r="G145" s="173" t="s">
        <v>66</v>
      </c>
      <c r="H145" s="197">
        <f t="shared" ref="H145:H146" si="79">$C$50/12</f>
        <v>1.8166666666666667E-3</v>
      </c>
      <c r="I145" s="188">
        <f>(SUM('1.  LRAMVA Summary'!D$47:D$70)+SUM('1.  LRAMVA Summary'!D$71:D$72)*(MONTH($E145)-1)/12)*$H145</f>
        <v>72.484047702320382</v>
      </c>
      <c r="J145" s="188">
        <f>(SUM('1.  LRAMVA Summary'!E$47:E$70)+SUM('1.  LRAMVA Summary'!E$71:E$72)*(MONTH($E145)-1)/12)*$H145</f>
        <v>-64.278448440092632</v>
      </c>
      <c r="K145" s="188">
        <f>(SUM('1.  LRAMVA Summary'!F$47:F$70)+SUM('1.  LRAMVA Summary'!F$71:F$72)*(MONTH($E145)-1)/12)*$H145</f>
        <v>147.6367929343798</v>
      </c>
      <c r="L145" s="188">
        <f>(SUM('1.  LRAMVA Summary'!G$47:G$70)+SUM('1.  LRAMVA Summary'!G$71:G$72)*(MONTH($E145)-1)/12)*$H145</f>
        <v>0</v>
      </c>
      <c r="M145" s="188">
        <f>(SUM('1.  LRAMVA Summary'!H$47:H$70)+SUM('1.  LRAMVA Summary'!H$71:H$72)*(MONTH($E145)-1)/12)*$H145</f>
        <v>0</v>
      </c>
      <c r="N145" s="188">
        <f>(SUM('1.  LRAMVA Summary'!I$47:I$70)+SUM('1.  LRAMVA Summary'!I$71:I$72)*(MONTH($E145)-1)/12)*$H145</f>
        <v>0</v>
      </c>
      <c r="O145" s="188">
        <f>(SUM('1.  LRAMVA Summary'!J$47:J$70)+SUM('1.  LRAMVA Summary'!J$71:J$72)*(MONTH($E145)-1)/12)*$H145</f>
        <v>0</v>
      </c>
      <c r="P145" s="188">
        <f>(SUM('1.  LRAMVA Summary'!K$47:K$70)+SUM('1.  LRAMVA Summary'!K$71:K$72)*(MONTH($E145)-1)/12)*$H145</f>
        <v>0</v>
      </c>
      <c r="Q145" s="188">
        <f>(SUM('1.  LRAMVA Summary'!L$47:L$70)+SUM('1.  LRAMVA Summary'!L$71:L$72)*(MONTH($E145)-1)/12)*$H145</f>
        <v>0</v>
      </c>
      <c r="R145" s="188">
        <f>(SUM('1.  LRAMVA Summary'!M$47:M$70)+SUM('1.  LRAMVA Summary'!M$71:M$72)*(MONTH($E145)-1)/12)*$H145</f>
        <v>0</v>
      </c>
      <c r="S145" s="188">
        <f>(SUM('1.  LRAMVA Summary'!N$47:N$70)+SUM('1.  LRAMVA Summary'!N$71:N$72)*(MONTH($E145)-1)/12)*$H145</f>
        <v>0</v>
      </c>
      <c r="T145" s="188">
        <f>(SUM('1.  LRAMVA Summary'!O$47:O$70)+SUM('1.  LRAMVA Summary'!O$71:O$72)*(MONTH($E145)-1)/12)*$H145</f>
        <v>0</v>
      </c>
      <c r="U145" s="188">
        <f>(SUM('1.  LRAMVA Summary'!P$47:P$70)+SUM('1.  LRAMVA Summary'!P$71:P$72)*(MONTH($E145)-1)/12)*$H145</f>
        <v>0</v>
      </c>
      <c r="V145" s="188">
        <f>(SUM('1.  LRAMVA Summary'!Q$47:Q$70)+SUM('1.  LRAMVA Summary'!Q$71:Q$72)*(MONTH($E145)-1)/12)*$H145</f>
        <v>0</v>
      </c>
      <c r="W145" s="189">
        <f t="shared" si="76"/>
        <v>155.84239219660753</v>
      </c>
    </row>
    <row r="146" spans="2:23">
      <c r="E146" s="172">
        <v>43800</v>
      </c>
      <c r="F146" s="172" t="s">
        <v>168</v>
      </c>
      <c r="G146" s="173" t="s">
        <v>66</v>
      </c>
      <c r="H146" s="197">
        <f t="shared" si="79"/>
        <v>1.8166666666666667E-3</v>
      </c>
      <c r="I146" s="188">
        <f>(SUM('1.  LRAMVA Summary'!D$47:D$70)+SUM('1.  LRAMVA Summary'!D$71:D$72)*(MONTH($E146)-1)/12)*$H146</f>
        <v>74.39616581334036</v>
      </c>
      <c r="J146" s="188">
        <f>(SUM('1.  LRAMVA Summary'!E$47:E$70)+SUM('1.  LRAMVA Summary'!E$71:E$72)*(MONTH($E146)-1)/12)*$H146</f>
        <v>-67.269369963138999</v>
      </c>
      <c r="K146" s="188">
        <f>(SUM('1.  LRAMVA Summary'!F$47:F$70)+SUM('1.  LRAMVA Summary'!F$71:F$72)*(MONTH($E146)-1)/12)*$H146</f>
        <v>155.6672606916799</v>
      </c>
      <c r="L146" s="188">
        <f>(SUM('1.  LRAMVA Summary'!G$47:G$70)+SUM('1.  LRAMVA Summary'!G$71:G$72)*(MONTH($E146)-1)/12)*$H146</f>
        <v>0</v>
      </c>
      <c r="M146" s="188">
        <f>(SUM('1.  LRAMVA Summary'!H$47:H$70)+SUM('1.  LRAMVA Summary'!H$71:H$72)*(MONTH($E146)-1)/12)*$H146</f>
        <v>0</v>
      </c>
      <c r="N146" s="188">
        <f>(SUM('1.  LRAMVA Summary'!I$47:I$70)+SUM('1.  LRAMVA Summary'!I$71:I$72)*(MONTH($E146)-1)/12)*$H146</f>
        <v>0</v>
      </c>
      <c r="O146" s="188">
        <f>(SUM('1.  LRAMVA Summary'!J$47:J$70)+SUM('1.  LRAMVA Summary'!J$71:J$72)*(MONTH($E146)-1)/12)*$H146</f>
        <v>0</v>
      </c>
      <c r="P146" s="188">
        <f>(SUM('1.  LRAMVA Summary'!K$47:K$70)+SUM('1.  LRAMVA Summary'!K$71:K$72)*(MONTH($E146)-1)/12)*$H146</f>
        <v>0</v>
      </c>
      <c r="Q146" s="188">
        <f>(SUM('1.  LRAMVA Summary'!L$47:L$70)+SUM('1.  LRAMVA Summary'!L$71:L$72)*(MONTH($E146)-1)/12)*$H146</f>
        <v>0</v>
      </c>
      <c r="R146" s="188">
        <f>(SUM('1.  LRAMVA Summary'!M$47:M$70)+SUM('1.  LRAMVA Summary'!M$71:M$72)*(MONTH($E146)-1)/12)*$H146</f>
        <v>0</v>
      </c>
      <c r="S146" s="188">
        <f>(SUM('1.  LRAMVA Summary'!N$47:N$70)+SUM('1.  LRAMVA Summary'!N$71:N$72)*(MONTH($E146)-1)/12)*$H146</f>
        <v>0</v>
      </c>
      <c r="T146" s="188">
        <f>(SUM('1.  LRAMVA Summary'!O$47:O$70)+SUM('1.  LRAMVA Summary'!O$71:O$72)*(MONTH($E146)-1)/12)*$H146</f>
        <v>0</v>
      </c>
      <c r="U146" s="188">
        <f>(SUM('1.  LRAMVA Summary'!P$47:P$70)+SUM('1.  LRAMVA Summary'!P$71:P$72)*(MONTH($E146)-1)/12)*$H146</f>
        <v>0</v>
      </c>
      <c r="V146" s="188">
        <f>(SUM('1.  LRAMVA Summary'!Q$47:Q$70)+SUM('1.  LRAMVA Summary'!Q$71:Q$72)*(MONTH($E146)-1)/12)*$H146</f>
        <v>0</v>
      </c>
      <c r="W146" s="189">
        <f t="shared" si="76"/>
        <v>162.79405654188128</v>
      </c>
    </row>
    <row r="147" spans="2:23" ht="15.75" thickBot="1">
      <c r="E147" s="174" t="s">
        <v>434</v>
      </c>
      <c r="F147" s="174"/>
      <c r="G147" s="175"/>
      <c r="H147" s="176"/>
      <c r="I147" s="177">
        <f>SUM(I134:I146)</f>
        <v>1056.293122394412</v>
      </c>
      <c r="J147" s="177">
        <f>SUM(J134:J146)</f>
        <v>-797.09646653952666</v>
      </c>
      <c r="K147" s="177">
        <f t="shared" ref="K147:O147" si="80">SUM(K134:K146)</f>
        <v>1705.6699402692218</v>
      </c>
      <c r="L147" s="177">
        <f t="shared" si="80"/>
        <v>0</v>
      </c>
      <c r="M147" s="177">
        <f t="shared" si="80"/>
        <v>0</v>
      </c>
      <c r="N147" s="177">
        <f t="shared" si="80"/>
        <v>0</v>
      </c>
      <c r="O147" s="177">
        <f t="shared" si="80"/>
        <v>0</v>
      </c>
      <c r="P147" s="177">
        <f t="shared" ref="P147:V147" si="81">SUM(P134:P146)</f>
        <v>0</v>
      </c>
      <c r="Q147" s="177">
        <f t="shared" si="81"/>
        <v>0</v>
      </c>
      <c r="R147" s="177">
        <f t="shared" si="81"/>
        <v>0</v>
      </c>
      <c r="S147" s="177">
        <f t="shared" si="81"/>
        <v>0</v>
      </c>
      <c r="T147" s="177">
        <f t="shared" si="81"/>
        <v>0</v>
      </c>
      <c r="U147" s="177">
        <f t="shared" si="81"/>
        <v>0</v>
      </c>
      <c r="V147" s="177">
        <f t="shared" si="81"/>
        <v>0</v>
      </c>
      <c r="W147" s="177">
        <f>SUM(W134:W146)</f>
        <v>1964.8665961241068</v>
      </c>
    </row>
    <row r="148" spans="2:23" ht="15.75" thickTop="1">
      <c r="E148" s="178" t="s">
        <v>64</v>
      </c>
      <c r="F148" s="178"/>
      <c r="G148" s="179"/>
      <c r="H148" s="180"/>
      <c r="I148" s="181"/>
      <c r="J148" s="181"/>
      <c r="K148" s="181"/>
      <c r="L148" s="181"/>
      <c r="M148" s="181"/>
      <c r="N148" s="181"/>
      <c r="O148" s="181"/>
      <c r="P148" s="181"/>
      <c r="Q148" s="181"/>
      <c r="R148" s="181"/>
      <c r="S148" s="181"/>
      <c r="T148" s="181"/>
      <c r="U148" s="181"/>
      <c r="V148" s="181"/>
      <c r="W148" s="182"/>
    </row>
    <row r="149" spans="2:23">
      <c r="E149" s="183" t="s">
        <v>400</v>
      </c>
      <c r="F149" s="183"/>
      <c r="G149" s="184"/>
      <c r="H149" s="185"/>
      <c r="I149" s="186">
        <f>I147+I148</f>
        <v>1056.293122394412</v>
      </c>
      <c r="J149" s="186">
        <f t="shared" ref="J149" si="82">J147+J148</f>
        <v>-797.09646653952666</v>
      </c>
      <c r="K149" s="186">
        <f t="shared" ref="K149" si="83">K147+K148</f>
        <v>1705.6699402692218</v>
      </c>
      <c r="L149" s="186">
        <f t="shared" ref="L149" si="84">L147+L148</f>
        <v>0</v>
      </c>
      <c r="M149" s="186">
        <f t="shared" ref="M149" si="85">M147+M148</f>
        <v>0</v>
      </c>
      <c r="N149" s="186">
        <f t="shared" ref="N149" si="86">N147+N148</f>
        <v>0</v>
      </c>
      <c r="O149" s="186">
        <f t="shared" ref="O149:V149" si="87">O147+O148</f>
        <v>0</v>
      </c>
      <c r="P149" s="186">
        <f t="shared" si="87"/>
        <v>0</v>
      </c>
      <c r="Q149" s="186">
        <f t="shared" si="87"/>
        <v>0</v>
      </c>
      <c r="R149" s="186">
        <f t="shared" si="87"/>
        <v>0</v>
      </c>
      <c r="S149" s="186">
        <f t="shared" si="87"/>
        <v>0</v>
      </c>
      <c r="T149" s="186">
        <f t="shared" si="87"/>
        <v>0</v>
      </c>
      <c r="U149" s="186">
        <f t="shared" si="87"/>
        <v>0</v>
      </c>
      <c r="V149" s="186">
        <f t="shared" si="87"/>
        <v>0</v>
      </c>
      <c r="W149" s="186">
        <f>W147+W148</f>
        <v>1964.8665961241068</v>
      </c>
    </row>
    <row r="150" spans="2:23">
      <c r="E150" s="172">
        <v>43831</v>
      </c>
      <c r="F150" s="172" t="s">
        <v>169</v>
      </c>
      <c r="G150" s="173" t="s">
        <v>62</v>
      </c>
      <c r="H150" s="197">
        <f>$C$51/12</f>
        <v>1.8166666666666667E-3</v>
      </c>
      <c r="I150" s="188">
        <f>(SUM('1.  LRAMVA Summary'!D$47:D$73)+SUM('1.  LRAMVA Summary'!D$74:D$75)*(MONTH($E150)-1)/12)*$H150</f>
        <v>76.308283924360339</v>
      </c>
      <c r="J150" s="188">
        <f>(SUM('1.  LRAMVA Summary'!E$47:E$73)+SUM('1.  LRAMVA Summary'!E$74:E$75)*(MONTH($E150)-1)/12)*$H150</f>
        <v>-70.260291486185366</v>
      </c>
      <c r="K150" s="188">
        <f>(SUM('1.  LRAMVA Summary'!F$47:F$73)+SUM('1.  LRAMVA Summary'!F$74:F$75)*(MONTH($E150)-1)/12)*$H150</f>
        <v>163.69772844897997</v>
      </c>
      <c r="L150" s="188">
        <f>(SUM('1.  LRAMVA Summary'!G$47:G$73)+SUM('1.  LRAMVA Summary'!G$74:G$75)*(MONTH($E150)-1)/12)*$H150</f>
        <v>0</v>
      </c>
      <c r="M150" s="188">
        <f>(SUM('1.  LRAMVA Summary'!H$47:H$73)+SUM('1.  LRAMVA Summary'!H$74:H$75)*(MONTH($E150)-1)/12)*$H150</f>
        <v>0</v>
      </c>
      <c r="N150" s="188">
        <f>(SUM('1.  LRAMVA Summary'!I$47:I$73)+SUM('1.  LRAMVA Summary'!I$74:I$75)*(MONTH($E150)-1)/12)*$H150</f>
        <v>0</v>
      </c>
      <c r="O150" s="188">
        <f>(SUM('1.  LRAMVA Summary'!J$47:J$73)+SUM('1.  LRAMVA Summary'!J$74:J$75)*(MONTH($E150)-1)/12)*$H150</f>
        <v>0</v>
      </c>
      <c r="P150" s="188">
        <f>(SUM('1.  LRAMVA Summary'!K$47:K$73)+SUM('1.  LRAMVA Summary'!K$74:K$75)*(MONTH($E150)-1)/12)*$H150</f>
        <v>0</v>
      </c>
      <c r="Q150" s="188">
        <f>(SUM('1.  LRAMVA Summary'!L$47:L$73)+SUM('1.  LRAMVA Summary'!L$74:L$75)*(MONTH($E150)-1)/12)*$H150</f>
        <v>0</v>
      </c>
      <c r="R150" s="188">
        <f>(SUM('1.  LRAMVA Summary'!M$47:M$73)+SUM('1.  LRAMVA Summary'!M$74:M$75)*(MONTH($E150)-1)/12)*$H150</f>
        <v>0</v>
      </c>
      <c r="S150" s="188">
        <f>(SUM('1.  LRAMVA Summary'!N$47:N$73)+SUM('1.  LRAMVA Summary'!N$74:N$75)*(MONTH($E150)-1)/12)*$H150</f>
        <v>0</v>
      </c>
      <c r="T150" s="188">
        <f>(SUM('1.  LRAMVA Summary'!O$47:O$73)+SUM('1.  LRAMVA Summary'!O$74:O$75)*(MONTH($E150)-1)/12)*$H150</f>
        <v>0</v>
      </c>
      <c r="U150" s="188">
        <f>(SUM('1.  LRAMVA Summary'!P$47:P$73)+SUM('1.  LRAMVA Summary'!P$74:P$75)*(MONTH($E150)-1)/12)*$H150</f>
        <v>0</v>
      </c>
      <c r="V150" s="188">
        <f>(SUM('1.  LRAMVA Summary'!Q$47:Q$73)+SUM('1.  LRAMVA Summary'!Q$74:Q$75)*(MONTH($E150)-1)/12)*$H150</f>
        <v>0</v>
      </c>
      <c r="W150" s="189">
        <f>SUM(I150:V150)</f>
        <v>169.74572088715496</v>
      </c>
    </row>
    <row r="151" spans="2:23">
      <c r="E151" s="172">
        <v>43862</v>
      </c>
      <c r="F151" s="172" t="s">
        <v>169</v>
      </c>
      <c r="G151" s="173" t="s">
        <v>62</v>
      </c>
      <c r="H151" s="197">
        <f t="shared" ref="H151:H152" si="88">$C$51/12</f>
        <v>1.8166666666666667E-3</v>
      </c>
      <c r="I151" s="188">
        <f>(SUM('1.  LRAMVA Summary'!D$47:D$73)+SUM('1.  LRAMVA Summary'!D$74:D$75)*(MONTH($E151)-1)/12)*$H151</f>
        <v>76.308283924360339</v>
      </c>
      <c r="J151" s="188">
        <f>(SUM('1.  LRAMVA Summary'!E$47:E$73)+SUM('1.  LRAMVA Summary'!E$74:E$75)*(MONTH($E151)-1)/12)*$H151</f>
        <v>-73.327308246615814</v>
      </c>
      <c r="K151" s="188">
        <f>(SUM('1.  LRAMVA Summary'!F$47:F$73)+SUM('1.  LRAMVA Summary'!F$74:F$75)*(MONTH($E151)-1)/12)*$H151</f>
        <v>172.02987669976864</v>
      </c>
      <c r="L151" s="188">
        <f>(SUM('1.  LRAMVA Summary'!G$47:G$73)+SUM('1.  LRAMVA Summary'!G$74:G$75)*(MONTH($E151)-1)/12)*$H151</f>
        <v>0</v>
      </c>
      <c r="M151" s="188">
        <f>(SUM('1.  LRAMVA Summary'!H$47:H$73)+SUM('1.  LRAMVA Summary'!H$74:H$75)*(MONTH($E151)-1)/12)*$H151</f>
        <v>0</v>
      </c>
      <c r="N151" s="188">
        <f>(SUM('1.  LRAMVA Summary'!I$47:I$73)+SUM('1.  LRAMVA Summary'!I$74:I$75)*(MONTH($E151)-1)/12)*$H151</f>
        <v>0</v>
      </c>
      <c r="O151" s="188">
        <f>(SUM('1.  LRAMVA Summary'!J$47:J$73)+SUM('1.  LRAMVA Summary'!J$74:J$75)*(MONTH($E151)-1)/12)*$H151</f>
        <v>0</v>
      </c>
      <c r="P151" s="188">
        <f>(SUM('1.  LRAMVA Summary'!K$47:K$73)+SUM('1.  LRAMVA Summary'!K$74:K$75)*(MONTH($E151)-1)/12)*$H151</f>
        <v>0</v>
      </c>
      <c r="Q151" s="188">
        <f>(SUM('1.  LRAMVA Summary'!L$47:L$73)+SUM('1.  LRAMVA Summary'!L$74:L$75)*(MONTH($E151)-1)/12)*$H151</f>
        <v>0</v>
      </c>
      <c r="R151" s="188">
        <f>(SUM('1.  LRAMVA Summary'!M$47:M$73)+SUM('1.  LRAMVA Summary'!M$74:M$75)*(MONTH($E151)-1)/12)*$H151</f>
        <v>0</v>
      </c>
      <c r="S151" s="188">
        <f>(SUM('1.  LRAMVA Summary'!N$47:N$73)+SUM('1.  LRAMVA Summary'!N$74:N$75)*(MONTH($E151)-1)/12)*$H151</f>
        <v>0</v>
      </c>
      <c r="T151" s="188">
        <f>(SUM('1.  LRAMVA Summary'!O$47:O$73)+SUM('1.  LRAMVA Summary'!O$74:O$75)*(MONTH($E151)-1)/12)*$H151</f>
        <v>0</v>
      </c>
      <c r="U151" s="188">
        <f>(SUM('1.  LRAMVA Summary'!P$47:P$73)+SUM('1.  LRAMVA Summary'!P$74:P$75)*(MONTH($E151)-1)/12)*$H151</f>
        <v>0</v>
      </c>
      <c r="V151" s="188">
        <f>(SUM('1.  LRAMVA Summary'!Q$47:Q$73)+SUM('1.  LRAMVA Summary'!Q$74:Q$75)*(MONTH($E151)-1)/12)*$H151</f>
        <v>0</v>
      </c>
      <c r="W151" s="189">
        <f t="shared" ref="W151:W160" si="89">SUM(I151:V151)</f>
        <v>175.01085237751317</v>
      </c>
    </row>
    <row r="152" spans="2:23">
      <c r="E152" s="172">
        <v>43891</v>
      </c>
      <c r="F152" s="172" t="s">
        <v>169</v>
      </c>
      <c r="G152" s="173" t="s">
        <v>62</v>
      </c>
      <c r="H152" s="197">
        <f t="shared" si="88"/>
        <v>1.8166666666666667E-3</v>
      </c>
      <c r="I152" s="188">
        <f>(SUM('1.  LRAMVA Summary'!D$47:D$73)+SUM('1.  LRAMVA Summary'!D$74:D$75)*(MONTH($E152)-1)/12)*$H152</f>
        <v>76.308283924360339</v>
      </c>
      <c r="J152" s="188">
        <f>(SUM('1.  LRAMVA Summary'!E$47:E$73)+SUM('1.  LRAMVA Summary'!E$74:E$75)*(MONTH($E152)-1)/12)*$H152</f>
        <v>-76.394325007046262</v>
      </c>
      <c r="K152" s="188">
        <f>(SUM('1.  LRAMVA Summary'!F$47:F$73)+SUM('1.  LRAMVA Summary'!F$74:F$75)*(MONTH($E152)-1)/12)*$H152</f>
        <v>180.36202495055727</v>
      </c>
      <c r="L152" s="188">
        <f>(SUM('1.  LRAMVA Summary'!G$47:G$73)+SUM('1.  LRAMVA Summary'!G$74:G$75)*(MONTH($E152)-1)/12)*$H152</f>
        <v>0</v>
      </c>
      <c r="M152" s="188">
        <f>(SUM('1.  LRAMVA Summary'!H$47:H$73)+SUM('1.  LRAMVA Summary'!H$74:H$75)*(MONTH($E152)-1)/12)*$H152</f>
        <v>0</v>
      </c>
      <c r="N152" s="188">
        <f>(SUM('1.  LRAMVA Summary'!I$47:I$73)+SUM('1.  LRAMVA Summary'!I$74:I$75)*(MONTH($E152)-1)/12)*$H152</f>
        <v>0</v>
      </c>
      <c r="O152" s="188">
        <f>(SUM('1.  LRAMVA Summary'!J$47:J$73)+SUM('1.  LRAMVA Summary'!J$74:J$75)*(MONTH($E152)-1)/12)*$H152</f>
        <v>0</v>
      </c>
      <c r="P152" s="188">
        <f>(SUM('1.  LRAMVA Summary'!K$47:K$73)+SUM('1.  LRAMVA Summary'!K$74:K$75)*(MONTH($E152)-1)/12)*$H152</f>
        <v>0</v>
      </c>
      <c r="Q152" s="188">
        <f>(SUM('1.  LRAMVA Summary'!L$47:L$73)+SUM('1.  LRAMVA Summary'!L$74:L$75)*(MONTH($E152)-1)/12)*$H152</f>
        <v>0</v>
      </c>
      <c r="R152" s="188">
        <f>(SUM('1.  LRAMVA Summary'!M$47:M$73)+SUM('1.  LRAMVA Summary'!M$74:M$75)*(MONTH($E152)-1)/12)*$H152</f>
        <v>0</v>
      </c>
      <c r="S152" s="188">
        <f>(SUM('1.  LRAMVA Summary'!N$47:N$73)+SUM('1.  LRAMVA Summary'!N$74:N$75)*(MONTH($E152)-1)/12)*$H152</f>
        <v>0</v>
      </c>
      <c r="T152" s="188">
        <f>(SUM('1.  LRAMVA Summary'!O$47:O$73)+SUM('1.  LRAMVA Summary'!O$74:O$75)*(MONTH($E152)-1)/12)*$H152</f>
        <v>0</v>
      </c>
      <c r="U152" s="188">
        <f>(SUM('1.  LRAMVA Summary'!P$47:P$73)+SUM('1.  LRAMVA Summary'!P$74:P$75)*(MONTH($E152)-1)/12)*$H152</f>
        <v>0</v>
      </c>
      <c r="V152" s="188">
        <f>(SUM('1.  LRAMVA Summary'!Q$47:Q$73)+SUM('1.  LRAMVA Summary'!Q$74:Q$75)*(MONTH($E152)-1)/12)*$H152</f>
        <v>0</v>
      </c>
      <c r="W152" s="189">
        <f t="shared" si="89"/>
        <v>180.27598386787133</v>
      </c>
    </row>
    <row r="153" spans="2:23">
      <c r="E153" s="172">
        <v>43922</v>
      </c>
      <c r="F153" s="172" t="s">
        <v>169</v>
      </c>
      <c r="G153" s="173" t="s">
        <v>63</v>
      </c>
      <c r="H153" s="197">
        <f>$C$52/12</f>
        <v>1.8166666666666667E-3</v>
      </c>
      <c r="I153" s="188">
        <f>(SUM('1.  LRAMVA Summary'!D$47:D$73)+SUM('1.  LRAMVA Summary'!D$74:D$75)*(MONTH($E153)-1)/12)*$H153</f>
        <v>76.308283924360339</v>
      </c>
      <c r="J153" s="188">
        <f>(SUM('1.  LRAMVA Summary'!E$47:E$73)+SUM('1.  LRAMVA Summary'!E$74:E$75)*(MONTH($E153)-1)/12)*$H153</f>
        <v>-79.461341767476696</v>
      </c>
      <c r="K153" s="188">
        <f>(SUM('1.  LRAMVA Summary'!F$47:F$73)+SUM('1.  LRAMVA Summary'!F$74:F$75)*(MONTH($E153)-1)/12)*$H153</f>
        <v>188.6941732013459</v>
      </c>
      <c r="L153" s="188">
        <f>(SUM('1.  LRAMVA Summary'!G$47:G$73)+SUM('1.  LRAMVA Summary'!G$74:G$75)*(MONTH($E153)-1)/12)*$H153</f>
        <v>0</v>
      </c>
      <c r="M153" s="188">
        <f>(SUM('1.  LRAMVA Summary'!H$47:H$73)+SUM('1.  LRAMVA Summary'!H$74:H$75)*(MONTH($E153)-1)/12)*$H153</f>
        <v>0</v>
      </c>
      <c r="N153" s="188">
        <f>(SUM('1.  LRAMVA Summary'!I$47:I$73)+SUM('1.  LRAMVA Summary'!I$74:I$75)*(MONTH($E153)-1)/12)*$H153</f>
        <v>0</v>
      </c>
      <c r="O153" s="188">
        <f>(SUM('1.  LRAMVA Summary'!J$47:J$73)+SUM('1.  LRAMVA Summary'!J$74:J$75)*(MONTH($E153)-1)/12)*$H153</f>
        <v>0</v>
      </c>
      <c r="P153" s="188">
        <f>(SUM('1.  LRAMVA Summary'!K$47:K$73)+SUM('1.  LRAMVA Summary'!K$74:K$75)*(MONTH($E153)-1)/12)*$H153</f>
        <v>0</v>
      </c>
      <c r="Q153" s="188">
        <f>(SUM('1.  LRAMVA Summary'!L$47:L$73)+SUM('1.  LRAMVA Summary'!L$74:L$75)*(MONTH($E153)-1)/12)*$H153</f>
        <v>0</v>
      </c>
      <c r="R153" s="188">
        <f>(SUM('1.  LRAMVA Summary'!M$47:M$73)+SUM('1.  LRAMVA Summary'!M$74:M$75)*(MONTH($E153)-1)/12)*$H153</f>
        <v>0</v>
      </c>
      <c r="S153" s="188">
        <f>(SUM('1.  LRAMVA Summary'!N$47:N$73)+SUM('1.  LRAMVA Summary'!N$74:N$75)*(MONTH($E153)-1)/12)*$H153</f>
        <v>0</v>
      </c>
      <c r="T153" s="188">
        <f>(SUM('1.  LRAMVA Summary'!O$47:O$73)+SUM('1.  LRAMVA Summary'!O$74:O$75)*(MONTH($E153)-1)/12)*$H153</f>
        <v>0</v>
      </c>
      <c r="U153" s="188">
        <f>(SUM('1.  LRAMVA Summary'!P$47:P$73)+SUM('1.  LRAMVA Summary'!P$74:P$75)*(MONTH($E153)-1)/12)*$H153</f>
        <v>0</v>
      </c>
      <c r="V153" s="188">
        <f>(SUM('1.  LRAMVA Summary'!Q$47:Q$73)+SUM('1.  LRAMVA Summary'!Q$74:Q$75)*(MONTH($E153)-1)/12)*$H153</f>
        <v>0</v>
      </c>
      <c r="W153" s="189">
        <f t="shared" si="89"/>
        <v>185.54111535822955</v>
      </c>
    </row>
    <row r="154" spans="2:23">
      <c r="E154" s="172">
        <v>43952</v>
      </c>
      <c r="F154" s="172" t="s">
        <v>169</v>
      </c>
      <c r="G154" s="173" t="s">
        <v>63</v>
      </c>
      <c r="H154" s="197">
        <f>$C$52/12</f>
        <v>1.8166666666666667E-3</v>
      </c>
      <c r="I154" s="188">
        <f>(SUM('1.  LRAMVA Summary'!D$47:D$73)+SUM('1.  LRAMVA Summary'!D$74:D$75)*(MONTH($E154)-1)/12)*$H154</f>
        <v>76.308283924360339</v>
      </c>
      <c r="J154" s="188">
        <f>(SUM('1.  LRAMVA Summary'!E$47:E$73)+SUM('1.  LRAMVA Summary'!E$74:E$75)*(MONTH($E154)-1)/12)*$H154</f>
        <v>-82.528358527907159</v>
      </c>
      <c r="K154" s="188">
        <f>(SUM('1.  LRAMVA Summary'!F$47:F$73)+SUM('1.  LRAMVA Summary'!F$74:F$75)*(MONTH($E154)-1)/12)*$H154</f>
        <v>197.02632145213457</v>
      </c>
      <c r="L154" s="188">
        <f>(SUM('1.  LRAMVA Summary'!G$47:G$73)+SUM('1.  LRAMVA Summary'!G$74:G$75)*(MONTH($E154)-1)/12)*$H154</f>
        <v>0</v>
      </c>
      <c r="M154" s="188">
        <f>(SUM('1.  LRAMVA Summary'!H$47:H$73)+SUM('1.  LRAMVA Summary'!H$74:H$75)*(MONTH($E154)-1)/12)*$H154</f>
        <v>0</v>
      </c>
      <c r="N154" s="188">
        <f>(SUM('1.  LRAMVA Summary'!I$47:I$73)+SUM('1.  LRAMVA Summary'!I$74:I$75)*(MONTH($E154)-1)/12)*$H154</f>
        <v>0</v>
      </c>
      <c r="O154" s="188">
        <f>(SUM('1.  LRAMVA Summary'!J$47:J$73)+SUM('1.  LRAMVA Summary'!J$74:J$75)*(MONTH($E154)-1)/12)*$H154</f>
        <v>0</v>
      </c>
      <c r="P154" s="188">
        <f>(SUM('1.  LRAMVA Summary'!K$47:K$73)+SUM('1.  LRAMVA Summary'!K$74:K$75)*(MONTH($E154)-1)/12)*$H154</f>
        <v>0</v>
      </c>
      <c r="Q154" s="188">
        <f>(SUM('1.  LRAMVA Summary'!L$47:L$73)+SUM('1.  LRAMVA Summary'!L$74:L$75)*(MONTH($E154)-1)/12)*$H154</f>
        <v>0</v>
      </c>
      <c r="R154" s="188">
        <f>(SUM('1.  LRAMVA Summary'!M$47:M$73)+SUM('1.  LRAMVA Summary'!M$74:M$75)*(MONTH($E154)-1)/12)*$H154</f>
        <v>0</v>
      </c>
      <c r="S154" s="188">
        <f>(SUM('1.  LRAMVA Summary'!N$47:N$73)+SUM('1.  LRAMVA Summary'!N$74:N$75)*(MONTH($E154)-1)/12)*$H154</f>
        <v>0</v>
      </c>
      <c r="T154" s="188">
        <f>(SUM('1.  LRAMVA Summary'!O$47:O$73)+SUM('1.  LRAMVA Summary'!O$74:O$75)*(MONTH($E154)-1)/12)*$H154</f>
        <v>0</v>
      </c>
      <c r="U154" s="188">
        <f>(SUM('1.  LRAMVA Summary'!P$47:P$73)+SUM('1.  LRAMVA Summary'!P$74:P$75)*(MONTH($E154)-1)/12)*$H154</f>
        <v>0</v>
      </c>
      <c r="V154" s="188">
        <f>(SUM('1.  LRAMVA Summary'!Q$47:Q$73)+SUM('1.  LRAMVA Summary'!Q$74:Q$75)*(MONTH($E154)-1)/12)*$H154</f>
        <v>0</v>
      </c>
      <c r="W154" s="189">
        <f t="shared" si="89"/>
        <v>190.80624684858776</v>
      </c>
    </row>
    <row r="155" spans="2:23">
      <c r="E155" s="172">
        <v>43983</v>
      </c>
      <c r="F155" s="172" t="s">
        <v>169</v>
      </c>
      <c r="G155" s="173" t="s">
        <v>63</v>
      </c>
      <c r="H155" s="197">
        <f>$C$52/12</f>
        <v>1.8166666666666667E-3</v>
      </c>
      <c r="I155" s="188">
        <f>(SUM('1.  LRAMVA Summary'!D$47:D$73)+SUM('1.  LRAMVA Summary'!D$74:D$75)*(MONTH($E155)-1)/12)*$H155</f>
        <v>76.308283924360339</v>
      </c>
      <c r="J155" s="188">
        <f>(SUM('1.  LRAMVA Summary'!E$47:E$73)+SUM('1.  LRAMVA Summary'!E$74:E$75)*(MONTH($E155)-1)/12)*$H155</f>
        <v>-85.595375288337607</v>
      </c>
      <c r="K155" s="188">
        <f>(SUM('1.  LRAMVA Summary'!F$47:F$73)+SUM('1.  LRAMVA Summary'!F$74:F$75)*(MONTH($E155)-1)/12)*$H155</f>
        <v>205.35846970292323</v>
      </c>
      <c r="L155" s="188">
        <f>(SUM('1.  LRAMVA Summary'!G$47:G$73)+SUM('1.  LRAMVA Summary'!G$74:G$75)*(MONTH($E155)-1)/12)*$H155</f>
        <v>0</v>
      </c>
      <c r="M155" s="188">
        <f>(SUM('1.  LRAMVA Summary'!H$47:H$73)+SUM('1.  LRAMVA Summary'!H$74:H$75)*(MONTH($E155)-1)/12)*$H155</f>
        <v>0</v>
      </c>
      <c r="N155" s="188">
        <f>(SUM('1.  LRAMVA Summary'!I$47:I$73)+SUM('1.  LRAMVA Summary'!I$74:I$75)*(MONTH($E155)-1)/12)*$H155</f>
        <v>0</v>
      </c>
      <c r="O155" s="188">
        <f>(SUM('1.  LRAMVA Summary'!J$47:J$73)+SUM('1.  LRAMVA Summary'!J$74:J$75)*(MONTH($E155)-1)/12)*$H155</f>
        <v>0</v>
      </c>
      <c r="P155" s="188">
        <f>(SUM('1.  LRAMVA Summary'!K$47:K$73)+SUM('1.  LRAMVA Summary'!K$74:K$75)*(MONTH($E155)-1)/12)*$H155</f>
        <v>0</v>
      </c>
      <c r="Q155" s="188">
        <f>(SUM('1.  LRAMVA Summary'!L$47:L$73)+SUM('1.  LRAMVA Summary'!L$74:L$75)*(MONTH($E155)-1)/12)*$H155</f>
        <v>0</v>
      </c>
      <c r="R155" s="188">
        <f>(SUM('1.  LRAMVA Summary'!M$47:M$73)+SUM('1.  LRAMVA Summary'!M$74:M$75)*(MONTH($E155)-1)/12)*$H155</f>
        <v>0</v>
      </c>
      <c r="S155" s="188">
        <f>(SUM('1.  LRAMVA Summary'!N$47:N$73)+SUM('1.  LRAMVA Summary'!N$74:N$75)*(MONTH($E155)-1)/12)*$H155</f>
        <v>0</v>
      </c>
      <c r="T155" s="188">
        <f>(SUM('1.  LRAMVA Summary'!O$47:O$73)+SUM('1.  LRAMVA Summary'!O$74:O$75)*(MONTH($E155)-1)/12)*$H155</f>
        <v>0</v>
      </c>
      <c r="U155" s="188">
        <f>(SUM('1.  LRAMVA Summary'!P$47:P$73)+SUM('1.  LRAMVA Summary'!P$74:P$75)*(MONTH($E155)-1)/12)*$H155</f>
        <v>0</v>
      </c>
      <c r="V155" s="188">
        <f>(SUM('1.  LRAMVA Summary'!Q$47:Q$73)+SUM('1.  LRAMVA Summary'!Q$74:Q$75)*(MONTH($E155)-1)/12)*$H155</f>
        <v>0</v>
      </c>
      <c r="W155" s="189">
        <f t="shared" si="89"/>
        <v>196.07137833894598</v>
      </c>
    </row>
    <row r="156" spans="2:23">
      <c r="E156" s="172">
        <v>44013</v>
      </c>
      <c r="F156" s="172" t="s">
        <v>169</v>
      </c>
      <c r="G156" s="173" t="s">
        <v>65</v>
      </c>
      <c r="H156" s="197">
        <f>$C$53/12</f>
        <v>4.75E-4</v>
      </c>
      <c r="I156" s="188">
        <f>(SUM('1.  LRAMVA Summary'!D$47:D$73)+SUM('1.  LRAMVA Summary'!D$74:D$75)*(MONTH($E156)-1)/12)*$H156</f>
        <v>19.952165980222659</v>
      </c>
      <c r="J156" s="188">
        <f>(SUM('1.  LRAMVA Summary'!E$47:E$73)+SUM('1.  LRAMVA Summary'!E$74:E$75)*(MONTH($E156)-1)/12)*$H156</f>
        <v>-23.182368563209995</v>
      </c>
      <c r="K156" s="188">
        <f>(SUM('1.  LRAMVA Summary'!F$47:F$73)+SUM('1.  LRAMVA Summary'!F$74:F$75)*(MONTH($E156)-1)/12)*$H156</f>
        <v>55.873234969548506</v>
      </c>
      <c r="L156" s="188">
        <f>(SUM('1.  LRAMVA Summary'!G$47:G$73)+SUM('1.  LRAMVA Summary'!G$74:G$75)*(MONTH($E156)-1)/12)*$H156</f>
        <v>0</v>
      </c>
      <c r="M156" s="188">
        <f>(SUM('1.  LRAMVA Summary'!H$47:H$73)+SUM('1.  LRAMVA Summary'!H$74:H$75)*(MONTH($E156)-1)/12)*$H156</f>
        <v>0</v>
      </c>
      <c r="N156" s="188">
        <f>(SUM('1.  LRAMVA Summary'!I$47:I$73)+SUM('1.  LRAMVA Summary'!I$74:I$75)*(MONTH($E156)-1)/12)*$H156</f>
        <v>0</v>
      </c>
      <c r="O156" s="188">
        <f>(SUM('1.  LRAMVA Summary'!J$47:J$73)+SUM('1.  LRAMVA Summary'!J$74:J$75)*(MONTH($E156)-1)/12)*$H156</f>
        <v>0</v>
      </c>
      <c r="P156" s="188">
        <f>(SUM('1.  LRAMVA Summary'!K$47:K$73)+SUM('1.  LRAMVA Summary'!K$74:K$75)*(MONTH($E156)-1)/12)*$H156</f>
        <v>0</v>
      </c>
      <c r="Q156" s="188">
        <f>(SUM('1.  LRAMVA Summary'!L$47:L$73)+SUM('1.  LRAMVA Summary'!L$74:L$75)*(MONTH($E156)-1)/12)*$H156</f>
        <v>0</v>
      </c>
      <c r="R156" s="188">
        <f>(SUM('1.  LRAMVA Summary'!M$47:M$73)+SUM('1.  LRAMVA Summary'!M$74:M$75)*(MONTH($E156)-1)/12)*$H156</f>
        <v>0</v>
      </c>
      <c r="S156" s="188">
        <f>(SUM('1.  LRAMVA Summary'!N$47:N$73)+SUM('1.  LRAMVA Summary'!N$74:N$75)*(MONTH($E156)-1)/12)*$H156</f>
        <v>0</v>
      </c>
      <c r="T156" s="188">
        <f>(SUM('1.  LRAMVA Summary'!O$47:O$73)+SUM('1.  LRAMVA Summary'!O$74:O$75)*(MONTH($E156)-1)/12)*$H156</f>
        <v>0</v>
      </c>
      <c r="U156" s="188">
        <f>(SUM('1.  LRAMVA Summary'!P$47:P$73)+SUM('1.  LRAMVA Summary'!P$74:P$75)*(MONTH($E156)-1)/12)*$H156</f>
        <v>0</v>
      </c>
      <c r="V156" s="188">
        <f>(SUM('1.  LRAMVA Summary'!Q$47:Q$73)+SUM('1.  LRAMVA Summary'!Q$74:Q$75)*(MONTH($E156)-1)/12)*$H156</f>
        <v>0</v>
      </c>
      <c r="W156" s="189">
        <f t="shared" si="89"/>
        <v>52.643032386561174</v>
      </c>
    </row>
    <row r="157" spans="2:23">
      <c r="E157" s="172">
        <v>44044</v>
      </c>
      <c r="F157" s="172" t="s">
        <v>169</v>
      </c>
      <c r="G157" s="173" t="s">
        <v>65</v>
      </c>
      <c r="H157" s="197">
        <f>$C$53/12</f>
        <v>4.75E-4</v>
      </c>
      <c r="I157" s="188">
        <f>(SUM('1.  LRAMVA Summary'!D$47:D$73)+SUM('1.  LRAMVA Summary'!D$74:D$75)*(MONTH($E157)-1)/12)*$H157</f>
        <v>19.952165980222659</v>
      </c>
      <c r="J157" s="188">
        <f>(SUM('1.  LRAMVA Summary'!E$47:E$73)+SUM('1.  LRAMVA Summary'!E$74:E$75)*(MONTH($E157)-1)/12)*$H157</f>
        <v>-23.984294963873001</v>
      </c>
      <c r="K157" s="188">
        <f>(SUM('1.  LRAMVA Summary'!F$47:F$73)+SUM('1.  LRAMVA Summary'!F$74:F$75)*(MONTH($E157)-1)/12)*$H157</f>
        <v>58.051824191084989</v>
      </c>
      <c r="L157" s="188">
        <f>(SUM('1.  LRAMVA Summary'!G$47:G$73)+SUM('1.  LRAMVA Summary'!G$74:G$75)*(MONTH($E157)-1)/12)*$H157</f>
        <v>0</v>
      </c>
      <c r="M157" s="188">
        <f>(SUM('1.  LRAMVA Summary'!H$47:H$73)+SUM('1.  LRAMVA Summary'!H$74:H$75)*(MONTH($E157)-1)/12)*$H157</f>
        <v>0</v>
      </c>
      <c r="N157" s="188">
        <f>(SUM('1.  LRAMVA Summary'!I$47:I$73)+SUM('1.  LRAMVA Summary'!I$74:I$75)*(MONTH($E157)-1)/12)*$H157</f>
        <v>0</v>
      </c>
      <c r="O157" s="188">
        <f>(SUM('1.  LRAMVA Summary'!J$47:J$73)+SUM('1.  LRAMVA Summary'!J$74:J$75)*(MONTH($E157)-1)/12)*$H157</f>
        <v>0</v>
      </c>
      <c r="P157" s="188">
        <f>(SUM('1.  LRAMVA Summary'!K$47:K$73)+SUM('1.  LRAMVA Summary'!K$74:K$75)*(MONTH($E157)-1)/12)*$H157</f>
        <v>0</v>
      </c>
      <c r="Q157" s="188">
        <f>(SUM('1.  LRAMVA Summary'!L$47:L$73)+SUM('1.  LRAMVA Summary'!L$74:L$75)*(MONTH($E157)-1)/12)*$H157</f>
        <v>0</v>
      </c>
      <c r="R157" s="188">
        <f>(SUM('1.  LRAMVA Summary'!M$47:M$73)+SUM('1.  LRAMVA Summary'!M$74:M$75)*(MONTH($E157)-1)/12)*$H157</f>
        <v>0</v>
      </c>
      <c r="S157" s="188">
        <f>(SUM('1.  LRAMVA Summary'!N$47:N$73)+SUM('1.  LRAMVA Summary'!N$74:N$75)*(MONTH($E157)-1)/12)*$H157</f>
        <v>0</v>
      </c>
      <c r="T157" s="188">
        <f>(SUM('1.  LRAMVA Summary'!O$47:O$73)+SUM('1.  LRAMVA Summary'!O$74:O$75)*(MONTH($E157)-1)/12)*$H157</f>
        <v>0</v>
      </c>
      <c r="U157" s="188">
        <f>(SUM('1.  LRAMVA Summary'!P$47:P$73)+SUM('1.  LRAMVA Summary'!P$74:P$75)*(MONTH($E157)-1)/12)*$H157</f>
        <v>0</v>
      </c>
      <c r="V157" s="188">
        <f>(SUM('1.  LRAMVA Summary'!Q$47:Q$73)+SUM('1.  LRAMVA Summary'!Q$74:Q$75)*(MONTH($E157)-1)/12)*$H157</f>
        <v>0</v>
      </c>
      <c r="W157" s="189">
        <f t="shared" si="89"/>
        <v>54.019695207434651</v>
      </c>
    </row>
    <row r="158" spans="2:23">
      <c r="E158" s="172">
        <v>44075</v>
      </c>
      <c r="F158" s="172" t="s">
        <v>169</v>
      </c>
      <c r="G158" s="173" t="s">
        <v>65</v>
      </c>
      <c r="H158" s="197">
        <f>$C$53/12</f>
        <v>4.75E-4</v>
      </c>
      <c r="I158" s="188">
        <f>(SUM('1.  LRAMVA Summary'!D$47:D$73)+SUM('1.  LRAMVA Summary'!D$74:D$75)*(MONTH($E158)-1)/12)*$H158</f>
        <v>19.952165980222659</v>
      </c>
      <c r="J158" s="188">
        <f>(SUM('1.  LRAMVA Summary'!E$47:E$73)+SUM('1.  LRAMVA Summary'!E$74:E$75)*(MONTH($E158)-1)/12)*$H158</f>
        <v>-24.786221364536008</v>
      </c>
      <c r="K158" s="188">
        <f>(SUM('1.  LRAMVA Summary'!F$47:F$73)+SUM('1.  LRAMVA Summary'!F$74:F$75)*(MONTH($E158)-1)/12)*$H158</f>
        <v>60.230413412621466</v>
      </c>
      <c r="L158" s="188">
        <f>(SUM('1.  LRAMVA Summary'!G$47:G$73)+SUM('1.  LRAMVA Summary'!G$74:G$75)*(MONTH($E158)-1)/12)*$H158</f>
        <v>0</v>
      </c>
      <c r="M158" s="188">
        <f>(SUM('1.  LRAMVA Summary'!H$47:H$73)+SUM('1.  LRAMVA Summary'!H$74:H$75)*(MONTH($E158)-1)/12)*$H158</f>
        <v>0</v>
      </c>
      <c r="N158" s="188">
        <f>(SUM('1.  LRAMVA Summary'!I$47:I$73)+SUM('1.  LRAMVA Summary'!I$74:I$75)*(MONTH($E158)-1)/12)*$H158</f>
        <v>0</v>
      </c>
      <c r="O158" s="188">
        <f>(SUM('1.  LRAMVA Summary'!J$47:J$73)+SUM('1.  LRAMVA Summary'!J$74:J$75)*(MONTH($E158)-1)/12)*$H158</f>
        <v>0</v>
      </c>
      <c r="P158" s="188">
        <f>(SUM('1.  LRAMVA Summary'!K$47:K$73)+SUM('1.  LRAMVA Summary'!K$74:K$75)*(MONTH($E158)-1)/12)*$H158</f>
        <v>0</v>
      </c>
      <c r="Q158" s="188">
        <f>(SUM('1.  LRAMVA Summary'!L$47:L$73)+SUM('1.  LRAMVA Summary'!L$74:L$75)*(MONTH($E158)-1)/12)*$H158</f>
        <v>0</v>
      </c>
      <c r="R158" s="188">
        <f>(SUM('1.  LRAMVA Summary'!M$47:M$73)+SUM('1.  LRAMVA Summary'!M$74:M$75)*(MONTH($E158)-1)/12)*$H158</f>
        <v>0</v>
      </c>
      <c r="S158" s="188">
        <f>(SUM('1.  LRAMVA Summary'!N$47:N$73)+SUM('1.  LRAMVA Summary'!N$74:N$75)*(MONTH($E158)-1)/12)*$H158</f>
        <v>0</v>
      </c>
      <c r="T158" s="188">
        <f>(SUM('1.  LRAMVA Summary'!O$47:O$73)+SUM('1.  LRAMVA Summary'!O$74:O$75)*(MONTH($E158)-1)/12)*$H158</f>
        <v>0</v>
      </c>
      <c r="U158" s="188">
        <f>(SUM('1.  LRAMVA Summary'!P$47:P$73)+SUM('1.  LRAMVA Summary'!P$74:P$75)*(MONTH($E158)-1)/12)*$H158</f>
        <v>0</v>
      </c>
      <c r="V158" s="188">
        <f>(SUM('1.  LRAMVA Summary'!Q$47:Q$73)+SUM('1.  LRAMVA Summary'!Q$74:Q$75)*(MONTH($E158)-1)/12)*$H158</f>
        <v>0</v>
      </c>
      <c r="W158" s="189">
        <f t="shared" si="89"/>
        <v>55.396358028308114</v>
      </c>
    </row>
    <row r="159" spans="2:23">
      <c r="E159" s="172">
        <v>44105</v>
      </c>
      <c r="F159" s="172" t="s">
        <v>169</v>
      </c>
      <c r="G159" s="173" t="s">
        <v>66</v>
      </c>
      <c r="H159" s="197">
        <f>$C$54/12</f>
        <v>4.75E-4</v>
      </c>
      <c r="I159" s="188">
        <f>(SUM('1.  LRAMVA Summary'!D$47:D$73)+SUM('1.  LRAMVA Summary'!D$74:D$75)*(MONTH($E159)-1)/12)*$H159</f>
        <v>19.952165980222659</v>
      </c>
      <c r="J159" s="188">
        <f>(SUM('1.  LRAMVA Summary'!E$47:E$73)+SUM('1.  LRAMVA Summary'!E$74:E$75)*(MONTH($E159)-1)/12)*$H159</f>
        <v>-25.588147765199018</v>
      </c>
      <c r="K159" s="188">
        <f>(SUM('1.  LRAMVA Summary'!F$47:F$73)+SUM('1.  LRAMVA Summary'!F$74:F$75)*(MONTH($E159)-1)/12)*$H159</f>
        <v>62.409002634157957</v>
      </c>
      <c r="L159" s="188">
        <f>(SUM('1.  LRAMVA Summary'!G$47:G$73)+SUM('1.  LRAMVA Summary'!G$74:G$75)*(MONTH($E159)-1)/12)*$H159</f>
        <v>0</v>
      </c>
      <c r="M159" s="188">
        <f>(SUM('1.  LRAMVA Summary'!H$47:H$73)+SUM('1.  LRAMVA Summary'!H$74:H$75)*(MONTH($E159)-1)/12)*$H159</f>
        <v>0</v>
      </c>
      <c r="N159" s="188">
        <f>(SUM('1.  LRAMVA Summary'!I$47:I$73)+SUM('1.  LRAMVA Summary'!I$74:I$75)*(MONTH($E159)-1)/12)*$H159</f>
        <v>0</v>
      </c>
      <c r="O159" s="188">
        <f>(SUM('1.  LRAMVA Summary'!J$47:J$73)+SUM('1.  LRAMVA Summary'!J$74:J$75)*(MONTH($E159)-1)/12)*$H159</f>
        <v>0</v>
      </c>
      <c r="P159" s="188">
        <f>(SUM('1.  LRAMVA Summary'!K$47:K$73)+SUM('1.  LRAMVA Summary'!K$74:K$75)*(MONTH($E159)-1)/12)*$H159</f>
        <v>0</v>
      </c>
      <c r="Q159" s="188">
        <f>(SUM('1.  LRAMVA Summary'!L$47:L$73)+SUM('1.  LRAMVA Summary'!L$74:L$75)*(MONTH($E159)-1)/12)*$H159</f>
        <v>0</v>
      </c>
      <c r="R159" s="188">
        <f>(SUM('1.  LRAMVA Summary'!M$47:M$73)+SUM('1.  LRAMVA Summary'!M$74:M$75)*(MONTH($E159)-1)/12)*$H159</f>
        <v>0</v>
      </c>
      <c r="S159" s="188">
        <f>(SUM('1.  LRAMVA Summary'!N$47:N$73)+SUM('1.  LRAMVA Summary'!N$74:N$75)*(MONTH($E159)-1)/12)*$H159</f>
        <v>0</v>
      </c>
      <c r="T159" s="188">
        <f>(SUM('1.  LRAMVA Summary'!O$47:O$73)+SUM('1.  LRAMVA Summary'!O$74:O$75)*(MONTH($E159)-1)/12)*$H159</f>
        <v>0</v>
      </c>
      <c r="U159" s="188">
        <f>(SUM('1.  LRAMVA Summary'!P$47:P$73)+SUM('1.  LRAMVA Summary'!P$74:P$75)*(MONTH($E159)-1)/12)*$H159</f>
        <v>0</v>
      </c>
      <c r="V159" s="188">
        <f>(SUM('1.  LRAMVA Summary'!Q$47:Q$73)+SUM('1.  LRAMVA Summary'!Q$74:Q$75)*(MONTH($E159)-1)/12)*$H159</f>
        <v>0</v>
      </c>
      <c r="W159" s="189">
        <f t="shared" si="89"/>
        <v>56.773020849181599</v>
      </c>
    </row>
    <row r="160" spans="2:23">
      <c r="E160" s="172">
        <v>44136</v>
      </c>
      <c r="F160" s="172" t="s">
        <v>169</v>
      </c>
      <c r="G160" s="173" t="s">
        <v>66</v>
      </c>
      <c r="H160" s="197">
        <f>$C$54/12</f>
        <v>4.75E-4</v>
      </c>
      <c r="I160" s="188">
        <f>(SUM('1.  LRAMVA Summary'!D$47:D$73)+SUM('1.  LRAMVA Summary'!D$74:D$75)*(MONTH($E160)-1)/12)*$H160</f>
        <v>19.952165980222659</v>
      </c>
      <c r="J160" s="188">
        <f>(SUM('1.  LRAMVA Summary'!E$47:E$73)+SUM('1.  LRAMVA Summary'!E$74:E$75)*(MONTH($E160)-1)/12)*$H160</f>
        <v>-26.390074165862025</v>
      </c>
      <c r="K160" s="188">
        <f>(SUM('1.  LRAMVA Summary'!F$47:F$73)+SUM('1.  LRAMVA Summary'!F$74:F$75)*(MONTH($E160)-1)/12)*$H160</f>
        <v>64.587591855694427</v>
      </c>
      <c r="L160" s="188">
        <f>(SUM('1.  LRAMVA Summary'!G$47:G$73)+SUM('1.  LRAMVA Summary'!G$74:G$75)*(MONTH($E160)-1)/12)*$H160</f>
        <v>0</v>
      </c>
      <c r="M160" s="188">
        <f>(SUM('1.  LRAMVA Summary'!H$47:H$73)+SUM('1.  LRAMVA Summary'!H$74:H$75)*(MONTH($E160)-1)/12)*$H160</f>
        <v>0</v>
      </c>
      <c r="N160" s="188">
        <f>(SUM('1.  LRAMVA Summary'!I$47:I$73)+SUM('1.  LRAMVA Summary'!I$74:I$75)*(MONTH($E160)-1)/12)*$H160</f>
        <v>0</v>
      </c>
      <c r="O160" s="188">
        <f>(SUM('1.  LRAMVA Summary'!J$47:J$73)+SUM('1.  LRAMVA Summary'!J$74:J$75)*(MONTH($E160)-1)/12)*$H160</f>
        <v>0</v>
      </c>
      <c r="P160" s="188">
        <f>(SUM('1.  LRAMVA Summary'!K$47:K$73)+SUM('1.  LRAMVA Summary'!K$74:K$75)*(MONTH($E160)-1)/12)*$H160</f>
        <v>0</v>
      </c>
      <c r="Q160" s="188">
        <f>(SUM('1.  LRAMVA Summary'!L$47:L$73)+SUM('1.  LRAMVA Summary'!L$74:L$75)*(MONTH($E160)-1)/12)*$H160</f>
        <v>0</v>
      </c>
      <c r="R160" s="188">
        <f>(SUM('1.  LRAMVA Summary'!M$47:M$73)+SUM('1.  LRAMVA Summary'!M$74:M$75)*(MONTH($E160)-1)/12)*$H160</f>
        <v>0</v>
      </c>
      <c r="S160" s="188">
        <f>(SUM('1.  LRAMVA Summary'!N$47:N$73)+SUM('1.  LRAMVA Summary'!N$74:N$75)*(MONTH($E160)-1)/12)*$H160</f>
        <v>0</v>
      </c>
      <c r="T160" s="188">
        <f>(SUM('1.  LRAMVA Summary'!O$47:O$73)+SUM('1.  LRAMVA Summary'!O$74:O$75)*(MONTH($E160)-1)/12)*$H160</f>
        <v>0</v>
      </c>
      <c r="U160" s="188">
        <f>(SUM('1.  LRAMVA Summary'!P$47:P$73)+SUM('1.  LRAMVA Summary'!P$74:P$75)*(MONTH($E160)-1)/12)*$H160</f>
        <v>0</v>
      </c>
      <c r="V160" s="188">
        <f>(SUM('1.  LRAMVA Summary'!Q$47:Q$73)+SUM('1.  LRAMVA Summary'!Q$74:Q$75)*(MONTH($E160)-1)/12)*$H160</f>
        <v>0</v>
      </c>
      <c r="W160" s="189">
        <f t="shared" si="89"/>
        <v>58.149683670055062</v>
      </c>
    </row>
    <row r="161" spans="5:23">
      <c r="E161" s="172">
        <v>44166</v>
      </c>
      <c r="F161" s="172" t="s">
        <v>169</v>
      </c>
      <c r="G161" s="173" t="s">
        <v>66</v>
      </c>
      <c r="H161" s="197">
        <f>$C$54/12</f>
        <v>4.75E-4</v>
      </c>
      <c r="I161" s="188">
        <f>(SUM('1.  LRAMVA Summary'!D$47:D$73)+SUM('1.  LRAMVA Summary'!D$74:D$75)*(MONTH($E161)-1)/12)*$H161</f>
        <v>19.952165980222659</v>
      </c>
      <c r="J161" s="188">
        <f>(SUM('1.  LRAMVA Summary'!E$47:E$73)+SUM('1.  LRAMVA Summary'!E$74:E$75)*(MONTH($E161)-1)/12)*$H161</f>
        <v>-27.192000566525035</v>
      </c>
      <c r="K161" s="188">
        <f>(SUM('1.  LRAMVA Summary'!F$47:F$73)+SUM('1.  LRAMVA Summary'!F$74:F$75)*(MONTH($E161)-1)/12)*$H161</f>
        <v>66.766181077230925</v>
      </c>
      <c r="L161" s="188">
        <f>(SUM('1.  LRAMVA Summary'!G$47:G$73)+SUM('1.  LRAMVA Summary'!G$74:G$75)*(MONTH($E161)-1)/12)*$H161</f>
        <v>0</v>
      </c>
      <c r="M161" s="188">
        <f>(SUM('1.  LRAMVA Summary'!H$47:H$73)+SUM('1.  LRAMVA Summary'!H$74:H$75)*(MONTH($E161)-1)/12)*$H161</f>
        <v>0</v>
      </c>
      <c r="N161" s="188">
        <f>(SUM('1.  LRAMVA Summary'!I$47:I$73)+SUM('1.  LRAMVA Summary'!I$74:I$75)*(MONTH($E161)-1)/12)*$H161</f>
        <v>0</v>
      </c>
      <c r="O161" s="188">
        <f>(SUM('1.  LRAMVA Summary'!J$47:J$73)+SUM('1.  LRAMVA Summary'!J$74:J$75)*(MONTH($E161)-1)/12)*$H161</f>
        <v>0</v>
      </c>
      <c r="P161" s="188">
        <f>(SUM('1.  LRAMVA Summary'!K$47:K$73)+SUM('1.  LRAMVA Summary'!K$74:K$75)*(MONTH($E161)-1)/12)*$H161</f>
        <v>0</v>
      </c>
      <c r="Q161" s="188">
        <f>(SUM('1.  LRAMVA Summary'!L$47:L$73)+SUM('1.  LRAMVA Summary'!L$74:L$75)*(MONTH($E161)-1)/12)*$H161</f>
        <v>0</v>
      </c>
      <c r="R161" s="188">
        <f>(SUM('1.  LRAMVA Summary'!M$47:M$73)+SUM('1.  LRAMVA Summary'!M$74:M$75)*(MONTH($E161)-1)/12)*$H161</f>
        <v>0</v>
      </c>
      <c r="S161" s="188">
        <f>(SUM('1.  LRAMVA Summary'!N$47:N$73)+SUM('1.  LRAMVA Summary'!N$74:N$75)*(MONTH($E161)-1)/12)*$H161</f>
        <v>0</v>
      </c>
      <c r="T161" s="188">
        <f>(SUM('1.  LRAMVA Summary'!O$47:O$73)+SUM('1.  LRAMVA Summary'!O$74:O$75)*(MONTH($E161)-1)/12)*$H161</f>
        <v>0</v>
      </c>
      <c r="U161" s="188">
        <f>(SUM('1.  LRAMVA Summary'!P$47:P$73)+SUM('1.  LRAMVA Summary'!P$74:P$75)*(MONTH($E161)-1)/12)*$H161</f>
        <v>0</v>
      </c>
      <c r="V161" s="188">
        <f>(SUM('1.  LRAMVA Summary'!Q$47:Q$73)+SUM('1.  LRAMVA Summary'!Q$74:Q$75)*(MONTH($E161)-1)/12)*$H161</f>
        <v>0</v>
      </c>
      <c r="W161" s="189">
        <f>SUM(I161:V161)</f>
        <v>59.526346490928546</v>
      </c>
    </row>
    <row r="162" spans="5:23" ht="15.75" thickBot="1">
      <c r="E162" s="174" t="s">
        <v>435</v>
      </c>
      <c r="F162" s="174"/>
      <c r="G162" s="175"/>
      <c r="H162" s="176"/>
      <c r="I162" s="177">
        <f>SUM(I149:I161)</f>
        <v>1633.8558218219091</v>
      </c>
      <c r="J162" s="177">
        <f>SUM(J149:J161)</f>
        <v>-1415.7865742523004</v>
      </c>
      <c r="K162" s="177">
        <f t="shared" ref="K162:O162" si="90">SUM(K149:K161)</f>
        <v>3180.7567828652695</v>
      </c>
      <c r="L162" s="177">
        <f t="shared" si="90"/>
        <v>0</v>
      </c>
      <c r="M162" s="177">
        <f t="shared" si="90"/>
        <v>0</v>
      </c>
      <c r="N162" s="177">
        <f t="shared" si="90"/>
        <v>0</v>
      </c>
      <c r="O162" s="177">
        <f t="shared" si="90"/>
        <v>0</v>
      </c>
      <c r="P162" s="177">
        <f t="shared" ref="P162:V162" si="91">SUM(P149:P161)</f>
        <v>0</v>
      </c>
      <c r="Q162" s="177">
        <f t="shared" si="91"/>
        <v>0</v>
      </c>
      <c r="R162" s="177">
        <f t="shared" si="91"/>
        <v>0</v>
      </c>
      <c r="S162" s="177">
        <f t="shared" si="91"/>
        <v>0</v>
      </c>
      <c r="T162" s="177">
        <f t="shared" si="91"/>
        <v>0</v>
      </c>
      <c r="U162" s="177">
        <f t="shared" si="91"/>
        <v>0</v>
      </c>
      <c r="V162" s="177">
        <f t="shared" si="91"/>
        <v>0</v>
      </c>
      <c r="W162" s="177">
        <f>SUM(W149:W161)</f>
        <v>3398.8260304348782</v>
      </c>
    </row>
    <row r="163" spans="5:23" ht="15.75" thickTop="1">
      <c r="E163" s="178" t="s">
        <v>64</v>
      </c>
      <c r="F163" s="178"/>
      <c r="G163" s="179"/>
      <c r="H163" s="180"/>
      <c r="I163" s="181"/>
      <c r="J163" s="181"/>
      <c r="K163" s="181"/>
      <c r="L163" s="181"/>
      <c r="M163" s="181"/>
      <c r="N163" s="181"/>
      <c r="O163" s="181"/>
      <c r="P163" s="181"/>
      <c r="Q163" s="181"/>
      <c r="R163" s="181"/>
      <c r="S163" s="181"/>
      <c r="T163" s="181"/>
      <c r="U163" s="181"/>
      <c r="V163" s="181"/>
      <c r="W163" s="182"/>
    </row>
    <row r="164" spans="5:23">
      <c r="E164" s="183" t="s">
        <v>623</v>
      </c>
      <c r="F164" s="183"/>
      <c r="G164" s="184"/>
      <c r="H164" s="185"/>
      <c r="I164" s="186">
        <f>I162+I163</f>
        <v>1633.8558218219091</v>
      </c>
      <c r="J164" s="186">
        <f t="shared" ref="J164:U164" si="92">J162+J163</f>
        <v>-1415.7865742523004</v>
      </c>
      <c r="K164" s="186">
        <f t="shared" si="92"/>
        <v>3180.7567828652695</v>
      </c>
      <c r="L164" s="186">
        <f t="shared" si="92"/>
        <v>0</v>
      </c>
      <c r="M164" s="186">
        <f t="shared" si="92"/>
        <v>0</v>
      </c>
      <c r="N164" s="186">
        <f t="shared" si="92"/>
        <v>0</v>
      </c>
      <c r="O164" s="186">
        <f t="shared" si="92"/>
        <v>0</v>
      </c>
      <c r="P164" s="186">
        <f t="shared" si="92"/>
        <v>0</v>
      </c>
      <c r="Q164" s="186">
        <f t="shared" si="92"/>
        <v>0</v>
      </c>
      <c r="R164" s="186">
        <f t="shared" si="92"/>
        <v>0</v>
      </c>
      <c r="S164" s="186">
        <f t="shared" si="92"/>
        <v>0</v>
      </c>
      <c r="T164" s="186">
        <f t="shared" si="92"/>
        <v>0</v>
      </c>
      <c r="U164" s="186">
        <f t="shared" si="92"/>
        <v>0</v>
      </c>
      <c r="V164" s="186">
        <f>V162+V163</f>
        <v>0</v>
      </c>
      <c r="W164" s="186">
        <f>W162+W163</f>
        <v>3398.8260304348782</v>
      </c>
    </row>
    <row r="165" spans="5:23">
      <c r="E165" s="172">
        <v>44197</v>
      </c>
      <c r="F165" s="172" t="s">
        <v>627</v>
      </c>
      <c r="G165" s="173" t="s">
        <v>62</v>
      </c>
      <c r="H165" s="197">
        <f>$C$55/12</f>
        <v>4.75E-4</v>
      </c>
      <c r="I165" s="188">
        <f>(SUM('1.  LRAMVA Summary'!D$47:D$76)+SUM('1.  LRAMVA Summary'!D$77:D$78)*(MONTH($E165)-1)/12)*$H165</f>
        <v>19.952165980222659</v>
      </c>
      <c r="J165" s="188">
        <f>(SUM('1.  LRAMVA Summary'!E$47:E$76)+SUM('1.  LRAMVA Summary'!E$77:E$78)*(MONTH($E165)-1)/12)*$H165</f>
        <v>-27.993926967188038</v>
      </c>
      <c r="K165" s="188">
        <f>(SUM('1.  LRAMVA Summary'!F$47:F$76)+SUM('1.  LRAMVA Summary'!F$77:F$78)*(MONTH($E165)-1)/12)*$H165</f>
        <v>68.944770298767395</v>
      </c>
      <c r="L165" s="188">
        <f>(SUM('1.  LRAMVA Summary'!G$47:G$76)+SUM('1.  LRAMVA Summary'!G$77:G$78)*(MONTH($E165)-1)/12)*$H165</f>
        <v>0</v>
      </c>
      <c r="M165" s="188">
        <f>(SUM('1.  LRAMVA Summary'!H$47:H$76)+SUM('1.  LRAMVA Summary'!H$77:H$78)*(MONTH($E165)-1)/12)*$H165</f>
        <v>0</v>
      </c>
      <c r="N165" s="188">
        <f>(SUM('1.  LRAMVA Summary'!I$47:I$76)+SUM('1.  LRAMVA Summary'!I$77:I$78)*(MONTH($E165)-1)/12)*$H165</f>
        <v>0</v>
      </c>
      <c r="O165" s="188">
        <f>(SUM('1.  LRAMVA Summary'!J$47:J$76)+SUM('1.  LRAMVA Summary'!J$77:J$78)*(MONTH($E165)-1)/12)*$H165</f>
        <v>0</v>
      </c>
      <c r="P165" s="188">
        <f>(SUM('1.  LRAMVA Summary'!K$47:K$76)+SUM('1.  LRAMVA Summary'!K$77:K$78)*(MONTH($E165)-1)/12)*$H165</f>
        <v>0</v>
      </c>
      <c r="Q165" s="188">
        <f>(SUM('1.  LRAMVA Summary'!L$47:L$76)+SUM('1.  LRAMVA Summary'!L$77:L$78)*(MONTH($E165)-1)/12)*$H165</f>
        <v>0</v>
      </c>
      <c r="R165" s="188">
        <f>(SUM('1.  LRAMVA Summary'!M$47:M$76)+SUM('1.  LRAMVA Summary'!M$77:M$78)*(MONTH($E165)-1)/12)*$H165</f>
        <v>0</v>
      </c>
      <c r="S165" s="188">
        <f>(SUM('1.  LRAMVA Summary'!N$47:N$76)+SUM('1.  LRAMVA Summary'!N$77:N$78)*(MONTH($E165)-1)/12)*$H165</f>
        <v>0</v>
      </c>
      <c r="T165" s="188">
        <f>(SUM('1.  LRAMVA Summary'!O$47:O$76)+SUM('1.  LRAMVA Summary'!O$77:O$78)*(MONTH($E165)-1)/12)*$H165</f>
        <v>0</v>
      </c>
      <c r="U165" s="188">
        <f>(SUM('1.  LRAMVA Summary'!P$47:P$76)+SUM('1.  LRAMVA Summary'!P$77:P$78)*(MONTH($E165)-1)/12)*$H165</f>
        <v>0</v>
      </c>
      <c r="V165" s="188">
        <f>(SUM('1.  LRAMVA Summary'!Q$47:Q$76)+SUM('1.  LRAMVA Summary'!Q$77:Q$78)*(MONTH($E165)-1)/12)*$H165</f>
        <v>0</v>
      </c>
      <c r="W165" s="189">
        <f>SUM(I165:V165)</f>
        <v>60.903009311802016</v>
      </c>
    </row>
    <row r="166" spans="5:23">
      <c r="E166" s="172">
        <v>44228</v>
      </c>
      <c r="F166" s="172" t="s">
        <v>627</v>
      </c>
      <c r="G166" s="173" t="s">
        <v>62</v>
      </c>
      <c r="H166" s="197">
        <f>H165</f>
        <v>4.75E-4</v>
      </c>
      <c r="I166" s="188">
        <f>(SUM('1.  LRAMVA Summary'!D$47:D$76)+SUM('1.  LRAMVA Summary'!D$77:D$78)*(MONTH($E166)-1)/12)*$H166</f>
        <v>19.952165980222659</v>
      </c>
      <c r="J166" s="188">
        <f>(SUM('1.  LRAMVA Summary'!E$47:E$76)+SUM('1.  LRAMVA Summary'!E$77:E$78)*(MONTH($E166)-1)/12)*$H166</f>
        <v>-28.8181942815154</v>
      </c>
      <c r="K166" s="188">
        <f>(SUM('1.  LRAMVA Summary'!F$47:F$76)+SUM('1.  LRAMVA Summary'!F$77:F$78)*(MONTH($E166)-1)/12)*$H166</f>
        <v>71.162235153599909</v>
      </c>
      <c r="L166" s="188">
        <f>(SUM('1.  LRAMVA Summary'!G$47:G$76)+SUM('1.  LRAMVA Summary'!G$77:G$78)*(MONTH($E166)-1)/12)*$H166</f>
        <v>0</v>
      </c>
      <c r="M166" s="188">
        <f>(SUM('1.  LRAMVA Summary'!H$47:H$76)+SUM('1.  LRAMVA Summary'!H$77:H$78)*(MONTH($E166)-1)/12)*$H166</f>
        <v>0</v>
      </c>
      <c r="N166" s="188">
        <f>(SUM('1.  LRAMVA Summary'!I$47:I$76)+SUM('1.  LRAMVA Summary'!I$77:I$78)*(MONTH($E166)-1)/12)*$H166</f>
        <v>0</v>
      </c>
      <c r="O166" s="188">
        <f>(SUM('1.  LRAMVA Summary'!J$47:J$76)+SUM('1.  LRAMVA Summary'!J$77:J$78)*(MONTH($E166)-1)/12)*$H166</f>
        <v>0</v>
      </c>
      <c r="P166" s="188">
        <f>(SUM('1.  LRAMVA Summary'!K$47:K$76)+SUM('1.  LRAMVA Summary'!K$77:K$78)*(MONTH($E166)-1)/12)*$H166</f>
        <v>0</v>
      </c>
      <c r="Q166" s="188">
        <f>(SUM('1.  LRAMVA Summary'!L$47:L$76)+SUM('1.  LRAMVA Summary'!L$77:L$78)*(MONTH($E166)-1)/12)*$H166</f>
        <v>0</v>
      </c>
      <c r="R166" s="188">
        <f>(SUM('1.  LRAMVA Summary'!M$47:M$76)+SUM('1.  LRAMVA Summary'!M$77:M$78)*(MONTH($E166)-1)/12)*$H166</f>
        <v>0</v>
      </c>
      <c r="S166" s="188">
        <f>(SUM('1.  LRAMVA Summary'!N$47:N$76)+SUM('1.  LRAMVA Summary'!N$77:N$78)*(MONTH($E166)-1)/12)*$H166</f>
        <v>0</v>
      </c>
      <c r="T166" s="188">
        <f>(SUM('1.  LRAMVA Summary'!O$47:O$76)+SUM('1.  LRAMVA Summary'!O$77:O$78)*(MONTH($E166)-1)/12)*$H166</f>
        <v>0</v>
      </c>
      <c r="U166" s="188">
        <f>(SUM('1.  LRAMVA Summary'!P$47:P$76)+SUM('1.  LRAMVA Summary'!P$77:P$78)*(MONTH($E166)-1)/12)*$H166</f>
        <v>0</v>
      </c>
      <c r="V166" s="188">
        <f>(SUM('1.  LRAMVA Summary'!Q$47:Q$76)+SUM('1.  LRAMVA Summary'!Q$77:Q$78)*(MONTH($E166)-1)/12)*$H166</f>
        <v>0</v>
      </c>
      <c r="W166" s="189">
        <f t="shared" ref="W166:W175" si="93">SUM(I166:V166)</f>
        <v>62.296206852307165</v>
      </c>
    </row>
    <row r="167" spans="5:23">
      <c r="E167" s="172">
        <v>44256</v>
      </c>
      <c r="F167" s="172" t="s">
        <v>627</v>
      </c>
      <c r="G167" s="173" t="s">
        <v>62</v>
      </c>
      <c r="H167" s="197">
        <f>H166</f>
        <v>4.75E-4</v>
      </c>
      <c r="I167" s="188">
        <f>(SUM('1.  LRAMVA Summary'!D$47:D$76)+SUM('1.  LRAMVA Summary'!D$77:D$78)*(MONTH($E167)-1)/12)*$H167</f>
        <v>19.952165980222659</v>
      </c>
      <c r="J167" s="188">
        <f>(SUM('1.  LRAMVA Summary'!E$47:E$76)+SUM('1.  LRAMVA Summary'!E$77:E$78)*(MONTH($E167)-1)/12)*$H167</f>
        <v>-29.642461595842761</v>
      </c>
      <c r="K167" s="188">
        <f>(SUM('1.  LRAMVA Summary'!F$47:F$76)+SUM('1.  LRAMVA Summary'!F$77:F$78)*(MONTH($E167)-1)/12)*$H167</f>
        <v>73.379700008432422</v>
      </c>
      <c r="L167" s="188">
        <f>(SUM('1.  LRAMVA Summary'!G$47:G$76)+SUM('1.  LRAMVA Summary'!G$77:G$78)*(MONTH($E167)-1)/12)*$H167</f>
        <v>0</v>
      </c>
      <c r="M167" s="188">
        <f>(SUM('1.  LRAMVA Summary'!H$47:H$76)+SUM('1.  LRAMVA Summary'!H$77:H$78)*(MONTH($E167)-1)/12)*$H167</f>
        <v>0</v>
      </c>
      <c r="N167" s="188">
        <f>(SUM('1.  LRAMVA Summary'!I$47:I$76)+SUM('1.  LRAMVA Summary'!I$77:I$78)*(MONTH($E167)-1)/12)*$H167</f>
        <v>0</v>
      </c>
      <c r="O167" s="188">
        <f>(SUM('1.  LRAMVA Summary'!J$47:J$76)+SUM('1.  LRAMVA Summary'!J$77:J$78)*(MONTH($E167)-1)/12)*$H167</f>
        <v>0</v>
      </c>
      <c r="P167" s="188">
        <f>(SUM('1.  LRAMVA Summary'!K$47:K$76)+SUM('1.  LRAMVA Summary'!K$77:K$78)*(MONTH($E167)-1)/12)*$H167</f>
        <v>0</v>
      </c>
      <c r="Q167" s="188">
        <f>(SUM('1.  LRAMVA Summary'!L$47:L$76)+SUM('1.  LRAMVA Summary'!L$77:L$78)*(MONTH($E167)-1)/12)*$H167</f>
        <v>0</v>
      </c>
      <c r="R167" s="188">
        <f>(SUM('1.  LRAMVA Summary'!M$47:M$76)+SUM('1.  LRAMVA Summary'!M$77:M$78)*(MONTH($E167)-1)/12)*$H167</f>
        <v>0</v>
      </c>
      <c r="S167" s="188">
        <f>(SUM('1.  LRAMVA Summary'!N$47:N$76)+SUM('1.  LRAMVA Summary'!N$77:N$78)*(MONTH($E167)-1)/12)*$H167</f>
        <v>0</v>
      </c>
      <c r="T167" s="188">
        <f>(SUM('1.  LRAMVA Summary'!O$47:O$76)+SUM('1.  LRAMVA Summary'!O$77:O$78)*(MONTH($E167)-1)/12)*$H167</f>
        <v>0</v>
      </c>
      <c r="U167" s="188">
        <f>(SUM('1.  LRAMVA Summary'!P$47:P$76)+SUM('1.  LRAMVA Summary'!P$77:P$78)*(MONTH($E167)-1)/12)*$H167</f>
        <v>0</v>
      </c>
      <c r="V167" s="188">
        <f>(SUM('1.  LRAMVA Summary'!Q$47:Q$76)+SUM('1.  LRAMVA Summary'!Q$77:Q$78)*(MONTH($E167)-1)/12)*$H167</f>
        <v>0</v>
      </c>
      <c r="W167" s="189">
        <f t="shared" si="93"/>
        <v>63.689404392812321</v>
      </c>
    </row>
    <row r="168" spans="5:23">
      <c r="E168" s="172">
        <v>44287</v>
      </c>
      <c r="F168" s="172" t="s">
        <v>627</v>
      </c>
      <c r="G168" s="173" t="s">
        <v>63</v>
      </c>
      <c r="H168" s="197">
        <f>$C$56/12</f>
        <v>4.75E-4</v>
      </c>
      <c r="I168" s="188">
        <f>(SUM('1.  LRAMVA Summary'!D$47:D$76)+SUM('1.  LRAMVA Summary'!D$77:D$78)*(MONTH($E168)-1)/12)*$H168</f>
        <v>19.952165980222659</v>
      </c>
      <c r="J168" s="188">
        <f>(SUM('1.  LRAMVA Summary'!E$47:E$76)+SUM('1.  LRAMVA Summary'!E$77:E$78)*(MONTH($E168)-1)/12)*$H168</f>
        <v>-30.466728910170122</v>
      </c>
      <c r="K168" s="188">
        <f>(SUM('1.  LRAMVA Summary'!F$47:F$76)+SUM('1.  LRAMVA Summary'!F$77:F$78)*(MONTH($E168)-1)/12)*$H168</f>
        <v>75.597164863264936</v>
      </c>
      <c r="L168" s="188">
        <f>(SUM('1.  LRAMVA Summary'!G$47:G$76)+SUM('1.  LRAMVA Summary'!G$77:G$78)*(MONTH($E168)-1)/12)*$H168</f>
        <v>0</v>
      </c>
      <c r="M168" s="188">
        <f>(SUM('1.  LRAMVA Summary'!H$47:H$76)+SUM('1.  LRAMVA Summary'!H$77:H$78)*(MONTH($E168)-1)/12)*$H168</f>
        <v>0</v>
      </c>
      <c r="N168" s="188">
        <f>(SUM('1.  LRAMVA Summary'!I$47:I$76)+SUM('1.  LRAMVA Summary'!I$77:I$78)*(MONTH($E168)-1)/12)*$H168</f>
        <v>0</v>
      </c>
      <c r="O168" s="188">
        <f>(SUM('1.  LRAMVA Summary'!J$47:J$76)+SUM('1.  LRAMVA Summary'!J$77:J$78)*(MONTH($E168)-1)/12)*$H168</f>
        <v>0</v>
      </c>
      <c r="P168" s="188">
        <f>(SUM('1.  LRAMVA Summary'!K$47:K$76)+SUM('1.  LRAMVA Summary'!K$77:K$78)*(MONTH($E168)-1)/12)*$H168</f>
        <v>0</v>
      </c>
      <c r="Q168" s="188">
        <f>(SUM('1.  LRAMVA Summary'!L$47:L$76)+SUM('1.  LRAMVA Summary'!L$77:L$78)*(MONTH($E168)-1)/12)*$H168</f>
        <v>0</v>
      </c>
      <c r="R168" s="188">
        <f>(SUM('1.  LRAMVA Summary'!M$47:M$76)+SUM('1.  LRAMVA Summary'!M$77:M$78)*(MONTH($E168)-1)/12)*$H168</f>
        <v>0</v>
      </c>
      <c r="S168" s="188">
        <f>(SUM('1.  LRAMVA Summary'!N$47:N$76)+SUM('1.  LRAMVA Summary'!N$77:N$78)*(MONTH($E168)-1)/12)*$H168</f>
        <v>0</v>
      </c>
      <c r="T168" s="188">
        <f>(SUM('1.  LRAMVA Summary'!O$47:O$76)+SUM('1.  LRAMVA Summary'!O$77:O$78)*(MONTH($E168)-1)/12)*$H168</f>
        <v>0</v>
      </c>
      <c r="U168" s="188">
        <f>(SUM('1.  LRAMVA Summary'!P$47:P$76)+SUM('1.  LRAMVA Summary'!P$77:P$78)*(MONTH($E168)-1)/12)*$H168</f>
        <v>0</v>
      </c>
      <c r="V168" s="188">
        <f>(SUM('1.  LRAMVA Summary'!Q$47:Q$76)+SUM('1.  LRAMVA Summary'!Q$77:Q$78)*(MONTH($E168)-1)/12)*$H168</f>
        <v>0</v>
      </c>
      <c r="W168" s="189">
        <f t="shared" si="93"/>
        <v>65.082601933317477</v>
      </c>
    </row>
    <row r="169" spans="5:23">
      <c r="E169" s="172">
        <v>44317</v>
      </c>
      <c r="F169" s="172" t="s">
        <v>627</v>
      </c>
      <c r="G169" s="173" t="s">
        <v>63</v>
      </c>
      <c r="H169" s="197">
        <f>H168</f>
        <v>4.75E-4</v>
      </c>
      <c r="I169" s="188">
        <f>(SUM('1.  LRAMVA Summary'!D$47:D$76)+SUM('1.  LRAMVA Summary'!D$77:D$78)*(MONTH($E169)-1)/12)*$H169</f>
        <v>19.952165980222659</v>
      </c>
      <c r="J169" s="188">
        <f>(SUM('1.  LRAMVA Summary'!E$47:E$76)+SUM('1.  LRAMVA Summary'!E$77:E$78)*(MONTH($E169)-1)/12)*$H169</f>
        <v>-31.290996224497484</v>
      </c>
      <c r="K169" s="188">
        <f>(SUM('1.  LRAMVA Summary'!F$47:F$76)+SUM('1.  LRAMVA Summary'!F$77:F$78)*(MONTH($E169)-1)/12)*$H169</f>
        <v>77.814629718097436</v>
      </c>
      <c r="L169" s="188">
        <f>(SUM('1.  LRAMVA Summary'!G$47:G$76)+SUM('1.  LRAMVA Summary'!G$77:G$78)*(MONTH($E169)-1)/12)*$H169</f>
        <v>0</v>
      </c>
      <c r="M169" s="188">
        <f>(SUM('1.  LRAMVA Summary'!H$47:H$76)+SUM('1.  LRAMVA Summary'!H$77:H$78)*(MONTH($E169)-1)/12)*$H169</f>
        <v>0</v>
      </c>
      <c r="N169" s="188">
        <f>(SUM('1.  LRAMVA Summary'!I$47:I$76)+SUM('1.  LRAMVA Summary'!I$77:I$78)*(MONTH($E169)-1)/12)*$H169</f>
        <v>0</v>
      </c>
      <c r="O169" s="188">
        <f>(SUM('1.  LRAMVA Summary'!J$47:J$76)+SUM('1.  LRAMVA Summary'!J$77:J$78)*(MONTH($E169)-1)/12)*$H169</f>
        <v>0</v>
      </c>
      <c r="P169" s="188">
        <f>(SUM('1.  LRAMVA Summary'!K$47:K$76)+SUM('1.  LRAMVA Summary'!K$77:K$78)*(MONTH($E169)-1)/12)*$H169</f>
        <v>0</v>
      </c>
      <c r="Q169" s="188">
        <f>(SUM('1.  LRAMVA Summary'!L$47:L$76)+SUM('1.  LRAMVA Summary'!L$77:L$78)*(MONTH($E169)-1)/12)*$H169</f>
        <v>0</v>
      </c>
      <c r="R169" s="188">
        <f>(SUM('1.  LRAMVA Summary'!M$47:M$76)+SUM('1.  LRAMVA Summary'!M$77:M$78)*(MONTH($E169)-1)/12)*$H169</f>
        <v>0</v>
      </c>
      <c r="S169" s="188">
        <f>(SUM('1.  LRAMVA Summary'!N$47:N$76)+SUM('1.  LRAMVA Summary'!N$77:N$78)*(MONTH($E169)-1)/12)*$H169</f>
        <v>0</v>
      </c>
      <c r="T169" s="188">
        <f>(SUM('1.  LRAMVA Summary'!O$47:O$76)+SUM('1.  LRAMVA Summary'!O$77:O$78)*(MONTH($E169)-1)/12)*$H169</f>
        <v>0</v>
      </c>
      <c r="U169" s="188">
        <f>(SUM('1.  LRAMVA Summary'!P$47:P$76)+SUM('1.  LRAMVA Summary'!P$77:P$78)*(MONTH($E169)-1)/12)*$H169</f>
        <v>0</v>
      </c>
      <c r="V169" s="188">
        <f>(SUM('1.  LRAMVA Summary'!Q$47:Q$76)+SUM('1.  LRAMVA Summary'!Q$77:Q$78)*(MONTH($E169)-1)/12)*$H169</f>
        <v>0</v>
      </c>
      <c r="W169" s="189">
        <f t="shared" si="93"/>
        <v>66.475799473822605</v>
      </c>
    </row>
    <row r="170" spans="5:23">
      <c r="E170" s="172">
        <v>44348</v>
      </c>
      <c r="F170" s="172" t="s">
        <v>627</v>
      </c>
      <c r="G170" s="173" t="s">
        <v>63</v>
      </c>
      <c r="H170" s="197">
        <f>H169</f>
        <v>4.75E-4</v>
      </c>
      <c r="I170" s="188">
        <f>(SUM('1.  LRAMVA Summary'!D$47:D$76)+SUM('1.  LRAMVA Summary'!D$77:D$78)*(MONTH($E170)-1)/12)*$H170</f>
        <v>19.952165980222659</v>
      </c>
      <c r="J170" s="188">
        <f>(SUM('1.  LRAMVA Summary'!E$47:E$76)+SUM('1.  LRAMVA Summary'!E$77:E$78)*(MONTH($E170)-1)/12)*$H170</f>
        <v>-32.115263538824848</v>
      </c>
      <c r="K170" s="188">
        <f>(SUM('1.  LRAMVA Summary'!F$47:F$76)+SUM('1.  LRAMVA Summary'!F$77:F$78)*(MONTH($E170)-1)/12)*$H170</f>
        <v>80.03209457292995</v>
      </c>
      <c r="L170" s="188">
        <f>(SUM('1.  LRAMVA Summary'!G$47:G$76)+SUM('1.  LRAMVA Summary'!G$77:G$78)*(MONTH($E170)-1)/12)*$H170</f>
        <v>0</v>
      </c>
      <c r="M170" s="188">
        <f>(SUM('1.  LRAMVA Summary'!H$47:H$76)+SUM('1.  LRAMVA Summary'!H$77:H$78)*(MONTH($E170)-1)/12)*$H170</f>
        <v>0</v>
      </c>
      <c r="N170" s="188">
        <f>(SUM('1.  LRAMVA Summary'!I$47:I$76)+SUM('1.  LRAMVA Summary'!I$77:I$78)*(MONTH($E170)-1)/12)*$H170</f>
        <v>0</v>
      </c>
      <c r="O170" s="188">
        <f>(SUM('1.  LRAMVA Summary'!J$47:J$76)+SUM('1.  LRAMVA Summary'!J$77:J$78)*(MONTH($E170)-1)/12)*$H170</f>
        <v>0</v>
      </c>
      <c r="P170" s="188">
        <f>(SUM('1.  LRAMVA Summary'!K$47:K$76)+SUM('1.  LRAMVA Summary'!K$77:K$78)*(MONTH($E170)-1)/12)*$H170</f>
        <v>0</v>
      </c>
      <c r="Q170" s="188">
        <f>(SUM('1.  LRAMVA Summary'!L$47:L$76)+SUM('1.  LRAMVA Summary'!L$77:L$78)*(MONTH($E170)-1)/12)*$H170</f>
        <v>0</v>
      </c>
      <c r="R170" s="188">
        <f>(SUM('1.  LRAMVA Summary'!M$47:M$76)+SUM('1.  LRAMVA Summary'!M$77:M$78)*(MONTH($E170)-1)/12)*$H170</f>
        <v>0</v>
      </c>
      <c r="S170" s="188">
        <f>(SUM('1.  LRAMVA Summary'!N$47:N$76)+SUM('1.  LRAMVA Summary'!N$77:N$78)*(MONTH($E170)-1)/12)*$H170</f>
        <v>0</v>
      </c>
      <c r="T170" s="188">
        <f>(SUM('1.  LRAMVA Summary'!O$47:O$76)+SUM('1.  LRAMVA Summary'!O$77:O$78)*(MONTH($E170)-1)/12)*$H170</f>
        <v>0</v>
      </c>
      <c r="U170" s="188">
        <f>(SUM('1.  LRAMVA Summary'!P$47:P$76)+SUM('1.  LRAMVA Summary'!P$77:P$78)*(MONTH($E170)-1)/12)*$H170</f>
        <v>0</v>
      </c>
      <c r="V170" s="188">
        <f>(SUM('1.  LRAMVA Summary'!Q$47:Q$76)+SUM('1.  LRAMVA Summary'!Q$77:Q$78)*(MONTH($E170)-1)/12)*$H170</f>
        <v>0</v>
      </c>
      <c r="W170" s="189">
        <f t="shared" si="93"/>
        <v>67.868997014327761</v>
      </c>
    </row>
    <row r="171" spans="5:23">
      <c r="E171" s="172">
        <v>44378</v>
      </c>
      <c r="F171" s="172" t="s">
        <v>627</v>
      </c>
      <c r="G171" s="173" t="s">
        <v>65</v>
      </c>
      <c r="H171" s="197">
        <f>$C$57/12</f>
        <v>4.75E-4</v>
      </c>
      <c r="I171" s="188">
        <f>(SUM('1.  LRAMVA Summary'!D$47:D$76)+SUM('1.  LRAMVA Summary'!D$77:D$78)*(MONTH($E171)-1)/12)*$H171</f>
        <v>19.952165980222659</v>
      </c>
      <c r="J171" s="188">
        <f>(SUM('1.  LRAMVA Summary'!E$47:E$76)+SUM('1.  LRAMVA Summary'!E$77:E$78)*(MONTH($E171)-1)/12)*$H171</f>
        <v>-32.939530853152213</v>
      </c>
      <c r="K171" s="188">
        <f>(SUM('1.  LRAMVA Summary'!F$47:F$76)+SUM('1.  LRAMVA Summary'!F$77:F$78)*(MONTH($E171)-1)/12)*$H171</f>
        <v>82.249559427762463</v>
      </c>
      <c r="L171" s="188">
        <f>(SUM('1.  LRAMVA Summary'!G$47:G$76)+SUM('1.  LRAMVA Summary'!G$77:G$78)*(MONTH($E171)-1)/12)*$H171</f>
        <v>0</v>
      </c>
      <c r="M171" s="188">
        <f>(SUM('1.  LRAMVA Summary'!H$47:H$76)+SUM('1.  LRAMVA Summary'!H$77:H$78)*(MONTH($E171)-1)/12)*$H171</f>
        <v>0</v>
      </c>
      <c r="N171" s="188">
        <f>(SUM('1.  LRAMVA Summary'!I$47:I$76)+SUM('1.  LRAMVA Summary'!I$77:I$78)*(MONTH($E171)-1)/12)*$H171</f>
        <v>0</v>
      </c>
      <c r="O171" s="188">
        <f>(SUM('1.  LRAMVA Summary'!J$47:J$76)+SUM('1.  LRAMVA Summary'!J$77:J$78)*(MONTH($E171)-1)/12)*$H171</f>
        <v>0</v>
      </c>
      <c r="P171" s="188">
        <f>(SUM('1.  LRAMVA Summary'!K$47:K$76)+SUM('1.  LRAMVA Summary'!K$77:K$78)*(MONTH($E171)-1)/12)*$H171</f>
        <v>0</v>
      </c>
      <c r="Q171" s="188">
        <f>(SUM('1.  LRAMVA Summary'!L$47:L$76)+SUM('1.  LRAMVA Summary'!L$77:L$78)*(MONTH($E171)-1)/12)*$H171</f>
        <v>0</v>
      </c>
      <c r="R171" s="188">
        <f>(SUM('1.  LRAMVA Summary'!M$47:M$76)+SUM('1.  LRAMVA Summary'!M$77:M$78)*(MONTH($E171)-1)/12)*$H171</f>
        <v>0</v>
      </c>
      <c r="S171" s="188">
        <f>(SUM('1.  LRAMVA Summary'!N$47:N$76)+SUM('1.  LRAMVA Summary'!N$77:N$78)*(MONTH($E171)-1)/12)*$H171</f>
        <v>0</v>
      </c>
      <c r="T171" s="188">
        <f>(SUM('1.  LRAMVA Summary'!O$47:O$76)+SUM('1.  LRAMVA Summary'!O$77:O$78)*(MONTH($E171)-1)/12)*$H171</f>
        <v>0</v>
      </c>
      <c r="U171" s="188">
        <f>(SUM('1.  LRAMVA Summary'!P$47:P$76)+SUM('1.  LRAMVA Summary'!P$77:P$78)*(MONTH($E171)-1)/12)*$H171</f>
        <v>0</v>
      </c>
      <c r="V171" s="188">
        <f>(SUM('1.  LRAMVA Summary'!Q$47:Q$76)+SUM('1.  LRAMVA Summary'!Q$77:Q$78)*(MONTH($E171)-1)/12)*$H171</f>
        <v>0</v>
      </c>
      <c r="W171" s="189">
        <f t="shared" si="93"/>
        <v>69.262194554832917</v>
      </c>
    </row>
    <row r="172" spans="5:23">
      <c r="E172" s="172">
        <v>44409</v>
      </c>
      <c r="F172" s="172" t="s">
        <v>627</v>
      </c>
      <c r="G172" s="173" t="s">
        <v>65</v>
      </c>
      <c r="H172" s="197">
        <f>H171</f>
        <v>4.75E-4</v>
      </c>
      <c r="I172" s="188">
        <f>(SUM('1.  LRAMVA Summary'!D$47:D$76)+SUM('1.  LRAMVA Summary'!D$77:D$78)*(MONTH($E172)-1)/12)*$H172</f>
        <v>19.952165980222659</v>
      </c>
      <c r="J172" s="188">
        <f>(SUM('1.  LRAMVA Summary'!E$47:E$76)+SUM('1.  LRAMVA Summary'!E$77:E$78)*(MONTH($E172)-1)/12)*$H172</f>
        <v>-33.763798167479564</v>
      </c>
      <c r="K172" s="188">
        <f>(SUM('1.  LRAMVA Summary'!F$47:F$76)+SUM('1.  LRAMVA Summary'!F$77:F$78)*(MONTH($E172)-1)/12)*$H172</f>
        <v>84.467024282594977</v>
      </c>
      <c r="L172" s="188">
        <f>(SUM('1.  LRAMVA Summary'!G$47:G$76)+SUM('1.  LRAMVA Summary'!G$77:G$78)*(MONTH($E172)-1)/12)*$H172</f>
        <v>0</v>
      </c>
      <c r="M172" s="188">
        <f>(SUM('1.  LRAMVA Summary'!H$47:H$76)+SUM('1.  LRAMVA Summary'!H$77:H$78)*(MONTH($E172)-1)/12)*$H172</f>
        <v>0</v>
      </c>
      <c r="N172" s="188">
        <f>(SUM('1.  LRAMVA Summary'!I$47:I$76)+SUM('1.  LRAMVA Summary'!I$77:I$78)*(MONTH($E172)-1)/12)*$H172</f>
        <v>0</v>
      </c>
      <c r="O172" s="188">
        <f>(SUM('1.  LRAMVA Summary'!J$47:J$76)+SUM('1.  LRAMVA Summary'!J$77:J$78)*(MONTH($E172)-1)/12)*$H172</f>
        <v>0</v>
      </c>
      <c r="P172" s="188">
        <f>(SUM('1.  LRAMVA Summary'!K$47:K$76)+SUM('1.  LRAMVA Summary'!K$77:K$78)*(MONTH($E172)-1)/12)*$H172</f>
        <v>0</v>
      </c>
      <c r="Q172" s="188">
        <f>(SUM('1.  LRAMVA Summary'!L$47:L$76)+SUM('1.  LRAMVA Summary'!L$77:L$78)*(MONTH($E172)-1)/12)*$H172</f>
        <v>0</v>
      </c>
      <c r="R172" s="188">
        <f>(SUM('1.  LRAMVA Summary'!M$47:M$76)+SUM('1.  LRAMVA Summary'!M$77:M$78)*(MONTH($E172)-1)/12)*$H172</f>
        <v>0</v>
      </c>
      <c r="S172" s="188">
        <f>(SUM('1.  LRAMVA Summary'!N$47:N$76)+SUM('1.  LRAMVA Summary'!N$77:N$78)*(MONTH($E172)-1)/12)*$H172</f>
        <v>0</v>
      </c>
      <c r="T172" s="188">
        <f>(SUM('1.  LRAMVA Summary'!O$47:O$76)+SUM('1.  LRAMVA Summary'!O$77:O$78)*(MONTH($E172)-1)/12)*$H172</f>
        <v>0</v>
      </c>
      <c r="U172" s="188">
        <f>(SUM('1.  LRAMVA Summary'!P$47:P$76)+SUM('1.  LRAMVA Summary'!P$77:P$78)*(MONTH($E172)-1)/12)*$H172</f>
        <v>0</v>
      </c>
      <c r="V172" s="188">
        <f>(SUM('1.  LRAMVA Summary'!Q$47:Q$76)+SUM('1.  LRAMVA Summary'!Q$77:Q$78)*(MONTH($E172)-1)/12)*$H172</f>
        <v>0</v>
      </c>
      <c r="W172" s="189">
        <f t="shared" si="93"/>
        <v>70.655392095338073</v>
      </c>
    </row>
    <row r="173" spans="5:23">
      <c r="E173" s="172">
        <v>44440</v>
      </c>
      <c r="F173" s="172" t="s">
        <v>627</v>
      </c>
      <c r="G173" s="173" t="s">
        <v>65</v>
      </c>
      <c r="H173" s="197">
        <f>H172</f>
        <v>4.75E-4</v>
      </c>
      <c r="I173" s="188">
        <f>(SUM('1.  LRAMVA Summary'!D$47:D$76)+SUM('1.  LRAMVA Summary'!D$77:D$78)*(MONTH($E173)-1)/12)*$H173</f>
        <v>19.952165980222659</v>
      </c>
      <c r="J173" s="188">
        <f>(SUM('1.  LRAMVA Summary'!E$47:E$76)+SUM('1.  LRAMVA Summary'!E$77:E$78)*(MONTH($E173)-1)/12)*$H173</f>
        <v>-34.588065481806929</v>
      </c>
      <c r="K173" s="188">
        <f>(SUM('1.  LRAMVA Summary'!F$47:F$76)+SUM('1.  LRAMVA Summary'!F$77:F$78)*(MONTH($E173)-1)/12)*$H173</f>
        <v>86.684489137427477</v>
      </c>
      <c r="L173" s="188">
        <f>(SUM('1.  LRAMVA Summary'!G$47:G$76)+SUM('1.  LRAMVA Summary'!G$77:G$78)*(MONTH($E173)-1)/12)*$H173</f>
        <v>0</v>
      </c>
      <c r="M173" s="188">
        <f>(SUM('1.  LRAMVA Summary'!H$47:H$76)+SUM('1.  LRAMVA Summary'!H$77:H$78)*(MONTH($E173)-1)/12)*$H173</f>
        <v>0</v>
      </c>
      <c r="N173" s="188">
        <f>(SUM('1.  LRAMVA Summary'!I$47:I$76)+SUM('1.  LRAMVA Summary'!I$77:I$78)*(MONTH($E173)-1)/12)*$H173</f>
        <v>0</v>
      </c>
      <c r="O173" s="188">
        <f>(SUM('1.  LRAMVA Summary'!J$47:J$76)+SUM('1.  LRAMVA Summary'!J$77:J$78)*(MONTH($E173)-1)/12)*$H173</f>
        <v>0</v>
      </c>
      <c r="P173" s="188">
        <f>(SUM('1.  LRAMVA Summary'!K$47:K$76)+SUM('1.  LRAMVA Summary'!K$77:K$78)*(MONTH($E173)-1)/12)*$H173</f>
        <v>0</v>
      </c>
      <c r="Q173" s="188">
        <f>(SUM('1.  LRAMVA Summary'!L$47:L$76)+SUM('1.  LRAMVA Summary'!L$77:L$78)*(MONTH($E173)-1)/12)*$H173</f>
        <v>0</v>
      </c>
      <c r="R173" s="188">
        <f>(SUM('1.  LRAMVA Summary'!M$47:M$76)+SUM('1.  LRAMVA Summary'!M$77:M$78)*(MONTH($E173)-1)/12)*$H173</f>
        <v>0</v>
      </c>
      <c r="S173" s="188">
        <f>(SUM('1.  LRAMVA Summary'!N$47:N$76)+SUM('1.  LRAMVA Summary'!N$77:N$78)*(MONTH($E173)-1)/12)*$H173</f>
        <v>0</v>
      </c>
      <c r="T173" s="188">
        <f>(SUM('1.  LRAMVA Summary'!O$47:O$76)+SUM('1.  LRAMVA Summary'!O$77:O$78)*(MONTH($E173)-1)/12)*$H173</f>
        <v>0</v>
      </c>
      <c r="U173" s="188">
        <f>(SUM('1.  LRAMVA Summary'!P$47:P$76)+SUM('1.  LRAMVA Summary'!P$77:P$78)*(MONTH($E173)-1)/12)*$H173</f>
        <v>0</v>
      </c>
      <c r="V173" s="188">
        <f>(SUM('1.  LRAMVA Summary'!Q$47:Q$76)+SUM('1.  LRAMVA Summary'!Q$77:Q$78)*(MONTH($E173)-1)/12)*$H173</f>
        <v>0</v>
      </c>
      <c r="W173" s="189">
        <f t="shared" si="93"/>
        <v>72.0485896358432</v>
      </c>
    </row>
    <row r="174" spans="5:23">
      <c r="E174" s="172">
        <v>44470</v>
      </c>
      <c r="F174" s="172" t="s">
        <v>627</v>
      </c>
      <c r="G174" s="173" t="s">
        <v>66</v>
      </c>
      <c r="H174" s="197">
        <f>$C$58/12</f>
        <v>4.75E-4</v>
      </c>
      <c r="I174" s="188">
        <f>(SUM('1.  LRAMVA Summary'!D$47:D$76)+SUM('1.  LRAMVA Summary'!D$77:D$78)*(MONTH($E174)-1)/12)*$H174</f>
        <v>19.952165980222659</v>
      </c>
      <c r="J174" s="188">
        <f>(SUM('1.  LRAMVA Summary'!E$47:E$76)+SUM('1.  LRAMVA Summary'!E$77:E$78)*(MONTH($E174)-1)/12)*$H174</f>
        <v>-35.412332796134294</v>
      </c>
      <c r="K174" s="188">
        <f>(SUM('1.  LRAMVA Summary'!F$47:F$76)+SUM('1.  LRAMVA Summary'!F$77:F$78)*(MONTH($E174)-1)/12)*$H174</f>
        <v>88.90195399225999</v>
      </c>
      <c r="L174" s="188">
        <f>(SUM('1.  LRAMVA Summary'!G$47:G$76)+SUM('1.  LRAMVA Summary'!G$77:G$78)*(MONTH($E174)-1)/12)*$H174</f>
        <v>0</v>
      </c>
      <c r="M174" s="188">
        <f>(SUM('1.  LRAMVA Summary'!H$47:H$76)+SUM('1.  LRAMVA Summary'!H$77:H$78)*(MONTH($E174)-1)/12)*$H174</f>
        <v>0</v>
      </c>
      <c r="N174" s="188">
        <f>(SUM('1.  LRAMVA Summary'!I$47:I$76)+SUM('1.  LRAMVA Summary'!I$77:I$78)*(MONTH($E174)-1)/12)*$H174</f>
        <v>0</v>
      </c>
      <c r="O174" s="188">
        <f>(SUM('1.  LRAMVA Summary'!J$47:J$76)+SUM('1.  LRAMVA Summary'!J$77:J$78)*(MONTH($E174)-1)/12)*$H174</f>
        <v>0</v>
      </c>
      <c r="P174" s="188">
        <f>(SUM('1.  LRAMVA Summary'!K$47:K$76)+SUM('1.  LRAMVA Summary'!K$77:K$78)*(MONTH($E174)-1)/12)*$H174</f>
        <v>0</v>
      </c>
      <c r="Q174" s="188">
        <f>(SUM('1.  LRAMVA Summary'!L$47:L$76)+SUM('1.  LRAMVA Summary'!L$77:L$78)*(MONTH($E174)-1)/12)*$H174</f>
        <v>0</v>
      </c>
      <c r="R174" s="188">
        <f>(SUM('1.  LRAMVA Summary'!M$47:M$76)+SUM('1.  LRAMVA Summary'!M$77:M$78)*(MONTH($E174)-1)/12)*$H174</f>
        <v>0</v>
      </c>
      <c r="S174" s="188">
        <f>(SUM('1.  LRAMVA Summary'!N$47:N$76)+SUM('1.  LRAMVA Summary'!N$77:N$78)*(MONTH($E174)-1)/12)*$H174</f>
        <v>0</v>
      </c>
      <c r="T174" s="188">
        <f>(SUM('1.  LRAMVA Summary'!O$47:O$76)+SUM('1.  LRAMVA Summary'!O$77:O$78)*(MONTH($E174)-1)/12)*$H174</f>
        <v>0</v>
      </c>
      <c r="U174" s="188">
        <f>(SUM('1.  LRAMVA Summary'!P$47:P$76)+SUM('1.  LRAMVA Summary'!P$77:P$78)*(MONTH($E174)-1)/12)*$H174</f>
        <v>0</v>
      </c>
      <c r="V174" s="188">
        <f>(SUM('1.  LRAMVA Summary'!Q$47:Q$76)+SUM('1.  LRAMVA Summary'!Q$77:Q$78)*(MONTH($E174)-1)/12)*$H174</f>
        <v>0</v>
      </c>
      <c r="W174" s="189">
        <f t="shared" si="93"/>
        <v>73.441787176348356</v>
      </c>
    </row>
    <row r="175" spans="5:23">
      <c r="E175" s="172">
        <v>44501</v>
      </c>
      <c r="F175" s="172" t="s">
        <v>627</v>
      </c>
      <c r="G175" s="173" t="s">
        <v>66</v>
      </c>
      <c r="H175" s="197">
        <f>H174</f>
        <v>4.75E-4</v>
      </c>
      <c r="I175" s="188">
        <f>(SUM('1.  LRAMVA Summary'!D$47:D$76)+SUM('1.  LRAMVA Summary'!D$77:D$78)*(MONTH($E175)-1)/12)*$H175</f>
        <v>19.952165980222659</v>
      </c>
      <c r="J175" s="188">
        <f>(SUM('1.  LRAMVA Summary'!E$47:E$76)+SUM('1.  LRAMVA Summary'!E$77:E$78)*(MONTH($E175)-1)/12)*$H175</f>
        <v>-36.236600110461652</v>
      </c>
      <c r="K175" s="188">
        <f>(SUM('1.  LRAMVA Summary'!F$47:F$76)+SUM('1.  LRAMVA Summary'!F$77:F$78)*(MONTH($E175)-1)/12)*$H175</f>
        <v>91.119418847092504</v>
      </c>
      <c r="L175" s="188">
        <f>(SUM('1.  LRAMVA Summary'!G$47:G$76)+SUM('1.  LRAMVA Summary'!G$77:G$78)*(MONTH($E175)-1)/12)*$H175</f>
        <v>0</v>
      </c>
      <c r="M175" s="188">
        <f>(SUM('1.  LRAMVA Summary'!H$47:H$76)+SUM('1.  LRAMVA Summary'!H$77:H$78)*(MONTH($E175)-1)/12)*$H175</f>
        <v>0</v>
      </c>
      <c r="N175" s="188">
        <f>(SUM('1.  LRAMVA Summary'!I$47:I$76)+SUM('1.  LRAMVA Summary'!I$77:I$78)*(MONTH($E175)-1)/12)*$H175</f>
        <v>0</v>
      </c>
      <c r="O175" s="188">
        <f>(SUM('1.  LRAMVA Summary'!J$47:J$76)+SUM('1.  LRAMVA Summary'!J$77:J$78)*(MONTH($E175)-1)/12)*$H175</f>
        <v>0</v>
      </c>
      <c r="P175" s="188">
        <f>(SUM('1.  LRAMVA Summary'!K$47:K$76)+SUM('1.  LRAMVA Summary'!K$77:K$78)*(MONTH($E175)-1)/12)*$H175</f>
        <v>0</v>
      </c>
      <c r="Q175" s="188">
        <f>(SUM('1.  LRAMVA Summary'!L$47:L$76)+SUM('1.  LRAMVA Summary'!L$77:L$78)*(MONTH($E175)-1)/12)*$H175</f>
        <v>0</v>
      </c>
      <c r="R175" s="188">
        <f>(SUM('1.  LRAMVA Summary'!M$47:M$76)+SUM('1.  LRAMVA Summary'!M$77:M$78)*(MONTH($E175)-1)/12)*$H175</f>
        <v>0</v>
      </c>
      <c r="S175" s="188">
        <f>(SUM('1.  LRAMVA Summary'!N$47:N$76)+SUM('1.  LRAMVA Summary'!N$77:N$78)*(MONTH($E175)-1)/12)*$H175</f>
        <v>0</v>
      </c>
      <c r="T175" s="188">
        <f>(SUM('1.  LRAMVA Summary'!O$47:O$76)+SUM('1.  LRAMVA Summary'!O$77:O$78)*(MONTH($E175)-1)/12)*$H175</f>
        <v>0</v>
      </c>
      <c r="U175" s="188">
        <f>(SUM('1.  LRAMVA Summary'!P$47:P$76)+SUM('1.  LRAMVA Summary'!P$77:P$78)*(MONTH($E175)-1)/12)*$H175</f>
        <v>0</v>
      </c>
      <c r="V175" s="188">
        <f>(SUM('1.  LRAMVA Summary'!Q$47:Q$76)+SUM('1.  LRAMVA Summary'!Q$77:Q$78)*(MONTH($E175)-1)/12)*$H175</f>
        <v>0</v>
      </c>
      <c r="W175" s="189">
        <f t="shared" si="93"/>
        <v>74.834984716853512</v>
      </c>
    </row>
    <row r="176" spans="5:23">
      <c r="E176" s="172">
        <v>44531</v>
      </c>
      <c r="F176" s="172" t="s">
        <v>627</v>
      </c>
      <c r="G176" s="173" t="s">
        <v>66</v>
      </c>
      <c r="H176" s="197">
        <f>H175</f>
        <v>4.75E-4</v>
      </c>
      <c r="I176" s="188">
        <f>(SUM('1.  LRAMVA Summary'!D$47:D$76)+SUM('1.  LRAMVA Summary'!D$77:D$78)*(MONTH($E176)-1)/12)*$H176</f>
        <v>19.952165980222659</v>
      </c>
      <c r="J176" s="188">
        <f>(SUM('1.  LRAMVA Summary'!E$47:E$76)+SUM('1.  LRAMVA Summary'!E$77:E$78)*(MONTH($E176)-1)/12)*$H176</f>
        <v>-37.060867424789016</v>
      </c>
      <c r="K176" s="188">
        <f>(SUM('1.  LRAMVA Summary'!F$47:F$76)+SUM('1.  LRAMVA Summary'!F$77:F$78)*(MONTH($E176)-1)/12)*$H176</f>
        <v>93.336883701925004</v>
      </c>
      <c r="L176" s="188">
        <f>(SUM('1.  LRAMVA Summary'!G$47:G$76)+SUM('1.  LRAMVA Summary'!G$77:G$78)*(MONTH($E176)-1)/12)*$H176</f>
        <v>0</v>
      </c>
      <c r="M176" s="188">
        <f>(SUM('1.  LRAMVA Summary'!H$47:H$76)+SUM('1.  LRAMVA Summary'!H$77:H$78)*(MONTH($E176)-1)/12)*$H176</f>
        <v>0</v>
      </c>
      <c r="N176" s="188">
        <f>(SUM('1.  LRAMVA Summary'!I$47:I$76)+SUM('1.  LRAMVA Summary'!I$77:I$78)*(MONTH($E176)-1)/12)*$H176</f>
        <v>0</v>
      </c>
      <c r="O176" s="188">
        <f>(SUM('1.  LRAMVA Summary'!J$47:J$76)+SUM('1.  LRAMVA Summary'!J$77:J$78)*(MONTH($E176)-1)/12)*$H176</f>
        <v>0</v>
      </c>
      <c r="P176" s="188">
        <f>(SUM('1.  LRAMVA Summary'!K$47:K$76)+SUM('1.  LRAMVA Summary'!K$77:K$78)*(MONTH($E176)-1)/12)*$H176</f>
        <v>0</v>
      </c>
      <c r="Q176" s="188">
        <f>(SUM('1.  LRAMVA Summary'!L$47:L$76)+SUM('1.  LRAMVA Summary'!L$77:L$78)*(MONTH($E176)-1)/12)*$H176</f>
        <v>0</v>
      </c>
      <c r="R176" s="188">
        <f>(SUM('1.  LRAMVA Summary'!M$47:M$76)+SUM('1.  LRAMVA Summary'!M$77:M$78)*(MONTH($E176)-1)/12)*$H176</f>
        <v>0</v>
      </c>
      <c r="S176" s="188">
        <f>(SUM('1.  LRAMVA Summary'!N$47:N$76)+SUM('1.  LRAMVA Summary'!N$77:N$78)*(MONTH($E176)-1)/12)*$H176</f>
        <v>0</v>
      </c>
      <c r="T176" s="188">
        <f>(SUM('1.  LRAMVA Summary'!O$47:O$76)+SUM('1.  LRAMVA Summary'!O$77:O$78)*(MONTH($E176)-1)/12)*$H176</f>
        <v>0</v>
      </c>
      <c r="U176" s="188">
        <f>(SUM('1.  LRAMVA Summary'!P$47:P$76)+SUM('1.  LRAMVA Summary'!P$77:P$78)*(MONTH($E176)-1)/12)*$H176</f>
        <v>0</v>
      </c>
      <c r="V176" s="188">
        <f>(SUM('1.  LRAMVA Summary'!Q$47:Q$76)+SUM('1.  LRAMVA Summary'!Q$77:Q$78)*(MONTH($E176)-1)/12)*$H176</f>
        <v>0</v>
      </c>
      <c r="W176" s="189">
        <f>SUM(I176:V176)</f>
        <v>76.22818225735864</v>
      </c>
    </row>
    <row r="177" spans="5:23" ht="15.75" thickBot="1">
      <c r="E177" s="174" t="s">
        <v>624</v>
      </c>
      <c r="F177" s="174"/>
      <c r="G177" s="175"/>
      <c r="H177" s="176"/>
      <c r="I177" s="177">
        <f>SUM(I164:I176)</f>
        <v>1873.2818135845805</v>
      </c>
      <c r="J177" s="177">
        <f>SUM(J164:J176)</f>
        <v>-1806.1153406041631</v>
      </c>
      <c r="K177" s="177">
        <f t="shared" ref="K177:V177" si="94">SUM(K164:K176)</f>
        <v>4154.4467068694239</v>
      </c>
      <c r="L177" s="177">
        <f t="shared" si="94"/>
        <v>0</v>
      </c>
      <c r="M177" s="177">
        <f t="shared" si="94"/>
        <v>0</v>
      </c>
      <c r="N177" s="177">
        <f t="shared" si="94"/>
        <v>0</v>
      </c>
      <c r="O177" s="177">
        <f t="shared" si="94"/>
        <v>0</v>
      </c>
      <c r="P177" s="177">
        <f t="shared" si="94"/>
        <v>0</v>
      </c>
      <c r="Q177" s="177">
        <f t="shared" si="94"/>
        <v>0</v>
      </c>
      <c r="R177" s="177">
        <f t="shared" si="94"/>
        <v>0</v>
      </c>
      <c r="S177" s="177">
        <f t="shared" si="94"/>
        <v>0</v>
      </c>
      <c r="T177" s="177">
        <f t="shared" si="94"/>
        <v>0</v>
      </c>
      <c r="U177" s="177">
        <f t="shared" si="94"/>
        <v>0</v>
      </c>
      <c r="V177" s="177">
        <f t="shared" si="94"/>
        <v>0</v>
      </c>
      <c r="W177" s="177">
        <f>SUM(W164:W176)</f>
        <v>4221.6131798498427</v>
      </c>
    </row>
    <row r="178" spans="5:23" ht="15.75" thickTop="1">
      <c r="E178" s="178" t="s">
        <v>64</v>
      </c>
      <c r="F178" s="178"/>
      <c r="G178" s="179"/>
      <c r="H178" s="180"/>
      <c r="I178" s="181"/>
      <c r="J178" s="181"/>
      <c r="K178" s="181"/>
      <c r="L178" s="181"/>
      <c r="M178" s="181"/>
      <c r="N178" s="181"/>
      <c r="O178" s="181"/>
      <c r="P178" s="181"/>
      <c r="Q178" s="181"/>
      <c r="R178" s="181"/>
      <c r="S178" s="181"/>
      <c r="T178" s="181"/>
      <c r="U178" s="181"/>
      <c r="V178" s="181"/>
      <c r="W178" s="182"/>
    </row>
    <row r="179" spans="5:23">
      <c r="E179" s="183" t="s">
        <v>625</v>
      </c>
      <c r="F179" s="183"/>
      <c r="G179" s="184"/>
      <c r="H179" s="185"/>
      <c r="I179" s="186">
        <f>I177+I178</f>
        <v>1873.2818135845805</v>
      </c>
      <c r="J179" s="186">
        <f t="shared" ref="J179:U179" si="95">J177+J178</f>
        <v>-1806.1153406041631</v>
      </c>
      <c r="K179" s="186">
        <f t="shared" si="95"/>
        <v>4154.4467068694239</v>
      </c>
      <c r="L179" s="186">
        <f t="shared" si="95"/>
        <v>0</v>
      </c>
      <c r="M179" s="186">
        <f t="shared" si="95"/>
        <v>0</v>
      </c>
      <c r="N179" s="186">
        <f t="shared" si="95"/>
        <v>0</v>
      </c>
      <c r="O179" s="186">
        <f t="shared" si="95"/>
        <v>0</v>
      </c>
      <c r="P179" s="186">
        <f t="shared" si="95"/>
        <v>0</v>
      </c>
      <c r="Q179" s="186">
        <f t="shared" si="95"/>
        <v>0</v>
      </c>
      <c r="R179" s="186">
        <f t="shared" si="95"/>
        <v>0</v>
      </c>
      <c r="S179" s="186">
        <f t="shared" si="95"/>
        <v>0</v>
      </c>
      <c r="T179" s="186">
        <f t="shared" si="95"/>
        <v>0</v>
      </c>
      <c r="U179" s="186">
        <f t="shared" si="95"/>
        <v>0</v>
      </c>
      <c r="V179" s="186">
        <f>V177+V178</f>
        <v>0</v>
      </c>
      <c r="W179" s="186">
        <f>W177+W178</f>
        <v>4221.6131798498427</v>
      </c>
    </row>
    <row r="180" spans="5:23">
      <c r="E180" s="172">
        <v>44562</v>
      </c>
      <c r="F180" s="172" t="s">
        <v>628</v>
      </c>
      <c r="G180" s="173" t="s">
        <v>62</v>
      </c>
      <c r="H180" s="197">
        <f>$C$59/12</f>
        <v>4.75E-4</v>
      </c>
      <c r="I180" s="188">
        <f>(SUM('1.  LRAMVA Summary'!D$47:D$79)+SUM('1.  LRAMVA Summary'!D$80:D$81)*(MONTH($E180)-1)/12)*$H180</f>
        <v>19.952165980222659</v>
      </c>
      <c r="J180" s="188">
        <f>(SUM('1.  LRAMVA Summary'!E$47:E$79)+SUM('1.  LRAMVA Summary'!E$80:E$81)*(MONTH($E180)-1)/12)*$H180</f>
        <v>-37.885134739116381</v>
      </c>
      <c r="K180" s="188">
        <f>(SUM('1.  LRAMVA Summary'!F$47:F$79)+SUM('1.  LRAMVA Summary'!F$80:F$81)*(MONTH($E180)-1)/12)*$H180</f>
        <v>95.554348556757517</v>
      </c>
      <c r="L180" s="188">
        <f>(SUM('1.  LRAMVA Summary'!G$47:G$79)+SUM('1.  LRAMVA Summary'!G$80:G$81)*(MONTH($E180)-1)/12)*$H180</f>
        <v>0</v>
      </c>
      <c r="M180" s="188">
        <f>(SUM('1.  LRAMVA Summary'!H$47:H$79)+SUM('1.  LRAMVA Summary'!H$80:H$81)*(MONTH($E180)-1)/12)*$H180</f>
        <v>0</v>
      </c>
      <c r="N180" s="188">
        <f>(SUM('1.  LRAMVA Summary'!I$47:I$79)+SUM('1.  LRAMVA Summary'!I$80:I$81)*(MONTH($E180)-1)/12)*$H180</f>
        <v>0</v>
      </c>
      <c r="O180" s="188">
        <f>(SUM('1.  LRAMVA Summary'!J$47:J$79)+SUM('1.  LRAMVA Summary'!J$80:J$81)*(MONTH($E180)-1)/12)*$H180</f>
        <v>0</v>
      </c>
      <c r="P180" s="188">
        <f>(SUM('1.  LRAMVA Summary'!K$47:K$79)+SUM('1.  LRAMVA Summary'!K$80:K$81)*(MONTH($E180)-1)/12)*$H180</f>
        <v>0</v>
      </c>
      <c r="Q180" s="188">
        <f>(SUM('1.  LRAMVA Summary'!L$47:L$79)+SUM('1.  LRAMVA Summary'!L$80:L$81)*(MONTH($E180)-1)/12)*$H180</f>
        <v>0</v>
      </c>
      <c r="R180" s="188">
        <f>(SUM('1.  LRAMVA Summary'!M$47:M$79)+SUM('1.  LRAMVA Summary'!M$80:M$81)*(MONTH($E180)-1)/12)*$H180</f>
        <v>0</v>
      </c>
      <c r="S180" s="188">
        <f>(SUM('1.  LRAMVA Summary'!N$47:N$79)+SUM('1.  LRAMVA Summary'!N$80:N$81)*(MONTH($E180)-1)/12)*$H180</f>
        <v>0</v>
      </c>
      <c r="T180" s="188">
        <f>(SUM('1.  LRAMVA Summary'!O$47:O$79)+SUM('1.  LRAMVA Summary'!O$80:O$81)*(MONTH($E180)-1)/12)*$H180</f>
        <v>0</v>
      </c>
      <c r="U180" s="188">
        <f>(SUM('1.  LRAMVA Summary'!P$47:P$79)+SUM('1.  LRAMVA Summary'!P$80:P$81)*(MONTH($E180)-1)/12)*$H180</f>
        <v>0</v>
      </c>
      <c r="V180" s="188">
        <f>(SUM('1.  LRAMVA Summary'!Q$47:Q$79)+SUM('1.  LRAMVA Summary'!Q$80:Q$81)*(MONTH($E180)-1)/12)*$H180</f>
        <v>0</v>
      </c>
      <c r="W180" s="189">
        <f>SUM(I180:V180)</f>
        <v>77.621379797863796</v>
      </c>
    </row>
    <row r="181" spans="5:23">
      <c r="E181" s="172">
        <v>44593</v>
      </c>
      <c r="F181" s="172" t="s">
        <v>628</v>
      </c>
      <c r="G181" s="173" t="s">
        <v>62</v>
      </c>
      <c r="H181" s="197">
        <f>H180</f>
        <v>4.75E-4</v>
      </c>
      <c r="I181" s="188">
        <f>(SUM('1.  LRAMVA Summary'!D$47:D$79)+SUM('1.  LRAMVA Summary'!D$80:D$81)*(MONTH($E181)-1)/12)*$H181</f>
        <v>19.952165980222659</v>
      </c>
      <c r="J181" s="188">
        <f>(SUM('1.  LRAMVA Summary'!E$47:E$79)+SUM('1.  LRAMVA Summary'!E$80:E$81)*(MONTH($E181)-1)/12)*$H181</f>
        <v>-38.834406409428432</v>
      </c>
      <c r="K181" s="188">
        <f>(SUM('1.  LRAMVA Summary'!F$47:F$79)+SUM('1.  LRAMVA Summary'!F$80:F$81)*(MONTH($E181)-1)/12)*$H181</f>
        <v>97.73487257958331</v>
      </c>
      <c r="L181" s="188">
        <f>(SUM('1.  LRAMVA Summary'!G$47:G$79)+SUM('1.  LRAMVA Summary'!G$80:G$81)*(MONTH($E181)-1)/12)*$H181</f>
        <v>0</v>
      </c>
      <c r="M181" s="188">
        <f>(SUM('1.  LRAMVA Summary'!H$47:H$79)+SUM('1.  LRAMVA Summary'!H$80:H$81)*(MONTH($E181)-1)/12)*$H181</f>
        <v>0</v>
      </c>
      <c r="N181" s="188">
        <f>(SUM('1.  LRAMVA Summary'!I$47:I$79)+SUM('1.  LRAMVA Summary'!I$80:I$81)*(MONTH($E181)-1)/12)*$H181</f>
        <v>0</v>
      </c>
      <c r="O181" s="188">
        <f>(SUM('1.  LRAMVA Summary'!J$47:J$79)+SUM('1.  LRAMVA Summary'!J$80:J$81)*(MONTH($E181)-1)/12)*$H181</f>
        <v>0</v>
      </c>
      <c r="P181" s="188">
        <f>(SUM('1.  LRAMVA Summary'!K$47:K$79)+SUM('1.  LRAMVA Summary'!K$80:K$81)*(MONTH($E181)-1)/12)*$H181</f>
        <v>0</v>
      </c>
      <c r="Q181" s="188">
        <f>(SUM('1.  LRAMVA Summary'!L$47:L$79)+SUM('1.  LRAMVA Summary'!L$80:L$81)*(MONTH($E181)-1)/12)*$H181</f>
        <v>0</v>
      </c>
      <c r="R181" s="188">
        <f>(SUM('1.  LRAMVA Summary'!M$47:M$79)+SUM('1.  LRAMVA Summary'!M$80:M$81)*(MONTH($E181)-1)/12)*$H181</f>
        <v>0</v>
      </c>
      <c r="S181" s="188">
        <f>(SUM('1.  LRAMVA Summary'!N$47:N$79)+SUM('1.  LRAMVA Summary'!N$80:N$81)*(MONTH($E181)-1)/12)*$H181</f>
        <v>0</v>
      </c>
      <c r="T181" s="188">
        <f>(SUM('1.  LRAMVA Summary'!O$47:O$79)+SUM('1.  LRAMVA Summary'!O$80:O$81)*(MONTH($E181)-1)/12)*$H181</f>
        <v>0</v>
      </c>
      <c r="U181" s="188">
        <f>(SUM('1.  LRAMVA Summary'!P$47:P$79)+SUM('1.  LRAMVA Summary'!P$80:P$81)*(MONTH($E181)-1)/12)*$H181</f>
        <v>0</v>
      </c>
      <c r="V181" s="188">
        <f>(SUM('1.  LRAMVA Summary'!Q$47:Q$79)+SUM('1.  LRAMVA Summary'!Q$80:Q$81)*(MONTH($E181)-1)/12)*$H181</f>
        <v>0</v>
      </c>
      <c r="W181" s="189">
        <f t="shared" ref="W181:W190" si="96">SUM(I181:V181)</f>
        <v>78.852632150377531</v>
      </c>
    </row>
    <row r="182" spans="5:23">
      <c r="E182" s="172">
        <v>44621</v>
      </c>
      <c r="F182" s="172" t="s">
        <v>628</v>
      </c>
      <c r="G182" s="173" t="s">
        <v>62</v>
      </c>
      <c r="H182" s="197">
        <f>H181</f>
        <v>4.75E-4</v>
      </c>
      <c r="I182" s="188">
        <f>(SUM('1.  LRAMVA Summary'!D$47:D$79)+SUM('1.  LRAMVA Summary'!D$80:D$81)*(MONTH($E182)-1)/12)*$H182</f>
        <v>19.952165980222659</v>
      </c>
      <c r="J182" s="188">
        <f>(SUM('1.  LRAMVA Summary'!E$47:E$79)+SUM('1.  LRAMVA Summary'!E$80:E$81)*(MONTH($E182)-1)/12)*$H182</f>
        <v>-39.783678079740483</v>
      </c>
      <c r="K182" s="188">
        <f>(SUM('1.  LRAMVA Summary'!F$47:F$79)+SUM('1.  LRAMVA Summary'!F$80:F$81)*(MONTH($E182)-1)/12)*$H182</f>
        <v>99.915396602409132</v>
      </c>
      <c r="L182" s="188">
        <f>(SUM('1.  LRAMVA Summary'!G$47:G$79)+SUM('1.  LRAMVA Summary'!G$80:G$81)*(MONTH($E182)-1)/12)*$H182</f>
        <v>0</v>
      </c>
      <c r="M182" s="188">
        <f>(SUM('1.  LRAMVA Summary'!H$47:H$79)+SUM('1.  LRAMVA Summary'!H$80:H$81)*(MONTH($E182)-1)/12)*$H182</f>
        <v>0</v>
      </c>
      <c r="N182" s="188">
        <f>(SUM('1.  LRAMVA Summary'!I$47:I$79)+SUM('1.  LRAMVA Summary'!I$80:I$81)*(MONTH($E182)-1)/12)*$H182</f>
        <v>0</v>
      </c>
      <c r="O182" s="188">
        <f>(SUM('1.  LRAMVA Summary'!J$47:J$79)+SUM('1.  LRAMVA Summary'!J$80:J$81)*(MONTH($E182)-1)/12)*$H182</f>
        <v>0</v>
      </c>
      <c r="P182" s="188">
        <f>(SUM('1.  LRAMVA Summary'!K$47:K$79)+SUM('1.  LRAMVA Summary'!K$80:K$81)*(MONTH($E182)-1)/12)*$H182</f>
        <v>0</v>
      </c>
      <c r="Q182" s="188">
        <f>(SUM('1.  LRAMVA Summary'!L$47:L$79)+SUM('1.  LRAMVA Summary'!L$80:L$81)*(MONTH($E182)-1)/12)*$H182</f>
        <v>0</v>
      </c>
      <c r="R182" s="188">
        <f>(SUM('1.  LRAMVA Summary'!M$47:M$79)+SUM('1.  LRAMVA Summary'!M$80:M$81)*(MONTH($E182)-1)/12)*$H182</f>
        <v>0</v>
      </c>
      <c r="S182" s="188">
        <f>(SUM('1.  LRAMVA Summary'!N$47:N$79)+SUM('1.  LRAMVA Summary'!N$80:N$81)*(MONTH($E182)-1)/12)*$H182</f>
        <v>0</v>
      </c>
      <c r="T182" s="188">
        <f>(SUM('1.  LRAMVA Summary'!O$47:O$79)+SUM('1.  LRAMVA Summary'!O$80:O$81)*(MONTH($E182)-1)/12)*$H182</f>
        <v>0</v>
      </c>
      <c r="U182" s="188">
        <f>(SUM('1.  LRAMVA Summary'!P$47:P$79)+SUM('1.  LRAMVA Summary'!P$80:P$81)*(MONTH($E182)-1)/12)*$H182</f>
        <v>0</v>
      </c>
      <c r="V182" s="188">
        <f>(SUM('1.  LRAMVA Summary'!Q$47:Q$79)+SUM('1.  LRAMVA Summary'!Q$80:Q$81)*(MONTH($E182)-1)/12)*$H182</f>
        <v>0</v>
      </c>
      <c r="W182" s="189">
        <f t="shared" si="96"/>
        <v>80.083884502891308</v>
      </c>
    </row>
    <row r="183" spans="5:23">
      <c r="E183" s="172">
        <v>44652</v>
      </c>
      <c r="F183" s="172" t="s">
        <v>628</v>
      </c>
      <c r="G183" s="173" t="s">
        <v>63</v>
      </c>
      <c r="H183" s="197">
        <f>$C$60/12</f>
        <v>8.5000000000000006E-4</v>
      </c>
      <c r="I183" s="188">
        <f>(SUM('1.  LRAMVA Summary'!D$47:D$79)+SUM('1.  LRAMVA Summary'!D$80:D$81)*(MONTH($E183)-1)/12)*$H183</f>
        <v>35.703875964608969</v>
      </c>
      <c r="J183" s="188">
        <f>(SUM('1.  LRAMVA Summary'!E$47:E$79)+SUM('1.  LRAMVA Summary'!E$80:E$81)*(MONTH($E183)-1)/12)*$H183</f>
        <v>-72.890541657988749</v>
      </c>
      <c r="K183" s="188">
        <f>(SUM('1.  LRAMVA Summary'!F$47:F$79)+SUM('1.  LRAMVA Summary'!F$80:F$81)*(MONTH($E183)-1)/12)*$H183</f>
        <v>182.69796322410463</v>
      </c>
      <c r="L183" s="188">
        <f>(SUM('1.  LRAMVA Summary'!G$47:G$79)+SUM('1.  LRAMVA Summary'!G$80:G$81)*(MONTH($E183)-1)/12)*$H183</f>
        <v>0</v>
      </c>
      <c r="M183" s="188">
        <f>(SUM('1.  LRAMVA Summary'!H$47:H$79)+SUM('1.  LRAMVA Summary'!H$80:H$81)*(MONTH($E183)-1)/12)*$H183</f>
        <v>0</v>
      </c>
      <c r="N183" s="188">
        <f>(SUM('1.  LRAMVA Summary'!I$47:I$79)+SUM('1.  LRAMVA Summary'!I$80:I$81)*(MONTH($E183)-1)/12)*$H183</f>
        <v>0</v>
      </c>
      <c r="O183" s="188">
        <f>(SUM('1.  LRAMVA Summary'!J$47:J$79)+SUM('1.  LRAMVA Summary'!J$80:J$81)*(MONTH($E183)-1)/12)*$H183</f>
        <v>0</v>
      </c>
      <c r="P183" s="188">
        <f>(SUM('1.  LRAMVA Summary'!K$47:K$79)+SUM('1.  LRAMVA Summary'!K$80:K$81)*(MONTH($E183)-1)/12)*$H183</f>
        <v>0</v>
      </c>
      <c r="Q183" s="188">
        <f>(SUM('1.  LRAMVA Summary'!L$47:L$79)+SUM('1.  LRAMVA Summary'!L$80:L$81)*(MONTH($E183)-1)/12)*$H183</f>
        <v>0</v>
      </c>
      <c r="R183" s="188">
        <f>(SUM('1.  LRAMVA Summary'!M$47:M$79)+SUM('1.  LRAMVA Summary'!M$80:M$81)*(MONTH($E183)-1)/12)*$H183</f>
        <v>0</v>
      </c>
      <c r="S183" s="188">
        <f>(SUM('1.  LRAMVA Summary'!N$47:N$79)+SUM('1.  LRAMVA Summary'!N$80:N$81)*(MONTH($E183)-1)/12)*$H183</f>
        <v>0</v>
      </c>
      <c r="T183" s="188">
        <f>(SUM('1.  LRAMVA Summary'!O$47:O$79)+SUM('1.  LRAMVA Summary'!O$80:O$81)*(MONTH($E183)-1)/12)*$H183</f>
        <v>0</v>
      </c>
      <c r="U183" s="188">
        <f>(SUM('1.  LRAMVA Summary'!P$47:P$79)+SUM('1.  LRAMVA Summary'!P$80:P$81)*(MONTH($E183)-1)/12)*$H183</f>
        <v>0</v>
      </c>
      <c r="V183" s="188">
        <f>(SUM('1.  LRAMVA Summary'!Q$47:Q$79)+SUM('1.  LRAMVA Summary'!Q$80:Q$81)*(MONTH($E183)-1)/12)*$H183</f>
        <v>0</v>
      </c>
      <c r="W183" s="189">
        <f t="shared" si="96"/>
        <v>145.51129753072485</v>
      </c>
    </row>
    <row r="184" spans="5:23">
      <c r="E184" s="172">
        <v>44682</v>
      </c>
      <c r="F184" s="172" t="s">
        <v>628</v>
      </c>
      <c r="G184" s="173" t="s">
        <v>63</v>
      </c>
      <c r="H184" s="197">
        <f>H183</f>
        <v>8.5000000000000006E-4</v>
      </c>
      <c r="I184" s="188">
        <f>(SUM('1.  LRAMVA Summary'!D$47:D$79)+SUM('1.  LRAMVA Summary'!D$80:D$81)*(MONTH($E184)-1)/12)*$H184</f>
        <v>35.703875964608969</v>
      </c>
      <c r="J184" s="188">
        <f>(SUM('1.  LRAMVA Summary'!E$47:E$79)+SUM('1.  LRAMVA Summary'!E$80:E$81)*(MONTH($E184)-1)/12)*$H184</f>
        <v>-74.58923833117872</v>
      </c>
      <c r="K184" s="188">
        <f>(SUM('1.  LRAMVA Summary'!F$47:F$79)+SUM('1.  LRAMVA Summary'!F$80:F$81)*(MONTH($E184)-1)/12)*$H184</f>
        <v>186.59995358074028</v>
      </c>
      <c r="L184" s="188">
        <f>(SUM('1.  LRAMVA Summary'!G$47:G$79)+SUM('1.  LRAMVA Summary'!G$80:G$81)*(MONTH($E184)-1)/12)*$H184</f>
        <v>0</v>
      </c>
      <c r="M184" s="188">
        <f>(SUM('1.  LRAMVA Summary'!H$47:H$79)+SUM('1.  LRAMVA Summary'!H$80:H$81)*(MONTH($E184)-1)/12)*$H184</f>
        <v>0</v>
      </c>
      <c r="N184" s="188">
        <f>(SUM('1.  LRAMVA Summary'!I$47:I$79)+SUM('1.  LRAMVA Summary'!I$80:I$81)*(MONTH($E184)-1)/12)*$H184</f>
        <v>0</v>
      </c>
      <c r="O184" s="188">
        <f>(SUM('1.  LRAMVA Summary'!J$47:J$79)+SUM('1.  LRAMVA Summary'!J$80:J$81)*(MONTH($E184)-1)/12)*$H184</f>
        <v>0</v>
      </c>
      <c r="P184" s="188">
        <f>(SUM('1.  LRAMVA Summary'!K$47:K$79)+SUM('1.  LRAMVA Summary'!K$80:K$81)*(MONTH($E184)-1)/12)*$H184</f>
        <v>0</v>
      </c>
      <c r="Q184" s="188">
        <f>(SUM('1.  LRAMVA Summary'!L$47:L$79)+SUM('1.  LRAMVA Summary'!L$80:L$81)*(MONTH($E184)-1)/12)*$H184</f>
        <v>0</v>
      </c>
      <c r="R184" s="188">
        <f>(SUM('1.  LRAMVA Summary'!M$47:M$79)+SUM('1.  LRAMVA Summary'!M$80:M$81)*(MONTH($E184)-1)/12)*$H184</f>
        <v>0</v>
      </c>
      <c r="S184" s="188">
        <f>(SUM('1.  LRAMVA Summary'!N$47:N$79)+SUM('1.  LRAMVA Summary'!N$80:N$81)*(MONTH($E184)-1)/12)*$H184</f>
        <v>0</v>
      </c>
      <c r="T184" s="188">
        <f>(SUM('1.  LRAMVA Summary'!O$47:O$79)+SUM('1.  LRAMVA Summary'!O$80:O$81)*(MONTH($E184)-1)/12)*$H184</f>
        <v>0</v>
      </c>
      <c r="U184" s="188">
        <f>(SUM('1.  LRAMVA Summary'!P$47:P$79)+SUM('1.  LRAMVA Summary'!P$80:P$81)*(MONTH($E184)-1)/12)*$H184</f>
        <v>0</v>
      </c>
      <c r="V184" s="188">
        <f>(SUM('1.  LRAMVA Summary'!Q$47:Q$79)+SUM('1.  LRAMVA Summary'!Q$80:Q$81)*(MONTH($E184)-1)/12)*$H184</f>
        <v>0</v>
      </c>
      <c r="W184" s="189">
        <f t="shared" si="96"/>
        <v>147.71459121417053</v>
      </c>
    </row>
    <row r="185" spans="5:23">
      <c r="E185" s="172">
        <v>44713</v>
      </c>
      <c r="F185" s="172" t="s">
        <v>628</v>
      </c>
      <c r="G185" s="173" t="s">
        <v>63</v>
      </c>
      <c r="H185" s="197">
        <f>H184</f>
        <v>8.5000000000000006E-4</v>
      </c>
      <c r="I185" s="188">
        <f>(SUM('1.  LRAMVA Summary'!D$47:D$79)+SUM('1.  LRAMVA Summary'!D$80:D$81)*(MONTH($E185)-1)/12)*$H185</f>
        <v>35.703875964608969</v>
      </c>
      <c r="J185" s="188">
        <f>(SUM('1.  LRAMVA Summary'!E$47:E$79)+SUM('1.  LRAMVA Summary'!E$80:E$81)*(MONTH($E185)-1)/12)*$H185</f>
        <v>-76.28793500436872</v>
      </c>
      <c r="K185" s="188">
        <f>(SUM('1.  LRAMVA Summary'!F$47:F$79)+SUM('1.  LRAMVA Summary'!F$80:F$81)*(MONTH($E185)-1)/12)*$H185</f>
        <v>190.50194393737593</v>
      </c>
      <c r="L185" s="188">
        <f>(SUM('1.  LRAMVA Summary'!G$47:G$79)+SUM('1.  LRAMVA Summary'!G$80:G$81)*(MONTH($E185)-1)/12)*$H185</f>
        <v>0</v>
      </c>
      <c r="M185" s="188">
        <f>(SUM('1.  LRAMVA Summary'!H$47:H$79)+SUM('1.  LRAMVA Summary'!H$80:H$81)*(MONTH($E185)-1)/12)*$H185</f>
        <v>0</v>
      </c>
      <c r="N185" s="188">
        <f>(SUM('1.  LRAMVA Summary'!I$47:I$79)+SUM('1.  LRAMVA Summary'!I$80:I$81)*(MONTH($E185)-1)/12)*$H185</f>
        <v>0</v>
      </c>
      <c r="O185" s="188">
        <f>(SUM('1.  LRAMVA Summary'!J$47:J$79)+SUM('1.  LRAMVA Summary'!J$80:J$81)*(MONTH($E185)-1)/12)*$H185</f>
        <v>0</v>
      </c>
      <c r="P185" s="188">
        <f>(SUM('1.  LRAMVA Summary'!K$47:K$79)+SUM('1.  LRAMVA Summary'!K$80:K$81)*(MONTH($E185)-1)/12)*$H185</f>
        <v>0</v>
      </c>
      <c r="Q185" s="188">
        <f>(SUM('1.  LRAMVA Summary'!L$47:L$79)+SUM('1.  LRAMVA Summary'!L$80:L$81)*(MONTH($E185)-1)/12)*$H185</f>
        <v>0</v>
      </c>
      <c r="R185" s="188">
        <f>(SUM('1.  LRAMVA Summary'!M$47:M$79)+SUM('1.  LRAMVA Summary'!M$80:M$81)*(MONTH($E185)-1)/12)*$H185</f>
        <v>0</v>
      </c>
      <c r="S185" s="188">
        <f>(SUM('1.  LRAMVA Summary'!N$47:N$79)+SUM('1.  LRAMVA Summary'!N$80:N$81)*(MONTH($E185)-1)/12)*$H185</f>
        <v>0</v>
      </c>
      <c r="T185" s="188">
        <f>(SUM('1.  LRAMVA Summary'!O$47:O$79)+SUM('1.  LRAMVA Summary'!O$80:O$81)*(MONTH($E185)-1)/12)*$H185</f>
        <v>0</v>
      </c>
      <c r="U185" s="188">
        <f>(SUM('1.  LRAMVA Summary'!P$47:P$79)+SUM('1.  LRAMVA Summary'!P$80:P$81)*(MONTH($E185)-1)/12)*$H185</f>
        <v>0</v>
      </c>
      <c r="V185" s="188">
        <f>(SUM('1.  LRAMVA Summary'!Q$47:Q$79)+SUM('1.  LRAMVA Summary'!Q$80:Q$81)*(MONTH($E185)-1)/12)*$H185</f>
        <v>0</v>
      </c>
      <c r="W185" s="189">
        <f t="shared" si="96"/>
        <v>149.91788489761618</v>
      </c>
    </row>
    <row r="186" spans="5:23">
      <c r="E186" s="172">
        <v>44743</v>
      </c>
      <c r="F186" s="172" t="s">
        <v>628</v>
      </c>
      <c r="G186" s="173" t="s">
        <v>65</v>
      </c>
      <c r="H186" s="197">
        <f>$C$61/12</f>
        <v>1.8333333333333333E-3</v>
      </c>
      <c r="I186" s="188">
        <f>(SUM('1.  LRAMVA Summary'!D$47:D$79)+SUM('1.  LRAMVA Summary'!D$80:D$81)*(MONTH($E186)-1)/12)*$H186</f>
        <v>77.008359923666404</v>
      </c>
      <c r="J186" s="188">
        <f>(SUM('1.  LRAMVA Summary'!E$47:E$79)+SUM('1.  LRAMVA Summary'!E$80:E$81)*(MONTH($E186)-1)/12)*$H186</f>
        <v>-168.20646048100895</v>
      </c>
      <c r="K186" s="188">
        <f>(SUM('1.  LRAMVA Summary'!F$47:F$79)+SUM('1.  LRAMVA Summary'!F$80:F$81)*(MONTH($E186)-1)/12)*$H186</f>
        <v>419.30260337924057</v>
      </c>
      <c r="L186" s="188">
        <f>(SUM('1.  LRAMVA Summary'!G$47:G$79)+SUM('1.  LRAMVA Summary'!G$80:G$81)*(MONTH($E186)-1)/12)*$H186</f>
        <v>0</v>
      </c>
      <c r="M186" s="188">
        <f>(SUM('1.  LRAMVA Summary'!H$47:H$79)+SUM('1.  LRAMVA Summary'!H$80:H$81)*(MONTH($E186)-1)/12)*$H186</f>
        <v>0</v>
      </c>
      <c r="N186" s="188">
        <f>(SUM('1.  LRAMVA Summary'!I$47:I$79)+SUM('1.  LRAMVA Summary'!I$80:I$81)*(MONTH($E186)-1)/12)*$H186</f>
        <v>0</v>
      </c>
      <c r="O186" s="188">
        <f>(SUM('1.  LRAMVA Summary'!J$47:J$79)+SUM('1.  LRAMVA Summary'!J$80:J$81)*(MONTH($E186)-1)/12)*$H186</f>
        <v>0</v>
      </c>
      <c r="P186" s="188">
        <f>(SUM('1.  LRAMVA Summary'!K$47:K$79)+SUM('1.  LRAMVA Summary'!K$80:K$81)*(MONTH($E186)-1)/12)*$H186</f>
        <v>0</v>
      </c>
      <c r="Q186" s="188">
        <f>(SUM('1.  LRAMVA Summary'!L$47:L$79)+SUM('1.  LRAMVA Summary'!L$80:L$81)*(MONTH($E186)-1)/12)*$H186</f>
        <v>0</v>
      </c>
      <c r="R186" s="188">
        <f>(SUM('1.  LRAMVA Summary'!M$47:M$79)+SUM('1.  LRAMVA Summary'!M$80:M$81)*(MONTH($E186)-1)/12)*$H186</f>
        <v>0</v>
      </c>
      <c r="S186" s="188">
        <f>(SUM('1.  LRAMVA Summary'!N$47:N$79)+SUM('1.  LRAMVA Summary'!N$80:N$81)*(MONTH($E186)-1)/12)*$H186</f>
        <v>0</v>
      </c>
      <c r="T186" s="188">
        <f>(SUM('1.  LRAMVA Summary'!O$47:O$79)+SUM('1.  LRAMVA Summary'!O$80:O$81)*(MONTH($E186)-1)/12)*$H186</f>
        <v>0</v>
      </c>
      <c r="U186" s="188">
        <f>(SUM('1.  LRAMVA Summary'!P$47:P$79)+SUM('1.  LRAMVA Summary'!P$80:P$81)*(MONTH($E186)-1)/12)*$H186</f>
        <v>0</v>
      </c>
      <c r="V186" s="188">
        <f>(SUM('1.  LRAMVA Summary'!Q$47:Q$79)+SUM('1.  LRAMVA Summary'!Q$80:Q$81)*(MONTH($E186)-1)/12)*$H186</f>
        <v>0</v>
      </c>
      <c r="W186" s="189">
        <f t="shared" si="96"/>
        <v>328.104502821898</v>
      </c>
    </row>
    <row r="187" spans="5:23">
      <c r="E187" s="172">
        <v>44774</v>
      </c>
      <c r="F187" s="172" t="s">
        <v>628</v>
      </c>
      <c r="G187" s="173" t="s">
        <v>65</v>
      </c>
      <c r="H187" s="197">
        <f>H186</f>
        <v>1.8333333333333333E-3</v>
      </c>
      <c r="I187" s="188">
        <f>(SUM('1.  LRAMVA Summary'!D$47:D$79)+SUM('1.  LRAMVA Summary'!D$80:D$81)*(MONTH($E187)-1)/12)*$H187</f>
        <v>77.008359923666404</v>
      </c>
      <c r="J187" s="188">
        <f>(SUM('1.  LRAMVA Summary'!E$47:E$79)+SUM('1.  LRAMVA Summary'!E$80:E$81)*(MONTH($E187)-1)/12)*$H187</f>
        <v>-171.87031605063441</v>
      </c>
      <c r="K187" s="188">
        <f>(SUM('1.  LRAMVA Summary'!F$47:F$79)+SUM('1.  LRAMVA Summary'!F$80:F$81)*(MONTH($E187)-1)/12)*$H187</f>
        <v>427.71866101119986</v>
      </c>
      <c r="L187" s="188">
        <f>(SUM('1.  LRAMVA Summary'!G$47:G$79)+SUM('1.  LRAMVA Summary'!G$80:G$81)*(MONTH($E187)-1)/12)*$H187</f>
        <v>0</v>
      </c>
      <c r="M187" s="188">
        <f>(SUM('1.  LRAMVA Summary'!H$47:H$79)+SUM('1.  LRAMVA Summary'!H$80:H$81)*(MONTH($E187)-1)/12)*$H187</f>
        <v>0</v>
      </c>
      <c r="N187" s="188">
        <f>(SUM('1.  LRAMVA Summary'!I$47:I$79)+SUM('1.  LRAMVA Summary'!I$80:I$81)*(MONTH($E187)-1)/12)*$H187</f>
        <v>0</v>
      </c>
      <c r="O187" s="188">
        <f>(SUM('1.  LRAMVA Summary'!J$47:J$79)+SUM('1.  LRAMVA Summary'!J$80:J$81)*(MONTH($E187)-1)/12)*$H187</f>
        <v>0</v>
      </c>
      <c r="P187" s="188">
        <f>(SUM('1.  LRAMVA Summary'!K$47:K$79)+SUM('1.  LRAMVA Summary'!K$80:K$81)*(MONTH($E187)-1)/12)*$H187</f>
        <v>0</v>
      </c>
      <c r="Q187" s="188">
        <f>(SUM('1.  LRAMVA Summary'!L$47:L$79)+SUM('1.  LRAMVA Summary'!L$80:L$81)*(MONTH($E187)-1)/12)*$H187</f>
        <v>0</v>
      </c>
      <c r="R187" s="188">
        <f>(SUM('1.  LRAMVA Summary'!M$47:M$79)+SUM('1.  LRAMVA Summary'!M$80:M$81)*(MONTH($E187)-1)/12)*$H187</f>
        <v>0</v>
      </c>
      <c r="S187" s="188">
        <f>(SUM('1.  LRAMVA Summary'!N$47:N$79)+SUM('1.  LRAMVA Summary'!N$80:N$81)*(MONTH($E187)-1)/12)*$H187</f>
        <v>0</v>
      </c>
      <c r="T187" s="188">
        <f>(SUM('1.  LRAMVA Summary'!O$47:O$79)+SUM('1.  LRAMVA Summary'!O$80:O$81)*(MONTH($E187)-1)/12)*$H187</f>
        <v>0</v>
      </c>
      <c r="U187" s="188">
        <f>(SUM('1.  LRAMVA Summary'!P$47:P$79)+SUM('1.  LRAMVA Summary'!P$80:P$81)*(MONTH($E187)-1)/12)*$H187</f>
        <v>0</v>
      </c>
      <c r="V187" s="188">
        <f>(SUM('1.  LRAMVA Summary'!Q$47:Q$79)+SUM('1.  LRAMVA Summary'!Q$80:Q$81)*(MONTH($E187)-1)/12)*$H187</f>
        <v>0</v>
      </c>
      <c r="W187" s="189">
        <f t="shared" si="96"/>
        <v>332.85670488423182</v>
      </c>
    </row>
    <row r="188" spans="5:23">
      <c r="E188" s="172">
        <v>44805</v>
      </c>
      <c r="F188" s="172" t="s">
        <v>628</v>
      </c>
      <c r="G188" s="173" t="s">
        <v>65</v>
      </c>
      <c r="H188" s="197">
        <f>H187</f>
        <v>1.8333333333333333E-3</v>
      </c>
      <c r="I188" s="188">
        <f>(SUM('1.  LRAMVA Summary'!D$47:D$79)+SUM('1.  LRAMVA Summary'!D$80:D$81)*(MONTH($E188)-1)/12)*$H188</f>
        <v>77.008359923666404</v>
      </c>
      <c r="J188" s="188">
        <f>(SUM('1.  LRAMVA Summary'!E$47:E$79)+SUM('1.  LRAMVA Summary'!E$80:E$81)*(MONTH($E188)-1)/12)*$H188</f>
        <v>-175.53417162025985</v>
      </c>
      <c r="K188" s="188">
        <f>(SUM('1.  LRAMVA Summary'!F$47:F$79)+SUM('1.  LRAMVA Summary'!F$80:F$81)*(MONTH($E188)-1)/12)*$H188</f>
        <v>436.13471864315903</v>
      </c>
      <c r="L188" s="188">
        <f>(SUM('1.  LRAMVA Summary'!G$47:G$79)+SUM('1.  LRAMVA Summary'!G$80:G$81)*(MONTH($E188)-1)/12)*$H188</f>
        <v>0</v>
      </c>
      <c r="M188" s="188">
        <f>(SUM('1.  LRAMVA Summary'!H$47:H$79)+SUM('1.  LRAMVA Summary'!H$80:H$81)*(MONTH($E188)-1)/12)*$H188</f>
        <v>0</v>
      </c>
      <c r="N188" s="188">
        <f>(SUM('1.  LRAMVA Summary'!I$47:I$79)+SUM('1.  LRAMVA Summary'!I$80:I$81)*(MONTH($E188)-1)/12)*$H188</f>
        <v>0</v>
      </c>
      <c r="O188" s="188">
        <f>(SUM('1.  LRAMVA Summary'!J$47:J$79)+SUM('1.  LRAMVA Summary'!J$80:J$81)*(MONTH($E188)-1)/12)*$H188</f>
        <v>0</v>
      </c>
      <c r="P188" s="188">
        <f>(SUM('1.  LRAMVA Summary'!K$47:K$79)+SUM('1.  LRAMVA Summary'!K$80:K$81)*(MONTH($E188)-1)/12)*$H188</f>
        <v>0</v>
      </c>
      <c r="Q188" s="188">
        <f>(SUM('1.  LRAMVA Summary'!L$47:L$79)+SUM('1.  LRAMVA Summary'!L$80:L$81)*(MONTH($E188)-1)/12)*$H188</f>
        <v>0</v>
      </c>
      <c r="R188" s="188">
        <f>(SUM('1.  LRAMVA Summary'!M$47:M$79)+SUM('1.  LRAMVA Summary'!M$80:M$81)*(MONTH($E188)-1)/12)*$H188</f>
        <v>0</v>
      </c>
      <c r="S188" s="188">
        <f>(SUM('1.  LRAMVA Summary'!N$47:N$79)+SUM('1.  LRAMVA Summary'!N$80:N$81)*(MONTH($E188)-1)/12)*$H188</f>
        <v>0</v>
      </c>
      <c r="T188" s="188">
        <f>(SUM('1.  LRAMVA Summary'!O$47:O$79)+SUM('1.  LRAMVA Summary'!O$80:O$81)*(MONTH($E188)-1)/12)*$H188</f>
        <v>0</v>
      </c>
      <c r="U188" s="188">
        <f>(SUM('1.  LRAMVA Summary'!P$47:P$79)+SUM('1.  LRAMVA Summary'!P$80:P$81)*(MONTH($E188)-1)/12)*$H188</f>
        <v>0</v>
      </c>
      <c r="V188" s="188">
        <f>(SUM('1.  LRAMVA Summary'!Q$47:Q$79)+SUM('1.  LRAMVA Summary'!Q$80:Q$81)*(MONTH($E188)-1)/12)*$H188</f>
        <v>0</v>
      </c>
      <c r="W188" s="189">
        <f t="shared" si="96"/>
        <v>337.60890694656558</v>
      </c>
    </row>
    <row r="189" spans="5:23">
      <c r="E189" s="172">
        <v>44835</v>
      </c>
      <c r="F189" s="172" t="s">
        <v>628</v>
      </c>
      <c r="G189" s="173" t="s">
        <v>66</v>
      </c>
      <c r="H189" s="197">
        <f>$C$62/12</f>
        <v>1.8333333333333333E-3</v>
      </c>
      <c r="I189" s="188">
        <f>(SUM('1.  LRAMVA Summary'!D$47:D$79)+SUM('1.  LRAMVA Summary'!D$80:D$81)*(MONTH($E189)-1)/12)*$H189</f>
        <v>77.008359923666404</v>
      </c>
      <c r="J189" s="188">
        <f>(SUM('1.  LRAMVA Summary'!E$47:E$79)+SUM('1.  LRAMVA Summary'!E$80:E$81)*(MONTH($E189)-1)/12)*$H189</f>
        <v>-179.19802718988532</v>
      </c>
      <c r="K189" s="188">
        <f>(SUM('1.  LRAMVA Summary'!F$47:F$79)+SUM('1.  LRAMVA Summary'!F$80:F$81)*(MONTH($E189)-1)/12)*$H189</f>
        <v>444.55077627511832</v>
      </c>
      <c r="L189" s="188">
        <f>(SUM('1.  LRAMVA Summary'!G$47:G$79)+SUM('1.  LRAMVA Summary'!G$80:G$81)*(MONTH($E189)-1)/12)*$H189</f>
        <v>0</v>
      </c>
      <c r="M189" s="188">
        <f>(SUM('1.  LRAMVA Summary'!H$47:H$79)+SUM('1.  LRAMVA Summary'!H$80:H$81)*(MONTH($E189)-1)/12)*$H189</f>
        <v>0</v>
      </c>
      <c r="N189" s="188">
        <f>(SUM('1.  LRAMVA Summary'!I$47:I$79)+SUM('1.  LRAMVA Summary'!I$80:I$81)*(MONTH($E189)-1)/12)*$H189</f>
        <v>0</v>
      </c>
      <c r="O189" s="188">
        <f>(SUM('1.  LRAMVA Summary'!J$47:J$79)+SUM('1.  LRAMVA Summary'!J$80:J$81)*(MONTH($E189)-1)/12)*$H189</f>
        <v>0</v>
      </c>
      <c r="P189" s="188">
        <f>(SUM('1.  LRAMVA Summary'!K$47:K$79)+SUM('1.  LRAMVA Summary'!K$80:K$81)*(MONTH($E189)-1)/12)*$H189</f>
        <v>0</v>
      </c>
      <c r="Q189" s="188">
        <f>(SUM('1.  LRAMVA Summary'!L$47:L$79)+SUM('1.  LRAMVA Summary'!L$80:L$81)*(MONTH($E189)-1)/12)*$H189</f>
        <v>0</v>
      </c>
      <c r="R189" s="188">
        <f>(SUM('1.  LRAMVA Summary'!M$47:M$79)+SUM('1.  LRAMVA Summary'!M$80:M$81)*(MONTH($E189)-1)/12)*$H189</f>
        <v>0</v>
      </c>
      <c r="S189" s="188">
        <f>(SUM('1.  LRAMVA Summary'!N$47:N$79)+SUM('1.  LRAMVA Summary'!N$80:N$81)*(MONTH($E189)-1)/12)*$H189</f>
        <v>0</v>
      </c>
      <c r="T189" s="188">
        <f>(SUM('1.  LRAMVA Summary'!O$47:O$79)+SUM('1.  LRAMVA Summary'!O$80:O$81)*(MONTH($E189)-1)/12)*$H189</f>
        <v>0</v>
      </c>
      <c r="U189" s="188">
        <f>(SUM('1.  LRAMVA Summary'!P$47:P$79)+SUM('1.  LRAMVA Summary'!P$80:P$81)*(MONTH($E189)-1)/12)*$H189</f>
        <v>0</v>
      </c>
      <c r="V189" s="188">
        <f>(SUM('1.  LRAMVA Summary'!Q$47:Q$79)+SUM('1.  LRAMVA Summary'!Q$80:Q$81)*(MONTH($E189)-1)/12)*$H189</f>
        <v>0</v>
      </c>
      <c r="W189" s="189">
        <f t="shared" si="96"/>
        <v>342.3611090088994</v>
      </c>
    </row>
    <row r="190" spans="5:23">
      <c r="E190" s="172">
        <v>44866</v>
      </c>
      <c r="F190" s="172" t="s">
        <v>628</v>
      </c>
      <c r="G190" s="173" t="s">
        <v>66</v>
      </c>
      <c r="H190" s="197">
        <f>H189</f>
        <v>1.8333333333333333E-3</v>
      </c>
      <c r="I190" s="188">
        <f>(SUM('1.  LRAMVA Summary'!D$47:D$79)+SUM('1.  LRAMVA Summary'!D$80:D$81)*(MONTH($E190)-1)/12)*$H190</f>
        <v>77.008359923666404</v>
      </c>
      <c r="J190" s="188">
        <f>(SUM('1.  LRAMVA Summary'!E$47:E$79)+SUM('1.  LRAMVA Summary'!E$80:E$81)*(MONTH($E190)-1)/12)*$H190</f>
        <v>-182.86188275951076</v>
      </c>
      <c r="K190" s="188">
        <f>(SUM('1.  LRAMVA Summary'!F$47:F$79)+SUM('1.  LRAMVA Summary'!F$80:F$81)*(MONTH($E190)-1)/12)*$H190</f>
        <v>452.96683390707756</v>
      </c>
      <c r="L190" s="188">
        <f>(SUM('1.  LRAMVA Summary'!G$47:G$79)+SUM('1.  LRAMVA Summary'!G$80:G$81)*(MONTH($E190)-1)/12)*$H190</f>
        <v>0</v>
      </c>
      <c r="M190" s="188">
        <f>(SUM('1.  LRAMVA Summary'!H$47:H$79)+SUM('1.  LRAMVA Summary'!H$80:H$81)*(MONTH($E190)-1)/12)*$H190</f>
        <v>0</v>
      </c>
      <c r="N190" s="188">
        <f>(SUM('1.  LRAMVA Summary'!I$47:I$79)+SUM('1.  LRAMVA Summary'!I$80:I$81)*(MONTH($E190)-1)/12)*$H190</f>
        <v>0</v>
      </c>
      <c r="O190" s="188">
        <f>(SUM('1.  LRAMVA Summary'!J$47:J$79)+SUM('1.  LRAMVA Summary'!J$80:J$81)*(MONTH($E190)-1)/12)*$H190</f>
        <v>0</v>
      </c>
      <c r="P190" s="188">
        <f>(SUM('1.  LRAMVA Summary'!K$47:K$79)+SUM('1.  LRAMVA Summary'!K$80:K$81)*(MONTH($E190)-1)/12)*$H190</f>
        <v>0</v>
      </c>
      <c r="Q190" s="188">
        <f>(SUM('1.  LRAMVA Summary'!L$47:L$79)+SUM('1.  LRAMVA Summary'!L$80:L$81)*(MONTH($E190)-1)/12)*$H190</f>
        <v>0</v>
      </c>
      <c r="R190" s="188">
        <f>(SUM('1.  LRAMVA Summary'!M$47:M$79)+SUM('1.  LRAMVA Summary'!M$80:M$81)*(MONTH($E190)-1)/12)*$H190</f>
        <v>0</v>
      </c>
      <c r="S190" s="188">
        <f>(SUM('1.  LRAMVA Summary'!N$47:N$79)+SUM('1.  LRAMVA Summary'!N$80:N$81)*(MONTH($E190)-1)/12)*$H190</f>
        <v>0</v>
      </c>
      <c r="T190" s="188">
        <f>(SUM('1.  LRAMVA Summary'!O$47:O$79)+SUM('1.  LRAMVA Summary'!O$80:O$81)*(MONTH($E190)-1)/12)*$H190</f>
        <v>0</v>
      </c>
      <c r="U190" s="188">
        <f>(SUM('1.  LRAMVA Summary'!P$47:P$79)+SUM('1.  LRAMVA Summary'!P$80:P$81)*(MONTH($E190)-1)/12)*$H190</f>
        <v>0</v>
      </c>
      <c r="V190" s="188">
        <f>(SUM('1.  LRAMVA Summary'!Q$47:Q$79)+SUM('1.  LRAMVA Summary'!Q$80:Q$81)*(MONTH($E190)-1)/12)*$H190</f>
        <v>0</v>
      </c>
      <c r="W190" s="189">
        <f t="shared" si="96"/>
        <v>347.11331107123317</v>
      </c>
    </row>
    <row r="191" spans="5:23">
      <c r="E191" s="172">
        <v>44896</v>
      </c>
      <c r="F191" s="172" t="s">
        <v>628</v>
      </c>
      <c r="G191" s="173" t="s">
        <v>66</v>
      </c>
      <c r="H191" s="197">
        <f>H190</f>
        <v>1.8333333333333333E-3</v>
      </c>
      <c r="I191" s="188">
        <f>(SUM('1.  LRAMVA Summary'!D$47:D$79)+SUM('1.  LRAMVA Summary'!D$80:D$81)*(MONTH($E191)-1)/12)*$H191</f>
        <v>77.008359923666404</v>
      </c>
      <c r="J191" s="188">
        <f>(SUM('1.  LRAMVA Summary'!E$47:E$79)+SUM('1.  LRAMVA Summary'!E$80:E$81)*(MONTH($E191)-1)/12)*$H191</f>
        <v>-186.52573832913623</v>
      </c>
      <c r="K191" s="188">
        <f>(SUM('1.  LRAMVA Summary'!F$47:F$79)+SUM('1.  LRAMVA Summary'!F$80:F$81)*(MONTH($E191)-1)/12)*$H191</f>
        <v>461.38289153903679</v>
      </c>
      <c r="L191" s="188">
        <f>(SUM('1.  LRAMVA Summary'!G$47:G$79)+SUM('1.  LRAMVA Summary'!G$80:G$81)*(MONTH($E191)-1)/12)*$H191</f>
        <v>0</v>
      </c>
      <c r="M191" s="188">
        <f>(SUM('1.  LRAMVA Summary'!H$47:H$79)+SUM('1.  LRAMVA Summary'!H$80:H$81)*(MONTH($E191)-1)/12)*$H191</f>
        <v>0</v>
      </c>
      <c r="N191" s="188">
        <f>(SUM('1.  LRAMVA Summary'!I$47:I$79)+SUM('1.  LRAMVA Summary'!I$80:I$81)*(MONTH($E191)-1)/12)*$H191</f>
        <v>0</v>
      </c>
      <c r="O191" s="188">
        <f>(SUM('1.  LRAMVA Summary'!J$47:J$79)+SUM('1.  LRAMVA Summary'!J$80:J$81)*(MONTH($E191)-1)/12)*$H191</f>
        <v>0</v>
      </c>
      <c r="P191" s="188">
        <f>(SUM('1.  LRAMVA Summary'!K$47:K$79)+SUM('1.  LRAMVA Summary'!K$80:K$81)*(MONTH($E191)-1)/12)*$H191</f>
        <v>0</v>
      </c>
      <c r="Q191" s="188">
        <f>(SUM('1.  LRAMVA Summary'!L$47:L$79)+SUM('1.  LRAMVA Summary'!L$80:L$81)*(MONTH($E191)-1)/12)*$H191</f>
        <v>0</v>
      </c>
      <c r="R191" s="188">
        <f>(SUM('1.  LRAMVA Summary'!M$47:M$79)+SUM('1.  LRAMVA Summary'!M$80:M$81)*(MONTH($E191)-1)/12)*$H191</f>
        <v>0</v>
      </c>
      <c r="S191" s="188">
        <f>(SUM('1.  LRAMVA Summary'!N$47:N$79)+SUM('1.  LRAMVA Summary'!N$80:N$81)*(MONTH($E191)-1)/12)*$H191</f>
        <v>0</v>
      </c>
      <c r="T191" s="188">
        <f>(SUM('1.  LRAMVA Summary'!O$47:O$79)+SUM('1.  LRAMVA Summary'!O$80:O$81)*(MONTH($E191)-1)/12)*$H191</f>
        <v>0</v>
      </c>
      <c r="U191" s="188">
        <f>(SUM('1.  LRAMVA Summary'!P$47:P$79)+SUM('1.  LRAMVA Summary'!P$80:P$81)*(MONTH($E191)-1)/12)*$H191</f>
        <v>0</v>
      </c>
      <c r="V191" s="188">
        <f>(SUM('1.  LRAMVA Summary'!Q$47:Q$79)+SUM('1.  LRAMVA Summary'!Q$80:Q$81)*(MONTH($E191)-1)/12)*$H191</f>
        <v>0</v>
      </c>
      <c r="W191" s="189">
        <f>SUM(I191:V191)</f>
        <v>351.86551313356699</v>
      </c>
    </row>
    <row r="192" spans="5:23" ht="15.75" thickBot="1">
      <c r="E192" s="174" t="s">
        <v>626</v>
      </c>
      <c r="F192" s="174"/>
      <c r="G192" s="175"/>
      <c r="H192" s="176"/>
      <c r="I192" s="177">
        <f>SUM(I179:I191)</f>
        <v>2502.3000989610732</v>
      </c>
      <c r="J192" s="177">
        <f>SUM(J179:J191)</f>
        <v>-3210.5828712564198</v>
      </c>
      <c r="K192" s="177">
        <f t="shared" ref="K192:V192" si="97">SUM(K179:K191)</f>
        <v>7649.5076701052276</v>
      </c>
      <c r="L192" s="177">
        <f t="shared" si="97"/>
        <v>0</v>
      </c>
      <c r="M192" s="177">
        <f t="shared" si="97"/>
        <v>0</v>
      </c>
      <c r="N192" s="177">
        <f t="shared" si="97"/>
        <v>0</v>
      </c>
      <c r="O192" s="177">
        <f t="shared" si="97"/>
        <v>0</v>
      </c>
      <c r="P192" s="177">
        <f t="shared" si="97"/>
        <v>0</v>
      </c>
      <c r="Q192" s="177">
        <f t="shared" si="97"/>
        <v>0</v>
      </c>
      <c r="R192" s="177">
        <f t="shared" si="97"/>
        <v>0</v>
      </c>
      <c r="S192" s="177">
        <f t="shared" si="97"/>
        <v>0</v>
      </c>
      <c r="T192" s="177">
        <f t="shared" si="97"/>
        <v>0</v>
      </c>
      <c r="U192" s="177">
        <f t="shared" si="97"/>
        <v>0</v>
      </c>
      <c r="V192" s="177">
        <f t="shared" si="97"/>
        <v>0</v>
      </c>
      <c r="W192" s="177">
        <f>SUM(W179:W191)</f>
        <v>6941.2248978098814</v>
      </c>
    </row>
    <row r="193" spans="5:23" ht="15.75" thickTop="1">
      <c r="E193" s="697" t="s">
        <v>64</v>
      </c>
      <c r="F193" s="697"/>
      <c r="G193" s="698"/>
      <c r="H193" s="699"/>
      <c r="I193" s="700"/>
      <c r="J193" s="700"/>
      <c r="K193" s="700"/>
      <c r="L193" s="700"/>
      <c r="M193" s="700"/>
      <c r="N193" s="700"/>
      <c r="O193" s="700"/>
      <c r="P193" s="700"/>
      <c r="Q193" s="700"/>
      <c r="R193" s="700"/>
      <c r="S193" s="700"/>
      <c r="T193" s="700"/>
      <c r="U193" s="700"/>
      <c r="V193" s="700"/>
      <c r="W193" s="701"/>
    </row>
  </sheetData>
  <dataConsolidate/>
  <mergeCells count="4">
    <mergeCell ref="B12:C12"/>
    <mergeCell ref="C8:S8"/>
    <mergeCell ref="C9:S9"/>
    <mergeCell ref="C10:S10"/>
  </mergeCells>
  <phoneticPr fontId="244" type="noConversion"/>
  <hyperlinks>
    <hyperlink ref="B64" r:id="rId1" xr:uid="{00000000-0004-0000-0B00-000000000000}"/>
    <hyperlink ref="K12" location="Table_1_b.__Annual_LRAMVA_Breakdown_by_Year_and_Rate_Class" display="Go to Tab 1: Summary" xr:uid="{00000000-0004-0000-0B00-000001000000}"/>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BU122"/>
  <sheetViews>
    <sheetView zoomScale="50" zoomScaleNormal="50" workbookViewId="0">
      <selection activeCell="B12" sqref="B12"/>
    </sheetView>
  </sheetViews>
  <sheetFormatPr defaultColWidth="9" defaultRowHeight="15" outlineLevelRow="1"/>
  <cols>
    <col min="1" max="1" width="6" style="1" customWidth="1"/>
    <col min="2" max="2" width="24.28515625" style="1" customWidth="1"/>
    <col min="3" max="3" width="11.28515625" style="1" customWidth="1"/>
    <col min="4" max="4" width="37.7109375" style="1" customWidth="1"/>
    <col min="5" max="5" width="35" style="1" bestFit="1" customWidth="1"/>
    <col min="6" max="6" width="26.7109375" style="1" customWidth="1"/>
    <col min="7" max="7" width="17" style="1" customWidth="1"/>
    <col min="8" max="8" width="19.28515625" style="1" customWidth="1"/>
    <col min="9" max="10" width="23" style="539" customWidth="1"/>
    <col min="11" max="11" width="2" style="1" customWidth="1"/>
    <col min="12" max="41" width="9" style="1"/>
    <col min="42" max="42" width="2" style="1" customWidth="1"/>
    <col min="43" max="43" width="12.7109375" style="1" customWidth="1"/>
    <col min="44" max="64" width="12" style="1" bestFit="1" customWidth="1"/>
    <col min="65" max="16384" width="9" style="1"/>
  </cols>
  <sheetData>
    <row r="1" spans="2:33">
      <c r="I1" s="1"/>
      <c r="J1" s="1"/>
    </row>
    <row r="2" spans="2:33">
      <c r="I2" s="1"/>
      <c r="J2" s="1"/>
    </row>
    <row r="3" spans="2:33">
      <c r="I3" s="1"/>
      <c r="J3" s="1"/>
    </row>
    <row r="4" spans="2:33">
      <c r="I4" s="1"/>
      <c r="J4" s="1"/>
    </row>
    <row r="5" spans="2:33">
      <c r="I5" s="1"/>
      <c r="J5" s="1"/>
    </row>
    <row r="6" spans="2:33">
      <c r="I6" s="1"/>
      <c r="J6" s="1"/>
    </row>
    <row r="7" spans="2:33">
      <c r="I7" s="1"/>
      <c r="J7" s="1"/>
    </row>
    <row r="8" spans="2:33">
      <c r="I8" s="1"/>
      <c r="J8" s="1"/>
    </row>
    <row r="9" spans="2:33">
      <c r="I9" s="1"/>
      <c r="J9" s="1"/>
    </row>
    <row r="10" spans="2:33">
      <c r="I10" s="1"/>
      <c r="J10" s="1"/>
    </row>
    <row r="11" spans="2:33" ht="15.75" thickBot="1">
      <c r="I11" s="1"/>
      <c r="J11" s="1"/>
    </row>
    <row r="12" spans="2:33" ht="25.5" customHeight="1" outlineLevel="1" thickBot="1">
      <c r="B12" s="90" t="s">
        <v>153</v>
      </c>
      <c r="D12" s="99" t="s">
        <v>157</v>
      </c>
      <c r="E12" s="13"/>
      <c r="F12" s="138"/>
      <c r="G12" s="139"/>
      <c r="H12" s="140"/>
      <c r="I12" s="1"/>
      <c r="J12" s="1"/>
      <c r="K12" s="140"/>
      <c r="L12" s="138"/>
      <c r="M12" s="138"/>
      <c r="N12" s="138"/>
      <c r="O12" s="138"/>
      <c r="P12" s="138"/>
      <c r="Q12" s="141"/>
    </row>
    <row r="13" spans="2:33" ht="25.5" customHeight="1" outlineLevel="1" thickBot="1">
      <c r="B13" s="90"/>
      <c r="D13" s="541" t="s">
        <v>375</v>
      </c>
      <c r="E13" s="13"/>
      <c r="F13" s="138"/>
      <c r="G13" s="139"/>
      <c r="H13" s="140"/>
      <c r="I13" s="1"/>
      <c r="J13" s="1"/>
      <c r="K13" s="140"/>
      <c r="L13" s="138"/>
      <c r="M13" s="138"/>
      <c r="N13" s="138"/>
      <c r="O13" s="138"/>
      <c r="P13" s="138"/>
      <c r="Q13" s="141"/>
    </row>
    <row r="14" spans="2:33" ht="30" customHeight="1" outlineLevel="1" thickBot="1">
      <c r="B14" s="30"/>
      <c r="D14" s="519" t="s">
        <v>507</v>
      </c>
      <c r="I14" s="1"/>
      <c r="J14" s="1"/>
    </row>
    <row r="15" spans="2:33" ht="26.25" customHeight="1" outlineLevel="1">
      <c r="C15" s="30"/>
      <c r="I15" s="1"/>
      <c r="J15" s="1"/>
    </row>
    <row r="16" spans="2:33" ht="23.25" customHeight="1" outlineLevel="1">
      <c r="B16" s="91" t="s">
        <v>466</v>
      </c>
      <c r="C16" s="30"/>
      <c r="D16" s="520" t="s">
        <v>984</v>
      </c>
      <c r="E16" s="515"/>
      <c r="F16" s="515"/>
      <c r="G16" s="523"/>
      <c r="H16" s="515"/>
      <c r="I16" s="515"/>
      <c r="J16" s="515"/>
      <c r="K16" s="515"/>
      <c r="L16" s="515"/>
      <c r="M16" s="515"/>
      <c r="N16" s="515"/>
      <c r="O16" s="515"/>
      <c r="P16" s="515"/>
      <c r="Q16" s="515"/>
      <c r="R16" s="515"/>
      <c r="S16" s="515"/>
      <c r="T16" s="515"/>
      <c r="U16" s="515"/>
      <c r="V16" s="515"/>
      <c r="W16" s="515"/>
      <c r="X16" s="515"/>
      <c r="Y16" s="515"/>
      <c r="Z16" s="515"/>
      <c r="AA16" s="515"/>
      <c r="AB16" s="515"/>
      <c r="AC16" s="515"/>
      <c r="AD16" s="515"/>
      <c r="AE16" s="515"/>
      <c r="AF16" s="515"/>
      <c r="AG16" s="515"/>
    </row>
    <row r="17" spans="2:73" ht="23.25" customHeight="1" outlineLevel="1">
      <c r="B17" s="584" t="s">
        <v>554</v>
      </c>
      <c r="C17" s="30"/>
      <c r="D17" s="520" t="s">
        <v>538</v>
      </c>
      <c r="E17" s="515"/>
      <c r="F17" s="515"/>
      <c r="G17" s="523"/>
      <c r="H17" s="515"/>
      <c r="I17" s="515"/>
      <c r="J17" s="515"/>
      <c r="K17" s="515"/>
      <c r="L17" s="515"/>
      <c r="M17" s="515"/>
      <c r="N17" s="515"/>
      <c r="O17" s="515"/>
      <c r="P17" s="515"/>
      <c r="Q17" s="515"/>
      <c r="R17" s="515"/>
      <c r="S17" s="515"/>
      <c r="T17" s="515"/>
      <c r="U17" s="515"/>
      <c r="V17" s="515"/>
      <c r="W17" s="515"/>
      <c r="X17" s="515"/>
      <c r="Y17" s="515"/>
      <c r="Z17" s="515"/>
      <c r="AA17" s="515"/>
      <c r="AB17" s="515"/>
      <c r="AC17" s="515"/>
      <c r="AD17" s="515"/>
      <c r="AE17" s="515"/>
      <c r="AF17" s="515"/>
      <c r="AG17" s="515"/>
    </row>
    <row r="18" spans="2:73" ht="23.25" customHeight="1" outlineLevel="1">
      <c r="C18" s="30"/>
      <c r="D18" s="520" t="s">
        <v>965</v>
      </c>
      <c r="E18" s="515"/>
      <c r="F18" s="515"/>
      <c r="G18" s="523"/>
      <c r="H18" s="515"/>
      <c r="I18" s="515"/>
      <c r="J18" s="515"/>
      <c r="K18" s="515"/>
      <c r="L18" s="515"/>
      <c r="M18" s="515"/>
      <c r="N18" s="515"/>
      <c r="O18" s="515"/>
      <c r="P18" s="515"/>
      <c r="Q18" s="515"/>
      <c r="R18" s="515"/>
      <c r="S18" s="515"/>
      <c r="T18" s="515"/>
      <c r="U18" s="515"/>
      <c r="V18" s="515"/>
      <c r="W18" s="515"/>
      <c r="X18" s="515"/>
      <c r="Y18" s="515"/>
      <c r="Z18" s="515"/>
      <c r="AA18" s="515"/>
      <c r="AB18" s="515"/>
      <c r="AC18" s="515"/>
      <c r="AD18" s="515"/>
      <c r="AE18" s="515"/>
      <c r="AF18" s="515"/>
      <c r="AG18" s="515"/>
    </row>
    <row r="19" spans="2:73" ht="23.25" customHeight="1" outlineLevel="1">
      <c r="C19" s="30"/>
      <c r="D19" s="520" t="s">
        <v>966</v>
      </c>
      <c r="E19" s="515"/>
      <c r="F19" s="515"/>
      <c r="G19" s="523"/>
      <c r="H19" s="515"/>
      <c r="I19" s="515"/>
      <c r="J19" s="515"/>
      <c r="K19" s="515"/>
      <c r="L19" s="515"/>
      <c r="M19" s="515"/>
      <c r="N19" s="515"/>
      <c r="O19" s="515"/>
      <c r="P19" s="515"/>
      <c r="Q19" s="515"/>
      <c r="R19" s="515"/>
      <c r="S19" s="515"/>
      <c r="T19" s="515"/>
      <c r="U19" s="515"/>
      <c r="V19" s="515"/>
      <c r="W19" s="515"/>
      <c r="X19" s="515"/>
      <c r="Y19" s="515"/>
      <c r="Z19" s="515"/>
      <c r="AA19" s="515"/>
      <c r="AB19" s="515"/>
      <c r="AC19" s="515"/>
      <c r="AD19" s="515"/>
      <c r="AE19" s="515"/>
      <c r="AF19" s="515"/>
      <c r="AG19" s="515"/>
    </row>
    <row r="20" spans="2:73" ht="23.25" customHeight="1" outlineLevel="1">
      <c r="C20" s="30"/>
      <c r="D20" s="520" t="s">
        <v>967</v>
      </c>
      <c r="E20" s="515"/>
      <c r="F20" s="515"/>
      <c r="G20" s="523"/>
      <c r="H20" s="515"/>
      <c r="I20" s="515"/>
      <c r="J20" s="515"/>
      <c r="K20" s="515"/>
      <c r="L20" s="515"/>
      <c r="M20" s="515"/>
      <c r="N20" s="515"/>
      <c r="O20" s="515"/>
      <c r="P20" s="515"/>
      <c r="Q20" s="515"/>
      <c r="R20" s="515"/>
      <c r="S20" s="515"/>
      <c r="T20" s="515"/>
      <c r="U20" s="515"/>
      <c r="V20" s="515"/>
      <c r="W20" s="515"/>
      <c r="X20" s="515"/>
      <c r="Y20" s="515"/>
      <c r="Z20" s="515"/>
      <c r="AA20" s="515"/>
      <c r="AB20" s="515"/>
      <c r="AC20" s="515"/>
      <c r="AD20" s="515"/>
      <c r="AE20" s="515"/>
      <c r="AF20" s="515"/>
      <c r="AG20" s="515"/>
    </row>
    <row r="21" spans="2:73" ht="23.25" customHeight="1" outlineLevel="1">
      <c r="C21" s="30"/>
      <c r="D21" s="596" t="s">
        <v>985</v>
      </c>
      <c r="E21" s="515"/>
      <c r="F21" s="515"/>
      <c r="G21" s="523"/>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row>
    <row r="22" spans="2:73">
      <c r="I22" s="1"/>
      <c r="J22" s="1"/>
    </row>
    <row r="23" spans="2:73" ht="15.75">
      <c r="B23" s="142" t="s">
        <v>635</v>
      </c>
      <c r="H23" s="9"/>
      <c r="I23" s="9"/>
      <c r="J23" s="9"/>
    </row>
    <row r="24" spans="2:73" s="567" customFormat="1" ht="21" customHeight="1">
      <c r="B24" s="567" t="s">
        <v>546</v>
      </c>
      <c r="C24" s="854" t="s">
        <v>547</v>
      </c>
      <c r="D24" s="854"/>
      <c r="E24" s="854"/>
      <c r="F24" s="854"/>
      <c r="G24" s="854"/>
      <c r="H24" s="575" t="s">
        <v>544</v>
      </c>
      <c r="I24" s="575" t="s">
        <v>543</v>
      </c>
      <c r="J24" s="575" t="s">
        <v>545</v>
      </c>
      <c r="L24" s="567" t="s">
        <v>547</v>
      </c>
      <c r="AQ24" s="567" t="s">
        <v>547</v>
      </c>
    </row>
    <row r="25" spans="2:73" s="206" customFormat="1" ht="49.5" customHeight="1">
      <c r="B25" s="202" t="s">
        <v>437</v>
      </c>
      <c r="C25" s="202" t="s">
        <v>192</v>
      </c>
      <c r="D25" s="202" t="s">
        <v>438</v>
      </c>
      <c r="E25" s="202" t="s">
        <v>190</v>
      </c>
      <c r="F25" s="202" t="s">
        <v>439</v>
      </c>
      <c r="G25" s="202" t="s">
        <v>440</v>
      </c>
      <c r="H25" s="202" t="s">
        <v>441</v>
      </c>
      <c r="I25" s="540" t="s">
        <v>536</v>
      </c>
      <c r="J25" s="544" t="s">
        <v>537</v>
      </c>
      <c r="K25" s="542"/>
      <c r="L25" s="203" t="s">
        <v>442</v>
      </c>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5"/>
      <c r="AQ25" s="203" t="s">
        <v>986</v>
      </c>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5"/>
    </row>
    <row r="26" spans="2:73" s="206" customFormat="1" ht="30" customHeight="1">
      <c r="B26" s="207"/>
      <c r="C26" s="207"/>
      <c r="D26" s="207"/>
      <c r="E26" s="207"/>
      <c r="F26" s="207"/>
      <c r="G26" s="207"/>
      <c r="H26" s="585"/>
      <c r="I26" s="538"/>
      <c r="J26" s="538"/>
      <c r="K26" s="543"/>
      <c r="L26" s="208">
        <v>2011</v>
      </c>
      <c r="M26" s="208">
        <v>2012</v>
      </c>
      <c r="N26" s="208">
        <v>2013</v>
      </c>
      <c r="O26" s="208">
        <v>2014</v>
      </c>
      <c r="P26" s="208">
        <v>2015</v>
      </c>
      <c r="Q26" s="208">
        <v>2016</v>
      </c>
      <c r="R26" s="208">
        <v>2017</v>
      </c>
      <c r="S26" s="208">
        <v>2018</v>
      </c>
      <c r="T26" s="208">
        <v>2019</v>
      </c>
      <c r="U26" s="208">
        <v>2020</v>
      </c>
      <c r="V26" s="208">
        <v>2021</v>
      </c>
      <c r="W26" s="208">
        <v>2022</v>
      </c>
      <c r="X26" s="208">
        <v>2023</v>
      </c>
      <c r="Y26" s="208">
        <v>2024</v>
      </c>
      <c r="Z26" s="208">
        <v>2025</v>
      </c>
      <c r="AA26" s="208">
        <v>2026</v>
      </c>
      <c r="AB26" s="208">
        <v>2027</v>
      </c>
      <c r="AC26" s="208">
        <v>2028</v>
      </c>
      <c r="AD26" s="208">
        <v>2029</v>
      </c>
      <c r="AE26" s="208">
        <v>2030</v>
      </c>
      <c r="AF26" s="208">
        <v>2031</v>
      </c>
      <c r="AG26" s="208">
        <v>2032</v>
      </c>
      <c r="AH26" s="208">
        <v>2033</v>
      </c>
      <c r="AI26" s="208">
        <v>2034</v>
      </c>
      <c r="AJ26" s="208">
        <v>2035</v>
      </c>
      <c r="AK26" s="208">
        <v>2036</v>
      </c>
      <c r="AL26" s="208">
        <v>2037</v>
      </c>
      <c r="AM26" s="208">
        <v>2038</v>
      </c>
      <c r="AN26" s="208">
        <v>2039</v>
      </c>
      <c r="AO26" s="208">
        <v>2040</v>
      </c>
      <c r="AQ26" s="208">
        <v>2011</v>
      </c>
      <c r="AR26" s="208">
        <v>2012</v>
      </c>
      <c r="AS26" s="208">
        <v>2013</v>
      </c>
      <c r="AT26" s="208">
        <v>2014</v>
      </c>
      <c r="AU26" s="208">
        <v>2015</v>
      </c>
      <c r="AV26" s="208">
        <v>2016</v>
      </c>
      <c r="AW26" s="208">
        <v>2017</v>
      </c>
      <c r="AX26" s="208">
        <v>2018</v>
      </c>
      <c r="AY26" s="208">
        <v>2019</v>
      </c>
      <c r="AZ26" s="208">
        <v>2020</v>
      </c>
      <c r="BA26" s="208">
        <v>2021</v>
      </c>
      <c r="BB26" s="208">
        <v>2022</v>
      </c>
      <c r="BC26" s="208">
        <v>2023</v>
      </c>
      <c r="BD26" s="208">
        <v>2024</v>
      </c>
      <c r="BE26" s="208">
        <v>2025</v>
      </c>
      <c r="BF26" s="208">
        <v>2026</v>
      </c>
      <c r="BG26" s="208">
        <v>2027</v>
      </c>
      <c r="BH26" s="208">
        <v>2028</v>
      </c>
      <c r="BI26" s="208">
        <v>2029</v>
      </c>
      <c r="BJ26" s="208">
        <v>2030</v>
      </c>
      <c r="BK26" s="208">
        <v>2031</v>
      </c>
      <c r="BL26" s="208">
        <v>2032</v>
      </c>
      <c r="BM26" s="208">
        <v>2033</v>
      </c>
      <c r="BN26" s="208">
        <v>2034</v>
      </c>
      <c r="BO26" s="208">
        <v>2035</v>
      </c>
      <c r="BP26" s="208">
        <v>2036</v>
      </c>
      <c r="BQ26" s="208">
        <v>2037</v>
      </c>
      <c r="BR26" s="208">
        <v>2038</v>
      </c>
      <c r="BS26" s="208">
        <v>2039</v>
      </c>
      <c r="BT26" s="208">
        <v>2040</v>
      </c>
    </row>
    <row r="27" spans="2:73" s="13" customFormat="1" ht="15.75">
      <c r="B27" s="586"/>
      <c r="C27" s="586"/>
      <c r="D27" s="586"/>
      <c r="E27" s="586"/>
      <c r="F27" s="586"/>
      <c r="G27" s="586"/>
      <c r="H27" s="586"/>
      <c r="I27" s="545"/>
      <c r="J27" s="545"/>
      <c r="K27" s="39"/>
      <c r="L27" s="590"/>
      <c r="M27" s="591"/>
      <c r="N27" s="591"/>
      <c r="O27" s="591"/>
      <c r="P27" s="591"/>
      <c r="Q27" s="591"/>
      <c r="R27" s="591"/>
      <c r="S27" s="591"/>
      <c r="T27" s="591"/>
      <c r="U27" s="591"/>
      <c r="V27" s="591"/>
      <c r="W27" s="591"/>
      <c r="X27" s="591"/>
      <c r="Y27" s="591"/>
      <c r="Z27" s="591"/>
      <c r="AA27" s="591"/>
      <c r="AB27" s="591"/>
      <c r="AC27" s="591"/>
      <c r="AD27" s="591"/>
      <c r="AE27" s="591"/>
      <c r="AF27" s="591"/>
      <c r="AG27" s="591"/>
      <c r="AH27" s="591"/>
      <c r="AI27" s="591"/>
      <c r="AJ27" s="591"/>
      <c r="AK27" s="591"/>
      <c r="AL27" s="591"/>
      <c r="AM27" s="591"/>
      <c r="AN27" s="591"/>
      <c r="AO27" s="592"/>
      <c r="AP27" s="39"/>
      <c r="AQ27" s="590"/>
      <c r="AR27" s="591"/>
      <c r="AS27" s="591"/>
      <c r="AT27" s="591"/>
      <c r="AU27" s="591"/>
      <c r="AV27" s="591"/>
      <c r="AW27" s="591"/>
      <c r="AX27" s="591"/>
      <c r="AY27" s="591"/>
      <c r="AZ27" s="591"/>
      <c r="BA27" s="591"/>
      <c r="BB27" s="591"/>
      <c r="BC27" s="591"/>
      <c r="BD27" s="591"/>
      <c r="BE27" s="591"/>
      <c r="BF27" s="591"/>
      <c r="BG27" s="591"/>
      <c r="BH27" s="591"/>
      <c r="BI27" s="591"/>
      <c r="BJ27" s="591"/>
      <c r="BK27" s="591"/>
      <c r="BL27" s="591"/>
      <c r="BM27" s="591"/>
      <c r="BN27" s="591"/>
      <c r="BO27" s="591"/>
      <c r="BP27" s="591"/>
      <c r="BQ27" s="591"/>
      <c r="BR27" s="591"/>
      <c r="BS27" s="591"/>
      <c r="BT27" s="592"/>
      <c r="BU27" s="1"/>
    </row>
    <row r="28" spans="2:73" s="13" customFormat="1" ht="15.75">
      <c r="B28" s="586"/>
      <c r="C28" s="586"/>
      <c r="D28" s="586"/>
      <c r="E28" s="586"/>
      <c r="F28" s="586"/>
      <c r="G28" s="586"/>
      <c r="H28" s="586"/>
      <c r="I28" s="545"/>
      <c r="J28" s="545"/>
      <c r="K28" s="39"/>
      <c r="L28" s="590"/>
      <c r="M28" s="591"/>
      <c r="N28" s="591"/>
      <c r="O28" s="591"/>
      <c r="P28" s="591"/>
      <c r="Q28" s="591"/>
      <c r="R28" s="591"/>
      <c r="S28" s="591"/>
      <c r="T28" s="591"/>
      <c r="U28" s="591"/>
      <c r="V28" s="591"/>
      <c r="W28" s="591"/>
      <c r="X28" s="591"/>
      <c r="Y28" s="591"/>
      <c r="Z28" s="591"/>
      <c r="AA28" s="591"/>
      <c r="AB28" s="591"/>
      <c r="AC28" s="591"/>
      <c r="AD28" s="591"/>
      <c r="AE28" s="591"/>
      <c r="AF28" s="591"/>
      <c r="AG28" s="591"/>
      <c r="AH28" s="591"/>
      <c r="AI28" s="591"/>
      <c r="AJ28" s="591"/>
      <c r="AK28" s="591"/>
      <c r="AL28" s="591"/>
      <c r="AM28" s="591"/>
      <c r="AN28" s="591"/>
      <c r="AO28" s="592"/>
      <c r="AP28" s="39"/>
      <c r="AQ28" s="590"/>
      <c r="AR28" s="591"/>
      <c r="AS28" s="591"/>
      <c r="AT28" s="591"/>
      <c r="AU28" s="591"/>
      <c r="AV28" s="591"/>
      <c r="AW28" s="591"/>
      <c r="AX28" s="591"/>
      <c r="AY28" s="591"/>
      <c r="AZ28" s="591"/>
      <c r="BA28" s="591"/>
      <c r="BB28" s="591"/>
      <c r="BC28" s="591"/>
      <c r="BD28" s="591"/>
      <c r="BE28" s="591"/>
      <c r="BF28" s="591"/>
      <c r="BG28" s="591"/>
      <c r="BH28" s="591"/>
      <c r="BI28" s="591"/>
      <c r="BJ28" s="591"/>
      <c r="BK28" s="591"/>
      <c r="BL28" s="591"/>
      <c r="BM28" s="591"/>
      <c r="BN28" s="591"/>
      <c r="BO28" s="591"/>
      <c r="BP28" s="591"/>
      <c r="BQ28" s="591"/>
      <c r="BR28" s="591"/>
      <c r="BS28" s="591"/>
      <c r="BT28" s="592"/>
      <c r="BU28" s="1"/>
    </row>
    <row r="29" spans="2:73" s="13" customFormat="1" ht="16.5" customHeight="1">
      <c r="B29" s="586"/>
      <c r="C29" s="586"/>
      <c r="D29" s="586"/>
      <c r="E29" s="586"/>
      <c r="F29" s="586"/>
      <c r="G29" s="586"/>
      <c r="H29" s="586"/>
      <c r="I29" s="545"/>
      <c r="J29" s="545"/>
      <c r="K29" s="39"/>
      <c r="L29" s="590"/>
      <c r="M29" s="591"/>
      <c r="N29" s="591"/>
      <c r="O29" s="591"/>
      <c r="P29" s="591"/>
      <c r="Q29" s="591"/>
      <c r="R29" s="591"/>
      <c r="S29" s="591"/>
      <c r="T29" s="591"/>
      <c r="U29" s="591"/>
      <c r="V29" s="591"/>
      <c r="W29" s="591"/>
      <c r="X29" s="591"/>
      <c r="Y29" s="591"/>
      <c r="Z29" s="591"/>
      <c r="AA29" s="591"/>
      <c r="AB29" s="591"/>
      <c r="AC29" s="591"/>
      <c r="AD29" s="591"/>
      <c r="AE29" s="591"/>
      <c r="AF29" s="591"/>
      <c r="AG29" s="591"/>
      <c r="AH29" s="591"/>
      <c r="AI29" s="591"/>
      <c r="AJ29" s="591"/>
      <c r="AK29" s="591"/>
      <c r="AL29" s="591"/>
      <c r="AM29" s="591"/>
      <c r="AN29" s="591"/>
      <c r="AO29" s="592"/>
      <c r="AP29" s="39"/>
      <c r="AQ29" s="590"/>
      <c r="AR29" s="591"/>
      <c r="AS29" s="591"/>
      <c r="AT29" s="591"/>
      <c r="AU29" s="591"/>
      <c r="AV29" s="591"/>
      <c r="AW29" s="591"/>
      <c r="AX29" s="591"/>
      <c r="AY29" s="591"/>
      <c r="AZ29" s="591"/>
      <c r="BA29" s="591"/>
      <c r="BB29" s="591"/>
      <c r="BC29" s="591"/>
      <c r="BD29" s="591"/>
      <c r="BE29" s="591"/>
      <c r="BF29" s="591"/>
      <c r="BG29" s="591"/>
      <c r="BH29" s="591"/>
      <c r="BI29" s="591"/>
      <c r="BJ29" s="591"/>
      <c r="BK29" s="591"/>
      <c r="BL29" s="591"/>
      <c r="BM29" s="591"/>
      <c r="BN29" s="591"/>
      <c r="BO29" s="591"/>
      <c r="BP29" s="591"/>
      <c r="BQ29" s="591"/>
      <c r="BR29" s="591"/>
      <c r="BS29" s="591"/>
      <c r="BT29" s="592"/>
      <c r="BU29" s="1"/>
    </row>
    <row r="30" spans="2:73" s="13" customFormat="1" ht="15.75">
      <c r="B30" s="586"/>
      <c r="C30" s="586"/>
      <c r="D30" s="586"/>
      <c r="E30" s="586"/>
      <c r="F30" s="586"/>
      <c r="G30" s="586"/>
      <c r="H30" s="586"/>
      <c r="I30" s="545"/>
      <c r="J30" s="545"/>
      <c r="K30" s="39"/>
      <c r="L30" s="590"/>
      <c r="M30" s="591"/>
      <c r="N30" s="591"/>
      <c r="O30" s="591"/>
      <c r="P30" s="591"/>
      <c r="Q30" s="591"/>
      <c r="R30" s="591"/>
      <c r="S30" s="591"/>
      <c r="T30" s="591"/>
      <c r="U30" s="591"/>
      <c r="V30" s="591"/>
      <c r="W30" s="591"/>
      <c r="X30" s="591"/>
      <c r="Y30" s="591"/>
      <c r="Z30" s="591"/>
      <c r="AA30" s="591"/>
      <c r="AB30" s="591"/>
      <c r="AC30" s="591"/>
      <c r="AD30" s="591"/>
      <c r="AE30" s="591"/>
      <c r="AF30" s="591"/>
      <c r="AG30" s="591"/>
      <c r="AH30" s="591"/>
      <c r="AI30" s="591"/>
      <c r="AJ30" s="591"/>
      <c r="AK30" s="591"/>
      <c r="AL30" s="591"/>
      <c r="AM30" s="591"/>
      <c r="AN30" s="591"/>
      <c r="AO30" s="592"/>
      <c r="AP30" s="39"/>
      <c r="AQ30" s="590"/>
      <c r="AR30" s="591"/>
      <c r="AS30" s="591"/>
      <c r="AT30" s="591"/>
      <c r="AU30" s="591"/>
      <c r="AV30" s="591"/>
      <c r="AW30" s="591"/>
      <c r="AX30" s="591"/>
      <c r="AY30" s="591"/>
      <c r="AZ30" s="591"/>
      <c r="BA30" s="591"/>
      <c r="BB30" s="591"/>
      <c r="BC30" s="591"/>
      <c r="BD30" s="591"/>
      <c r="BE30" s="591"/>
      <c r="BF30" s="591"/>
      <c r="BG30" s="591"/>
      <c r="BH30" s="591"/>
      <c r="BI30" s="591"/>
      <c r="BJ30" s="591"/>
      <c r="BK30" s="591"/>
      <c r="BL30" s="591"/>
      <c r="BM30" s="591"/>
      <c r="BN30" s="591"/>
      <c r="BO30" s="591"/>
      <c r="BP30" s="591"/>
      <c r="BQ30" s="591"/>
      <c r="BR30" s="591"/>
      <c r="BS30" s="591"/>
      <c r="BT30" s="592"/>
      <c r="BU30" s="1"/>
    </row>
    <row r="31" spans="2:73" s="13" customFormat="1" ht="15.75">
      <c r="B31" s="586"/>
      <c r="C31" s="586"/>
      <c r="D31" s="586"/>
      <c r="E31" s="586"/>
      <c r="F31" s="586"/>
      <c r="G31" s="586"/>
      <c r="H31" s="586"/>
      <c r="I31" s="545"/>
      <c r="J31" s="545"/>
      <c r="K31" s="39"/>
      <c r="L31" s="590"/>
      <c r="M31" s="591"/>
      <c r="N31" s="591"/>
      <c r="O31" s="591"/>
      <c r="P31" s="591"/>
      <c r="Q31" s="591"/>
      <c r="R31" s="591"/>
      <c r="S31" s="591"/>
      <c r="T31" s="591"/>
      <c r="U31" s="591"/>
      <c r="V31" s="591"/>
      <c r="W31" s="591"/>
      <c r="X31" s="591"/>
      <c r="Y31" s="591"/>
      <c r="Z31" s="591"/>
      <c r="AA31" s="591"/>
      <c r="AB31" s="591"/>
      <c r="AC31" s="591"/>
      <c r="AD31" s="591"/>
      <c r="AE31" s="591"/>
      <c r="AF31" s="591"/>
      <c r="AG31" s="591"/>
      <c r="AH31" s="591"/>
      <c r="AI31" s="591"/>
      <c r="AJ31" s="591"/>
      <c r="AK31" s="591"/>
      <c r="AL31" s="591"/>
      <c r="AM31" s="591"/>
      <c r="AN31" s="591"/>
      <c r="AO31" s="592"/>
      <c r="AP31" s="39"/>
      <c r="AQ31" s="590"/>
      <c r="AR31" s="591"/>
      <c r="AS31" s="591"/>
      <c r="AT31" s="591"/>
      <c r="AU31" s="591"/>
      <c r="AV31" s="591"/>
      <c r="AW31" s="591"/>
      <c r="AX31" s="591"/>
      <c r="AY31" s="591"/>
      <c r="AZ31" s="591"/>
      <c r="BA31" s="591"/>
      <c r="BB31" s="591"/>
      <c r="BC31" s="591"/>
      <c r="BD31" s="591"/>
      <c r="BE31" s="591"/>
      <c r="BF31" s="591"/>
      <c r="BG31" s="591"/>
      <c r="BH31" s="591"/>
      <c r="BI31" s="591"/>
      <c r="BJ31" s="591"/>
      <c r="BK31" s="591"/>
      <c r="BL31" s="591"/>
      <c r="BM31" s="591"/>
      <c r="BN31" s="591"/>
      <c r="BO31" s="591"/>
      <c r="BP31" s="591"/>
      <c r="BQ31" s="591"/>
      <c r="BR31" s="591"/>
      <c r="BS31" s="591"/>
      <c r="BT31" s="592"/>
      <c r="BU31" s="1"/>
    </row>
    <row r="32" spans="2:73" s="13" customFormat="1" ht="15.75">
      <c r="B32" s="586"/>
      <c r="C32" s="586"/>
      <c r="D32" s="586"/>
      <c r="E32" s="586"/>
      <c r="F32" s="586"/>
      <c r="G32" s="586"/>
      <c r="H32" s="586"/>
      <c r="I32" s="545"/>
      <c r="J32" s="545"/>
      <c r="K32" s="39"/>
      <c r="L32" s="590"/>
      <c r="M32" s="591"/>
      <c r="N32" s="591"/>
      <c r="O32" s="591"/>
      <c r="P32" s="591"/>
      <c r="Q32" s="591"/>
      <c r="R32" s="591"/>
      <c r="S32" s="591"/>
      <c r="T32" s="591"/>
      <c r="U32" s="591"/>
      <c r="V32" s="591"/>
      <c r="W32" s="591"/>
      <c r="X32" s="591"/>
      <c r="Y32" s="591"/>
      <c r="Z32" s="591"/>
      <c r="AA32" s="591"/>
      <c r="AB32" s="591"/>
      <c r="AC32" s="591"/>
      <c r="AD32" s="591"/>
      <c r="AE32" s="591"/>
      <c r="AF32" s="591"/>
      <c r="AG32" s="591"/>
      <c r="AH32" s="591"/>
      <c r="AI32" s="591"/>
      <c r="AJ32" s="591"/>
      <c r="AK32" s="591"/>
      <c r="AL32" s="591"/>
      <c r="AM32" s="591"/>
      <c r="AN32" s="591"/>
      <c r="AO32" s="592"/>
      <c r="AP32" s="39"/>
      <c r="AQ32" s="590"/>
      <c r="AR32" s="591"/>
      <c r="AS32" s="591"/>
      <c r="AT32" s="591"/>
      <c r="AU32" s="591"/>
      <c r="AV32" s="591"/>
      <c r="AW32" s="591"/>
      <c r="AX32" s="591"/>
      <c r="AY32" s="591"/>
      <c r="AZ32" s="591"/>
      <c r="BA32" s="591"/>
      <c r="BB32" s="591"/>
      <c r="BC32" s="591"/>
      <c r="BD32" s="591"/>
      <c r="BE32" s="591"/>
      <c r="BF32" s="591"/>
      <c r="BG32" s="591"/>
      <c r="BH32" s="591"/>
      <c r="BI32" s="591"/>
      <c r="BJ32" s="591"/>
      <c r="BK32" s="591"/>
      <c r="BL32" s="591"/>
      <c r="BM32" s="591"/>
      <c r="BN32" s="591"/>
      <c r="BO32" s="591"/>
      <c r="BP32" s="591"/>
      <c r="BQ32" s="591"/>
      <c r="BR32" s="591"/>
      <c r="BS32" s="591"/>
      <c r="BT32" s="592"/>
      <c r="BU32" s="1"/>
    </row>
    <row r="33" spans="2:73" s="13" customFormat="1" ht="15.75">
      <c r="B33" s="586"/>
      <c r="C33" s="586"/>
      <c r="D33" s="586"/>
      <c r="E33" s="586"/>
      <c r="F33" s="586"/>
      <c r="G33" s="586"/>
      <c r="H33" s="586"/>
      <c r="I33" s="545"/>
      <c r="J33" s="545"/>
      <c r="K33" s="39"/>
      <c r="L33" s="590"/>
      <c r="M33" s="591"/>
      <c r="N33" s="591"/>
      <c r="O33" s="591"/>
      <c r="P33" s="591"/>
      <c r="Q33" s="591"/>
      <c r="R33" s="591"/>
      <c r="S33" s="591"/>
      <c r="T33" s="591"/>
      <c r="U33" s="591"/>
      <c r="V33" s="591"/>
      <c r="W33" s="591"/>
      <c r="X33" s="591"/>
      <c r="Y33" s="591"/>
      <c r="Z33" s="591"/>
      <c r="AA33" s="591"/>
      <c r="AB33" s="591"/>
      <c r="AC33" s="591"/>
      <c r="AD33" s="591"/>
      <c r="AE33" s="591"/>
      <c r="AF33" s="591"/>
      <c r="AG33" s="591"/>
      <c r="AH33" s="591"/>
      <c r="AI33" s="591"/>
      <c r="AJ33" s="591"/>
      <c r="AK33" s="591"/>
      <c r="AL33" s="591"/>
      <c r="AM33" s="591"/>
      <c r="AN33" s="591"/>
      <c r="AO33" s="592"/>
      <c r="AP33" s="39"/>
      <c r="AQ33" s="590"/>
      <c r="AR33" s="591"/>
      <c r="AS33" s="591"/>
      <c r="AT33" s="591"/>
      <c r="AU33" s="591"/>
      <c r="AV33" s="591"/>
      <c r="AW33" s="591"/>
      <c r="AX33" s="591"/>
      <c r="AY33" s="591"/>
      <c r="AZ33" s="591"/>
      <c r="BA33" s="591"/>
      <c r="BB33" s="591"/>
      <c r="BC33" s="591"/>
      <c r="BD33" s="591"/>
      <c r="BE33" s="591"/>
      <c r="BF33" s="591"/>
      <c r="BG33" s="591"/>
      <c r="BH33" s="591"/>
      <c r="BI33" s="591"/>
      <c r="BJ33" s="591"/>
      <c r="BK33" s="591"/>
      <c r="BL33" s="591"/>
      <c r="BM33" s="591"/>
      <c r="BN33" s="591"/>
      <c r="BO33" s="591"/>
      <c r="BP33" s="591"/>
      <c r="BQ33" s="591"/>
      <c r="BR33" s="591"/>
      <c r="BS33" s="591"/>
      <c r="BT33" s="592"/>
      <c r="BU33" s="1"/>
    </row>
    <row r="34" spans="2:73" s="13" customFormat="1" ht="15.75">
      <c r="B34" s="586"/>
      <c r="C34" s="586"/>
      <c r="D34" s="586"/>
      <c r="E34" s="586"/>
      <c r="F34" s="586"/>
      <c r="G34" s="586"/>
      <c r="H34" s="586"/>
      <c r="I34" s="545"/>
      <c r="J34" s="545"/>
      <c r="K34" s="39"/>
      <c r="L34" s="590"/>
      <c r="M34" s="591"/>
      <c r="N34" s="591"/>
      <c r="O34" s="591"/>
      <c r="P34" s="591"/>
      <c r="Q34" s="591"/>
      <c r="R34" s="591"/>
      <c r="S34" s="591"/>
      <c r="T34" s="591"/>
      <c r="U34" s="591"/>
      <c r="V34" s="591"/>
      <c r="W34" s="591"/>
      <c r="X34" s="591"/>
      <c r="Y34" s="591"/>
      <c r="Z34" s="591"/>
      <c r="AA34" s="591"/>
      <c r="AB34" s="591"/>
      <c r="AC34" s="591"/>
      <c r="AD34" s="591"/>
      <c r="AE34" s="591"/>
      <c r="AF34" s="591"/>
      <c r="AG34" s="591"/>
      <c r="AH34" s="591"/>
      <c r="AI34" s="591"/>
      <c r="AJ34" s="591"/>
      <c r="AK34" s="591"/>
      <c r="AL34" s="591"/>
      <c r="AM34" s="591"/>
      <c r="AN34" s="591"/>
      <c r="AO34" s="592"/>
      <c r="AP34" s="39"/>
      <c r="AQ34" s="590"/>
      <c r="AR34" s="591"/>
      <c r="AS34" s="591"/>
      <c r="AT34" s="591"/>
      <c r="AU34" s="591"/>
      <c r="AV34" s="591"/>
      <c r="AW34" s="591"/>
      <c r="AX34" s="591"/>
      <c r="AY34" s="591"/>
      <c r="AZ34" s="591"/>
      <c r="BA34" s="591"/>
      <c r="BB34" s="591"/>
      <c r="BC34" s="591"/>
      <c r="BD34" s="591"/>
      <c r="BE34" s="591"/>
      <c r="BF34" s="591"/>
      <c r="BG34" s="591"/>
      <c r="BH34" s="591"/>
      <c r="BI34" s="591"/>
      <c r="BJ34" s="591"/>
      <c r="BK34" s="591"/>
      <c r="BL34" s="591"/>
      <c r="BM34" s="591"/>
      <c r="BN34" s="591"/>
      <c r="BO34" s="591"/>
      <c r="BP34" s="591"/>
      <c r="BQ34" s="591"/>
      <c r="BR34" s="591"/>
      <c r="BS34" s="591"/>
      <c r="BT34" s="592"/>
      <c r="BU34" s="1"/>
    </row>
    <row r="35" spans="2:73" s="13" customFormat="1" ht="15.75">
      <c r="B35" s="586"/>
      <c r="C35" s="586"/>
      <c r="D35" s="586"/>
      <c r="E35" s="586"/>
      <c r="F35" s="586"/>
      <c r="G35" s="586"/>
      <c r="H35" s="586"/>
      <c r="I35" s="545"/>
      <c r="J35" s="545"/>
      <c r="K35" s="39"/>
      <c r="L35" s="590"/>
      <c r="M35" s="591"/>
      <c r="N35" s="591"/>
      <c r="O35" s="591"/>
      <c r="P35" s="591"/>
      <c r="Q35" s="591"/>
      <c r="R35" s="591"/>
      <c r="S35" s="591"/>
      <c r="T35" s="591"/>
      <c r="U35" s="591"/>
      <c r="V35" s="591"/>
      <c r="W35" s="591"/>
      <c r="X35" s="591"/>
      <c r="Y35" s="591"/>
      <c r="Z35" s="591"/>
      <c r="AA35" s="591"/>
      <c r="AB35" s="591"/>
      <c r="AC35" s="591"/>
      <c r="AD35" s="591"/>
      <c r="AE35" s="591"/>
      <c r="AF35" s="591"/>
      <c r="AG35" s="591"/>
      <c r="AH35" s="591"/>
      <c r="AI35" s="591"/>
      <c r="AJ35" s="591"/>
      <c r="AK35" s="591"/>
      <c r="AL35" s="591"/>
      <c r="AM35" s="591"/>
      <c r="AN35" s="591"/>
      <c r="AO35" s="592"/>
      <c r="AP35" s="39"/>
      <c r="AQ35" s="590"/>
      <c r="AR35" s="591"/>
      <c r="AS35" s="591"/>
      <c r="AT35" s="591"/>
      <c r="AU35" s="591"/>
      <c r="AV35" s="591"/>
      <c r="AW35" s="591"/>
      <c r="AX35" s="591"/>
      <c r="AY35" s="591"/>
      <c r="AZ35" s="591"/>
      <c r="BA35" s="591"/>
      <c r="BB35" s="591"/>
      <c r="BC35" s="591"/>
      <c r="BD35" s="591"/>
      <c r="BE35" s="591"/>
      <c r="BF35" s="591"/>
      <c r="BG35" s="591"/>
      <c r="BH35" s="591"/>
      <c r="BI35" s="591"/>
      <c r="BJ35" s="591"/>
      <c r="BK35" s="591"/>
      <c r="BL35" s="591"/>
      <c r="BM35" s="591"/>
      <c r="BN35" s="591"/>
      <c r="BO35" s="591"/>
      <c r="BP35" s="591"/>
      <c r="BQ35" s="591"/>
      <c r="BR35" s="591"/>
      <c r="BS35" s="591"/>
      <c r="BT35" s="592"/>
      <c r="BU35" s="1"/>
    </row>
    <row r="36" spans="2:73" s="13" customFormat="1" ht="15.75">
      <c r="B36" s="586"/>
      <c r="C36" s="586"/>
      <c r="D36" s="586"/>
      <c r="E36" s="586"/>
      <c r="F36" s="586"/>
      <c r="G36" s="586"/>
      <c r="H36" s="586"/>
      <c r="I36" s="545"/>
      <c r="J36" s="545"/>
      <c r="K36" s="39"/>
      <c r="L36" s="590"/>
      <c r="M36" s="591"/>
      <c r="N36" s="591"/>
      <c r="O36" s="591"/>
      <c r="P36" s="591"/>
      <c r="Q36" s="591"/>
      <c r="R36" s="591"/>
      <c r="S36" s="591"/>
      <c r="T36" s="591"/>
      <c r="U36" s="591"/>
      <c r="V36" s="591"/>
      <c r="W36" s="591"/>
      <c r="X36" s="591"/>
      <c r="Y36" s="591"/>
      <c r="Z36" s="591"/>
      <c r="AA36" s="591"/>
      <c r="AB36" s="591"/>
      <c r="AC36" s="591"/>
      <c r="AD36" s="591"/>
      <c r="AE36" s="591"/>
      <c r="AF36" s="591"/>
      <c r="AG36" s="591"/>
      <c r="AH36" s="591"/>
      <c r="AI36" s="591"/>
      <c r="AJ36" s="591"/>
      <c r="AK36" s="591"/>
      <c r="AL36" s="591"/>
      <c r="AM36" s="591"/>
      <c r="AN36" s="591"/>
      <c r="AO36" s="592"/>
      <c r="AP36" s="39"/>
      <c r="AQ36" s="590"/>
      <c r="AR36" s="591"/>
      <c r="AS36" s="591"/>
      <c r="AT36" s="591"/>
      <c r="AU36" s="591"/>
      <c r="AV36" s="591"/>
      <c r="AW36" s="591"/>
      <c r="AX36" s="591"/>
      <c r="AY36" s="591"/>
      <c r="AZ36" s="591"/>
      <c r="BA36" s="591"/>
      <c r="BB36" s="591"/>
      <c r="BC36" s="591"/>
      <c r="BD36" s="591"/>
      <c r="BE36" s="591"/>
      <c r="BF36" s="591"/>
      <c r="BG36" s="591"/>
      <c r="BH36" s="591"/>
      <c r="BI36" s="591"/>
      <c r="BJ36" s="591"/>
      <c r="BK36" s="591"/>
      <c r="BL36" s="591"/>
      <c r="BM36" s="591"/>
      <c r="BN36" s="591"/>
      <c r="BO36" s="591"/>
      <c r="BP36" s="591"/>
      <c r="BQ36" s="591"/>
      <c r="BR36" s="591"/>
      <c r="BS36" s="591"/>
      <c r="BT36" s="592"/>
      <c r="BU36" s="1"/>
    </row>
    <row r="37" spans="2:73" s="13" customFormat="1" ht="15.75">
      <c r="B37" s="586"/>
      <c r="C37" s="586"/>
      <c r="D37" s="586"/>
      <c r="E37" s="586"/>
      <c r="F37" s="586"/>
      <c r="G37" s="586"/>
      <c r="H37" s="586"/>
      <c r="I37" s="545"/>
      <c r="J37" s="545"/>
      <c r="K37" s="39"/>
      <c r="L37" s="590"/>
      <c r="M37" s="591"/>
      <c r="N37" s="591"/>
      <c r="O37" s="591"/>
      <c r="P37" s="591"/>
      <c r="Q37" s="591"/>
      <c r="R37" s="591"/>
      <c r="S37" s="591"/>
      <c r="T37" s="591"/>
      <c r="U37" s="591"/>
      <c r="V37" s="591"/>
      <c r="W37" s="591"/>
      <c r="X37" s="591"/>
      <c r="Y37" s="591"/>
      <c r="Z37" s="591"/>
      <c r="AA37" s="591"/>
      <c r="AB37" s="591"/>
      <c r="AC37" s="591"/>
      <c r="AD37" s="591"/>
      <c r="AE37" s="591"/>
      <c r="AF37" s="591"/>
      <c r="AG37" s="591"/>
      <c r="AH37" s="591"/>
      <c r="AI37" s="591"/>
      <c r="AJ37" s="591"/>
      <c r="AK37" s="591"/>
      <c r="AL37" s="591"/>
      <c r="AM37" s="591"/>
      <c r="AN37" s="591"/>
      <c r="AO37" s="592"/>
      <c r="AP37" s="39"/>
      <c r="AQ37" s="590"/>
      <c r="AR37" s="591"/>
      <c r="AS37" s="591"/>
      <c r="AT37" s="591"/>
      <c r="AU37" s="591"/>
      <c r="AV37" s="591"/>
      <c r="AW37" s="591"/>
      <c r="AX37" s="591"/>
      <c r="AY37" s="591"/>
      <c r="AZ37" s="591"/>
      <c r="BA37" s="591"/>
      <c r="BB37" s="591"/>
      <c r="BC37" s="591"/>
      <c r="BD37" s="591"/>
      <c r="BE37" s="591"/>
      <c r="BF37" s="591"/>
      <c r="BG37" s="591"/>
      <c r="BH37" s="591"/>
      <c r="BI37" s="591"/>
      <c r="BJ37" s="591"/>
      <c r="BK37" s="591"/>
      <c r="BL37" s="591"/>
      <c r="BM37" s="591"/>
      <c r="BN37" s="591"/>
      <c r="BO37" s="591"/>
      <c r="BP37" s="591"/>
      <c r="BQ37" s="591"/>
      <c r="BR37" s="591"/>
      <c r="BS37" s="591"/>
      <c r="BT37" s="592"/>
      <c r="BU37" s="1"/>
    </row>
    <row r="38" spans="2:73" s="13" customFormat="1" ht="15.75">
      <c r="B38" s="586"/>
      <c r="C38" s="586"/>
      <c r="D38" s="586"/>
      <c r="E38" s="586"/>
      <c r="F38" s="586"/>
      <c r="G38" s="586"/>
      <c r="H38" s="586"/>
      <c r="I38" s="545"/>
      <c r="J38" s="545"/>
      <c r="K38" s="39"/>
      <c r="L38" s="590"/>
      <c r="M38" s="591"/>
      <c r="N38" s="591"/>
      <c r="O38" s="591"/>
      <c r="P38" s="591"/>
      <c r="Q38" s="591"/>
      <c r="R38" s="591"/>
      <c r="S38" s="591"/>
      <c r="T38" s="591"/>
      <c r="U38" s="591"/>
      <c r="V38" s="591"/>
      <c r="W38" s="591"/>
      <c r="X38" s="591"/>
      <c r="Y38" s="591"/>
      <c r="Z38" s="591"/>
      <c r="AA38" s="591"/>
      <c r="AB38" s="591"/>
      <c r="AC38" s="591"/>
      <c r="AD38" s="591"/>
      <c r="AE38" s="591"/>
      <c r="AF38" s="591"/>
      <c r="AG38" s="591"/>
      <c r="AH38" s="591"/>
      <c r="AI38" s="591"/>
      <c r="AJ38" s="591"/>
      <c r="AK38" s="591"/>
      <c r="AL38" s="591"/>
      <c r="AM38" s="591"/>
      <c r="AN38" s="591"/>
      <c r="AO38" s="592"/>
      <c r="AP38" s="39"/>
      <c r="AQ38" s="590"/>
      <c r="AR38" s="591"/>
      <c r="AS38" s="591"/>
      <c r="AT38" s="591"/>
      <c r="AU38" s="591"/>
      <c r="AV38" s="591"/>
      <c r="AW38" s="591"/>
      <c r="AX38" s="591"/>
      <c r="AY38" s="591"/>
      <c r="AZ38" s="591"/>
      <c r="BA38" s="591"/>
      <c r="BB38" s="591"/>
      <c r="BC38" s="591"/>
      <c r="BD38" s="591"/>
      <c r="BE38" s="591"/>
      <c r="BF38" s="591"/>
      <c r="BG38" s="591"/>
      <c r="BH38" s="591"/>
      <c r="BI38" s="591"/>
      <c r="BJ38" s="591"/>
      <c r="BK38" s="591"/>
      <c r="BL38" s="591"/>
      <c r="BM38" s="591"/>
      <c r="BN38" s="591"/>
      <c r="BO38" s="591"/>
      <c r="BP38" s="591"/>
      <c r="BQ38" s="591"/>
      <c r="BR38" s="591"/>
      <c r="BS38" s="591"/>
      <c r="BT38" s="592"/>
      <c r="BU38" s="1"/>
    </row>
    <row r="39" spans="2:73" s="13" customFormat="1" ht="15.75">
      <c r="B39" s="586"/>
      <c r="C39" s="586"/>
      <c r="D39" s="586"/>
      <c r="E39" s="586"/>
      <c r="F39" s="586"/>
      <c r="G39" s="586"/>
      <c r="H39" s="586"/>
      <c r="I39" s="545"/>
      <c r="J39" s="545"/>
      <c r="K39" s="39"/>
      <c r="L39" s="590"/>
      <c r="M39" s="591"/>
      <c r="N39" s="591"/>
      <c r="O39" s="591"/>
      <c r="P39" s="591"/>
      <c r="Q39" s="591"/>
      <c r="R39" s="591"/>
      <c r="S39" s="591"/>
      <c r="T39" s="591"/>
      <c r="U39" s="591"/>
      <c r="V39" s="591"/>
      <c r="W39" s="591"/>
      <c r="X39" s="591"/>
      <c r="Y39" s="591"/>
      <c r="Z39" s="591"/>
      <c r="AA39" s="591"/>
      <c r="AB39" s="591"/>
      <c r="AC39" s="591"/>
      <c r="AD39" s="591"/>
      <c r="AE39" s="591"/>
      <c r="AF39" s="591"/>
      <c r="AG39" s="591"/>
      <c r="AH39" s="591"/>
      <c r="AI39" s="591"/>
      <c r="AJ39" s="591"/>
      <c r="AK39" s="591"/>
      <c r="AL39" s="591"/>
      <c r="AM39" s="591"/>
      <c r="AN39" s="591"/>
      <c r="AO39" s="592"/>
      <c r="AP39" s="39"/>
      <c r="AQ39" s="590"/>
      <c r="AR39" s="591"/>
      <c r="AS39" s="591"/>
      <c r="AT39" s="591"/>
      <c r="AU39" s="591"/>
      <c r="AV39" s="591"/>
      <c r="AW39" s="591"/>
      <c r="AX39" s="591"/>
      <c r="AY39" s="591"/>
      <c r="AZ39" s="591"/>
      <c r="BA39" s="591"/>
      <c r="BB39" s="591"/>
      <c r="BC39" s="591"/>
      <c r="BD39" s="591"/>
      <c r="BE39" s="591"/>
      <c r="BF39" s="591"/>
      <c r="BG39" s="591"/>
      <c r="BH39" s="591"/>
      <c r="BI39" s="591"/>
      <c r="BJ39" s="591"/>
      <c r="BK39" s="591"/>
      <c r="BL39" s="591"/>
      <c r="BM39" s="591"/>
      <c r="BN39" s="591"/>
      <c r="BO39" s="591"/>
      <c r="BP39" s="591"/>
      <c r="BQ39" s="591"/>
      <c r="BR39" s="591"/>
      <c r="BS39" s="591"/>
      <c r="BT39" s="592"/>
      <c r="BU39" s="1"/>
    </row>
    <row r="40" spans="2:73" s="13" customFormat="1" ht="15.75">
      <c r="B40" s="586"/>
      <c r="C40" s="586"/>
      <c r="D40" s="586"/>
      <c r="E40" s="586"/>
      <c r="F40" s="586"/>
      <c r="G40" s="586"/>
      <c r="H40" s="586"/>
      <c r="I40" s="545"/>
      <c r="J40" s="545"/>
      <c r="K40" s="39"/>
      <c r="L40" s="590"/>
      <c r="M40" s="591"/>
      <c r="N40" s="591"/>
      <c r="O40" s="591"/>
      <c r="P40" s="591"/>
      <c r="Q40" s="591"/>
      <c r="R40" s="591"/>
      <c r="S40" s="591"/>
      <c r="T40" s="591"/>
      <c r="U40" s="591"/>
      <c r="V40" s="591"/>
      <c r="W40" s="591"/>
      <c r="X40" s="591"/>
      <c r="Y40" s="591"/>
      <c r="Z40" s="591"/>
      <c r="AA40" s="591"/>
      <c r="AB40" s="591"/>
      <c r="AC40" s="591"/>
      <c r="AD40" s="591"/>
      <c r="AE40" s="591"/>
      <c r="AF40" s="591"/>
      <c r="AG40" s="591"/>
      <c r="AH40" s="591"/>
      <c r="AI40" s="591"/>
      <c r="AJ40" s="591"/>
      <c r="AK40" s="591"/>
      <c r="AL40" s="591"/>
      <c r="AM40" s="591"/>
      <c r="AN40" s="591"/>
      <c r="AO40" s="592"/>
      <c r="AP40" s="39"/>
      <c r="AQ40" s="590"/>
      <c r="AR40" s="591"/>
      <c r="AS40" s="591"/>
      <c r="AT40" s="591"/>
      <c r="AU40" s="591"/>
      <c r="AV40" s="591"/>
      <c r="AW40" s="591"/>
      <c r="AX40" s="591"/>
      <c r="AY40" s="591"/>
      <c r="AZ40" s="591"/>
      <c r="BA40" s="591"/>
      <c r="BB40" s="591"/>
      <c r="BC40" s="591"/>
      <c r="BD40" s="591"/>
      <c r="BE40" s="591"/>
      <c r="BF40" s="591"/>
      <c r="BG40" s="591"/>
      <c r="BH40" s="591"/>
      <c r="BI40" s="591"/>
      <c r="BJ40" s="591"/>
      <c r="BK40" s="591"/>
      <c r="BL40" s="591"/>
      <c r="BM40" s="591"/>
      <c r="BN40" s="591"/>
      <c r="BO40" s="591"/>
      <c r="BP40" s="591"/>
      <c r="BQ40" s="591"/>
      <c r="BR40" s="591"/>
      <c r="BS40" s="591"/>
      <c r="BT40" s="592"/>
      <c r="BU40" s="1"/>
    </row>
    <row r="41" spans="2:73" s="13" customFormat="1" ht="15.75">
      <c r="B41" s="586"/>
      <c r="C41" s="586"/>
      <c r="D41" s="586"/>
      <c r="E41" s="586"/>
      <c r="F41" s="586"/>
      <c r="G41" s="586"/>
      <c r="H41" s="586"/>
      <c r="I41" s="545"/>
      <c r="J41" s="545"/>
      <c r="K41" s="39"/>
      <c r="L41" s="590"/>
      <c r="M41" s="591"/>
      <c r="N41" s="591"/>
      <c r="O41" s="591"/>
      <c r="P41" s="591"/>
      <c r="Q41" s="591"/>
      <c r="R41" s="591"/>
      <c r="S41" s="591"/>
      <c r="T41" s="591"/>
      <c r="U41" s="591"/>
      <c r="V41" s="591"/>
      <c r="W41" s="591"/>
      <c r="X41" s="591"/>
      <c r="Y41" s="591"/>
      <c r="Z41" s="591"/>
      <c r="AA41" s="591"/>
      <c r="AB41" s="591"/>
      <c r="AC41" s="591"/>
      <c r="AD41" s="591"/>
      <c r="AE41" s="591"/>
      <c r="AF41" s="591"/>
      <c r="AG41" s="591"/>
      <c r="AH41" s="591"/>
      <c r="AI41" s="591"/>
      <c r="AJ41" s="591"/>
      <c r="AK41" s="591"/>
      <c r="AL41" s="591"/>
      <c r="AM41" s="591"/>
      <c r="AN41" s="591"/>
      <c r="AO41" s="592"/>
      <c r="AP41" s="39"/>
      <c r="AQ41" s="590"/>
      <c r="AR41" s="591"/>
      <c r="AS41" s="591"/>
      <c r="AT41" s="591"/>
      <c r="AU41" s="591"/>
      <c r="AV41" s="591"/>
      <c r="AW41" s="591"/>
      <c r="AX41" s="591"/>
      <c r="AY41" s="591"/>
      <c r="AZ41" s="591"/>
      <c r="BA41" s="591"/>
      <c r="BB41" s="591"/>
      <c r="BC41" s="591"/>
      <c r="BD41" s="591"/>
      <c r="BE41" s="591"/>
      <c r="BF41" s="591"/>
      <c r="BG41" s="591"/>
      <c r="BH41" s="591"/>
      <c r="BI41" s="591"/>
      <c r="BJ41" s="591"/>
      <c r="BK41" s="591"/>
      <c r="BL41" s="591"/>
      <c r="BM41" s="591"/>
      <c r="BN41" s="591"/>
      <c r="BO41" s="591"/>
      <c r="BP41" s="591"/>
      <c r="BQ41" s="591"/>
      <c r="BR41" s="591"/>
      <c r="BS41" s="591"/>
      <c r="BT41" s="592"/>
      <c r="BU41" s="1"/>
    </row>
    <row r="42" spans="2:73" s="13" customFormat="1" ht="15.75">
      <c r="B42" s="586"/>
      <c r="C42" s="586"/>
      <c r="D42" s="586"/>
      <c r="E42" s="586"/>
      <c r="F42" s="586"/>
      <c r="G42" s="586"/>
      <c r="H42" s="586"/>
      <c r="I42" s="545"/>
      <c r="J42" s="545"/>
      <c r="K42" s="39"/>
      <c r="L42" s="590"/>
      <c r="M42" s="591"/>
      <c r="N42" s="591"/>
      <c r="O42" s="591"/>
      <c r="P42" s="591"/>
      <c r="Q42" s="591"/>
      <c r="R42" s="591"/>
      <c r="S42" s="591"/>
      <c r="T42" s="591"/>
      <c r="U42" s="591"/>
      <c r="V42" s="591"/>
      <c r="W42" s="591"/>
      <c r="X42" s="591"/>
      <c r="Y42" s="591"/>
      <c r="Z42" s="591"/>
      <c r="AA42" s="591"/>
      <c r="AB42" s="591"/>
      <c r="AC42" s="591"/>
      <c r="AD42" s="591"/>
      <c r="AE42" s="591"/>
      <c r="AF42" s="591"/>
      <c r="AG42" s="591"/>
      <c r="AH42" s="591"/>
      <c r="AI42" s="591"/>
      <c r="AJ42" s="591"/>
      <c r="AK42" s="591"/>
      <c r="AL42" s="591"/>
      <c r="AM42" s="591"/>
      <c r="AN42" s="591"/>
      <c r="AO42" s="592"/>
      <c r="AP42" s="39"/>
      <c r="AQ42" s="590"/>
      <c r="AR42" s="591"/>
      <c r="AS42" s="591"/>
      <c r="AT42" s="591"/>
      <c r="AU42" s="591"/>
      <c r="AV42" s="591"/>
      <c r="AW42" s="591"/>
      <c r="AX42" s="591"/>
      <c r="AY42" s="591"/>
      <c r="AZ42" s="591"/>
      <c r="BA42" s="591"/>
      <c r="BB42" s="591"/>
      <c r="BC42" s="591"/>
      <c r="BD42" s="591"/>
      <c r="BE42" s="591"/>
      <c r="BF42" s="591"/>
      <c r="BG42" s="591"/>
      <c r="BH42" s="591"/>
      <c r="BI42" s="591"/>
      <c r="BJ42" s="591"/>
      <c r="BK42" s="591"/>
      <c r="BL42" s="591"/>
      <c r="BM42" s="591"/>
      <c r="BN42" s="591"/>
      <c r="BO42" s="591"/>
      <c r="BP42" s="591"/>
      <c r="BQ42" s="591"/>
      <c r="BR42" s="591"/>
      <c r="BS42" s="591"/>
      <c r="BT42" s="592"/>
      <c r="BU42" s="1"/>
    </row>
    <row r="43" spans="2:73" s="13" customFormat="1" ht="15.75">
      <c r="B43" s="586"/>
      <c r="C43" s="586"/>
      <c r="D43" s="586"/>
      <c r="E43" s="586"/>
      <c r="F43" s="586"/>
      <c r="G43" s="586"/>
      <c r="H43" s="586"/>
      <c r="I43" s="545"/>
      <c r="J43" s="545"/>
      <c r="K43" s="39"/>
      <c r="L43" s="590"/>
      <c r="M43" s="591"/>
      <c r="N43" s="591"/>
      <c r="O43" s="591"/>
      <c r="P43" s="591"/>
      <c r="Q43" s="591"/>
      <c r="R43" s="591"/>
      <c r="S43" s="591"/>
      <c r="T43" s="591"/>
      <c r="U43" s="591"/>
      <c r="V43" s="591"/>
      <c r="W43" s="591"/>
      <c r="X43" s="591"/>
      <c r="Y43" s="591"/>
      <c r="Z43" s="591"/>
      <c r="AA43" s="591"/>
      <c r="AB43" s="591"/>
      <c r="AC43" s="591"/>
      <c r="AD43" s="591"/>
      <c r="AE43" s="591"/>
      <c r="AF43" s="591"/>
      <c r="AG43" s="591"/>
      <c r="AH43" s="591"/>
      <c r="AI43" s="591"/>
      <c r="AJ43" s="591"/>
      <c r="AK43" s="591"/>
      <c r="AL43" s="591"/>
      <c r="AM43" s="591"/>
      <c r="AN43" s="591"/>
      <c r="AO43" s="592"/>
      <c r="AP43" s="39"/>
      <c r="AQ43" s="590"/>
      <c r="AR43" s="591"/>
      <c r="AS43" s="591"/>
      <c r="AT43" s="591"/>
      <c r="AU43" s="591"/>
      <c r="AV43" s="591"/>
      <c r="AW43" s="591"/>
      <c r="AX43" s="591"/>
      <c r="AY43" s="591"/>
      <c r="AZ43" s="591"/>
      <c r="BA43" s="591"/>
      <c r="BB43" s="591"/>
      <c r="BC43" s="591"/>
      <c r="BD43" s="591"/>
      <c r="BE43" s="591"/>
      <c r="BF43" s="591"/>
      <c r="BG43" s="591"/>
      <c r="BH43" s="591"/>
      <c r="BI43" s="591"/>
      <c r="BJ43" s="591"/>
      <c r="BK43" s="591"/>
      <c r="BL43" s="591"/>
      <c r="BM43" s="591"/>
      <c r="BN43" s="591"/>
      <c r="BO43" s="591"/>
      <c r="BP43" s="591"/>
      <c r="BQ43" s="591"/>
      <c r="BR43" s="591"/>
      <c r="BS43" s="591"/>
      <c r="BT43" s="592"/>
      <c r="BU43" s="1"/>
    </row>
    <row r="44" spans="2:73" s="13" customFormat="1" ht="15.75">
      <c r="B44" s="586"/>
      <c r="C44" s="586"/>
      <c r="D44" s="586"/>
      <c r="E44" s="586"/>
      <c r="F44" s="586"/>
      <c r="G44" s="586"/>
      <c r="H44" s="586"/>
      <c r="I44" s="545"/>
      <c r="J44" s="545"/>
      <c r="K44" s="39"/>
      <c r="L44" s="590"/>
      <c r="M44" s="591"/>
      <c r="N44" s="591"/>
      <c r="O44" s="591"/>
      <c r="P44" s="591"/>
      <c r="Q44" s="591"/>
      <c r="R44" s="591"/>
      <c r="S44" s="591"/>
      <c r="T44" s="591"/>
      <c r="U44" s="591"/>
      <c r="V44" s="591"/>
      <c r="W44" s="591"/>
      <c r="X44" s="591"/>
      <c r="Y44" s="591"/>
      <c r="Z44" s="591"/>
      <c r="AA44" s="591"/>
      <c r="AB44" s="591"/>
      <c r="AC44" s="591"/>
      <c r="AD44" s="591"/>
      <c r="AE44" s="591"/>
      <c r="AF44" s="591"/>
      <c r="AG44" s="591"/>
      <c r="AH44" s="591"/>
      <c r="AI44" s="591"/>
      <c r="AJ44" s="591"/>
      <c r="AK44" s="591"/>
      <c r="AL44" s="591"/>
      <c r="AM44" s="591"/>
      <c r="AN44" s="591"/>
      <c r="AO44" s="592"/>
      <c r="AP44" s="39"/>
      <c r="AQ44" s="590"/>
      <c r="AR44" s="591"/>
      <c r="AS44" s="591"/>
      <c r="AT44" s="591"/>
      <c r="AU44" s="591"/>
      <c r="AV44" s="591"/>
      <c r="AW44" s="591"/>
      <c r="AX44" s="591"/>
      <c r="AY44" s="591"/>
      <c r="AZ44" s="591"/>
      <c r="BA44" s="591"/>
      <c r="BB44" s="591"/>
      <c r="BC44" s="591"/>
      <c r="BD44" s="591"/>
      <c r="BE44" s="591"/>
      <c r="BF44" s="591"/>
      <c r="BG44" s="591"/>
      <c r="BH44" s="591"/>
      <c r="BI44" s="591"/>
      <c r="BJ44" s="591"/>
      <c r="BK44" s="591"/>
      <c r="BL44" s="591"/>
      <c r="BM44" s="591"/>
      <c r="BN44" s="591"/>
      <c r="BO44" s="591"/>
      <c r="BP44" s="591"/>
      <c r="BQ44" s="591"/>
      <c r="BR44" s="591"/>
      <c r="BS44" s="591"/>
      <c r="BT44" s="592"/>
      <c r="BU44" s="1"/>
    </row>
    <row r="45" spans="2:73" s="13" customFormat="1" ht="15.75">
      <c r="B45" s="586"/>
      <c r="C45" s="586"/>
      <c r="D45" s="586"/>
      <c r="E45" s="586"/>
      <c r="F45" s="586"/>
      <c r="G45" s="586"/>
      <c r="H45" s="586"/>
      <c r="I45" s="545"/>
      <c r="J45" s="545"/>
      <c r="K45" s="39"/>
      <c r="L45" s="590"/>
      <c r="M45" s="591"/>
      <c r="N45" s="591"/>
      <c r="O45" s="591"/>
      <c r="P45" s="591"/>
      <c r="Q45" s="591"/>
      <c r="R45" s="591"/>
      <c r="S45" s="591"/>
      <c r="T45" s="591"/>
      <c r="U45" s="591"/>
      <c r="V45" s="591"/>
      <c r="W45" s="591"/>
      <c r="X45" s="591"/>
      <c r="Y45" s="591"/>
      <c r="Z45" s="591"/>
      <c r="AA45" s="591"/>
      <c r="AB45" s="591"/>
      <c r="AC45" s="591"/>
      <c r="AD45" s="591"/>
      <c r="AE45" s="591"/>
      <c r="AF45" s="591"/>
      <c r="AG45" s="591"/>
      <c r="AH45" s="591"/>
      <c r="AI45" s="591"/>
      <c r="AJ45" s="591"/>
      <c r="AK45" s="591"/>
      <c r="AL45" s="591"/>
      <c r="AM45" s="591"/>
      <c r="AN45" s="591"/>
      <c r="AO45" s="592"/>
      <c r="AP45" s="39"/>
      <c r="AQ45" s="590"/>
      <c r="AR45" s="591"/>
      <c r="AS45" s="591"/>
      <c r="AT45" s="591"/>
      <c r="AU45" s="591"/>
      <c r="AV45" s="591"/>
      <c r="AW45" s="591"/>
      <c r="AX45" s="591"/>
      <c r="AY45" s="591"/>
      <c r="AZ45" s="591"/>
      <c r="BA45" s="591"/>
      <c r="BB45" s="591"/>
      <c r="BC45" s="591"/>
      <c r="BD45" s="591"/>
      <c r="BE45" s="591"/>
      <c r="BF45" s="591"/>
      <c r="BG45" s="591"/>
      <c r="BH45" s="591"/>
      <c r="BI45" s="591"/>
      <c r="BJ45" s="591"/>
      <c r="BK45" s="591"/>
      <c r="BL45" s="591"/>
      <c r="BM45" s="591"/>
      <c r="BN45" s="591"/>
      <c r="BO45" s="591"/>
      <c r="BP45" s="591"/>
      <c r="BQ45" s="591"/>
      <c r="BR45" s="591"/>
      <c r="BS45" s="591"/>
      <c r="BT45" s="592"/>
      <c r="BU45" s="1"/>
    </row>
    <row r="46" spans="2:73" s="13" customFormat="1" ht="15.75">
      <c r="B46" s="586"/>
      <c r="C46" s="586"/>
      <c r="D46" s="586"/>
      <c r="E46" s="586"/>
      <c r="F46" s="586"/>
      <c r="G46" s="586"/>
      <c r="H46" s="586"/>
      <c r="I46" s="545"/>
      <c r="J46" s="545"/>
      <c r="K46" s="39"/>
      <c r="L46" s="590"/>
      <c r="M46" s="591"/>
      <c r="N46" s="591"/>
      <c r="O46" s="591"/>
      <c r="P46" s="591"/>
      <c r="Q46" s="591"/>
      <c r="R46" s="591"/>
      <c r="S46" s="591"/>
      <c r="T46" s="591"/>
      <c r="U46" s="591"/>
      <c r="V46" s="591"/>
      <c r="W46" s="591"/>
      <c r="X46" s="591"/>
      <c r="Y46" s="591"/>
      <c r="Z46" s="591"/>
      <c r="AA46" s="591"/>
      <c r="AB46" s="591"/>
      <c r="AC46" s="591"/>
      <c r="AD46" s="591"/>
      <c r="AE46" s="591"/>
      <c r="AF46" s="591"/>
      <c r="AG46" s="591"/>
      <c r="AH46" s="591"/>
      <c r="AI46" s="591"/>
      <c r="AJ46" s="591"/>
      <c r="AK46" s="591"/>
      <c r="AL46" s="591"/>
      <c r="AM46" s="591"/>
      <c r="AN46" s="591"/>
      <c r="AO46" s="592"/>
      <c r="AP46" s="39"/>
      <c r="AQ46" s="590"/>
      <c r="AR46" s="591"/>
      <c r="AS46" s="591"/>
      <c r="AT46" s="591"/>
      <c r="AU46" s="591"/>
      <c r="AV46" s="591"/>
      <c r="AW46" s="591"/>
      <c r="AX46" s="591"/>
      <c r="AY46" s="591"/>
      <c r="AZ46" s="591"/>
      <c r="BA46" s="591"/>
      <c r="BB46" s="591"/>
      <c r="BC46" s="591"/>
      <c r="BD46" s="591"/>
      <c r="BE46" s="591"/>
      <c r="BF46" s="591"/>
      <c r="BG46" s="591"/>
      <c r="BH46" s="591"/>
      <c r="BI46" s="591"/>
      <c r="BJ46" s="591"/>
      <c r="BK46" s="591"/>
      <c r="BL46" s="591"/>
      <c r="BM46" s="591"/>
      <c r="BN46" s="591"/>
      <c r="BO46" s="591"/>
      <c r="BP46" s="591"/>
      <c r="BQ46" s="591"/>
      <c r="BR46" s="591"/>
      <c r="BS46" s="591"/>
      <c r="BT46" s="592"/>
      <c r="BU46" s="1"/>
    </row>
    <row r="47" spans="2:73" s="13" customFormat="1" ht="15.75">
      <c r="B47" s="586"/>
      <c r="C47" s="586"/>
      <c r="D47" s="586"/>
      <c r="E47" s="586"/>
      <c r="F47" s="586"/>
      <c r="G47" s="586"/>
      <c r="H47" s="586"/>
      <c r="I47" s="545"/>
      <c r="J47" s="545"/>
      <c r="K47" s="39"/>
      <c r="L47" s="590"/>
      <c r="M47" s="591"/>
      <c r="N47" s="591"/>
      <c r="O47" s="591"/>
      <c r="P47" s="591"/>
      <c r="Q47" s="591"/>
      <c r="R47" s="591"/>
      <c r="S47" s="591"/>
      <c r="T47" s="591"/>
      <c r="U47" s="591"/>
      <c r="V47" s="591"/>
      <c r="W47" s="591"/>
      <c r="X47" s="591"/>
      <c r="Y47" s="591"/>
      <c r="Z47" s="591"/>
      <c r="AA47" s="591"/>
      <c r="AB47" s="591"/>
      <c r="AC47" s="591"/>
      <c r="AD47" s="591"/>
      <c r="AE47" s="591"/>
      <c r="AF47" s="591"/>
      <c r="AG47" s="591"/>
      <c r="AH47" s="591"/>
      <c r="AI47" s="591"/>
      <c r="AJ47" s="591"/>
      <c r="AK47" s="591"/>
      <c r="AL47" s="591"/>
      <c r="AM47" s="591"/>
      <c r="AN47" s="591"/>
      <c r="AO47" s="592"/>
      <c r="AP47" s="39"/>
      <c r="AQ47" s="590"/>
      <c r="AR47" s="591"/>
      <c r="AS47" s="591"/>
      <c r="AT47" s="591"/>
      <c r="AU47" s="591"/>
      <c r="AV47" s="591"/>
      <c r="AW47" s="591"/>
      <c r="AX47" s="591"/>
      <c r="AY47" s="591"/>
      <c r="AZ47" s="591"/>
      <c r="BA47" s="591"/>
      <c r="BB47" s="591"/>
      <c r="BC47" s="591"/>
      <c r="BD47" s="591"/>
      <c r="BE47" s="591"/>
      <c r="BF47" s="591"/>
      <c r="BG47" s="591"/>
      <c r="BH47" s="591"/>
      <c r="BI47" s="591"/>
      <c r="BJ47" s="591"/>
      <c r="BK47" s="591"/>
      <c r="BL47" s="591"/>
      <c r="BM47" s="591"/>
      <c r="BN47" s="591"/>
      <c r="BO47" s="591"/>
      <c r="BP47" s="591"/>
      <c r="BQ47" s="591"/>
      <c r="BR47" s="591"/>
      <c r="BS47" s="591"/>
      <c r="BT47" s="592"/>
      <c r="BU47" s="1"/>
    </row>
    <row r="48" spans="2:73" s="13" customFormat="1" ht="15.75">
      <c r="B48" s="586"/>
      <c r="C48" s="586"/>
      <c r="D48" s="586"/>
      <c r="E48" s="586"/>
      <c r="F48" s="586"/>
      <c r="G48" s="586"/>
      <c r="H48" s="586"/>
      <c r="I48" s="545"/>
      <c r="J48" s="545"/>
      <c r="K48" s="39"/>
      <c r="L48" s="590"/>
      <c r="M48" s="591"/>
      <c r="N48" s="591"/>
      <c r="O48" s="591"/>
      <c r="P48" s="591"/>
      <c r="Q48" s="591"/>
      <c r="R48" s="591"/>
      <c r="S48" s="591"/>
      <c r="T48" s="591"/>
      <c r="U48" s="591"/>
      <c r="V48" s="591"/>
      <c r="W48" s="591"/>
      <c r="X48" s="591"/>
      <c r="Y48" s="591"/>
      <c r="Z48" s="591"/>
      <c r="AA48" s="591"/>
      <c r="AB48" s="591"/>
      <c r="AC48" s="591"/>
      <c r="AD48" s="591"/>
      <c r="AE48" s="591"/>
      <c r="AF48" s="591"/>
      <c r="AG48" s="591"/>
      <c r="AH48" s="591"/>
      <c r="AI48" s="591"/>
      <c r="AJ48" s="591"/>
      <c r="AK48" s="591"/>
      <c r="AL48" s="591"/>
      <c r="AM48" s="591"/>
      <c r="AN48" s="591"/>
      <c r="AO48" s="592"/>
      <c r="AP48" s="39"/>
      <c r="AQ48" s="590"/>
      <c r="AR48" s="591"/>
      <c r="AS48" s="591"/>
      <c r="AT48" s="591"/>
      <c r="AU48" s="591"/>
      <c r="AV48" s="591"/>
      <c r="AW48" s="591"/>
      <c r="AX48" s="591"/>
      <c r="AY48" s="591"/>
      <c r="AZ48" s="591"/>
      <c r="BA48" s="591"/>
      <c r="BB48" s="591"/>
      <c r="BC48" s="591"/>
      <c r="BD48" s="591"/>
      <c r="BE48" s="591"/>
      <c r="BF48" s="591"/>
      <c r="BG48" s="591"/>
      <c r="BH48" s="591"/>
      <c r="BI48" s="591"/>
      <c r="BJ48" s="591"/>
      <c r="BK48" s="591"/>
      <c r="BL48" s="591"/>
      <c r="BM48" s="591"/>
      <c r="BN48" s="591"/>
      <c r="BO48" s="591"/>
      <c r="BP48" s="591"/>
      <c r="BQ48" s="591"/>
      <c r="BR48" s="591"/>
      <c r="BS48" s="591"/>
      <c r="BT48" s="592"/>
      <c r="BU48" s="1"/>
    </row>
    <row r="49" spans="2:73" s="13" customFormat="1" ht="15.75">
      <c r="B49" s="586"/>
      <c r="C49" s="586"/>
      <c r="D49" s="586"/>
      <c r="E49" s="586"/>
      <c r="F49" s="586"/>
      <c r="G49" s="586"/>
      <c r="H49" s="586"/>
      <c r="I49" s="545"/>
      <c r="J49" s="545"/>
      <c r="K49" s="39"/>
      <c r="L49" s="590"/>
      <c r="M49" s="591"/>
      <c r="N49" s="591"/>
      <c r="O49" s="591"/>
      <c r="P49" s="591"/>
      <c r="Q49" s="591"/>
      <c r="R49" s="591"/>
      <c r="S49" s="591"/>
      <c r="T49" s="591"/>
      <c r="U49" s="591"/>
      <c r="V49" s="591"/>
      <c r="W49" s="591"/>
      <c r="X49" s="591"/>
      <c r="Y49" s="591"/>
      <c r="Z49" s="591"/>
      <c r="AA49" s="591"/>
      <c r="AB49" s="591"/>
      <c r="AC49" s="591"/>
      <c r="AD49" s="591"/>
      <c r="AE49" s="591"/>
      <c r="AF49" s="591"/>
      <c r="AG49" s="591"/>
      <c r="AH49" s="591"/>
      <c r="AI49" s="591"/>
      <c r="AJ49" s="591"/>
      <c r="AK49" s="591"/>
      <c r="AL49" s="591"/>
      <c r="AM49" s="591"/>
      <c r="AN49" s="591"/>
      <c r="AO49" s="592"/>
      <c r="AP49" s="39"/>
      <c r="AQ49" s="590"/>
      <c r="AR49" s="591"/>
      <c r="AS49" s="591"/>
      <c r="AT49" s="591"/>
      <c r="AU49" s="591"/>
      <c r="AV49" s="591"/>
      <c r="AW49" s="591"/>
      <c r="AX49" s="591"/>
      <c r="AY49" s="591"/>
      <c r="AZ49" s="591"/>
      <c r="BA49" s="591"/>
      <c r="BB49" s="591"/>
      <c r="BC49" s="591"/>
      <c r="BD49" s="591"/>
      <c r="BE49" s="591"/>
      <c r="BF49" s="591"/>
      <c r="BG49" s="591"/>
      <c r="BH49" s="591"/>
      <c r="BI49" s="591"/>
      <c r="BJ49" s="591"/>
      <c r="BK49" s="591"/>
      <c r="BL49" s="591"/>
      <c r="BM49" s="591"/>
      <c r="BN49" s="591"/>
      <c r="BO49" s="591"/>
      <c r="BP49" s="591"/>
      <c r="BQ49" s="591"/>
      <c r="BR49" s="591"/>
      <c r="BS49" s="591"/>
      <c r="BT49" s="592"/>
      <c r="BU49" s="1"/>
    </row>
    <row r="50" spans="2:73" s="13" customFormat="1" ht="15.75">
      <c r="B50" s="586"/>
      <c r="C50" s="586"/>
      <c r="D50" s="586"/>
      <c r="E50" s="586"/>
      <c r="F50" s="586"/>
      <c r="G50" s="586"/>
      <c r="H50" s="586"/>
      <c r="I50" s="545"/>
      <c r="J50" s="545"/>
      <c r="K50" s="39"/>
      <c r="L50" s="590"/>
      <c r="M50" s="591"/>
      <c r="N50" s="591"/>
      <c r="O50" s="591"/>
      <c r="P50" s="591"/>
      <c r="Q50" s="591"/>
      <c r="R50" s="591"/>
      <c r="S50" s="591"/>
      <c r="T50" s="591"/>
      <c r="U50" s="591"/>
      <c r="V50" s="591"/>
      <c r="W50" s="591"/>
      <c r="X50" s="591"/>
      <c r="Y50" s="591"/>
      <c r="Z50" s="591"/>
      <c r="AA50" s="591"/>
      <c r="AB50" s="591"/>
      <c r="AC50" s="591"/>
      <c r="AD50" s="591"/>
      <c r="AE50" s="591"/>
      <c r="AF50" s="591"/>
      <c r="AG50" s="591"/>
      <c r="AH50" s="591"/>
      <c r="AI50" s="591"/>
      <c r="AJ50" s="591"/>
      <c r="AK50" s="591"/>
      <c r="AL50" s="591"/>
      <c r="AM50" s="591"/>
      <c r="AN50" s="591"/>
      <c r="AO50" s="592"/>
      <c r="AP50" s="39"/>
      <c r="AQ50" s="590"/>
      <c r="AR50" s="591"/>
      <c r="AS50" s="591"/>
      <c r="AT50" s="591"/>
      <c r="AU50" s="591"/>
      <c r="AV50" s="591"/>
      <c r="AW50" s="591"/>
      <c r="AX50" s="591"/>
      <c r="AY50" s="591"/>
      <c r="AZ50" s="591"/>
      <c r="BA50" s="591"/>
      <c r="BB50" s="591"/>
      <c r="BC50" s="591"/>
      <c r="BD50" s="591"/>
      <c r="BE50" s="591"/>
      <c r="BF50" s="591"/>
      <c r="BG50" s="591"/>
      <c r="BH50" s="591"/>
      <c r="BI50" s="591"/>
      <c r="BJ50" s="591"/>
      <c r="BK50" s="591"/>
      <c r="BL50" s="591"/>
      <c r="BM50" s="591"/>
      <c r="BN50" s="591"/>
      <c r="BO50" s="591"/>
      <c r="BP50" s="591"/>
      <c r="BQ50" s="591"/>
      <c r="BR50" s="591"/>
      <c r="BS50" s="591"/>
      <c r="BT50" s="592"/>
      <c r="BU50" s="1"/>
    </row>
    <row r="51" spans="2:73" s="13" customFormat="1" ht="15.75">
      <c r="B51" s="586"/>
      <c r="C51" s="586"/>
      <c r="D51" s="586"/>
      <c r="E51" s="586"/>
      <c r="F51" s="586"/>
      <c r="G51" s="586"/>
      <c r="H51" s="586"/>
      <c r="I51" s="545"/>
      <c r="J51" s="545"/>
      <c r="K51" s="39"/>
      <c r="L51" s="590"/>
      <c r="M51" s="591"/>
      <c r="N51" s="591"/>
      <c r="O51" s="591"/>
      <c r="P51" s="591"/>
      <c r="Q51" s="591"/>
      <c r="R51" s="591"/>
      <c r="S51" s="591"/>
      <c r="T51" s="591"/>
      <c r="U51" s="591"/>
      <c r="V51" s="591"/>
      <c r="W51" s="591"/>
      <c r="X51" s="591"/>
      <c r="Y51" s="591"/>
      <c r="Z51" s="591"/>
      <c r="AA51" s="591"/>
      <c r="AB51" s="591"/>
      <c r="AC51" s="591"/>
      <c r="AD51" s="591"/>
      <c r="AE51" s="591"/>
      <c r="AF51" s="591"/>
      <c r="AG51" s="591"/>
      <c r="AH51" s="591"/>
      <c r="AI51" s="591"/>
      <c r="AJ51" s="591"/>
      <c r="AK51" s="591"/>
      <c r="AL51" s="591"/>
      <c r="AM51" s="591"/>
      <c r="AN51" s="591"/>
      <c r="AO51" s="592"/>
      <c r="AP51" s="39"/>
      <c r="AQ51" s="590"/>
      <c r="AR51" s="591"/>
      <c r="AS51" s="591"/>
      <c r="AT51" s="591"/>
      <c r="AU51" s="591"/>
      <c r="AV51" s="591"/>
      <c r="AW51" s="591"/>
      <c r="AX51" s="591"/>
      <c r="AY51" s="591"/>
      <c r="AZ51" s="591"/>
      <c r="BA51" s="591"/>
      <c r="BB51" s="591"/>
      <c r="BC51" s="591"/>
      <c r="BD51" s="591"/>
      <c r="BE51" s="591"/>
      <c r="BF51" s="591"/>
      <c r="BG51" s="591"/>
      <c r="BH51" s="591"/>
      <c r="BI51" s="591"/>
      <c r="BJ51" s="591"/>
      <c r="BK51" s="591"/>
      <c r="BL51" s="591"/>
      <c r="BM51" s="591"/>
      <c r="BN51" s="591"/>
      <c r="BO51" s="591"/>
      <c r="BP51" s="591"/>
      <c r="BQ51" s="591"/>
      <c r="BR51" s="591"/>
      <c r="BS51" s="591"/>
      <c r="BT51" s="592"/>
      <c r="BU51" s="1"/>
    </row>
    <row r="52" spans="2:73" s="13" customFormat="1" ht="15.75">
      <c r="B52" s="586"/>
      <c r="C52" s="586"/>
      <c r="D52" s="586"/>
      <c r="E52" s="586"/>
      <c r="F52" s="586"/>
      <c r="G52" s="586"/>
      <c r="H52" s="586"/>
      <c r="I52" s="545"/>
      <c r="J52" s="545"/>
      <c r="K52" s="39"/>
      <c r="L52" s="590"/>
      <c r="M52" s="591"/>
      <c r="N52" s="591"/>
      <c r="O52" s="591"/>
      <c r="P52" s="591"/>
      <c r="Q52" s="591"/>
      <c r="R52" s="591"/>
      <c r="S52" s="591"/>
      <c r="T52" s="591"/>
      <c r="U52" s="591"/>
      <c r="V52" s="591"/>
      <c r="W52" s="591"/>
      <c r="X52" s="591"/>
      <c r="Y52" s="591"/>
      <c r="Z52" s="591"/>
      <c r="AA52" s="591"/>
      <c r="AB52" s="591"/>
      <c r="AC52" s="591"/>
      <c r="AD52" s="591"/>
      <c r="AE52" s="591"/>
      <c r="AF52" s="591"/>
      <c r="AG52" s="591"/>
      <c r="AH52" s="591"/>
      <c r="AI52" s="591"/>
      <c r="AJ52" s="591"/>
      <c r="AK52" s="591"/>
      <c r="AL52" s="591"/>
      <c r="AM52" s="591"/>
      <c r="AN52" s="591"/>
      <c r="AO52" s="592"/>
      <c r="AP52" s="39"/>
      <c r="AQ52" s="590"/>
      <c r="AR52" s="591"/>
      <c r="AS52" s="591"/>
      <c r="AT52" s="591"/>
      <c r="AU52" s="591"/>
      <c r="AV52" s="591"/>
      <c r="AW52" s="591"/>
      <c r="AX52" s="591"/>
      <c r="AY52" s="591"/>
      <c r="AZ52" s="591"/>
      <c r="BA52" s="591"/>
      <c r="BB52" s="591"/>
      <c r="BC52" s="591"/>
      <c r="BD52" s="591"/>
      <c r="BE52" s="591"/>
      <c r="BF52" s="591"/>
      <c r="BG52" s="591"/>
      <c r="BH52" s="591"/>
      <c r="BI52" s="591"/>
      <c r="BJ52" s="591"/>
      <c r="BK52" s="591"/>
      <c r="BL52" s="591"/>
      <c r="BM52" s="591"/>
      <c r="BN52" s="591"/>
      <c r="BO52" s="591"/>
      <c r="BP52" s="591"/>
      <c r="BQ52" s="591"/>
      <c r="BR52" s="591"/>
      <c r="BS52" s="591"/>
      <c r="BT52" s="592"/>
      <c r="BU52" s="1"/>
    </row>
    <row r="53" spans="2:73">
      <c r="B53" s="586"/>
      <c r="C53" s="586"/>
      <c r="D53" s="586"/>
      <c r="E53" s="586"/>
      <c r="F53" s="586"/>
      <c r="G53" s="586"/>
      <c r="H53" s="586"/>
      <c r="I53" s="545"/>
      <c r="J53" s="545"/>
      <c r="K53" s="39"/>
      <c r="L53" s="590"/>
      <c r="M53" s="591"/>
      <c r="N53" s="591"/>
      <c r="O53" s="591"/>
      <c r="P53" s="591"/>
      <c r="Q53" s="591"/>
      <c r="R53" s="591"/>
      <c r="S53" s="591"/>
      <c r="T53" s="591"/>
      <c r="U53" s="591"/>
      <c r="V53" s="591"/>
      <c r="W53" s="591"/>
      <c r="X53" s="591"/>
      <c r="Y53" s="591"/>
      <c r="Z53" s="591"/>
      <c r="AA53" s="591"/>
      <c r="AB53" s="591"/>
      <c r="AC53" s="591"/>
      <c r="AD53" s="591"/>
      <c r="AE53" s="591"/>
      <c r="AF53" s="591"/>
      <c r="AG53" s="591"/>
      <c r="AH53" s="591"/>
      <c r="AI53" s="591"/>
      <c r="AJ53" s="591"/>
      <c r="AK53" s="591"/>
      <c r="AL53" s="591"/>
      <c r="AM53" s="591"/>
      <c r="AN53" s="591"/>
      <c r="AO53" s="592"/>
      <c r="AP53" s="39"/>
      <c r="AQ53" s="590"/>
      <c r="AR53" s="591"/>
      <c r="AS53" s="591"/>
      <c r="AT53" s="591"/>
      <c r="AU53" s="591"/>
      <c r="AV53" s="591"/>
      <c r="AW53" s="591"/>
      <c r="AX53" s="591"/>
      <c r="AY53" s="591"/>
      <c r="AZ53" s="591"/>
      <c r="BA53" s="591"/>
      <c r="BB53" s="591"/>
      <c r="BC53" s="591"/>
      <c r="BD53" s="591"/>
      <c r="BE53" s="591"/>
      <c r="BF53" s="591"/>
      <c r="BG53" s="591"/>
      <c r="BH53" s="591"/>
      <c r="BI53" s="591"/>
      <c r="BJ53" s="591"/>
      <c r="BK53" s="591"/>
      <c r="BL53" s="591"/>
      <c r="BM53" s="591"/>
      <c r="BN53" s="591"/>
      <c r="BO53" s="591"/>
      <c r="BP53" s="591"/>
      <c r="BQ53" s="591"/>
      <c r="BR53" s="591"/>
      <c r="BS53" s="591"/>
      <c r="BT53" s="592"/>
    </row>
    <row r="54" spans="2:73">
      <c r="B54" s="586"/>
      <c r="C54" s="586"/>
      <c r="D54" s="586"/>
      <c r="E54" s="586"/>
      <c r="F54" s="586"/>
      <c r="G54" s="586"/>
      <c r="H54" s="586"/>
      <c r="I54" s="545"/>
      <c r="J54" s="545"/>
      <c r="K54" s="39"/>
      <c r="L54" s="590"/>
      <c r="M54" s="591"/>
      <c r="N54" s="591"/>
      <c r="O54" s="591"/>
      <c r="P54" s="591"/>
      <c r="Q54" s="591"/>
      <c r="R54" s="591"/>
      <c r="S54" s="591"/>
      <c r="T54" s="591"/>
      <c r="U54" s="591"/>
      <c r="V54" s="591"/>
      <c r="W54" s="591"/>
      <c r="X54" s="591"/>
      <c r="Y54" s="591"/>
      <c r="Z54" s="591"/>
      <c r="AA54" s="591"/>
      <c r="AB54" s="591"/>
      <c r="AC54" s="591"/>
      <c r="AD54" s="591"/>
      <c r="AE54" s="591"/>
      <c r="AF54" s="591"/>
      <c r="AG54" s="591"/>
      <c r="AH54" s="591"/>
      <c r="AI54" s="591"/>
      <c r="AJ54" s="591"/>
      <c r="AK54" s="591"/>
      <c r="AL54" s="591"/>
      <c r="AM54" s="591"/>
      <c r="AN54" s="591"/>
      <c r="AO54" s="592"/>
      <c r="AP54" s="39"/>
      <c r="AQ54" s="590"/>
      <c r="AR54" s="591"/>
      <c r="AS54" s="591"/>
      <c r="AT54" s="591"/>
      <c r="AU54" s="591"/>
      <c r="AV54" s="591"/>
      <c r="AW54" s="591"/>
      <c r="AX54" s="591"/>
      <c r="AY54" s="591"/>
      <c r="AZ54" s="591"/>
      <c r="BA54" s="591"/>
      <c r="BB54" s="591"/>
      <c r="BC54" s="591"/>
      <c r="BD54" s="591"/>
      <c r="BE54" s="591"/>
      <c r="BF54" s="591"/>
      <c r="BG54" s="591"/>
      <c r="BH54" s="591"/>
      <c r="BI54" s="591"/>
      <c r="BJ54" s="591"/>
      <c r="BK54" s="591"/>
      <c r="BL54" s="591"/>
      <c r="BM54" s="591"/>
      <c r="BN54" s="591"/>
      <c r="BO54" s="591"/>
      <c r="BP54" s="591"/>
      <c r="BQ54" s="591"/>
      <c r="BR54" s="591"/>
      <c r="BS54" s="591"/>
      <c r="BT54" s="592"/>
    </row>
    <row r="55" spans="2:73">
      <c r="B55" s="586"/>
      <c r="C55" s="586"/>
      <c r="D55" s="586"/>
      <c r="E55" s="586"/>
      <c r="F55" s="586"/>
      <c r="G55" s="586"/>
      <c r="H55" s="586"/>
      <c r="I55" s="545"/>
      <c r="J55" s="545"/>
      <c r="K55" s="39"/>
      <c r="L55" s="590"/>
      <c r="M55" s="591"/>
      <c r="N55" s="591"/>
      <c r="O55" s="591"/>
      <c r="P55" s="591"/>
      <c r="Q55" s="591"/>
      <c r="R55" s="591"/>
      <c r="S55" s="591"/>
      <c r="T55" s="591"/>
      <c r="U55" s="591"/>
      <c r="V55" s="591"/>
      <c r="W55" s="591"/>
      <c r="X55" s="591"/>
      <c r="Y55" s="591"/>
      <c r="Z55" s="591"/>
      <c r="AA55" s="591"/>
      <c r="AB55" s="591"/>
      <c r="AC55" s="591"/>
      <c r="AD55" s="591"/>
      <c r="AE55" s="591"/>
      <c r="AF55" s="591"/>
      <c r="AG55" s="591"/>
      <c r="AH55" s="591"/>
      <c r="AI55" s="591"/>
      <c r="AJ55" s="591"/>
      <c r="AK55" s="591"/>
      <c r="AL55" s="591"/>
      <c r="AM55" s="591"/>
      <c r="AN55" s="591"/>
      <c r="AO55" s="592"/>
      <c r="AP55" s="39"/>
      <c r="AQ55" s="590"/>
      <c r="AR55" s="591"/>
      <c r="AS55" s="591"/>
      <c r="AT55" s="591"/>
      <c r="AU55" s="591"/>
      <c r="AV55" s="591"/>
      <c r="AW55" s="591"/>
      <c r="AX55" s="591"/>
      <c r="AY55" s="591"/>
      <c r="AZ55" s="591"/>
      <c r="BA55" s="591"/>
      <c r="BB55" s="591"/>
      <c r="BC55" s="591"/>
      <c r="BD55" s="591"/>
      <c r="BE55" s="591"/>
      <c r="BF55" s="591"/>
      <c r="BG55" s="591"/>
      <c r="BH55" s="591"/>
      <c r="BI55" s="591"/>
      <c r="BJ55" s="591"/>
      <c r="BK55" s="591"/>
      <c r="BL55" s="591"/>
      <c r="BM55" s="591"/>
      <c r="BN55" s="591"/>
      <c r="BO55" s="591"/>
      <c r="BP55" s="591"/>
      <c r="BQ55" s="591"/>
      <c r="BR55" s="591"/>
      <c r="BS55" s="591"/>
      <c r="BT55" s="592"/>
    </row>
    <row r="56" spans="2:73">
      <c r="B56" s="586"/>
      <c r="C56" s="586"/>
      <c r="D56" s="586"/>
      <c r="E56" s="586"/>
      <c r="F56" s="586"/>
      <c r="G56" s="586"/>
      <c r="H56" s="586"/>
      <c r="I56" s="545"/>
      <c r="J56" s="545"/>
      <c r="K56" s="39"/>
      <c r="L56" s="590"/>
      <c r="M56" s="591"/>
      <c r="N56" s="591"/>
      <c r="O56" s="591"/>
      <c r="P56" s="591"/>
      <c r="Q56" s="591"/>
      <c r="R56" s="591"/>
      <c r="S56" s="591"/>
      <c r="T56" s="591"/>
      <c r="U56" s="591"/>
      <c r="V56" s="591"/>
      <c r="W56" s="591"/>
      <c r="X56" s="591"/>
      <c r="Y56" s="591"/>
      <c r="Z56" s="591"/>
      <c r="AA56" s="591"/>
      <c r="AB56" s="591"/>
      <c r="AC56" s="591"/>
      <c r="AD56" s="591"/>
      <c r="AE56" s="591"/>
      <c r="AF56" s="591"/>
      <c r="AG56" s="591"/>
      <c r="AH56" s="591"/>
      <c r="AI56" s="591"/>
      <c r="AJ56" s="591"/>
      <c r="AK56" s="591"/>
      <c r="AL56" s="591"/>
      <c r="AM56" s="591"/>
      <c r="AN56" s="591"/>
      <c r="AO56" s="592"/>
      <c r="AP56" s="39"/>
      <c r="AQ56" s="590"/>
      <c r="AR56" s="591"/>
      <c r="AS56" s="591"/>
      <c r="AT56" s="591"/>
      <c r="AU56" s="591"/>
      <c r="AV56" s="591"/>
      <c r="AW56" s="591"/>
      <c r="AX56" s="591"/>
      <c r="AY56" s="591"/>
      <c r="AZ56" s="591"/>
      <c r="BA56" s="591"/>
      <c r="BB56" s="591"/>
      <c r="BC56" s="591"/>
      <c r="BD56" s="591"/>
      <c r="BE56" s="591"/>
      <c r="BF56" s="591"/>
      <c r="BG56" s="591"/>
      <c r="BH56" s="591"/>
      <c r="BI56" s="591"/>
      <c r="BJ56" s="591"/>
      <c r="BK56" s="591"/>
      <c r="BL56" s="591"/>
      <c r="BM56" s="591"/>
      <c r="BN56" s="591"/>
      <c r="BO56" s="591"/>
      <c r="BP56" s="591"/>
      <c r="BQ56" s="591"/>
      <c r="BR56" s="591"/>
      <c r="BS56" s="591"/>
      <c r="BT56" s="592"/>
    </row>
    <row r="57" spans="2:73">
      <c r="B57" s="586"/>
      <c r="C57" s="586"/>
      <c r="D57" s="586"/>
      <c r="E57" s="586"/>
      <c r="F57" s="586"/>
      <c r="G57" s="586"/>
      <c r="H57" s="586"/>
      <c r="I57" s="545"/>
      <c r="J57" s="545"/>
      <c r="K57" s="39"/>
      <c r="L57" s="590"/>
      <c r="M57" s="591"/>
      <c r="N57" s="591"/>
      <c r="O57" s="591"/>
      <c r="P57" s="591"/>
      <c r="Q57" s="591"/>
      <c r="R57" s="591"/>
      <c r="S57" s="591"/>
      <c r="T57" s="591"/>
      <c r="U57" s="591"/>
      <c r="V57" s="591"/>
      <c r="W57" s="591"/>
      <c r="X57" s="591"/>
      <c r="Y57" s="591"/>
      <c r="Z57" s="591"/>
      <c r="AA57" s="591"/>
      <c r="AB57" s="591"/>
      <c r="AC57" s="591"/>
      <c r="AD57" s="591"/>
      <c r="AE57" s="591"/>
      <c r="AF57" s="591"/>
      <c r="AG57" s="591"/>
      <c r="AH57" s="591"/>
      <c r="AI57" s="591"/>
      <c r="AJ57" s="591"/>
      <c r="AK57" s="591"/>
      <c r="AL57" s="591"/>
      <c r="AM57" s="591"/>
      <c r="AN57" s="591"/>
      <c r="AO57" s="592"/>
      <c r="AP57" s="39"/>
      <c r="AQ57" s="590"/>
      <c r="AR57" s="591"/>
      <c r="AS57" s="591"/>
      <c r="AT57" s="591"/>
      <c r="AU57" s="591"/>
      <c r="AV57" s="591"/>
      <c r="AW57" s="591"/>
      <c r="AX57" s="591"/>
      <c r="AY57" s="591"/>
      <c r="AZ57" s="591"/>
      <c r="BA57" s="591"/>
      <c r="BB57" s="591"/>
      <c r="BC57" s="591"/>
      <c r="BD57" s="591"/>
      <c r="BE57" s="591"/>
      <c r="BF57" s="591"/>
      <c r="BG57" s="591"/>
      <c r="BH57" s="591"/>
      <c r="BI57" s="591"/>
      <c r="BJ57" s="591"/>
      <c r="BK57" s="591"/>
      <c r="BL57" s="591"/>
      <c r="BM57" s="591"/>
      <c r="BN57" s="591"/>
      <c r="BO57" s="591"/>
      <c r="BP57" s="591"/>
      <c r="BQ57" s="591"/>
      <c r="BR57" s="591"/>
      <c r="BS57" s="591"/>
      <c r="BT57" s="592"/>
    </row>
    <row r="58" spans="2:73">
      <c r="B58" s="586"/>
      <c r="C58" s="586"/>
      <c r="D58" s="586"/>
      <c r="E58" s="586"/>
      <c r="F58" s="586"/>
      <c r="G58" s="586"/>
      <c r="H58" s="586"/>
      <c r="I58" s="545"/>
      <c r="J58" s="545"/>
      <c r="K58" s="39"/>
      <c r="L58" s="590"/>
      <c r="M58" s="591"/>
      <c r="N58" s="591"/>
      <c r="O58" s="591"/>
      <c r="P58" s="591"/>
      <c r="Q58" s="591"/>
      <c r="R58" s="591"/>
      <c r="S58" s="591"/>
      <c r="T58" s="591"/>
      <c r="U58" s="591"/>
      <c r="V58" s="591"/>
      <c r="W58" s="591"/>
      <c r="X58" s="591"/>
      <c r="Y58" s="591"/>
      <c r="Z58" s="591"/>
      <c r="AA58" s="591"/>
      <c r="AB58" s="591"/>
      <c r="AC58" s="591"/>
      <c r="AD58" s="591"/>
      <c r="AE58" s="591"/>
      <c r="AF58" s="591"/>
      <c r="AG58" s="591"/>
      <c r="AH58" s="591"/>
      <c r="AI58" s="591"/>
      <c r="AJ58" s="591"/>
      <c r="AK58" s="591"/>
      <c r="AL58" s="591"/>
      <c r="AM58" s="591"/>
      <c r="AN58" s="591"/>
      <c r="AO58" s="592"/>
      <c r="AP58" s="39"/>
      <c r="AQ58" s="590"/>
      <c r="AR58" s="591"/>
      <c r="AS58" s="591"/>
      <c r="AT58" s="591"/>
      <c r="AU58" s="591"/>
      <c r="AV58" s="591"/>
      <c r="AW58" s="591"/>
      <c r="AX58" s="591"/>
      <c r="AY58" s="591"/>
      <c r="AZ58" s="591"/>
      <c r="BA58" s="591"/>
      <c r="BB58" s="591"/>
      <c r="BC58" s="591"/>
      <c r="BD58" s="591"/>
      <c r="BE58" s="591"/>
      <c r="BF58" s="591"/>
      <c r="BG58" s="591"/>
      <c r="BH58" s="591"/>
      <c r="BI58" s="591"/>
      <c r="BJ58" s="591"/>
      <c r="BK58" s="591"/>
      <c r="BL58" s="591"/>
      <c r="BM58" s="591"/>
      <c r="BN58" s="591"/>
      <c r="BO58" s="591"/>
      <c r="BP58" s="591"/>
      <c r="BQ58" s="591"/>
      <c r="BR58" s="591"/>
      <c r="BS58" s="591"/>
      <c r="BT58" s="592"/>
    </row>
    <row r="59" spans="2:73">
      <c r="B59" s="586"/>
      <c r="C59" s="586"/>
      <c r="D59" s="586"/>
      <c r="E59" s="586"/>
      <c r="F59" s="586"/>
      <c r="G59" s="586"/>
      <c r="H59" s="586"/>
      <c r="I59" s="545"/>
      <c r="J59" s="545"/>
      <c r="K59" s="39"/>
      <c r="L59" s="590"/>
      <c r="M59" s="591"/>
      <c r="N59" s="591"/>
      <c r="O59" s="591"/>
      <c r="P59" s="591"/>
      <c r="Q59" s="591"/>
      <c r="R59" s="591"/>
      <c r="S59" s="591"/>
      <c r="T59" s="591"/>
      <c r="U59" s="591"/>
      <c r="V59" s="591"/>
      <c r="W59" s="591"/>
      <c r="X59" s="591"/>
      <c r="Y59" s="591"/>
      <c r="Z59" s="591"/>
      <c r="AA59" s="591"/>
      <c r="AB59" s="591"/>
      <c r="AC59" s="591"/>
      <c r="AD59" s="591"/>
      <c r="AE59" s="591"/>
      <c r="AF59" s="591"/>
      <c r="AG59" s="591"/>
      <c r="AH59" s="591"/>
      <c r="AI59" s="591"/>
      <c r="AJ59" s="591"/>
      <c r="AK59" s="591"/>
      <c r="AL59" s="591"/>
      <c r="AM59" s="591"/>
      <c r="AN59" s="591"/>
      <c r="AO59" s="592"/>
      <c r="AP59" s="39"/>
      <c r="AQ59" s="590"/>
      <c r="AR59" s="591"/>
      <c r="AS59" s="591"/>
      <c r="AT59" s="591"/>
      <c r="AU59" s="591"/>
      <c r="AV59" s="591"/>
      <c r="AW59" s="591"/>
      <c r="AX59" s="591"/>
      <c r="AY59" s="591"/>
      <c r="AZ59" s="591"/>
      <c r="BA59" s="591"/>
      <c r="BB59" s="591"/>
      <c r="BC59" s="591"/>
      <c r="BD59" s="591"/>
      <c r="BE59" s="591"/>
      <c r="BF59" s="591"/>
      <c r="BG59" s="591"/>
      <c r="BH59" s="591"/>
      <c r="BI59" s="591"/>
      <c r="BJ59" s="591"/>
      <c r="BK59" s="591"/>
      <c r="BL59" s="591"/>
      <c r="BM59" s="591"/>
      <c r="BN59" s="591"/>
      <c r="BO59" s="591"/>
      <c r="BP59" s="591"/>
      <c r="BQ59" s="591"/>
      <c r="BR59" s="591"/>
      <c r="BS59" s="591"/>
      <c r="BT59" s="592"/>
    </row>
    <row r="60" spans="2:73" ht="15.75">
      <c r="B60" s="586"/>
      <c r="C60" s="586"/>
      <c r="D60" s="586"/>
      <c r="E60" s="586"/>
      <c r="F60" s="586"/>
      <c r="G60" s="586"/>
      <c r="H60" s="586"/>
      <c r="I60" s="545"/>
      <c r="J60" s="545"/>
      <c r="K60" s="39"/>
      <c r="L60" s="590"/>
      <c r="M60" s="591"/>
      <c r="N60" s="591"/>
      <c r="O60" s="591"/>
      <c r="P60" s="591"/>
      <c r="Q60" s="591"/>
      <c r="R60" s="591"/>
      <c r="S60" s="591"/>
      <c r="T60" s="591"/>
      <c r="U60" s="591"/>
      <c r="V60" s="591"/>
      <c r="W60" s="591"/>
      <c r="X60" s="591"/>
      <c r="Y60" s="591"/>
      <c r="Z60" s="591"/>
      <c r="AA60" s="591"/>
      <c r="AB60" s="591"/>
      <c r="AC60" s="591"/>
      <c r="AD60" s="591"/>
      <c r="AE60" s="591"/>
      <c r="AF60" s="591"/>
      <c r="AG60" s="591"/>
      <c r="AH60" s="591"/>
      <c r="AI60" s="591"/>
      <c r="AJ60" s="591"/>
      <c r="AK60" s="591"/>
      <c r="AL60" s="591"/>
      <c r="AM60" s="591"/>
      <c r="AN60" s="591"/>
      <c r="AO60" s="592"/>
      <c r="AP60" s="39"/>
      <c r="AQ60" s="590"/>
      <c r="AR60" s="591"/>
      <c r="AS60" s="591"/>
      <c r="AT60" s="591"/>
      <c r="AU60" s="591"/>
      <c r="AV60" s="591"/>
      <c r="AW60" s="591"/>
      <c r="AX60" s="591"/>
      <c r="AY60" s="591"/>
      <c r="AZ60" s="591"/>
      <c r="BA60" s="591"/>
      <c r="BB60" s="591"/>
      <c r="BC60" s="591"/>
      <c r="BD60" s="591"/>
      <c r="BE60" s="591"/>
      <c r="BF60" s="591"/>
      <c r="BG60" s="591"/>
      <c r="BH60" s="591"/>
      <c r="BI60" s="591"/>
      <c r="BJ60" s="591"/>
      <c r="BK60" s="591"/>
      <c r="BL60" s="591"/>
      <c r="BM60" s="591"/>
      <c r="BN60" s="591"/>
      <c r="BO60" s="591"/>
      <c r="BP60" s="591"/>
      <c r="BQ60" s="591"/>
      <c r="BR60" s="591"/>
      <c r="BS60" s="591"/>
      <c r="BT60" s="592"/>
      <c r="BU60" s="13"/>
    </row>
    <row r="61" spans="2:73">
      <c r="B61" s="586"/>
      <c r="C61" s="586"/>
      <c r="D61" s="586"/>
      <c r="E61" s="586"/>
      <c r="F61" s="586"/>
      <c r="G61" s="586"/>
      <c r="H61" s="586"/>
      <c r="I61" s="545"/>
      <c r="J61" s="545"/>
      <c r="K61" s="39"/>
      <c r="L61" s="590"/>
      <c r="M61" s="591"/>
      <c r="N61" s="591"/>
      <c r="O61" s="591"/>
      <c r="P61" s="591"/>
      <c r="Q61" s="591"/>
      <c r="R61" s="591"/>
      <c r="S61" s="591"/>
      <c r="T61" s="591"/>
      <c r="U61" s="591"/>
      <c r="V61" s="591"/>
      <c r="W61" s="591"/>
      <c r="X61" s="591"/>
      <c r="Y61" s="591"/>
      <c r="Z61" s="591"/>
      <c r="AA61" s="591"/>
      <c r="AB61" s="591"/>
      <c r="AC61" s="591"/>
      <c r="AD61" s="591"/>
      <c r="AE61" s="591"/>
      <c r="AF61" s="591"/>
      <c r="AG61" s="591"/>
      <c r="AH61" s="591"/>
      <c r="AI61" s="591"/>
      <c r="AJ61" s="591"/>
      <c r="AK61" s="591"/>
      <c r="AL61" s="591"/>
      <c r="AM61" s="591"/>
      <c r="AN61" s="591"/>
      <c r="AO61" s="592"/>
      <c r="AP61" s="39"/>
      <c r="AQ61" s="590"/>
      <c r="AR61" s="591"/>
      <c r="AS61" s="591"/>
      <c r="AT61" s="591"/>
      <c r="AU61" s="591"/>
      <c r="AV61" s="591"/>
      <c r="AW61" s="591"/>
      <c r="AX61" s="591"/>
      <c r="AY61" s="591"/>
      <c r="AZ61" s="591"/>
      <c r="BA61" s="591"/>
      <c r="BB61" s="591"/>
      <c r="BC61" s="591"/>
      <c r="BD61" s="591"/>
      <c r="BE61" s="591"/>
      <c r="BF61" s="591"/>
      <c r="BG61" s="591"/>
      <c r="BH61" s="591"/>
      <c r="BI61" s="591"/>
      <c r="BJ61" s="591"/>
      <c r="BK61" s="591"/>
      <c r="BL61" s="591"/>
      <c r="BM61" s="591"/>
      <c r="BN61" s="591"/>
      <c r="BO61" s="591"/>
      <c r="BP61" s="591"/>
      <c r="BQ61" s="591"/>
      <c r="BR61" s="591"/>
      <c r="BS61" s="591"/>
      <c r="BT61" s="592"/>
    </row>
    <row r="62" spans="2:73">
      <c r="B62" s="586"/>
      <c r="C62" s="586"/>
      <c r="D62" s="586"/>
      <c r="E62" s="586"/>
      <c r="F62" s="586"/>
      <c r="G62" s="586"/>
      <c r="H62" s="586"/>
      <c r="I62" s="545"/>
      <c r="J62" s="545"/>
      <c r="K62" s="39"/>
      <c r="L62" s="590"/>
      <c r="M62" s="591"/>
      <c r="N62" s="591"/>
      <c r="O62" s="591"/>
      <c r="P62" s="591"/>
      <c r="Q62" s="591"/>
      <c r="R62" s="591"/>
      <c r="S62" s="591"/>
      <c r="T62" s="591"/>
      <c r="U62" s="591"/>
      <c r="V62" s="591"/>
      <c r="W62" s="591"/>
      <c r="X62" s="591"/>
      <c r="Y62" s="591"/>
      <c r="Z62" s="591"/>
      <c r="AA62" s="591"/>
      <c r="AB62" s="591"/>
      <c r="AC62" s="591"/>
      <c r="AD62" s="591"/>
      <c r="AE62" s="591"/>
      <c r="AF62" s="591"/>
      <c r="AG62" s="591"/>
      <c r="AH62" s="591"/>
      <c r="AI62" s="591"/>
      <c r="AJ62" s="591"/>
      <c r="AK62" s="591"/>
      <c r="AL62" s="591"/>
      <c r="AM62" s="591"/>
      <c r="AN62" s="591"/>
      <c r="AO62" s="592"/>
      <c r="AP62" s="39"/>
      <c r="AQ62" s="590"/>
      <c r="AR62" s="591"/>
      <c r="AS62" s="591"/>
      <c r="AT62" s="591"/>
      <c r="AU62" s="591"/>
      <c r="AV62" s="591"/>
      <c r="AW62" s="591"/>
      <c r="AX62" s="591"/>
      <c r="AY62" s="591"/>
      <c r="AZ62" s="591"/>
      <c r="BA62" s="591"/>
      <c r="BB62" s="591"/>
      <c r="BC62" s="591"/>
      <c r="BD62" s="591"/>
      <c r="BE62" s="591"/>
      <c r="BF62" s="591"/>
      <c r="BG62" s="591"/>
      <c r="BH62" s="591"/>
      <c r="BI62" s="591"/>
      <c r="BJ62" s="591"/>
      <c r="BK62" s="591"/>
      <c r="BL62" s="591"/>
      <c r="BM62" s="591"/>
      <c r="BN62" s="591"/>
      <c r="BO62" s="591"/>
      <c r="BP62" s="591"/>
      <c r="BQ62" s="591"/>
      <c r="BR62" s="591"/>
      <c r="BS62" s="591"/>
      <c r="BT62" s="592"/>
    </row>
    <row r="63" spans="2:73">
      <c r="B63" s="586"/>
      <c r="C63" s="586"/>
      <c r="D63" s="586"/>
      <c r="E63" s="586"/>
      <c r="F63" s="586"/>
      <c r="G63" s="586"/>
      <c r="H63" s="586"/>
      <c r="I63" s="545"/>
      <c r="J63" s="545"/>
      <c r="K63" s="39"/>
      <c r="L63" s="590"/>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591"/>
      <c r="AM63" s="591"/>
      <c r="AN63" s="591"/>
      <c r="AO63" s="592"/>
      <c r="AP63" s="39"/>
      <c r="AQ63" s="590"/>
      <c r="AR63" s="591"/>
      <c r="AS63" s="591"/>
      <c r="AT63" s="591"/>
      <c r="AU63" s="591"/>
      <c r="AV63" s="591"/>
      <c r="AW63" s="591"/>
      <c r="AX63" s="591"/>
      <c r="AY63" s="591"/>
      <c r="AZ63" s="591"/>
      <c r="BA63" s="591"/>
      <c r="BB63" s="591"/>
      <c r="BC63" s="591"/>
      <c r="BD63" s="591"/>
      <c r="BE63" s="591"/>
      <c r="BF63" s="591"/>
      <c r="BG63" s="591"/>
      <c r="BH63" s="591"/>
      <c r="BI63" s="591"/>
      <c r="BJ63" s="591"/>
      <c r="BK63" s="591"/>
      <c r="BL63" s="591"/>
      <c r="BM63" s="591"/>
      <c r="BN63" s="591"/>
      <c r="BO63" s="591"/>
      <c r="BP63" s="591"/>
      <c r="BQ63" s="591"/>
      <c r="BR63" s="591"/>
      <c r="BS63" s="591"/>
      <c r="BT63" s="592"/>
    </row>
    <row r="64" spans="2:73">
      <c r="B64" s="586"/>
      <c r="C64" s="586"/>
      <c r="D64" s="586"/>
      <c r="E64" s="586"/>
      <c r="F64" s="586"/>
      <c r="G64" s="586"/>
      <c r="H64" s="586"/>
      <c r="I64" s="545"/>
      <c r="J64" s="545"/>
      <c r="K64" s="39"/>
      <c r="L64" s="590"/>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591"/>
      <c r="AJ64" s="591"/>
      <c r="AK64" s="591"/>
      <c r="AL64" s="591"/>
      <c r="AM64" s="591"/>
      <c r="AN64" s="591"/>
      <c r="AO64" s="592"/>
      <c r="AP64" s="39"/>
      <c r="AQ64" s="590"/>
      <c r="AR64" s="591"/>
      <c r="AS64" s="591"/>
      <c r="AT64" s="591"/>
      <c r="AU64" s="591"/>
      <c r="AV64" s="591"/>
      <c r="AW64" s="591"/>
      <c r="AX64" s="591"/>
      <c r="AY64" s="591"/>
      <c r="AZ64" s="591"/>
      <c r="BA64" s="591"/>
      <c r="BB64" s="591"/>
      <c r="BC64" s="591"/>
      <c r="BD64" s="591"/>
      <c r="BE64" s="591"/>
      <c r="BF64" s="591"/>
      <c r="BG64" s="591"/>
      <c r="BH64" s="591"/>
      <c r="BI64" s="591"/>
      <c r="BJ64" s="591"/>
      <c r="BK64" s="591"/>
      <c r="BL64" s="591"/>
      <c r="BM64" s="591"/>
      <c r="BN64" s="591"/>
      <c r="BO64" s="591"/>
      <c r="BP64" s="591"/>
      <c r="BQ64" s="591"/>
      <c r="BR64" s="591"/>
      <c r="BS64" s="591"/>
      <c r="BT64" s="592"/>
    </row>
    <row r="65" spans="2:73">
      <c r="B65" s="586"/>
      <c r="C65" s="586"/>
      <c r="D65" s="586"/>
      <c r="E65" s="586"/>
      <c r="F65" s="586"/>
      <c r="G65" s="586"/>
      <c r="H65" s="586"/>
      <c r="I65" s="545"/>
      <c r="J65" s="545"/>
      <c r="K65" s="39"/>
      <c r="L65" s="590"/>
      <c r="M65" s="591"/>
      <c r="N65" s="591"/>
      <c r="O65" s="591"/>
      <c r="P65" s="591"/>
      <c r="Q65" s="591"/>
      <c r="R65" s="591"/>
      <c r="S65" s="591"/>
      <c r="T65" s="591"/>
      <c r="U65" s="591"/>
      <c r="V65" s="591"/>
      <c r="W65" s="591"/>
      <c r="X65" s="591"/>
      <c r="Y65" s="591"/>
      <c r="Z65" s="591"/>
      <c r="AA65" s="591"/>
      <c r="AB65" s="591"/>
      <c r="AC65" s="591"/>
      <c r="AD65" s="591"/>
      <c r="AE65" s="591"/>
      <c r="AF65" s="591"/>
      <c r="AG65" s="591"/>
      <c r="AH65" s="591"/>
      <c r="AI65" s="591"/>
      <c r="AJ65" s="591"/>
      <c r="AK65" s="591"/>
      <c r="AL65" s="591"/>
      <c r="AM65" s="591"/>
      <c r="AN65" s="591"/>
      <c r="AO65" s="592"/>
      <c r="AP65" s="39"/>
      <c r="AQ65" s="590"/>
      <c r="AR65" s="591"/>
      <c r="AS65" s="591"/>
      <c r="AT65" s="591"/>
      <c r="AU65" s="591"/>
      <c r="AV65" s="591"/>
      <c r="AW65" s="591"/>
      <c r="AX65" s="591"/>
      <c r="AY65" s="591"/>
      <c r="AZ65" s="591"/>
      <c r="BA65" s="591"/>
      <c r="BB65" s="591"/>
      <c r="BC65" s="591"/>
      <c r="BD65" s="591"/>
      <c r="BE65" s="591"/>
      <c r="BF65" s="591"/>
      <c r="BG65" s="591"/>
      <c r="BH65" s="591"/>
      <c r="BI65" s="591"/>
      <c r="BJ65" s="591"/>
      <c r="BK65" s="591"/>
      <c r="BL65" s="591"/>
      <c r="BM65" s="591"/>
      <c r="BN65" s="591"/>
      <c r="BO65" s="591"/>
      <c r="BP65" s="591"/>
      <c r="BQ65" s="591"/>
      <c r="BR65" s="591"/>
      <c r="BS65" s="591"/>
      <c r="BT65" s="592"/>
    </row>
    <row r="66" spans="2:73">
      <c r="B66" s="586"/>
      <c r="C66" s="586"/>
      <c r="D66" s="586"/>
      <c r="E66" s="586"/>
      <c r="F66" s="586"/>
      <c r="G66" s="586"/>
      <c r="H66" s="586"/>
      <c r="I66" s="545"/>
      <c r="J66" s="545"/>
      <c r="K66" s="39"/>
      <c r="L66" s="590"/>
      <c r="M66" s="591"/>
      <c r="N66" s="591"/>
      <c r="O66" s="591"/>
      <c r="P66" s="591"/>
      <c r="Q66" s="591"/>
      <c r="R66" s="591"/>
      <c r="S66" s="591"/>
      <c r="T66" s="591"/>
      <c r="U66" s="591"/>
      <c r="V66" s="591"/>
      <c r="W66" s="591"/>
      <c r="X66" s="591"/>
      <c r="Y66" s="591"/>
      <c r="Z66" s="591"/>
      <c r="AA66" s="591"/>
      <c r="AB66" s="591"/>
      <c r="AC66" s="591"/>
      <c r="AD66" s="591"/>
      <c r="AE66" s="591"/>
      <c r="AF66" s="591"/>
      <c r="AG66" s="591"/>
      <c r="AH66" s="591"/>
      <c r="AI66" s="591"/>
      <c r="AJ66" s="591"/>
      <c r="AK66" s="591"/>
      <c r="AL66" s="591"/>
      <c r="AM66" s="591"/>
      <c r="AN66" s="591"/>
      <c r="AO66" s="592"/>
      <c r="AP66" s="39"/>
      <c r="AQ66" s="590"/>
      <c r="AR66" s="591"/>
      <c r="AS66" s="591"/>
      <c r="AT66" s="591"/>
      <c r="AU66" s="591"/>
      <c r="AV66" s="591"/>
      <c r="AW66" s="591"/>
      <c r="AX66" s="591"/>
      <c r="AY66" s="591"/>
      <c r="AZ66" s="591"/>
      <c r="BA66" s="591"/>
      <c r="BB66" s="591"/>
      <c r="BC66" s="591"/>
      <c r="BD66" s="591"/>
      <c r="BE66" s="591"/>
      <c r="BF66" s="591"/>
      <c r="BG66" s="591"/>
      <c r="BH66" s="591"/>
      <c r="BI66" s="591"/>
      <c r="BJ66" s="591"/>
      <c r="BK66" s="591"/>
      <c r="BL66" s="591"/>
      <c r="BM66" s="591"/>
      <c r="BN66" s="591"/>
      <c r="BO66" s="591"/>
      <c r="BP66" s="591"/>
      <c r="BQ66" s="591"/>
      <c r="BR66" s="591"/>
      <c r="BS66" s="591"/>
      <c r="BT66" s="592"/>
    </row>
    <row r="67" spans="2:73">
      <c r="B67" s="586"/>
      <c r="C67" s="586"/>
      <c r="D67" s="586"/>
      <c r="E67" s="586"/>
      <c r="F67" s="586"/>
      <c r="G67" s="586"/>
      <c r="H67" s="586"/>
      <c r="I67" s="545"/>
      <c r="J67" s="545"/>
      <c r="K67" s="39"/>
      <c r="L67" s="590"/>
      <c r="M67" s="591"/>
      <c r="N67" s="591"/>
      <c r="O67" s="591"/>
      <c r="P67" s="591"/>
      <c r="Q67" s="591"/>
      <c r="R67" s="591"/>
      <c r="S67" s="591"/>
      <c r="T67" s="591"/>
      <c r="U67" s="591"/>
      <c r="V67" s="591"/>
      <c r="W67" s="591"/>
      <c r="X67" s="591"/>
      <c r="Y67" s="591"/>
      <c r="Z67" s="591"/>
      <c r="AA67" s="591"/>
      <c r="AB67" s="591"/>
      <c r="AC67" s="591"/>
      <c r="AD67" s="591"/>
      <c r="AE67" s="591"/>
      <c r="AF67" s="591"/>
      <c r="AG67" s="591"/>
      <c r="AH67" s="591"/>
      <c r="AI67" s="591"/>
      <c r="AJ67" s="591"/>
      <c r="AK67" s="591"/>
      <c r="AL67" s="591"/>
      <c r="AM67" s="591"/>
      <c r="AN67" s="591"/>
      <c r="AO67" s="592"/>
      <c r="AP67" s="39"/>
      <c r="AQ67" s="590"/>
      <c r="AR67" s="591"/>
      <c r="AS67" s="591"/>
      <c r="AT67" s="591"/>
      <c r="AU67" s="591"/>
      <c r="AV67" s="591"/>
      <c r="AW67" s="591"/>
      <c r="AX67" s="591"/>
      <c r="AY67" s="591"/>
      <c r="AZ67" s="591"/>
      <c r="BA67" s="591"/>
      <c r="BB67" s="591"/>
      <c r="BC67" s="591"/>
      <c r="BD67" s="591"/>
      <c r="BE67" s="591"/>
      <c r="BF67" s="591"/>
      <c r="BG67" s="591"/>
      <c r="BH67" s="591"/>
      <c r="BI67" s="591"/>
      <c r="BJ67" s="591"/>
      <c r="BK67" s="591"/>
      <c r="BL67" s="591"/>
      <c r="BM67" s="591"/>
      <c r="BN67" s="591"/>
      <c r="BO67" s="591"/>
      <c r="BP67" s="591"/>
      <c r="BQ67" s="591"/>
      <c r="BR67" s="591"/>
      <c r="BS67" s="591"/>
      <c r="BT67" s="592"/>
    </row>
    <row r="68" spans="2:73">
      <c r="B68" s="586"/>
      <c r="C68" s="586"/>
      <c r="D68" s="586"/>
      <c r="E68" s="586"/>
      <c r="F68" s="586"/>
      <c r="G68" s="586"/>
      <c r="H68" s="586"/>
      <c r="I68" s="545"/>
      <c r="J68" s="545"/>
      <c r="K68" s="39"/>
      <c r="L68" s="590"/>
      <c r="M68" s="591"/>
      <c r="N68" s="591"/>
      <c r="O68" s="591"/>
      <c r="P68" s="591"/>
      <c r="Q68" s="591"/>
      <c r="R68" s="591"/>
      <c r="S68" s="591"/>
      <c r="T68" s="591"/>
      <c r="U68" s="591"/>
      <c r="V68" s="591"/>
      <c r="W68" s="591"/>
      <c r="X68" s="591"/>
      <c r="Y68" s="591"/>
      <c r="Z68" s="591"/>
      <c r="AA68" s="591"/>
      <c r="AB68" s="591"/>
      <c r="AC68" s="591"/>
      <c r="AD68" s="591"/>
      <c r="AE68" s="591"/>
      <c r="AF68" s="591"/>
      <c r="AG68" s="591"/>
      <c r="AH68" s="591"/>
      <c r="AI68" s="591"/>
      <c r="AJ68" s="591"/>
      <c r="AK68" s="591"/>
      <c r="AL68" s="591"/>
      <c r="AM68" s="591"/>
      <c r="AN68" s="591"/>
      <c r="AO68" s="592"/>
      <c r="AP68" s="39"/>
      <c r="AQ68" s="590"/>
      <c r="AR68" s="591"/>
      <c r="AS68" s="591"/>
      <c r="AT68" s="591"/>
      <c r="AU68" s="591"/>
      <c r="AV68" s="591"/>
      <c r="AW68" s="591"/>
      <c r="AX68" s="591"/>
      <c r="AY68" s="591"/>
      <c r="AZ68" s="591"/>
      <c r="BA68" s="591"/>
      <c r="BB68" s="591"/>
      <c r="BC68" s="591"/>
      <c r="BD68" s="591"/>
      <c r="BE68" s="591"/>
      <c r="BF68" s="591"/>
      <c r="BG68" s="591"/>
      <c r="BH68" s="591"/>
      <c r="BI68" s="591"/>
      <c r="BJ68" s="591"/>
      <c r="BK68" s="591"/>
      <c r="BL68" s="591"/>
      <c r="BM68" s="591"/>
      <c r="BN68" s="591"/>
      <c r="BO68" s="591"/>
      <c r="BP68" s="591"/>
      <c r="BQ68" s="591"/>
      <c r="BR68" s="591"/>
      <c r="BS68" s="591"/>
      <c r="BT68" s="592"/>
    </row>
    <row r="69" spans="2:73">
      <c r="B69" s="586"/>
      <c r="C69" s="586"/>
      <c r="D69" s="586"/>
      <c r="E69" s="586"/>
      <c r="F69" s="586"/>
      <c r="G69" s="586"/>
      <c r="H69" s="586"/>
      <c r="I69" s="545"/>
      <c r="J69" s="545"/>
      <c r="K69" s="39"/>
      <c r="L69" s="590"/>
      <c r="M69" s="591"/>
      <c r="N69" s="591"/>
      <c r="O69" s="591"/>
      <c r="P69" s="591"/>
      <c r="Q69" s="591"/>
      <c r="R69" s="591"/>
      <c r="S69" s="591"/>
      <c r="T69" s="591"/>
      <c r="U69" s="591"/>
      <c r="V69" s="591"/>
      <c r="W69" s="591"/>
      <c r="X69" s="591"/>
      <c r="Y69" s="591"/>
      <c r="Z69" s="591"/>
      <c r="AA69" s="591"/>
      <c r="AB69" s="591"/>
      <c r="AC69" s="591"/>
      <c r="AD69" s="591"/>
      <c r="AE69" s="591"/>
      <c r="AF69" s="591"/>
      <c r="AG69" s="591"/>
      <c r="AH69" s="591"/>
      <c r="AI69" s="591"/>
      <c r="AJ69" s="591"/>
      <c r="AK69" s="591"/>
      <c r="AL69" s="591"/>
      <c r="AM69" s="591"/>
      <c r="AN69" s="591"/>
      <c r="AO69" s="592"/>
      <c r="AP69" s="39"/>
      <c r="AQ69" s="590"/>
      <c r="AR69" s="591"/>
      <c r="AS69" s="591"/>
      <c r="AT69" s="591"/>
      <c r="AU69" s="591"/>
      <c r="AV69" s="591"/>
      <c r="AW69" s="591"/>
      <c r="AX69" s="591"/>
      <c r="AY69" s="591"/>
      <c r="AZ69" s="591"/>
      <c r="BA69" s="591"/>
      <c r="BB69" s="591"/>
      <c r="BC69" s="591"/>
      <c r="BD69" s="591"/>
      <c r="BE69" s="591"/>
      <c r="BF69" s="591"/>
      <c r="BG69" s="591"/>
      <c r="BH69" s="591"/>
      <c r="BI69" s="591"/>
      <c r="BJ69" s="591"/>
      <c r="BK69" s="591"/>
      <c r="BL69" s="591"/>
      <c r="BM69" s="591"/>
      <c r="BN69" s="591"/>
      <c r="BO69" s="591"/>
      <c r="BP69" s="591"/>
      <c r="BQ69" s="591"/>
      <c r="BR69" s="591"/>
      <c r="BS69" s="591"/>
      <c r="BT69" s="592"/>
    </row>
    <row r="70" spans="2:73">
      <c r="B70" s="586"/>
      <c r="C70" s="586"/>
      <c r="D70" s="586"/>
      <c r="E70" s="586"/>
      <c r="F70" s="586"/>
      <c r="G70" s="586"/>
      <c r="H70" s="586"/>
      <c r="I70" s="545"/>
      <c r="J70" s="545"/>
      <c r="K70" s="39"/>
      <c r="L70" s="590"/>
      <c r="M70" s="591"/>
      <c r="N70" s="591"/>
      <c r="O70" s="591"/>
      <c r="P70" s="591"/>
      <c r="Q70" s="591"/>
      <c r="R70" s="591"/>
      <c r="S70" s="591"/>
      <c r="T70" s="591"/>
      <c r="U70" s="591"/>
      <c r="V70" s="591"/>
      <c r="W70" s="591"/>
      <c r="X70" s="591"/>
      <c r="Y70" s="591"/>
      <c r="Z70" s="591"/>
      <c r="AA70" s="591"/>
      <c r="AB70" s="591"/>
      <c r="AC70" s="591"/>
      <c r="AD70" s="591"/>
      <c r="AE70" s="591"/>
      <c r="AF70" s="591"/>
      <c r="AG70" s="591"/>
      <c r="AH70" s="591"/>
      <c r="AI70" s="591"/>
      <c r="AJ70" s="591"/>
      <c r="AK70" s="591"/>
      <c r="AL70" s="591"/>
      <c r="AM70" s="591"/>
      <c r="AN70" s="591"/>
      <c r="AO70" s="592"/>
      <c r="AP70" s="39"/>
      <c r="AQ70" s="590"/>
      <c r="AR70" s="591"/>
      <c r="AS70" s="591"/>
      <c r="AT70" s="591"/>
      <c r="AU70" s="591"/>
      <c r="AV70" s="591"/>
      <c r="AW70" s="591"/>
      <c r="AX70" s="591"/>
      <c r="AY70" s="591"/>
      <c r="AZ70" s="591"/>
      <c r="BA70" s="591"/>
      <c r="BB70" s="591"/>
      <c r="BC70" s="591"/>
      <c r="BD70" s="591"/>
      <c r="BE70" s="591"/>
      <c r="BF70" s="591"/>
      <c r="BG70" s="591"/>
      <c r="BH70" s="591"/>
      <c r="BI70" s="591"/>
      <c r="BJ70" s="591"/>
      <c r="BK70" s="591"/>
      <c r="BL70" s="591"/>
      <c r="BM70" s="591"/>
      <c r="BN70" s="591"/>
      <c r="BO70" s="591"/>
      <c r="BP70" s="591"/>
      <c r="BQ70" s="591"/>
      <c r="BR70" s="591"/>
      <c r="BS70" s="591"/>
      <c r="BT70" s="592"/>
    </row>
    <row r="71" spans="2:73">
      <c r="B71" s="586"/>
      <c r="C71" s="586"/>
      <c r="D71" s="586"/>
      <c r="E71" s="586"/>
      <c r="F71" s="586"/>
      <c r="G71" s="586"/>
      <c r="H71" s="586"/>
      <c r="I71" s="545"/>
      <c r="J71" s="545"/>
      <c r="K71" s="39"/>
      <c r="L71" s="590"/>
      <c r="M71" s="591"/>
      <c r="N71" s="591"/>
      <c r="O71" s="591"/>
      <c r="P71" s="591"/>
      <c r="Q71" s="591"/>
      <c r="R71" s="591"/>
      <c r="S71" s="591"/>
      <c r="T71" s="591"/>
      <c r="U71" s="591"/>
      <c r="V71" s="591"/>
      <c r="W71" s="591"/>
      <c r="X71" s="591"/>
      <c r="Y71" s="591"/>
      <c r="Z71" s="591"/>
      <c r="AA71" s="591"/>
      <c r="AB71" s="591"/>
      <c r="AC71" s="591"/>
      <c r="AD71" s="591"/>
      <c r="AE71" s="591"/>
      <c r="AF71" s="591"/>
      <c r="AG71" s="591"/>
      <c r="AH71" s="591"/>
      <c r="AI71" s="591"/>
      <c r="AJ71" s="591"/>
      <c r="AK71" s="591"/>
      <c r="AL71" s="591"/>
      <c r="AM71" s="591"/>
      <c r="AN71" s="591"/>
      <c r="AO71" s="592"/>
      <c r="AP71" s="39"/>
      <c r="AQ71" s="593"/>
      <c r="AR71" s="594"/>
      <c r="AS71" s="594"/>
      <c r="AT71" s="594"/>
      <c r="AU71" s="594"/>
      <c r="AV71" s="594"/>
      <c r="AW71" s="594"/>
      <c r="AX71" s="594"/>
      <c r="AY71" s="594"/>
      <c r="AZ71" s="594"/>
      <c r="BA71" s="594"/>
      <c r="BB71" s="594"/>
      <c r="BC71" s="594"/>
      <c r="BD71" s="594"/>
      <c r="BE71" s="594"/>
      <c r="BF71" s="594"/>
      <c r="BG71" s="594"/>
      <c r="BH71" s="594"/>
      <c r="BI71" s="594"/>
      <c r="BJ71" s="594"/>
      <c r="BK71" s="594"/>
      <c r="BL71" s="594"/>
      <c r="BM71" s="594"/>
      <c r="BN71" s="594"/>
      <c r="BO71" s="594"/>
      <c r="BP71" s="594"/>
      <c r="BQ71" s="594"/>
      <c r="BR71" s="594"/>
      <c r="BS71" s="594"/>
      <c r="BT71" s="595"/>
    </row>
    <row r="72" spans="2:73">
      <c r="B72" s="586"/>
      <c r="C72" s="586"/>
      <c r="D72" s="586"/>
      <c r="E72" s="586"/>
      <c r="F72" s="586"/>
      <c r="G72" s="586"/>
      <c r="H72" s="586"/>
      <c r="I72" s="545"/>
      <c r="J72" s="545"/>
      <c r="K72" s="39"/>
      <c r="L72" s="590"/>
      <c r="M72" s="591"/>
      <c r="N72" s="591"/>
      <c r="O72" s="591"/>
      <c r="P72" s="591"/>
      <c r="Q72" s="591"/>
      <c r="R72" s="591"/>
      <c r="S72" s="591"/>
      <c r="T72" s="591"/>
      <c r="U72" s="591"/>
      <c r="V72" s="591"/>
      <c r="W72" s="591"/>
      <c r="X72" s="591"/>
      <c r="Y72" s="591"/>
      <c r="Z72" s="591"/>
      <c r="AA72" s="591"/>
      <c r="AB72" s="591"/>
      <c r="AC72" s="591"/>
      <c r="AD72" s="591"/>
      <c r="AE72" s="591"/>
      <c r="AF72" s="591"/>
      <c r="AG72" s="591"/>
      <c r="AH72" s="591"/>
      <c r="AI72" s="591"/>
      <c r="AJ72" s="591"/>
      <c r="AK72" s="591"/>
      <c r="AL72" s="591"/>
      <c r="AM72" s="591"/>
      <c r="AN72" s="591"/>
      <c r="AO72" s="592"/>
      <c r="AP72" s="39"/>
      <c r="AQ72" s="587"/>
      <c r="AR72" s="588"/>
      <c r="AS72" s="588"/>
      <c r="AT72" s="588"/>
      <c r="AU72" s="588"/>
      <c r="AV72" s="588"/>
      <c r="AW72" s="588"/>
      <c r="AX72" s="588"/>
      <c r="AY72" s="588"/>
      <c r="AZ72" s="588"/>
      <c r="BA72" s="588"/>
      <c r="BB72" s="588"/>
      <c r="BC72" s="588"/>
      <c r="BD72" s="588"/>
      <c r="BE72" s="588"/>
      <c r="BF72" s="588"/>
      <c r="BG72" s="588"/>
      <c r="BH72" s="588"/>
      <c r="BI72" s="588"/>
      <c r="BJ72" s="588"/>
      <c r="BK72" s="588"/>
      <c r="BL72" s="588"/>
      <c r="BM72" s="588"/>
      <c r="BN72" s="588"/>
      <c r="BO72" s="588"/>
      <c r="BP72" s="588"/>
      <c r="BQ72" s="588"/>
      <c r="BR72" s="588"/>
      <c r="BS72" s="588"/>
      <c r="BT72" s="589"/>
    </row>
    <row r="73" spans="2:73">
      <c r="B73" s="586"/>
      <c r="C73" s="586"/>
      <c r="D73" s="586"/>
      <c r="E73" s="586"/>
      <c r="F73" s="586"/>
      <c r="G73" s="586"/>
      <c r="H73" s="586"/>
      <c r="I73" s="545"/>
      <c r="J73" s="545"/>
      <c r="K73" s="39"/>
      <c r="L73" s="590"/>
      <c r="M73" s="591"/>
      <c r="N73" s="591"/>
      <c r="O73" s="591"/>
      <c r="P73" s="591"/>
      <c r="Q73" s="591"/>
      <c r="R73" s="591"/>
      <c r="S73" s="591"/>
      <c r="T73" s="591"/>
      <c r="U73" s="591"/>
      <c r="V73" s="591"/>
      <c r="W73" s="591"/>
      <c r="X73" s="591"/>
      <c r="Y73" s="591"/>
      <c r="Z73" s="591"/>
      <c r="AA73" s="591"/>
      <c r="AB73" s="591"/>
      <c r="AC73" s="591"/>
      <c r="AD73" s="591"/>
      <c r="AE73" s="591"/>
      <c r="AF73" s="591"/>
      <c r="AG73" s="591"/>
      <c r="AH73" s="591"/>
      <c r="AI73" s="591"/>
      <c r="AJ73" s="591"/>
      <c r="AK73" s="591"/>
      <c r="AL73" s="591"/>
      <c r="AM73" s="591"/>
      <c r="AN73" s="591"/>
      <c r="AO73" s="592"/>
      <c r="AP73" s="39"/>
      <c r="AQ73" s="590"/>
      <c r="AR73" s="591"/>
      <c r="AS73" s="591"/>
      <c r="AT73" s="591"/>
      <c r="AU73" s="591"/>
      <c r="AV73" s="591"/>
      <c r="AW73" s="591"/>
      <c r="AX73" s="591"/>
      <c r="AY73" s="591"/>
      <c r="AZ73" s="591"/>
      <c r="BA73" s="591"/>
      <c r="BB73" s="591"/>
      <c r="BC73" s="591"/>
      <c r="BD73" s="591"/>
      <c r="BE73" s="591"/>
      <c r="BF73" s="591"/>
      <c r="BG73" s="591"/>
      <c r="BH73" s="591"/>
      <c r="BI73" s="591"/>
      <c r="BJ73" s="591"/>
      <c r="BK73" s="591"/>
      <c r="BL73" s="591"/>
      <c r="BM73" s="591"/>
      <c r="BN73" s="591"/>
      <c r="BO73" s="591"/>
      <c r="BP73" s="591"/>
      <c r="BQ73" s="591"/>
      <c r="BR73" s="591"/>
      <c r="BS73" s="591"/>
      <c r="BT73" s="592"/>
    </row>
    <row r="74" spans="2:73">
      <c r="B74" s="586"/>
      <c r="C74" s="586"/>
      <c r="D74" s="586"/>
      <c r="E74" s="586"/>
      <c r="F74" s="586"/>
      <c r="G74" s="586"/>
      <c r="H74" s="586"/>
      <c r="I74" s="545"/>
      <c r="J74" s="545"/>
      <c r="K74" s="39"/>
      <c r="L74" s="590"/>
      <c r="M74" s="591"/>
      <c r="N74" s="591"/>
      <c r="O74" s="591"/>
      <c r="P74" s="591"/>
      <c r="Q74" s="591"/>
      <c r="R74" s="591"/>
      <c r="S74" s="591"/>
      <c r="T74" s="591"/>
      <c r="U74" s="591"/>
      <c r="V74" s="591"/>
      <c r="W74" s="591"/>
      <c r="X74" s="591"/>
      <c r="Y74" s="591"/>
      <c r="Z74" s="591"/>
      <c r="AA74" s="591"/>
      <c r="AB74" s="591"/>
      <c r="AC74" s="591"/>
      <c r="AD74" s="591"/>
      <c r="AE74" s="591"/>
      <c r="AF74" s="591"/>
      <c r="AG74" s="591"/>
      <c r="AH74" s="591"/>
      <c r="AI74" s="591"/>
      <c r="AJ74" s="591"/>
      <c r="AK74" s="591"/>
      <c r="AL74" s="591"/>
      <c r="AM74" s="591"/>
      <c r="AN74" s="591"/>
      <c r="AO74" s="592"/>
      <c r="AP74" s="39"/>
      <c r="AQ74" s="590"/>
      <c r="AR74" s="591"/>
      <c r="AS74" s="591"/>
      <c r="AT74" s="591"/>
      <c r="AU74" s="591"/>
      <c r="AV74" s="591"/>
      <c r="AW74" s="591"/>
      <c r="AX74" s="591"/>
      <c r="AY74" s="591"/>
      <c r="AZ74" s="591"/>
      <c r="BA74" s="591"/>
      <c r="BB74" s="591"/>
      <c r="BC74" s="591"/>
      <c r="BD74" s="591"/>
      <c r="BE74" s="591"/>
      <c r="BF74" s="591"/>
      <c r="BG74" s="591"/>
      <c r="BH74" s="591"/>
      <c r="BI74" s="591"/>
      <c r="BJ74" s="591"/>
      <c r="BK74" s="591"/>
      <c r="BL74" s="591"/>
      <c r="BM74" s="591"/>
      <c r="BN74" s="591"/>
      <c r="BO74" s="591"/>
      <c r="BP74" s="591"/>
      <c r="BQ74" s="591"/>
      <c r="BR74" s="591"/>
      <c r="BS74" s="591"/>
      <c r="BT74" s="592"/>
    </row>
    <row r="75" spans="2:73">
      <c r="B75" s="586"/>
      <c r="C75" s="586"/>
      <c r="D75" s="586"/>
      <c r="E75" s="586"/>
      <c r="F75" s="586"/>
      <c r="G75" s="586"/>
      <c r="H75" s="586"/>
      <c r="I75" s="545"/>
      <c r="J75" s="545"/>
      <c r="K75" s="39"/>
      <c r="L75" s="590"/>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1"/>
      <c r="AJ75" s="591"/>
      <c r="AK75" s="591"/>
      <c r="AL75" s="591"/>
      <c r="AM75" s="591"/>
      <c r="AN75" s="591"/>
      <c r="AO75" s="592"/>
      <c r="AP75" s="39"/>
      <c r="AQ75" s="590"/>
      <c r="AR75" s="591"/>
      <c r="AS75" s="591"/>
      <c r="AT75" s="591"/>
      <c r="AU75" s="591"/>
      <c r="AV75" s="591"/>
      <c r="AW75" s="591"/>
      <c r="AX75" s="591"/>
      <c r="AY75" s="591"/>
      <c r="AZ75" s="591"/>
      <c r="BA75" s="591"/>
      <c r="BB75" s="591"/>
      <c r="BC75" s="591"/>
      <c r="BD75" s="591"/>
      <c r="BE75" s="591"/>
      <c r="BF75" s="591"/>
      <c r="BG75" s="591"/>
      <c r="BH75" s="591"/>
      <c r="BI75" s="591"/>
      <c r="BJ75" s="591"/>
      <c r="BK75" s="591"/>
      <c r="BL75" s="591"/>
      <c r="BM75" s="591"/>
      <c r="BN75" s="591"/>
      <c r="BO75" s="591"/>
      <c r="BP75" s="591"/>
      <c r="BQ75" s="591"/>
      <c r="BR75" s="591"/>
      <c r="BS75" s="591"/>
      <c r="BT75" s="592"/>
    </row>
    <row r="76" spans="2:73">
      <c r="B76" s="586"/>
      <c r="C76" s="586"/>
      <c r="D76" s="586"/>
      <c r="E76" s="586"/>
      <c r="F76" s="586"/>
      <c r="G76" s="586"/>
      <c r="H76" s="586"/>
      <c r="I76" s="545"/>
      <c r="J76" s="545"/>
      <c r="K76" s="39"/>
      <c r="L76" s="590"/>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1"/>
      <c r="AL76" s="591"/>
      <c r="AM76" s="591"/>
      <c r="AN76" s="591"/>
      <c r="AO76" s="592"/>
      <c r="AP76" s="39"/>
      <c r="AQ76" s="590"/>
      <c r="AR76" s="591"/>
      <c r="AS76" s="591"/>
      <c r="AT76" s="591"/>
      <c r="AU76" s="591"/>
      <c r="AV76" s="591"/>
      <c r="AW76" s="591"/>
      <c r="AX76" s="591"/>
      <c r="AY76" s="591"/>
      <c r="AZ76" s="591"/>
      <c r="BA76" s="591"/>
      <c r="BB76" s="591"/>
      <c r="BC76" s="591"/>
      <c r="BD76" s="591"/>
      <c r="BE76" s="591"/>
      <c r="BF76" s="591"/>
      <c r="BG76" s="591"/>
      <c r="BH76" s="591"/>
      <c r="BI76" s="591"/>
      <c r="BJ76" s="591"/>
      <c r="BK76" s="591"/>
      <c r="BL76" s="591"/>
      <c r="BM76" s="591"/>
      <c r="BN76" s="591"/>
      <c r="BO76" s="591"/>
      <c r="BP76" s="591"/>
      <c r="BQ76" s="591"/>
      <c r="BR76" s="591"/>
      <c r="BS76" s="591"/>
      <c r="BT76" s="592"/>
    </row>
    <row r="77" spans="2:73">
      <c r="B77" s="586"/>
      <c r="C77" s="586"/>
      <c r="D77" s="586"/>
      <c r="E77" s="586"/>
      <c r="F77" s="586"/>
      <c r="G77" s="586"/>
      <c r="H77" s="586"/>
      <c r="I77" s="545"/>
      <c r="J77" s="545"/>
      <c r="K77" s="39"/>
      <c r="L77" s="590"/>
      <c r="M77" s="591"/>
      <c r="N77" s="591"/>
      <c r="O77" s="591"/>
      <c r="P77" s="591"/>
      <c r="Q77" s="591"/>
      <c r="R77" s="591"/>
      <c r="S77" s="591"/>
      <c r="T77" s="591"/>
      <c r="U77" s="591"/>
      <c r="V77" s="591"/>
      <c r="W77" s="591"/>
      <c r="X77" s="591"/>
      <c r="Y77" s="591"/>
      <c r="Z77" s="591"/>
      <c r="AA77" s="591"/>
      <c r="AB77" s="591"/>
      <c r="AC77" s="591"/>
      <c r="AD77" s="591"/>
      <c r="AE77" s="591"/>
      <c r="AF77" s="591"/>
      <c r="AG77" s="591"/>
      <c r="AH77" s="591"/>
      <c r="AI77" s="591"/>
      <c r="AJ77" s="591"/>
      <c r="AK77" s="591"/>
      <c r="AL77" s="591"/>
      <c r="AM77" s="591"/>
      <c r="AN77" s="591"/>
      <c r="AO77" s="592"/>
      <c r="AP77" s="39"/>
      <c r="AQ77" s="590"/>
      <c r="AR77" s="591"/>
      <c r="AS77" s="591"/>
      <c r="AT77" s="591"/>
      <c r="AU77" s="591"/>
      <c r="AV77" s="591"/>
      <c r="AW77" s="591"/>
      <c r="AX77" s="591"/>
      <c r="AY77" s="591"/>
      <c r="AZ77" s="591"/>
      <c r="BA77" s="591"/>
      <c r="BB77" s="591"/>
      <c r="BC77" s="591"/>
      <c r="BD77" s="591"/>
      <c r="BE77" s="591"/>
      <c r="BF77" s="591"/>
      <c r="BG77" s="591"/>
      <c r="BH77" s="591"/>
      <c r="BI77" s="591"/>
      <c r="BJ77" s="591"/>
      <c r="BK77" s="591"/>
      <c r="BL77" s="591"/>
      <c r="BM77" s="591"/>
      <c r="BN77" s="591"/>
      <c r="BO77" s="591"/>
      <c r="BP77" s="591"/>
      <c r="BQ77" s="591"/>
      <c r="BR77" s="591"/>
      <c r="BS77" s="591"/>
      <c r="BT77" s="592"/>
    </row>
    <row r="78" spans="2:73">
      <c r="B78" s="586"/>
      <c r="C78" s="586"/>
      <c r="D78" s="586"/>
      <c r="E78" s="586"/>
      <c r="F78" s="586"/>
      <c r="G78" s="586"/>
      <c r="H78" s="586"/>
      <c r="I78" s="545"/>
      <c r="J78" s="545"/>
      <c r="K78" s="39"/>
      <c r="L78" s="590"/>
      <c r="M78" s="591"/>
      <c r="N78" s="591"/>
      <c r="O78" s="591"/>
      <c r="P78" s="591"/>
      <c r="Q78" s="591"/>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2"/>
      <c r="AP78" s="39"/>
      <c r="AQ78" s="590"/>
      <c r="AR78" s="591"/>
      <c r="AS78" s="591"/>
      <c r="AT78" s="591"/>
      <c r="AU78" s="591"/>
      <c r="AV78" s="591"/>
      <c r="AW78" s="591"/>
      <c r="AX78" s="591"/>
      <c r="AY78" s="591"/>
      <c r="AZ78" s="591"/>
      <c r="BA78" s="591"/>
      <c r="BB78" s="591"/>
      <c r="BC78" s="591"/>
      <c r="BD78" s="591"/>
      <c r="BE78" s="591"/>
      <c r="BF78" s="591"/>
      <c r="BG78" s="591"/>
      <c r="BH78" s="591"/>
      <c r="BI78" s="591"/>
      <c r="BJ78" s="591"/>
      <c r="BK78" s="591"/>
      <c r="BL78" s="591"/>
      <c r="BM78" s="591"/>
      <c r="BN78" s="591"/>
      <c r="BO78" s="591"/>
      <c r="BP78" s="591"/>
      <c r="BQ78" s="591"/>
      <c r="BR78" s="591"/>
      <c r="BS78" s="591"/>
      <c r="BT78" s="592"/>
    </row>
    <row r="79" spans="2:73" ht="15.75">
      <c r="B79" s="586"/>
      <c r="C79" s="586"/>
      <c r="D79" s="586"/>
      <c r="E79" s="586"/>
      <c r="F79" s="586"/>
      <c r="G79" s="586"/>
      <c r="H79" s="586"/>
      <c r="I79" s="545"/>
      <c r="J79" s="545"/>
      <c r="K79" s="39"/>
      <c r="L79" s="590"/>
      <c r="M79" s="591"/>
      <c r="N79" s="591"/>
      <c r="O79" s="591"/>
      <c r="P79" s="591"/>
      <c r="Q79" s="591"/>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2"/>
      <c r="AP79" s="39"/>
      <c r="AQ79" s="590"/>
      <c r="AR79" s="591"/>
      <c r="AS79" s="591"/>
      <c r="AT79" s="591"/>
      <c r="AU79" s="591"/>
      <c r="AV79" s="591"/>
      <c r="AW79" s="591"/>
      <c r="AX79" s="591"/>
      <c r="AY79" s="591"/>
      <c r="AZ79" s="591"/>
      <c r="BA79" s="591"/>
      <c r="BB79" s="591"/>
      <c r="BC79" s="591"/>
      <c r="BD79" s="591"/>
      <c r="BE79" s="591"/>
      <c r="BF79" s="591"/>
      <c r="BG79" s="591"/>
      <c r="BH79" s="591"/>
      <c r="BI79" s="591"/>
      <c r="BJ79" s="591"/>
      <c r="BK79" s="591"/>
      <c r="BL79" s="591"/>
      <c r="BM79" s="591"/>
      <c r="BN79" s="591"/>
      <c r="BO79" s="591"/>
      <c r="BP79" s="591"/>
      <c r="BQ79" s="591"/>
      <c r="BR79" s="591"/>
      <c r="BS79" s="591"/>
      <c r="BT79" s="592"/>
      <c r="BU79" s="13"/>
    </row>
    <row r="80" spans="2:73" ht="15.75">
      <c r="B80" s="586"/>
      <c r="C80" s="586"/>
      <c r="D80" s="586"/>
      <c r="E80" s="586"/>
      <c r="F80" s="586"/>
      <c r="G80" s="586"/>
      <c r="H80" s="586"/>
      <c r="I80" s="545"/>
      <c r="J80" s="545"/>
      <c r="K80" s="39"/>
      <c r="L80" s="590"/>
      <c r="M80" s="591"/>
      <c r="N80" s="591"/>
      <c r="O80" s="591"/>
      <c r="P80" s="591"/>
      <c r="Q80" s="591"/>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2"/>
      <c r="AP80" s="39"/>
      <c r="AQ80" s="590"/>
      <c r="AR80" s="591"/>
      <c r="AS80" s="591"/>
      <c r="AT80" s="591"/>
      <c r="AU80" s="591"/>
      <c r="AV80" s="591"/>
      <c r="AW80" s="591"/>
      <c r="AX80" s="591"/>
      <c r="AY80" s="591"/>
      <c r="AZ80" s="591"/>
      <c r="BA80" s="591"/>
      <c r="BB80" s="591"/>
      <c r="BC80" s="591"/>
      <c r="BD80" s="591"/>
      <c r="BE80" s="591"/>
      <c r="BF80" s="591"/>
      <c r="BG80" s="591"/>
      <c r="BH80" s="591"/>
      <c r="BI80" s="591"/>
      <c r="BJ80" s="591"/>
      <c r="BK80" s="591"/>
      <c r="BL80" s="591"/>
      <c r="BM80" s="591"/>
      <c r="BN80" s="591"/>
      <c r="BO80" s="591"/>
      <c r="BP80" s="591"/>
      <c r="BQ80" s="591"/>
      <c r="BR80" s="591"/>
      <c r="BS80" s="591"/>
      <c r="BT80" s="592"/>
      <c r="BU80" s="13"/>
    </row>
    <row r="81" spans="2:73">
      <c r="B81" s="586"/>
      <c r="C81" s="586"/>
      <c r="D81" s="586"/>
      <c r="E81" s="586"/>
      <c r="F81" s="586"/>
      <c r="G81" s="586"/>
      <c r="H81" s="586"/>
      <c r="I81" s="545"/>
      <c r="J81" s="545"/>
      <c r="K81" s="39"/>
      <c r="L81" s="590"/>
      <c r="M81" s="591"/>
      <c r="N81" s="591"/>
      <c r="O81" s="591"/>
      <c r="P81" s="591"/>
      <c r="Q81" s="591"/>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2"/>
      <c r="AP81" s="39"/>
      <c r="AQ81" s="590"/>
      <c r="AR81" s="591"/>
      <c r="AS81" s="591"/>
      <c r="AT81" s="591"/>
      <c r="AU81" s="591"/>
      <c r="AV81" s="591"/>
      <c r="AW81" s="591"/>
      <c r="AX81" s="591"/>
      <c r="AY81" s="591"/>
      <c r="AZ81" s="591"/>
      <c r="BA81" s="591"/>
      <c r="BB81" s="591"/>
      <c r="BC81" s="591"/>
      <c r="BD81" s="591"/>
      <c r="BE81" s="591"/>
      <c r="BF81" s="591"/>
      <c r="BG81" s="591"/>
      <c r="BH81" s="591"/>
      <c r="BI81" s="591"/>
      <c r="BJ81" s="591"/>
      <c r="BK81" s="591"/>
      <c r="BL81" s="591"/>
      <c r="BM81" s="591"/>
      <c r="BN81" s="591"/>
      <c r="BO81" s="591"/>
      <c r="BP81" s="591"/>
      <c r="BQ81" s="591"/>
      <c r="BR81" s="591"/>
      <c r="BS81" s="591"/>
      <c r="BT81" s="592"/>
    </row>
    <row r="82" spans="2:73" ht="15.75">
      <c r="B82" s="586"/>
      <c r="C82" s="586"/>
      <c r="D82" s="586"/>
      <c r="E82" s="586"/>
      <c r="F82" s="586"/>
      <c r="G82" s="586"/>
      <c r="H82" s="586"/>
      <c r="I82" s="545"/>
      <c r="J82" s="545"/>
      <c r="K82" s="39"/>
      <c r="L82" s="590"/>
      <c r="M82" s="591"/>
      <c r="N82" s="591"/>
      <c r="O82" s="591"/>
      <c r="P82" s="591"/>
      <c r="Q82" s="591"/>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2"/>
      <c r="AP82" s="39"/>
      <c r="AQ82" s="590"/>
      <c r="AR82" s="591"/>
      <c r="AS82" s="591"/>
      <c r="AT82" s="591"/>
      <c r="AU82" s="591"/>
      <c r="AV82" s="591"/>
      <c r="AW82" s="591"/>
      <c r="AX82" s="591"/>
      <c r="AY82" s="591"/>
      <c r="AZ82" s="591"/>
      <c r="BA82" s="591"/>
      <c r="BB82" s="591"/>
      <c r="BC82" s="591"/>
      <c r="BD82" s="591"/>
      <c r="BE82" s="591"/>
      <c r="BF82" s="591"/>
      <c r="BG82" s="591"/>
      <c r="BH82" s="591"/>
      <c r="BI82" s="591"/>
      <c r="BJ82" s="591"/>
      <c r="BK82" s="591"/>
      <c r="BL82" s="591"/>
      <c r="BM82" s="591"/>
      <c r="BN82" s="591"/>
      <c r="BO82" s="591"/>
      <c r="BP82" s="591"/>
      <c r="BQ82" s="591"/>
      <c r="BR82" s="591"/>
      <c r="BS82" s="591"/>
      <c r="BT82" s="592"/>
      <c r="BU82" s="13"/>
    </row>
    <row r="83" spans="2:73" ht="15.75">
      <c r="B83" s="586"/>
      <c r="C83" s="586"/>
      <c r="D83" s="586"/>
      <c r="E83" s="586"/>
      <c r="F83" s="586"/>
      <c r="G83" s="586"/>
      <c r="H83" s="586"/>
      <c r="I83" s="545"/>
      <c r="J83" s="545"/>
      <c r="K83" s="39"/>
      <c r="L83" s="590"/>
      <c r="M83" s="591"/>
      <c r="N83" s="591"/>
      <c r="O83" s="591"/>
      <c r="P83" s="591"/>
      <c r="Q83" s="591"/>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2"/>
      <c r="AP83" s="39"/>
      <c r="AQ83" s="590"/>
      <c r="AR83" s="591"/>
      <c r="AS83" s="591"/>
      <c r="AT83" s="591"/>
      <c r="AU83" s="591"/>
      <c r="AV83" s="591"/>
      <c r="AW83" s="591"/>
      <c r="AX83" s="591"/>
      <c r="AY83" s="591"/>
      <c r="AZ83" s="591"/>
      <c r="BA83" s="591"/>
      <c r="BB83" s="591"/>
      <c r="BC83" s="591"/>
      <c r="BD83" s="591"/>
      <c r="BE83" s="591"/>
      <c r="BF83" s="591"/>
      <c r="BG83" s="591"/>
      <c r="BH83" s="591"/>
      <c r="BI83" s="591"/>
      <c r="BJ83" s="591"/>
      <c r="BK83" s="591"/>
      <c r="BL83" s="591"/>
      <c r="BM83" s="591"/>
      <c r="BN83" s="591"/>
      <c r="BO83" s="591"/>
      <c r="BP83" s="591"/>
      <c r="BQ83" s="591"/>
      <c r="BR83" s="591"/>
      <c r="BS83" s="591"/>
      <c r="BT83" s="592"/>
      <c r="BU83" s="13"/>
    </row>
    <row r="84" spans="2:73" ht="15.75">
      <c r="B84" s="586"/>
      <c r="C84" s="586"/>
      <c r="D84" s="586"/>
      <c r="E84" s="586"/>
      <c r="F84" s="586"/>
      <c r="G84" s="586"/>
      <c r="H84" s="586"/>
      <c r="I84" s="545"/>
      <c r="J84" s="545"/>
      <c r="K84" s="39"/>
      <c r="L84" s="590"/>
      <c r="M84" s="591"/>
      <c r="N84" s="591"/>
      <c r="O84" s="591"/>
      <c r="P84" s="591"/>
      <c r="Q84" s="591"/>
      <c r="R84" s="591"/>
      <c r="S84" s="591"/>
      <c r="T84" s="591"/>
      <c r="U84" s="591"/>
      <c r="V84" s="591"/>
      <c r="W84" s="591"/>
      <c r="X84" s="591"/>
      <c r="Y84" s="591"/>
      <c r="Z84" s="591"/>
      <c r="AA84" s="591"/>
      <c r="AB84" s="591"/>
      <c r="AC84" s="591"/>
      <c r="AD84" s="591"/>
      <c r="AE84" s="591"/>
      <c r="AF84" s="591"/>
      <c r="AG84" s="591"/>
      <c r="AH84" s="591"/>
      <c r="AI84" s="591"/>
      <c r="AJ84" s="591"/>
      <c r="AK84" s="591"/>
      <c r="AL84" s="591"/>
      <c r="AM84" s="591"/>
      <c r="AN84" s="591"/>
      <c r="AO84" s="592"/>
      <c r="AP84" s="39"/>
      <c r="AQ84" s="590"/>
      <c r="AR84" s="591"/>
      <c r="AS84" s="591"/>
      <c r="AT84" s="591"/>
      <c r="AU84" s="591"/>
      <c r="AV84" s="591"/>
      <c r="AW84" s="591"/>
      <c r="AX84" s="591"/>
      <c r="AY84" s="591"/>
      <c r="AZ84" s="591"/>
      <c r="BA84" s="591"/>
      <c r="BB84" s="591"/>
      <c r="BC84" s="591"/>
      <c r="BD84" s="591"/>
      <c r="BE84" s="591"/>
      <c r="BF84" s="591"/>
      <c r="BG84" s="591"/>
      <c r="BH84" s="591"/>
      <c r="BI84" s="591"/>
      <c r="BJ84" s="591"/>
      <c r="BK84" s="591"/>
      <c r="BL84" s="591"/>
      <c r="BM84" s="591"/>
      <c r="BN84" s="591"/>
      <c r="BO84" s="591"/>
      <c r="BP84" s="591"/>
      <c r="BQ84" s="591"/>
      <c r="BR84" s="591"/>
      <c r="BS84" s="591"/>
      <c r="BT84" s="592"/>
      <c r="BU84" s="13"/>
    </row>
    <row r="85" spans="2:73">
      <c r="B85" s="586"/>
      <c r="C85" s="586"/>
      <c r="D85" s="586"/>
      <c r="E85" s="586"/>
      <c r="F85" s="586"/>
      <c r="G85" s="586"/>
      <c r="H85" s="586"/>
      <c r="I85" s="545"/>
      <c r="J85" s="545"/>
      <c r="K85" s="39"/>
      <c r="L85" s="590"/>
      <c r="M85" s="591"/>
      <c r="N85" s="591"/>
      <c r="O85" s="591"/>
      <c r="P85" s="591"/>
      <c r="Q85" s="591"/>
      <c r="R85" s="591"/>
      <c r="S85" s="591"/>
      <c r="T85" s="591"/>
      <c r="U85" s="591"/>
      <c r="V85" s="591"/>
      <c r="W85" s="591"/>
      <c r="X85" s="591"/>
      <c r="Y85" s="591"/>
      <c r="Z85" s="591"/>
      <c r="AA85" s="591"/>
      <c r="AB85" s="591"/>
      <c r="AC85" s="591"/>
      <c r="AD85" s="591"/>
      <c r="AE85" s="591"/>
      <c r="AF85" s="591"/>
      <c r="AG85" s="591"/>
      <c r="AH85" s="591"/>
      <c r="AI85" s="591"/>
      <c r="AJ85" s="591"/>
      <c r="AK85" s="591"/>
      <c r="AL85" s="591"/>
      <c r="AM85" s="591"/>
      <c r="AN85" s="591"/>
      <c r="AO85" s="592"/>
      <c r="AP85" s="39"/>
      <c r="AQ85" s="590"/>
      <c r="AR85" s="591"/>
      <c r="AS85" s="591"/>
      <c r="AT85" s="591"/>
      <c r="AU85" s="591"/>
      <c r="AV85" s="591"/>
      <c r="AW85" s="591"/>
      <c r="AX85" s="591"/>
      <c r="AY85" s="591"/>
      <c r="AZ85" s="591"/>
      <c r="BA85" s="591"/>
      <c r="BB85" s="591"/>
      <c r="BC85" s="591"/>
      <c r="BD85" s="591"/>
      <c r="BE85" s="591"/>
      <c r="BF85" s="591"/>
      <c r="BG85" s="591"/>
      <c r="BH85" s="591"/>
      <c r="BI85" s="591"/>
      <c r="BJ85" s="591"/>
      <c r="BK85" s="591"/>
      <c r="BL85" s="591"/>
      <c r="BM85" s="591"/>
      <c r="BN85" s="591"/>
      <c r="BO85" s="591"/>
      <c r="BP85" s="591"/>
      <c r="BQ85" s="591"/>
      <c r="BR85" s="591"/>
      <c r="BS85" s="591"/>
      <c r="BT85" s="592"/>
    </row>
    <row r="86" spans="2:73">
      <c r="B86" s="586"/>
      <c r="C86" s="586"/>
      <c r="D86" s="586"/>
      <c r="E86" s="586"/>
      <c r="F86" s="586"/>
      <c r="G86" s="586"/>
      <c r="H86" s="586"/>
      <c r="I86" s="545"/>
      <c r="J86" s="545"/>
      <c r="K86" s="39"/>
      <c r="L86" s="590"/>
      <c r="M86" s="591"/>
      <c r="N86" s="591"/>
      <c r="O86" s="591"/>
      <c r="P86" s="591"/>
      <c r="Q86" s="591"/>
      <c r="R86" s="591"/>
      <c r="S86" s="591"/>
      <c r="T86" s="591"/>
      <c r="U86" s="591"/>
      <c r="V86" s="591"/>
      <c r="W86" s="591"/>
      <c r="X86" s="591"/>
      <c r="Y86" s="591"/>
      <c r="Z86" s="591"/>
      <c r="AA86" s="591"/>
      <c r="AB86" s="591"/>
      <c r="AC86" s="591"/>
      <c r="AD86" s="591"/>
      <c r="AE86" s="591"/>
      <c r="AF86" s="591"/>
      <c r="AG86" s="591"/>
      <c r="AH86" s="591"/>
      <c r="AI86" s="591"/>
      <c r="AJ86" s="591"/>
      <c r="AK86" s="591"/>
      <c r="AL86" s="591"/>
      <c r="AM86" s="591"/>
      <c r="AN86" s="591"/>
      <c r="AO86" s="592"/>
      <c r="AP86" s="39"/>
      <c r="AQ86" s="590"/>
      <c r="AR86" s="591"/>
      <c r="AS86" s="591"/>
      <c r="AT86" s="591"/>
      <c r="AU86" s="591"/>
      <c r="AV86" s="591"/>
      <c r="AW86" s="591"/>
      <c r="AX86" s="591"/>
      <c r="AY86" s="591"/>
      <c r="AZ86" s="591"/>
      <c r="BA86" s="591"/>
      <c r="BB86" s="591"/>
      <c r="BC86" s="591"/>
      <c r="BD86" s="591"/>
      <c r="BE86" s="591"/>
      <c r="BF86" s="591"/>
      <c r="BG86" s="591"/>
      <c r="BH86" s="591"/>
      <c r="BI86" s="591"/>
      <c r="BJ86" s="591"/>
      <c r="BK86" s="591"/>
      <c r="BL86" s="591"/>
      <c r="BM86" s="591"/>
      <c r="BN86" s="591"/>
      <c r="BO86" s="591"/>
      <c r="BP86" s="591"/>
      <c r="BQ86" s="591"/>
      <c r="BR86" s="591"/>
      <c r="BS86" s="591"/>
      <c r="BT86" s="592"/>
    </row>
    <row r="87" spans="2:73">
      <c r="B87" s="586"/>
      <c r="C87" s="586"/>
      <c r="D87" s="586"/>
      <c r="E87" s="586"/>
      <c r="F87" s="586"/>
      <c r="G87" s="586"/>
      <c r="H87" s="586"/>
      <c r="I87" s="545"/>
      <c r="J87" s="545"/>
      <c r="K87" s="39"/>
      <c r="L87" s="590"/>
      <c r="M87" s="591"/>
      <c r="N87" s="591"/>
      <c r="O87" s="591"/>
      <c r="P87" s="591"/>
      <c r="Q87" s="591"/>
      <c r="R87" s="591"/>
      <c r="S87" s="591"/>
      <c r="T87" s="591"/>
      <c r="U87" s="591"/>
      <c r="V87" s="591"/>
      <c r="W87" s="591"/>
      <c r="X87" s="591"/>
      <c r="Y87" s="591"/>
      <c r="Z87" s="591"/>
      <c r="AA87" s="591"/>
      <c r="AB87" s="591"/>
      <c r="AC87" s="591"/>
      <c r="AD87" s="591"/>
      <c r="AE87" s="591"/>
      <c r="AF87" s="591"/>
      <c r="AG87" s="591"/>
      <c r="AH87" s="591"/>
      <c r="AI87" s="591"/>
      <c r="AJ87" s="591"/>
      <c r="AK87" s="591"/>
      <c r="AL87" s="591"/>
      <c r="AM87" s="591"/>
      <c r="AN87" s="591"/>
      <c r="AO87" s="592"/>
      <c r="AP87" s="39"/>
      <c r="AQ87" s="590"/>
      <c r="AR87" s="591"/>
      <c r="AS87" s="591"/>
      <c r="AT87" s="591"/>
      <c r="AU87" s="591"/>
      <c r="AV87" s="591"/>
      <c r="AW87" s="591"/>
      <c r="AX87" s="591"/>
      <c r="AY87" s="591"/>
      <c r="AZ87" s="591"/>
      <c r="BA87" s="591"/>
      <c r="BB87" s="591"/>
      <c r="BC87" s="591"/>
      <c r="BD87" s="591"/>
      <c r="BE87" s="591"/>
      <c r="BF87" s="591"/>
      <c r="BG87" s="591"/>
      <c r="BH87" s="591"/>
      <c r="BI87" s="591"/>
      <c r="BJ87" s="591"/>
      <c r="BK87" s="591"/>
      <c r="BL87" s="591"/>
      <c r="BM87" s="591"/>
      <c r="BN87" s="591"/>
      <c r="BO87" s="591"/>
      <c r="BP87" s="591"/>
      <c r="BQ87" s="591"/>
      <c r="BR87" s="591"/>
      <c r="BS87" s="591"/>
      <c r="BT87" s="592"/>
    </row>
    <row r="88" spans="2:73">
      <c r="B88" s="586"/>
      <c r="C88" s="586"/>
      <c r="D88" s="586"/>
      <c r="E88" s="586"/>
      <c r="F88" s="586"/>
      <c r="G88" s="586"/>
      <c r="H88" s="586"/>
      <c r="I88" s="545"/>
      <c r="J88" s="545"/>
      <c r="K88" s="39"/>
      <c r="L88" s="590"/>
      <c r="M88" s="591"/>
      <c r="N88" s="591"/>
      <c r="O88" s="591"/>
      <c r="P88" s="591"/>
      <c r="Q88" s="591"/>
      <c r="R88" s="591"/>
      <c r="S88" s="591"/>
      <c r="T88" s="591"/>
      <c r="U88" s="591"/>
      <c r="V88" s="591"/>
      <c r="W88" s="591"/>
      <c r="X88" s="591"/>
      <c r="Y88" s="591"/>
      <c r="Z88" s="591"/>
      <c r="AA88" s="591"/>
      <c r="AB88" s="591"/>
      <c r="AC88" s="591"/>
      <c r="AD88" s="591"/>
      <c r="AE88" s="591"/>
      <c r="AF88" s="591"/>
      <c r="AG88" s="591"/>
      <c r="AH88" s="591"/>
      <c r="AI88" s="591"/>
      <c r="AJ88" s="591"/>
      <c r="AK88" s="591"/>
      <c r="AL88" s="591"/>
      <c r="AM88" s="591"/>
      <c r="AN88" s="591"/>
      <c r="AO88" s="592"/>
      <c r="AP88" s="39"/>
      <c r="AQ88" s="593"/>
      <c r="AR88" s="594"/>
      <c r="AS88" s="594"/>
      <c r="AT88" s="594"/>
      <c r="AU88" s="594"/>
      <c r="AV88" s="594"/>
      <c r="AW88" s="594"/>
      <c r="AX88" s="594"/>
      <c r="AY88" s="594"/>
      <c r="AZ88" s="594"/>
      <c r="BA88" s="594"/>
      <c r="BB88" s="594"/>
      <c r="BC88" s="594"/>
      <c r="BD88" s="594"/>
      <c r="BE88" s="594"/>
      <c r="BF88" s="594"/>
      <c r="BG88" s="594"/>
      <c r="BH88" s="594"/>
      <c r="BI88" s="594"/>
      <c r="BJ88" s="594"/>
      <c r="BK88" s="594"/>
      <c r="BL88" s="594"/>
      <c r="BM88" s="594"/>
      <c r="BN88" s="594"/>
      <c r="BO88" s="594"/>
      <c r="BP88" s="594"/>
      <c r="BQ88" s="594"/>
      <c r="BR88" s="594"/>
      <c r="BS88" s="594"/>
      <c r="BT88" s="595"/>
    </row>
    <row r="89" spans="2:73">
      <c r="B89" s="586"/>
      <c r="C89" s="586"/>
      <c r="D89" s="586"/>
      <c r="E89" s="586"/>
      <c r="F89" s="586"/>
      <c r="G89" s="586"/>
      <c r="H89" s="586"/>
      <c r="I89" s="545"/>
      <c r="J89" s="545"/>
      <c r="K89" s="39"/>
      <c r="L89" s="590"/>
      <c r="M89" s="591"/>
      <c r="N89" s="591"/>
      <c r="O89" s="591"/>
      <c r="P89" s="591"/>
      <c r="Q89" s="591"/>
      <c r="R89" s="591"/>
      <c r="S89" s="591"/>
      <c r="T89" s="591"/>
      <c r="U89" s="591"/>
      <c r="V89" s="591"/>
      <c r="W89" s="591"/>
      <c r="X89" s="591"/>
      <c r="Y89" s="591"/>
      <c r="Z89" s="591"/>
      <c r="AA89" s="591"/>
      <c r="AB89" s="591"/>
      <c r="AC89" s="591"/>
      <c r="AD89" s="591"/>
      <c r="AE89" s="591"/>
      <c r="AF89" s="591"/>
      <c r="AG89" s="591"/>
      <c r="AH89" s="591"/>
      <c r="AI89" s="591"/>
      <c r="AJ89" s="591"/>
      <c r="AK89" s="591"/>
      <c r="AL89" s="591"/>
      <c r="AM89" s="591"/>
      <c r="AN89" s="591"/>
      <c r="AO89" s="592"/>
      <c r="AP89" s="39"/>
      <c r="AQ89" s="587"/>
      <c r="AR89" s="588"/>
      <c r="AS89" s="588"/>
      <c r="AT89" s="588"/>
      <c r="AU89" s="588"/>
      <c r="AV89" s="588"/>
      <c r="AW89" s="588"/>
      <c r="AX89" s="588"/>
      <c r="AY89" s="588"/>
      <c r="AZ89" s="588"/>
      <c r="BA89" s="588"/>
      <c r="BB89" s="588"/>
      <c r="BC89" s="588"/>
      <c r="BD89" s="588"/>
      <c r="BE89" s="588"/>
      <c r="BF89" s="588"/>
      <c r="BG89" s="588"/>
      <c r="BH89" s="588"/>
      <c r="BI89" s="588"/>
      <c r="BJ89" s="588"/>
      <c r="BK89" s="588"/>
      <c r="BL89" s="588"/>
      <c r="BM89" s="588"/>
      <c r="BN89" s="588"/>
      <c r="BO89" s="588"/>
      <c r="BP89" s="588"/>
      <c r="BQ89" s="588"/>
      <c r="BR89" s="588"/>
      <c r="BS89" s="588"/>
      <c r="BT89" s="589"/>
    </row>
    <row r="90" spans="2:73">
      <c r="B90" s="586"/>
      <c r="C90" s="586"/>
      <c r="D90" s="586"/>
      <c r="E90" s="586"/>
      <c r="F90" s="586"/>
      <c r="G90" s="586"/>
      <c r="H90" s="586"/>
      <c r="I90" s="545"/>
      <c r="J90" s="545"/>
      <c r="K90" s="39"/>
      <c r="L90" s="590"/>
      <c r="M90" s="591"/>
      <c r="N90" s="591"/>
      <c r="O90" s="591"/>
      <c r="P90" s="591"/>
      <c r="Q90" s="591"/>
      <c r="R90" s="591"/>
      <c r="S90" s="591"/>
      <c r="T90" s="591"/>
      <c r="U90" s="591"/>
      <c r="V90" s="591"/>
      <c r="W90" s="591"/>
      <c r="X90" s="591"/>
      <c r="Y90" s="591"/>
      <c r="Z90" s="591"/>
      <c r="AA90" s="591"/>
      <c r="AB90" s="591"/>
      <c r="AC90" s="591"/>
      <c r="AD90" s="591"/>
      <c r="AE90" s="591"/>
      <c r="AF90" s="591"/>
      <c r="AG90" s="591"/>
      <c r="AH90" s="591"/>
      <c r="AI90" s="591"/>
      <c r="AJ90" s="591"/>
      <c r="AK90" s="591"/>
      <c r="AL90" s="591"/>
      <c r="AM90" s="591"/>
      <c r="AN90" s="591"/>
      <c r="AO90" s="592"/>
      <c r="AP90" s="39"/>
      <c r="AQ90" s="590"/>
      <c r="AR90" s="591"/>
      <c r="AS90" s="591"/>
      <c r="AT90" s="591"/>
      <c r="AU90" s="591"/>
      <c r="AV90" s="591"/>
      <c r="AW90" s="591"/>
      <c r="AX90" s="591"/>
      <c r="AY90" s="591"/>
      <c r="AZ90" s="591"/>
      <c r="BA90" s="591"/>
      <c r="BB90" s="591"/>
      <c r="BC90" s="591"/>
      <c r="BD90" s="591"/>
      <c r="BE90" s="591"/>
      <c r="BF90" s="591"/>
      <c r="BG90" s="591"/>
      <c r="BH90" s="591"/>
      <c r="BI90" s="591"/>
      <c r="BJ90" s="591"/>
      <c r="BK90" s="591"/>
      <c r="BL90" s="591"/>
      <c r="BM90" s="591"/>
      <c r="BN90" s="591"/>
      <c r="BO90" s="591"/>
      <c r="BP90" s="591"/>
      <c r="BQ90" s="591"/>
      <c r="BR90" s="591"/>
      <c r="BS90" s="591"/>
      <c r="BT90" s="592"/>
    </row>
    <row r="91" spans="2:73">
      <c r="B91" s="586"/>
      <c r="C91" s="586"/>
      <c r="D91" s="586"/>
      <c r="E91" s="586"/>
      <c r="F91" s="586"/>
      <c r="G91" s="586"/>
      <c r="H91" s="586"/>
      <c r="I91" s="545"/>
      <c r="J91" s="545"/>
      <c r="K91" s="39"/>
      <c r="L91" s="590"/>
      <c r="M91" s="591"/>
      <c r="N91" s="591"/>
      <c r="O91" s="591"/>
      <c r="P91" s="591"/>
      <c r="Q91" s="591"/>
      <c r="R91" s="591"/>
      <c r="S91" s="591"/>
      <c r="T91" s="591"/>
      <c r="U91" s="591"/>
      <c r="V91" s="591"/>
      <c r="W91" s="591"/>
      <c r="X91" s="591"/>
      <c r="Y91" s="591"/>
      <c r="Z91" s="591"/>
      <c r="AA91" s="591"/>
      <c r="AB91" s="591"/>
      <c r="AC91" s="591"/>
      <c r="AD91" s="591"/>
      <c r="AE91" s="591"/>
      <c r="AF91" s="591"/>
      <c r="AG91" s="591"/>
      <c r="AH91" s="591"/>
      <c r="AI91" s="591"/>
      <c r="AJ91" s="591"/>
      <c r="AK91" s="591"/>
      <c r="AL91" s="591"/>
      <c r="AM91" s="591"/>
      <c r="AN91" s="591"/>
      <c r="AO91" s="592"/>
      <c r="AP91" s="39"/>
      <c r="AQ91" s="590"/>
      <c r="AR91" s="591"/>
      <c r="AS91" s="591"/>
      <c r="AT91" s="591"/>
      <c r="AU91" s="591"/>
      <c r="AV91" s="591"/>
      <c r="AW91" s="591"/>
      <c r="AX91" s="591"/>
      <c r="AY91" s="591"/>
      <c r="AZ91" s="591"/>
      <c r="BA91" s="591"/>
      <c r="BB91" s="591"/>
      <c r="BC91" s="591"/>
      <c r="BD91" s="591"/>
      <c r="BE91" s="591"/>
      <c r="BF91" s="591"/>
      <c r="BG91" s="591"/>
      <c r="BH91" s="591"/>
      <c r="BI91" s="591"/>
      <c r="BJ91" s="591"/>
      <c r="BK91" s="591"/>
      <c r="BL91" s="591"/>
      <c r="BM91" s="591"/>
      <c r="BN91" s="591"/>
      <c r="BO91" s="591"/>
      <c r="BP91" s="591"/>
      <c r="BQ91" s="591"/>
      <c r="BR91" s="591"/>
      <c r="BS91" s="591"/>
      <c r="BT91" s="592"/>
    </row>
    <row r="92" spans="2:73">
      <c r="B92" s="586"/>
      <c r="C92" s="586"/>
      <c r="D92" s="586"/>
      <c r="E92" s="586"/>
      <c r="F92" s="586"/>
      <c r="G92" s="586"/>
      <c r="H92" s="586"/>
      <c r="I92" s="545"/>
      <c r="J92" s="545"/>
      <c r="K92" s="39"/>
      <c r="L92" s="590"/>
      <c r="M92" s="591"/>
      <c r="N92" s="591"/>
      <c r="O92" s="591"/>
      <c r="P92" s="591"/>
      <c r="Q92" s="591"/>
      <c r="R92" s="591"/>
      <c r="S92" s="591"/>
      <c r="T92" s="591"/>
      <c r="U92" s="591"/>
      <c r="V92" s="591"/>
      <c r="W92" s="591"/>
      <c r="X92" s="591"/>
      <c r="Y92" s="591"/>
      <c r="Z92" s="591"/>
      <c r="AA92" s="591"/>
      <c r="AB92" s="591"/>
      <c r="AC92" s="591"/>
      <c r="AD92" s="591"/>
      <c r="AE92" s="591"/>
      <c r="AF92" s="591"/>
      <c r="AG92" s="591"/>
      <c r="AH92" s="591"/>
      <c r="AI92" s="591"/>
      <c r="AJ92" s="591"/>
      <c r="AK92" s="591"/>
      <c r="AL92" s="591"/>
      <c r="AM92" s="591"/>
      <c r="AN92" s="591"/>
      <c r="AO92" s="592"/>
      <c r="AP92" s="39"/>
      <c r="AQ92" s="590"/>
      <c r="AR92" s="591"/>
      <c r="AS92" s="591"/>
      <c r="AT92" s="591"/>
      <c r="AU92" s="591"/>
      <c r="AV92" s="591"/>
      <c r="AW92" s="591"/>
      <c r="AX92" s="591"/>
      <c r="AY92" s="591"/>
      <c r="AZ92" s="591"/>
      <c r="BA92" s="591"/>
      <c r="BB92" s="591"/>
      <c r="BC92" s="591"/>
      <c r="BD92" s="591"/>
      <c r="BE92" s="591"/>
      <c r="BF92" s="591"/>
      <c r="BG92" s="591"/>
      <c r="BH92" s="591"/>
      <c r="BI92" s="591"/>
      <c r="BJ92" s="591"/>
      <c r="BK92" s="591"/>
      <c r="BL92" s="591"/>
      <c r="BM92" s="591"/>
      <c r="BN92" s="591"/>
      <c r="BO92" s="591"/>
      <c r="BP92" s="591"/>
      <c r="BQ92" s="591"/>
      <c r="BR92" s="591"/>
      <c r="BS92" s="591"/>
      <c r="BT92" s="592"/>
    </row>
    <row r="93" spans="2:73">
      <c r="B93" s="586"/>
      <c r="C93" s="586"/>
      <c r="D93" s="586"/>
      <c r="E93" s="586"/>
      <c r="F93" s="586"/>
      <c r="G93" s="586"/>
      <c r="H93" s="586"/>
      <c r="I93" s="545"/>
      <c r="J93" s="545"/>
      <c r="K93" s="39"/>
      <c r="L93" s="590"/>
      <c r="M93" s="591"/>
      <c r="N93" s="591"/>
      <c r="O93" s="591"/>
      <c r="P93" s="591"/>
      <c r="Q93" s="591"/>
      <c r="R93" s="591"/>
      <c r="S93" s="591"/>
      <c r="T93" s="591"/>
      <c r="U93" s="591"/>
      <c r="V93" s="591"/>
      <c r="W93" s="591"/>
      <c r="X93" s="591"/>
      <c r="Y93" s="591"/>
      <c r="Z93" s="591"/>
      <c r="AA93" s="591"/>
      <c r="AB93" s="591"/>
      <c r="AC93" s="591"/>
      <c r="AD93" s="591"/>
      <c r="AE93" s="591"/>
      <c r="AF93" s="591"/>
      <c r="AG93" s="591"/>
      <c r="AH93" s="591"/>
      <c r="AI93" s="591"/>
      <c r="AJ93" s="591"/>
      <c r="AK93" s="591"/>
      <c r="AL93" s="591"/>
      <c r="AM93" s="591"/>
      <c r="AN93" s="591"/>
      <c r="AO93" s="592"/>
      <c r="AP93" s="39"/>
      <c r="AQ93" s="590"/>
      <c r="AR93" s="591"/>
      <c r="AS93" s="591"/>
      <c r="AT93" s="591"/>
      <c r="AU93" s="591"/>
      <c r="AV93" s="591"/>
      <c r="AW93" s="591"/>
      <c r="AX93" s="591"/>
      <c r="AY93" s="591"/>
      <c r="AZ93" s="591"/>
      <c r="BA93" s="591"/>
      <c r="BB93" s="591"/>
      <c r="BC93" s="591"/>
      <c r="BD93" s="591"/>
      <c r="BE93" s="591"/>
      <c r="BF93" s="591"/>
      <c r="BG93" s="591"/>
      <c r="BH93" s="591"/>
      <c r="BI93" s="591"/>
      <c r="BJ93" s="591"/>
      <c r="BK93" s="591"/>
      <c r="BL93" s="591"/>
      <c r="BM93" s="591"/>
      <c r="BN93" s="591"/>
      <c r="BO93" s="591"/>
      <c r="BP93" s="591"/>
      <c r="BQ93" s="591"/>
      <c r="BR93" s="591"/>
      <c r="BS93" s="591"/>
      <c r="BT93" s="592"/>
    </row>
    <row r="94" spans="2:73">
      <c r="B94" s="586"/>
      <c r="C94" s="586"/>
      <c r="D94" s="586"/>
      <c r="E94" s="586"/>
      <c r="F94" s="586"/>
      <c r="G94" s="586"/>
      <c r="H94" s="586"/>
      <c r="I94" s="545"/>
      <c r="J94" s="545"/>
      <c r="K94" s="39"/>
      <c r="L94" s="590"/>
      <c r="M94" s="591"/>
      <c r="N94" s="591"/>
      <c r="O94" s="591"/>
      <c r="P94" s="591"/>
      <c r="Q94" s="591"/>
      <c r="R94" s="591"/>
      <c r="S94" s="591"/>
      <c r="T94" s="591"/>
      <c r="U94" s="591"/>
      <c r="V94" s="591"/>
      <c r="W94" s="591"/>
      <c r="X94" s="591"/>
      <c r="Y94" s="591"/>
      <c r="Z94" s="591"/>
      <c r="AA94" s="591"/>
      <c r="AB94" s="591"/>
      <c r="AC94" s="591"/>
      <c r="AD94" s="591"/>
      <c r="AE94" s="591"/>
      <c r="AF94" s="591"/>
      <c r="AG94" s="591"/>
      <c r="AH94" s="591"/>
      <c r="AI94" s="591"/>
      <c r="AJ94" s="591"/>
      <c r="AK94" s="591"/>
      <c r="AL94" s="591"/>
      <c r="AM94" s="591"/>
      <c r="AN94" s="591"/>
      <c r="AO94" s="592"/>
      <c r="AP94" s="39"/>
      <c r="AQ94" s="590"/>
      <c r="AR94" s="591"/>
      <c r="AS94" s="591"/>
      <c r="AT94" s="591"/>
      <c r="AU94" s="591"/>
      <c r="AV94" s="591"/>
      <c r="AW94" s="591"/>
      <c r="AX94" s="591"/>
      <c r="AY94" s="591"/>
      <c r="AZ94" s="591"/>
      <c r="BA94" s="591"/>
      <c r="BB94" s="591"/>
      <c r="BC94" s="591"/>
      <c r="BD94" s="591"/>
      <c r="BE94" s="591"/>
      <c r="BF94" s="591"/>
      <c r="BG94" s="591"/>
      <c r="BH94" s="591"/>
      <c r="BI94" s="591"/>
      <c r="BJ94" s="591"/>
      <c r="BK94" s="591"/>
      <c r="BL94" s="591"/>
      <c r="BM94" s="591"/>
      <c r="BN94" s="591"/>
      <c r="BO94" s="591"/>
      <c r="BP94" s="591"/>
      <c r="BQ94" s="591"/>
      <c r="BR94" s="591"/>
      <c r="BS94" s="591"/>
      <c r="BT94" s="592"/>
    </row>
    <row r="95" spans="2:73">
      <c r="B95" s="586"/>
      <c r="C95" s="586"/>
      <c r="D95" s="586"/>
      <c r="E95" s="586"/>
      <c r="F95" s="586"/>
      <c r="G95" s="586"/>
      <c r="H95" s="586"/>
      <c r="I95" s="545"/>
      <c r="J95" s="545"/>
      <c r="K95" s="39"/>
      <c r="L95" s="590"/>
      <c r="M95" s="591"/>
      <c r="N95" s="591"/>
      <c r="O95" s="591"/>
      <c r="P95" s="591"/>
      <c r="Q95" s="591"/>
      <c r="R95" s="591"/>
      <c r="S95" s="591"/>
      <c r="T95" s="591"/>
      <c r="U95" s="591"/>
      <c r="V95" s="591"/>
      <c r="W95" s="591"/>
      <c r="X95" s="591"/>
      <c r="Y95" s="591"/>
      <c r="Z95" s="591"/>
      <c r="AA95" s="591"/>
      <c r="AB95" s="591"/>
      <c r="AC95" s="591"/>
      <c r="AD95" s="591"/>
      <c r="AE95" s="591"/>
      <c r="AF95" s="591"/>
      <c r="AG95" s="591"/>
      <c r="AH95" s="591"/>
      <c r="AI95" s="591"/>
      <c r="AJ95" s="591"/>
      <c r="AK95" s="591"/>
      <c r="AL95" s="591"/>
      <c r="AM95" s="591"/>
      <c r="AN95" s="591"/>
      <c r="AO95" s="592"/>
      <c r="AP95" s="39"/>
      <c r="AQ95" s="590"/>
      <c r="AR95" s="591"/>
      <c r="AS95" s="591"/>
      <c r="AT95" s="591"/>
      <c r="AU95" s="591"/>
      <c r="AV95" s="591"/>
      <c r="AW95" s="591"/>
      <c r="AX95" s="591"/>
      <c r="AY95" s="591"/>
      <c r="AZ95" s="591"/>
      <c r="BA95" s="591"/>
      <c r="BB95" s="591"/>
      <c r="BC95" s="591"/>
      <c r="BD95" s="591"/>
      <c r="BE95" s="591"/>
      <c r="BF95" s="591"/>
      <c r="BG95" s="591"/>
      <c r="BH95" s="591"/>
      <c r="BI95" s="591"/>
      <c r="BJ95" s="591"/>
      <c r="BK95" s="591"/>
      <c r="BL95" s="591"/>
      <c r="BM95" s="591"/>
      <c r="BN95" s="591"/>
      <c r="BO95" s="591"/>
      <c r="BP95" s="591"/>
      <c r="BQ95" s="591"/>
      <c r="BR95" s="591"/>
      <c r="BS95" s="591"/>
      <c r="BT95" s="592"/>
    </row>
    <row r="96" spans="2:73">
      <c r="B96" s="586"/>
      <c r="C96" s="586"/>
      <c r="D96" s="586"/>
      <c r="E96" s="586"/>
      <c r="F96" s="586"/>
      <c r="G96" s="586"/>
      <c r="H96" s="586"/>
      <c r="I96" s="545"/>
      <c r="J96" s="545"/>
      <c r="K96" s="39"/>
      <c r="L96" s="590"/>
      <c r="M96" s="591"/>
      <c r="N96" s="591"/>
      <c r="O96" s="591"/>
      <c r="P96" s="591"/>
      <c r="Q96" s="591"/>
      <c r="R96" s="591"/>
      <c r="S96" s="591"/>
      <c r="T96" s="591"/>
      <c r="U96" s="591"/>
      <c r="V96" s="591"/>
      <c r="W96" s="591"/>
      <c r="X96" s="591"/>
      <c r="Y96" s="591"/>
      <c r="Z96" s="591"/>
      <c r="AA96" s="591"/>
      <c r="AB96" s="591"/>
      <c r="AC96" s="591"/>
      <c r="AD96" s="591"/>
      <c r="AE96" s="591"/>
      <c r="AF96" s="591"/>
      <c r="AG96" s="591"/>
      <c r="AH96" s="591"/>
      <c r="AI96" s="591"/>
      <c r="AJ96" s="591"/>
      <c r="AK96" s="591"/>
      <c r="AL96" s="591"/>
      <c r="AM96" s="591"/>
      <c r="AN96" s="591"/>
      <c r="AO96" s="592"/>
      <c r="AP96" s="39"/>
      <c r="AQ96" s="590"/>
      <c r="AR96" s="591"/>
      <c r="AS96" s="591"/>
      <c r="AT96" s="591"/>
      <c r="AU96" s="591"/>
      <c r="AV96" s="591"/>
      <c r="AW96" s="591"/>
      <c r="AX96" s="591"/>
      <c r="AY96" s="591"/>
      <c r="AZ96" s="591"/>
      <c r="BA96" s="591"/>
      <c r="BB96" s="591"/>
      <c r="BC96" s="591"/>
      <c r="BD96" s="591"/>
      <c r="BE96" s="591"/>
      <c r="BF96" s="591"/>
      <c r="BG96" s="591"/>
      <c r="BH96" s="591"/>
      <c r="BI96" s="591"/>
      <c r="BJ96" s="591"/>
      <c r="BK96" s="591"/>
      <c r="BL96" s="591"/>
      <c r="BM96" s="591"/>
      <c r="BN96" s="591"/>
      <c r="BO96" s="591"/>
      <c r="BP96" s="591"/>
      <c r="BQ96" s="591"/>
      <c r="BR96" s="591"/>
      <c r="BS96" s="591"/>
      <c r="BT96" s="592"/>
    </row>
    <row r="97" spans="2:73">
      <c r="B97" s="586"/>
      <c r="C97" s="586"/>
      <c r="D97" s="586"/>
      <c r="E97" s="586"/>
      <c r="F97" s="586"/>
      <c r="G97" s="586"/>
      <c r="H97" s="586"/>
      <c r="I97" s="545"/>
      <c r="J97" s="545"/>
      <c r="K97" s="39"/>
      <c r="L97" s="590"/>
      <c r="M97" s="591"/>
      <c r="N97" s="591"/>
      <c r="O97" s="591"/>
      <c r="P97" s="591"/>
      <c r="Q97" s="591"/>
      <c r="R97" s="591"/>
      <c r="S97" s="591"/>
      <c r="T97" s="591"/>
      <c r="U97" s="591"/>
      <c r="V97" s="591"/>
      <c r="W97" s="591"/>
      <c r="X97" s="591"/>
      <c r="Y97" s="591"/>
      <c r="Z97" s="591"/>
      <c r="AA97" s="591"/>
      <c r="AB97" s="591"/>
      <c r="AC97" s="591"/>
      <c r="AD97" s="591"/>
      <c r="AE97" s="591"/>
      <c r="AF97" s="591"/>
      <c r="AG97" s="591"/>
      <c r="AH97" s="591"/>
      <c r="AI97" s="591"/>
      <c r="AJ97" s="591"/>
      <c r="AK97" s="591"/>
      <c r="AL97" s="591"/>
      <c r="AM97" s="591"/>
      <c r="AN97" s="591"/>
      <c r="AO97" s="592"/>
      <c r="AP97" s="39"/>
      <c r="AQ97" s="590"/>
      <c r="AR97" s="591"/>
      <c r="AS97" s="591"/>
      <c r="AT97" s="591"/>
      <c r="AU97" s="591"/>
      <c r="AV97" s="591"/>
      <c r="AW97" s="591"/>
      <c r="AX97" s="591"/>
      <c r="AY97" s="591"/>
      <c r="AZ97" s="591"/>
      <c r="BA97" s="591"/>
      <c r="BB97" s="591"/>
      <c r="BC97" s="591"/>
      <c r="BD97" s="591"/>
      <c r="BE97" s="591"/>
      <c r="BF97" s="591"/>
      <c r="BG97" s="591"/>
      <c r="BH97" s="591"/>
      <c r="BI97" s="591"/>
      <c r="BJ97" s="591"/>
      <c r="BK97" s="591"/>
      <c r="BL97" s="591"/>
      <c r="BM97" s="591"/>
      <c r="BN97" s="591"/>
      <c r="BO97" s="591"/>
      <c r="BP97" s="591"/>
      <c r="BQ97" s="591"/>
      <c r="BR97" s="591"/>
      <c r="BS97" s="591"/>
      <c r="BT97" s="592"/>
    </row>
    <row r="98" spans="2:73" ht="15.75">
      <c r="B98" s="586"/>
      <c r="C98" s="586"/>
      <c r="D98" s="586"/>
      <c r="E98" s="586"/>
      <c r="F98" s="586"/>
      <c r="G98" s="586"/>
      <c r="H98" s="586"/>
      <c r="I98" s="545"/>
      <c r="J98" s="545"/>
      <c r="K98" s="39"/>
      <c r="L98" s="590"/>
      <c r="M98" s="591"/>
      <c r="N98" s="591"/>
      <c r="O98" s="591"/>
      <c r="P98" s="591"/>
      <c r="Q98" s="591"/>
      <c r="R98" s="591"/>
      <c r="S98" s="591"/>
      <c r="T98" s="591"/>
      <c r="U98" s="591"/>
      <c r="V98" s="591"/>
      <c r="W98" s="591"/>
      <c r="X98" s="591"/>
      <c r="Y98" s="591"/>
      <c r="Z98" s="591"/>
      <c r="AA98" s="591"/>
      <c r="AB98" s="591"/>
      <c r="AC98" s="591"/>
      <c r="AD98" s="591"/>
      <c r="AE98" s="591"/>
      <c r="AF98" s="591"/>
      <c r="AG98" s="591"/>
      <c r="AH98" s="591"/>
      <c r="AI98" s="591"/>
      <c r="AJ98" s="591"/>
      <c r="AK98" s="591"/>
      <c r="AL98" s="591"/>
      <c r="AM98" s="591"/>
      <c r="AN98" s="591"/>
      <c r="AO98" s="592"/>
      <c r="AP98" s="39"/>
      <c r="AQ98" s="590"/>
      <c r="AR98" s="591"/>
      <c r="AS98" s="591"/>
      <c r="AT98" s="591"/>
      <c r="AU98" s="591"/>
      <c r="AV98" s="591"/>
      <c r="AW98" s="591"/>
      <c r="AX98" s="591"/>
      <c r="AY98" s="591"/>
      <c r="AZ98" s="591"/>
      <c r="BA98" s="591"/>
      <c r="BB98" s="591"/>
      <c r="BC98" s="591"/>
      <c r="BD98" s="591"/>
      <c r="BE98" s="591"/>
      <c r="BF98" s="591"/>
      <c r="BG98" s="591"/>
      <c r="BH98" s="591"/>
      <c r="BI98" s="591"/>
      <c r="BJ98" s="591"/>
      <c r="BK98" s="591"/>
      <c r="BL98" s="591"/>
      <c r="BM98" s="591"/>
      <c r="BN98" s="591"/>
      <c r="BO98" s="591"/>
      <c r="BP98" s="591"/>
      <c r="BQ98" s="591"/>
      <c r="BR98" s="591"/>
      <c r="BS98" s="591"/>
      <c r="BT98" s="592"/>
      <c r="BU98" s="13"/>
    </row>
    <row r="99" spans="2:73" ht="15.75">
      <c r="B99" s="586"/>
      <c r="C99" s="586"/>
      <c r="D99" s="586"/>
      <c r="E99" s="586"/>
      <c r="F99" s="586"/>
      <c r="G99" s="586"/>
      <c r="H99" s="586"/>
      <c r="I99" s="545"/>
      <c r="J99" s="545"/>
      <c r="K99" s="39"/>
      <c r="L99" s="590"/>
      <c r="M99" s="591"/>
      <c r="N99" s="591"/>
      <c r="O99" s="591"/>
      <c r="P99" s="591"/>
      <c r="Q99" s="591"/>
      <c r="R99" s="591"/>
      <c r="S99" s="591"/>
      <c r="T99" s="591"/>
      <c r="U99" s="591"/>
      <c r="V99" s="591"/>
      <c r="W99" s="591"/>
      <c r="X99" s="591"/>
      <c r="Y99" s="591"/>
      <c r="Z99" s="591"/>
      <c r="AA99" s="591"/>
      <c r="AB99" s="591"/>
      <c r="AC99" s="591"/>
      <c r="AD99" s="591"/>
      <c r="AE99" s="591"/>
      <c r="AF99" s="591"/>
      <c r="AG99" s="591"/>
      <c r="AH99" s="591"/>
      <c r="AI99" s="591"/>
      <c r="AJ99" s="591"/>
      <c r="AK99" s="591"/>
      <c r="AL99" s="591"/>
      <c r="AM99" s="591"/>
      <c r="AN99" s="591"/>
      <c r="AO99" s="592"/>
      <c r="AP99" s="39"/>
      <c r="AQ99" s="590"/>
      <c r="AR99" s="591"/>
      <c r="AS99" s="591"/>
      <c r="AT99" s="591"/>
      <c r="AU99" s="591"/>
      <c r="AV99" s="591"/>
      <c r="AW99" s="591"/>
      <c r="AX99" s="591"/>
      <c r="AY99" s="591"/>
      <c r="AZ99" s="591"/>
      <c r="BA99" s="591"/>
      <c r="BB99" s="591"/>
      <c r="BC99" s="591"/>
      <c r="BD99" s="591"/>
      <c r="BE99" s="591"/>
      <c r="BF99" s="591"/>
      <c r="BG99" s="591"/>
      <c r="BH99" s="591"/>
      <c r="BI99" s="591"/>
      <c r="BJ99" s="591"/>
      <c r="BK99" s="591"/>
      <c r="BL99" s="591"/>
      <c r="BM99" s="591"/>
      <c r="BN99" s="591"/>
      <c r="BO99" s="591"/>
      <c r="BP99" s="591"/>
      <c r="BQ99" s="591"/>
      <c r="BR99" s="591"/>
      <c r="BS99" s="591"/>
      <c r="BT99" s="592"/>
      <c r="BU99" s="13"/>
    </row>
    <row r="100" spans="2:73" ht="15.75">
      <c r="B100" s="586"/>
      <c r="C100" s="586"/>
      <c r="D100" s="586"/>
      <c r="E100" s="586"/>
      <c r="F100" s="586"/>
      <c r="G100" s="586"/>
      <c r="H100" s="586"/>
      <c r="I100" s="545"/>
      <c r="J100" s="545"/>
      <c r="K100" s="39"/>
      <c r="L100" s="590"/>
      <c r="M100" s="591"/>
      <c r="N100" s="591"/>
      <c r="O100" s="591"/>
      <c r="P100" s="591"/>
      <c r="Q100" s="591"/>
      <c r="R100" s="591"/>
      <c r="S100" s="591"/>
      <c r="T100" s="591"/>
      <c r="U100" s="591"/>
      <c r="V100" s="591"/>
      <c r="W100" s="591"/>
      <c r="X100" s="591"/>
      <c r="Y100" s="591"/>
      <c r="Z100" s="591"/>
      <c r="AA100" s="591"/>
      <c r="AB100" s="591"/>
      <c r="AC100" s="591"/>
      <c r="AD100" s="591"/>
      <c r="AE100" s="591"/>
      <c r="AF100" s="591"/>
      <c r="AG100" s="591"/>
      <c r="AH100" s="591"/>
      <c r="AI100" s="591"/>
      <c r="AJ100" s="591"/>
      <c r="AK100" s="591"/>
      <c r="AL100" s="591"/>
      <c r="AM100" s="591"/>
      <c r="AN100" s="591"/>
      <c r="AO100" s="592"/>
      <c r="AP100" s="39"/>
      <c r="AQ100" s="590"/>
      <c r="AR100" s="591"/>
      <c r="AS100" s="591"/>
      <c r="AT100" s="591"/>
      <c r="AU100" s="591"/>
      <c r="AV100" s="591"/>
      <c r="AW100" s="591"/>
      <c r="AX100" s="591"/>
      <c r="AY100" s="591"/>
      <c r="AZ100" s="591"/>
      <c r="BA100" s="591"/>
      <c r="BB100" s="591"/>
      <c r="BC100" s="591"/>
      <c r="BD100" s="591"/>
      <c r="BE100" s="591"/>
      <c r="BF100" s="591"/>
      <c r="BG100" s="591"/>
      <c r="BH100" s="591"/>
      <c r="BI100" s="591"/>
      <c r="BJ100" s="591"/>
      <c r="BK100" s="591"/>
      <c r="BL100" s="591"/>
      <c r="BM100" s="591"/>
      <c r="BN100" s="591"/>
      <c r="BO100" s="591"/>
      <c r="BP100" s="591"/>
      <c r="BQ100" s="591"/>
      <c r="BR100" s="591"/>
      <c r="BS100" s="591"/>
      <c r="BT100" s="592"/>
      <c r="BU100" s="13"/>
    </row>
    <row r="101" spans="2:73">
      <c r="B101" s="586"/>
      <c r="C101" s="586"/>
      <c r="D101" s="586"/>
      <c r="E101" s="586"/>
      <c r="F101" s="586"/>
      <c r="G101" s="586"/>
      <c r="H101" s="586"/>
      <c r="I101" s="545"/>
      <c r="J101" s="545"/>
      <c r="K101" s="39"/>
      <c r="L101" s="590"/>
      <c r="M101" s="591"/>
      <c r="N101" s="591"/>
      <c r="O101" s="591"/>
      <c r="P101" s="591"/>
      <c r="Q101" s="591"/>
      <c r="R101" s="591"/>
      <c r="S101" s="591"/>
      <c r="T101" s="591"/>
      <c r="U101" s="591"/>
      <c r="V101" s="591"/>
      <c r="W101" s="591"/>
      <c r="X101" s="591"/>
      <c r="Y101" s="591"/>
      <c r="Z101" s="591"/>
      <c r="AA101" s="591"/>
      <c r="AB101" s="591"/>
      <c r="AC101" s="591"/>
      <c r="AD101" s="591"/>
      <c r="AE101" s="591"/>
      <c r="AF101" s="591"/>
      <c r="AG101" s="591"/>
      <c r="AH101" s="591"/>
      <c r="AI101" s="591"/>
      <c r="AJ101" s="591"/>
      <c r="AK101" s="591"/>
      <c r="AL101" s="591"/>
      <c r="AM101" s="591"/>
      <c r="AN101" s="591"/>
      <c r="AO101" s="592"/>
      <c r="AP101" s="39"/>
      <c r="AQ101" s="590"/>
      <c r="AR101" s="591"/>
      <c r="AS101" s="591"/>
      <c r="AT101" s="591"/>
      <c r="AU101" s="591"/>
      <c r="AV101" s="591"/>
      <c r="AW101" s="591"/>
      <c r="AX101" s="591"/>
      <c r="AY101" s="591"/>
      <c r="AZ101" s="591"/>
      <c r="BA101" s="591"/>
      <c r="BB101" s="591"/>
      <c r="BC101" s="591"/>
      <c r="BD101" s="591"/>
      <c r="BE101" s="591"/>
      <c r="BF101" s="591"/>
      <c r="BG101" s="591"/>
      <c r="BH101" s="591"/>
      <c r="BI101" s="591"/>
      <c r="BJ101" s="591"/>
      <c r="BK101" s="591"/>
      <c r="BL101" s="591"/>
      <c r="BM101" s="591"/>
      <c r="BN101" s="591"/>
      <c r="BO101" s="591"/>
      <c r="BP101" s="591"/>
      <c r="BQ101" s="591"/>
      <c r="BR101" s="591"/>
      <c r="BS101" s="591"/>
      <c r="BT101" s="592"/>
    </row>
    <row r="102" spans="2:73" ht="15.75">
      <c r="B102" s="586"/>
      <c r="C102" s="586"/>
      <c r="D102" s="586"/>
      <c r="E102" s="586"/>
      <c r="F102" s="586"/>
      <c r="G102" s="586"/>
      <c r="H102" s="586"/>
      <c r="I102" s="545"/>
      <c r="J102" s="545"/>
      <c r="K102" s="39"/>
      <c r="L102" s="590"/>
      <c r="M102" s="591"/>
      <c r="N102" s="591"/>
      <c r="O102" s="591"/>
      <c r="P102" s="591"/>
      <c r="Q102" s="591"/>
      <c r="R102" s="591"/>
      <c r="S102" s="591"/>
      <c r="T102" s="591"/>
      <c r="U102" s="591"/>
      <c r="V102" s="591"/>
      <c r="W102" s="591"/>
      <c r="X102" s="591"/>
      <c r="Y102" s="591"/>
      <c r="Z102" s="591"/>
      <c r="AA102" s="591"/>
      <c r="AB102" s="591"/>
      <c r="AC102" s="591"/>
      <c r="AD102" s="591"/>
      <c r="AE102" s="591"/>
      <c r="AF102" s="591"/>
      <c r="AG102" s="591"/>
      <c r="AH102" s="591"/>
      <c r="AI102" s="591"/>
      <c r="AJ102" s="591"/>
      <c r="AK102" s="591"/>
      <c r="AL102" s="591"/>
      <c r="AM102" s="591"/>
      <c r="AN102" s="591"/>
      <c r="AO102" s="592"/>
      <c r="AP102" s="39"/>
      <c r="AQ102" s="590"/>
      <c r="AR102" s="591"/>
      <c r="AS102" s="591"/>
      <c r="AT102" s="591"/>
      <c r="AU102" s="591"/>
      <c r="AV102" s="591"/>
      <c r="AW102" s="591"/>
      <c r="AX102" s="591"/>
      <c r="AY102" s="591"/>
      <c r="AZ102" s="591"/>
      <c r="BA102" s="591"/>
      <c r="BB102" s="591"/>
      <c r="BC102" s="591"/>
      <c r="BD102" s="591"/>
      <c r="BE102" s="591"/>
      <c r="BF102" s="591"/>
      <c r="BG102" s="591"/>
      <c r="BH102" s="591"/>
      <c r="BI102" s="591"/>
      <c r="BJ102" s="591"/>
      <c r="BK102" s="591"/>
      <c r="BL102" s="591"/>
      <c r="BM102" s="591"/>
      <c r="BN102" s="591"/>
      <c r="BO102" s="591"/>
      <c r="BP102" s="591"/>
      <c r="BQ102" s="591"/>
      <c r="BR102" s="591"/>
      <c r="BS102" s="591"/>
      <c r="BT102" s="592"/>
      <c r="BU102" s="13"/>
    </row>
    <row r="103" spans="2:73" ht="15.75">
      <c r="B103" s="586"/>
      <c r="C103" s="586"/>
      <c r="D103" s="586"/>
      <c r="E103" s="586"/>
      <c r="F103" s="586"/>
      <c r="G103" s="586"/>
      <c r="H103" s="586"/>
      <c r="I103" s="545"/>
      <c r="J103" s="545"/>
      <c r="K103" s="39"/>
      <c r="L103" s="590"/>
      <c r="M103" s="591"/>
      <c r="N103" s="591"/>
      <c r="O103" s="591"/>
      <c r="P103" s="591"/>
      <c r="Q103" s="591"/>
      <c r="R103" s="591"/>
      <c r="S103" s="591"/>
      <c r="T103" s="591"/>
      <c r="U103" s="591"/>
      <c r="V103" s="591"/>
      <c r="W103" s="591"/>
      <c r="X103" s="591"/>
      <c r="Y103" s="591"/>
      <c r="Z103" s="591"/>
      <c r="AA103" s="591"/>
      <c r="AB103" s="591"/>
      <c r="AC103" s="591"/>
      <c r="AD103" s="591"/>
      <c r="AE103" s="591"/>
      <c r="AF103" s="591"/>
      <c r="AG103" s="591"/>
      <c r="AH103" s="591"/>
      <c r="AI103" s="591"/>
      <c r="AJ103" s="591"/>
      <c r="AK103" s="591"/>
      <c r="AL103" s="591"/>
      <c r="AM103" s="591"/>
      <c r="AN103" s="591"/>
      <c r="AO103" s="592"/>
      <c r="AP103" s="39"/>
      <c r="AQ103" s="590"/>
      <c r="AR103" s="591"/>
      <c r="AS103" s="591"/>
      <c r="AT103" s="591"/>
      <c r="AU103" s="591"/>
      <c r="AV103" s="591"/>
      <c r="AW103" s="591"/>
      <c r="AX103" s="591"/>
      <c r="AY103" s="591"/>
      <c r="AZ103" s="591"/>
      <c r="BA103" s="591"/>
      <c r="BB103" s="591"/>
      <c r="BC103" s="591"/>
      <c r="BD103" s="591"/>
      <c r="BE103" s="591"/>
      <c r="BF103" s="591"/>
      <c r="BG103" s="591"/>
      <c r="BH103" s="591"/>
      <c r="BI103" s="591"/>
      <c r="BJ103" s="591"/>
      <c r="BK103" s="591"/>
      <c r="BL103" s="591"/>
      <c r="BM103" s="591"/>
      <c r="BN103" s="591"/>
      <c r="BO103" s="591"/>
      <c r="BP103" s="591"/>
      <c r="BQ103" s="591"/>
      <c r="BR103" s="591"/>
      <c r="BS103" s="591"/>
      <c r="BT103" s="592"/>
      <c r="BU103" s="13"/>
    </row>
    <row r="104" spans="2:73" ht="15.75">
      <c r="B104" s="586"/>
      <c r="C104" s="586"/>
      <c r="D104" s="586"/>
      <c r="E104" s="586"/>
      <c r="F104" s="586"/>
      <c r="G104" s="586"/>
      <c r="H104" s="586"/>
      <c r="I104" s="545"/>
      <c r="J104" s="545"/>
      <c r="K104" s="39"/>
      <c r="L104" s="590"/>
      <c r="M104" s="591"/>
      <c r="N104" s="591"/>
      <c r="O104" s="591"/>
      <c r="P104" s="591"/>
      <c r="Q104" s="591"/>
      <c r="R104" s="591"/>
      <c r="S104" s="591"/>
      <c r="T104" s="591"/>
      <c r="U104" s="591"/>
      <c r="V104" s="591"/>
      <c r="W104" s="591"/>
      <c r="X104" s="591"/>
      <c r="Y104" s="591"/>
      <c r="Z104" s="591"/>
      <c r="AA104" s="591"/>
      <c r="AB104" s="591"/>
      <c r="AC104" s="591"/>
      <c r="AD104" s="591"/>
      <c r="AE104" s="591"/>
      <c r="AF104" s="591"/>
      <c r="AG104" s="591"/>
      <c r="AH104" s="591"/>
      <c r="AI104" s="591"/>
      <c r="AJ104" s="591"/>
      <c r="AK104" s="591"/>
      <c r="AL104" s="591"/>
      <c r="AM104" s="591"/>
      <c r="AN104" s="591"/>
      <c r="AO104" s="592"/>
      <c r="AP104" s="39"/>
      <c r="AQ104" s="590"/>
      <c r="AR104" s="591"/>
      <c r="AS104" s="591"/>
      <c r="AT104" s="591"/>
      <c r="AU104" s="591"/>
      <c r="AV104" s="591"/>
      <c r="AW104" s="591"/>
      <c r="AX104" s="591"/>
      <c r="AY104" s="591"/>
      <c r="AZ104" s="591"/>
      <c r="BA104" s="591"/>
      <c r="BB104" s="591"/>
      <c r="BC104" s="591"/>
      <c r="BD104" s="591"/>
      <c r="BE104" s="591"/>
      <c r="BF104" s="591"/>
      <c r="BG104" s="591"/>
      <c r="BH104" s="591"/>
      <c r="BI104" s="591"/>
      <c r="BJ104" s="591"/>
      <c r="BK104" s="591"/>
      <c r="BL104" s="591"/>
      <c r="BM104" s="591"/>
      <c r="BN104" s="591"/>
      <c r="BO104" s="591"/>
      <c r="BP104" s="591"/>
      <c r="BQ104" s="591"/>
      <c r="BR104" s="591"/>
      <c r="BS104" s="591"/>
      <c r="BT104" s="592"/>
      <c r="BU104" s="13"/>
    </row>
    <row r="105" spans="2:73" ht="15.75">
      <c r="B105" s="586"/>
      <c r="C105" s="586"/>
      <c r="D105" s="586"/>
      <c r="E105" s="586"/>
      <c r="F105" s="586"/>
      <c r="G105" s="586"/>
      <c r="H105" s="586"/>
      <c r="I105" s="545"/>
      <c r="J105" s="545"/>
      <c r="K105" s="39"/>
      <c r="L105" s="590"/>
      <c r="M105" s="591"/>
      <c r="N105" s="591"/>
      <c r="O105" s="591"/>
      <c r="P105" s="591"/>
      <c r="Q105" s="591"/>
      <c r="R105" s="591"/>
      <c r="S105" s="591"/>
      <c r="T105" s="591"/>
      <c r="U105" s="591"/>
      <c r="V105" s="591"/>
      <c r="W105" s="591"/>
      <c r="X105" s="591"/>
      <c r="Y105" s="591"/>
      <c r="Z105" s="591"/>
      <c r="AA105" s="591"/>
      <c r="AB105" s="591"/>
      <c r="AC105" s="591"/>
      <c r="AD105" s="591"/>
      <c r="AE105" s="591"/>
      <c r="AF105" s="591"/>
      <c r="AG105" s="591"/>
      <c r="AH105" s="591"/>
      <c r="AI105" s="591"/>
      <c r="AJ105" s="591"/>
      <c r="AK105" s="591"/>
      <c r="AL105" s="591"/>
      <c r="AM105" s="591"/>
      <c r="AN105" s="591"/>
      <c r="AO105" s="592"/>
      <c r="AP105" s="39"/>
      <c r="AQ105" s="590"/>
      <c r="AR105" s="591"/>
      <c r="AS105" s="591"/>
      <c r="AT105" s="591"/>
      <c r="AU105" s="591"/>
      <c r="AV105" s="591"/>
      <c r="AW105" s="591"/>
      <c r="AX105" s="591"/>
      <c r="AY105" s="591"/>
      <c r="AZ105" s="591"/>
      <c r="BA105" s="591"/>
      <c r="BB105" s="591"/>
      <c r="BC105" s="591"/>
      <c r="BD105" s="591"/>
      <c r="BE105" s="591"/>
      <c r="BF105" s="591"/>
      <c r="BG105" s="591"/>
      <c r="BH105" s="591"/>
      <c r="BI105" s="591"/>
      <c r="BJ105" s="591"/>
      <c r="BK105" s="591"/>
      <c r="BL105" s="591"/>
      <c r="BM105" s="591"/>
      <c r="BN105" s="591"/>
      <c r="BO105" s="591"/>
      <c r="BP105" s="591"/>
      <c r="BQ105" s="591"/>
      <c r="BR105" s="591"/>
      <c r="BS105" s="591"/>
      <c r="BT105" s="592"/>
      <c r="BU105" s="13"/>
    </row>
    <row r="106" spans="2:73" ht="15.75">
      <c r="B106" s="586"/>
      <c r="C106" s="586"/>
      <c r="D106" s="586"/>
      <c r="E106" s="586"/>
      <c r="F106" s="586"/>
      <c r="G106" s="586"/>
      <c r="H106" s="586"/>
      <c r="I106" s="545"/>
      <c r="J106" s="545"/>
      <c r="K106" s="39"/>
      <c r="L106" s="590"/>
      <c r="M106" s="591"/>
      <c r="N106" s="591"/>
      <c r="O106" s="591"/>
      <c r="P106" s="591"/>
      <c r="Q106" s="591"/>
      <c r="R106" s="591"/>
      <c r="S106" s="591"/>
      <c r="T106" s="591"/>
      <c r="U106" s="591"/>
      <c r="V106" s="591"/>
      <c r="W106" s="591"/>
      <c r="X106" s="591"/>
      <c r="Y106" s="591"/>
      <c r="Z106" s="591"/>
      <c r="AA106" s="591"/>
      <c r="AB106" s="591"/>
      <c r="AC106" s="591"/>
      <c r="AD106" s="591"/>
      <c r="AE106" s="591"/>
      <c r="AF106" s="591"/>
      <c r="AG106" s="591"/>
      <c r="AH106" s="591"/>
      <c r="AI106" s="591"/>
      <c r="AJ106" s="591"/>
      <c r="AK106" s="591"/>
      <c r="AL106" s="591"/>
      <c r="AM106" s="591"/>
      <c r="AN106" s="591"/>
      <c r="AO106" s="592"/>
      <c r="AP106" s="39"/>
      <c r="AQ106" s="590"/>
      <c r="AR106" s="591"/>
      <c r="AS106" s="591"/>
      <c r="AT106" s="591"/>
      <c r="AU106" s="591"/>
      <c r="AV106" s="591"/>
      <c r="AW106" s="591"/>
      <c r="AX106" s="591"/>
      <c r="AY106" s="591"/>
      <c r="AZ106" s="591"/>
      <c r="BA106" s="591"/>
      <c r="BB106" s="591"/>
      <c r="BC106" s="591"/>
      <c r="BD106" s="591"/>
      <c r="BE106" s="591"/>
      <c r="BF106" s="591"/>
      <c r="BG106" s="591"/>
      <c r="BH106" s="591"/>
      <c r="BI106" s="591"/>
      <c r="BJ106" s="591"/>
      <c r="BK106" s="591"/>
      <c r="BL106" s="591"/>
      <c r="BM106" s="591"/>
      <c r="BN106" s="591"/>
      <c r="BO106" s="591"/>
      <c r="BP106" s="591"/>
      <c r="BQ106" s="591"/>
      <c r="BR106" s="591"/>
      <c r="BS106" s="591"/>
      <c r="BT106" s="592"/>
      <c r="BU106" s="13"/>
    </row>
    <row r="107" spans="2:73" ht="15.75">
      <c r="B107" s="586"/>
      <c r="C107" s="586"/>
      <c r="D107" s="586"/>
      <c r="E107" s="586"/>
      <c r="F107" s="586"/>
      <c r="G107" s="586"/>
      <c r="H107" s="586"/>
      <c r="I107" s="545"/>
      <c r="J107" s="545"/>
      <c r="K107" s="39"/>
      <c r="L107" s="590"/>
      <c r="M107" s="591"/>
      <c r="N107" s="591"/>
      <c r="O107" s="591"/>
      <c r="P107" s="591"/>
      <c r="Q107" s="591"/>
      <c r="R107" s="591"/>
      <c r="S107" s="591"/>
      <c r="T107" s="591"/>
      <c r="U107" s="591"/>
      <c r="V107" s="591"/>
      <c r="W107" s="591"/>
      <c r="X107" s="591"/>
      <c r="Y107" s="591"/>
      <c r="Z107" s="591"/>
      <c r="AA107" s="591"/>
      <c r="AB107" s="591"/>
      <c r="AC107" s="591"/>
      <c r="AD107" s="591"/>
      <c r="AE107" s="591"/>
      <c r="AF107" s="591"/>
      <c r="AG107" s="591"/>
      <c r="AH107" s="591"/>
      <c r="AI107" s="591"/>
      <c r="AJ107" s="591"/>
      <c r="AK107" s="591"/>
      <c r="AL107" s="591"/>
      <c r="AM107" s="591"/>
      <c r="AN107" s="591"/>
      <c r="AO107" s="592"/>
      <c r="AP107" s="39"/>
      <c r="AQ107" s="593"/>
      <c r="AR107" s="594"/>
      <c r="AS107" s="594"/>
      <c r="AT107" s="594"/>
      <c r="AU107" s="594"/>
      <c r="AV107" s="594"/>
      <c r="AW107" s="594"/>
      <c r="AX107" s="594"/>
      <c r="AY107" s="594"/>
      <c r="AZ107" s="594"/>
      <c r="BA107" s="594"/>
      <c r="BB107" s="594"/>
      <c r="BC107" s="594"/>
      <c r="BD107" s="594"/>
      <c r="BE107" s="594"/>
      <c r="BF107" s="594"/>
      <c r="BG107" s="594"/>
      <c r="BH107" s="594"/>
      <c r="BI107" s="594"/>
      <c r="BJ107" s="594"/>
      <c r="BK107" s="594"/>
      <c r="BL107" s="594"/>
      <c r="BM107" s="594"/>
      <c r="BN107" s="594"/>
      <c r="BO107" s="594"/>
      <c r="BP107" s="594"/>
      <c r="BQ107" s="594"/>
      <c r="BR107" s="594"/>
      <c r="BS107" s="594"/>
      <c r="BT107" s="595"/>
      <c r="BU107" s="13"/>
    </row>
    <row r="108" spans="2:73" ht="15.75">
      <c r="B108" s="586"/>
      <c r="C108" s="586"/>
      <c r="D108" s="586"/>
      <c r="E108" s="586"/>
      <c r="F108" s="586"/>
      <c r="G108" s="586"/>
      <c r="H108" s="586"/>
      <c r="I108" s="545"/>
      <c r="J108" s="545"/>
      <c r="K108" s="39"/>
      <c r="L108" s="590"/>
      <c r="M108" s="591"/>
      <c r="N108" s="591"/>
      <c r="O108" s="591"/>
      <c r="P108" s="591"/>
      <c r="Q108" s="591"/>
      <c r="R108" s="591"/>
      <c r="S108" s="591"/>
      <c r="T108" s="591"/>
      <c r="U108" s="591"/>
      <c r="V108" s="591"/>
      <c r="W108" s="591"/>
      <c r="X108" s="591"/>
      <c r="Y108" s="591"/>
      <c r="Z108" s="591"/>
      <c r="AA108" s="591"/>
      <c r="AB108" s="591"/>
      <c r="AC108" s="591"/>
      <c r="AD108" s="591"/>
      <c r="AE108" s="591"/>
      <c r="AF108" s="591"/>
      <c r="AG108" s="591"/>
      <c r="AH108" s="591"/>
      <c r="AI108" s="591"/>
      <c r="AJ108" s="591"/>
      <c r="AK108" s="591"/>
      <c r="AL108" s="591"/>
      <c r="AM108" s="591"/>
      <c r="AN108" s="591"/>
      <c r="AO108" s="592"/>
      <c r="AP108" s="39"/>
      <c r="AQ108" s="587"/>
      <c r="AR108" s="588"/>
      <c r="AS108" s="588"/>
      <c r="AT108" s="588"/>
      <c r="AU108" s="588"/>
      <c r="AV108" s="588"/>
      <c r="AW108" s="588"/>
      <c r="AX108" s="588"/>
      <c r="AY108" s="588"/>
      <c r="AZ108" s="588"/>
      <c r="BA108" s="588"/>
      <c r="BB108" s="588"/>
      <c r="BC108" s="588"/>
      <c r="BD108" s="588"/>
      <c r="BE108" s="588"/>
      <c r="BF108" s="588"/>
      <c r="BG108" s="588"/>
      <c r="BH108" s="588"/>
      <c r="BI108" s="588"/>
      <c r="BJ108" s="588"/>
      <c r="BK108" s="588"/>
      <c r="BL108" s="588"/>
      <c r="BM108" s="588"/>
      <c r="BN108" s="588"/>
      <c r="BO108" s="588"/>
      <c r="BP108" s="588"/>
      <c r="BQ108" s="588"/>
      <c r="BR108" s="588"/>
      <c r="BS108" s="588"/>
      <c r="BT108" s="589"/>
      <c r="BU108" s="13"/>
    </row>
    <row r="109" spans="2:73" ht="15.75">
      <c r="B109" s="586"/>
      <c r="C109" s="586"/>
      <c r="D109" s="586"/>
      <c r="E109" s="586"/>
      <c r="F109" s="586"/>
      <c r="G109" s="586"/>
      <c r="H109" s="586"/>
      <c r="I109" s="545"/>
      <c r="J109" s="545"/>
      <c r="K109" s="39"/>
      <c r="L109" s="590"/>
      <c r="M109" s="591"/>
      <c r="N109" s="591"/>
      <c r="O109" s="591"/>
      <c r="P109" s="591"/>
      <c r="Q109" s="591"/>
      <c r="R109" s="591"/>
      <c r="S109" s="591"/>
      <c r="T109" s="591"/>
      <c r="U109" s="591"/>
      <c r="V109" s="591"/>
      <c r="W109" s="591"/>
      <c r="X109" s="591"/>
      <c r="Y109" s="591"/>
      <c r="Z109" s="591"/>
      <c r="AA109" s="591"/>
      <c r="AB109" s="591"/>
      <c r="AC109" s="591"/>
      <c r="AD109" s="591"/>
      <c r="AE109" s="591"/>
      <c r="AF109" s="591"/>
      <c r="AG109" s="591"/>
      <c r="AH109" s="591"/>
      <c r="AI109" s="591"/>
      <c r="AJ109" s="591"/>
      <c r="AK109" s="591"/>
      <c r="AL109" s="591"/>
      <c r="AM109" s="591"/>
      <c r="AN109" s="591"/>
      <c r="AO109" s="592"/>
      <c r="AP109" s="39"/>
      <c r="AQ109" s="590"/>
      <c r="AR109" s="591"/>
      <c r="AS109" s="591"/>
      <c r="AT109" s="591"/>
      <c r="AU109" s="591"/>
      <c r="AV109" s="591"/>
      <c r="AW109" s="591"/>
      <c r="AX109" s="591"/>
      <c r="AY109" s="591"/>
      <c r="AZ109" s="591"/>
      <c r="BA109" s="591"/>
      <c r="BB109" s="591"/>
      <c r="BC109" s="591"/>
      <c r="BD109" s="591"/>
      <c r="BE109" s="591"/>
      <c r="BF109" s="591"/>
      <c r="BG109" s="591"/>
      <c r="BH109" s="591"/>
      <c r="BI109" s="591"/>
      <c r="BJ109" s="591"/>
      <c r="BK109" s="591"/>
      <c r="BL109" s="591"/>
      <c r="BM109" s="591"/>
      <c r="BN109" s="591"/>
      <c r="BO109" s="591"/>
      <c r="BP109" s="591"/>
      <c r="BQ109" s="591"/>
      <c r="BR109" s="591"/>
      <c r="BS109" s="591"/>
      <c r="BT109" s="592"/>
      <c r="BU109" s="13"/>
    </row>
    <row r="110" spans="2:73" ht="15.75">
      <c r="B110" s="586"/>
      <c r="C110" s="586"/>
      <c r="D110" s="586"/>
      <c r="E110" s="586"/>
      <c r="F110" s="586"/>
      <c r="G110" s="586"/>
      <c r="H110" s="586"/>
      <c r="I110" s="545"/>
      <c r="J110" s="545"/>
      <c r="K110" s="39"/>
      <c r="L110" s="590"/>
      <c r="M110" s="591"/>
      <c r="N110" s="591"/>
      <c r="O110" s="591"/>
      <c r="P110" s="591"/>
      <c r="Q110" s="591"/>
      <c r="R110" s="591"/>
      <c r="S110" s="591"/>
      <c r="T110" s="591"/>
      <c r="U110" s="591"/>
      <c r="V110" s="591"/>
      <c r="W110" s="591"/>
      <c r="X110" s="591"/>
      <c r="Y110" s="591"/>
      <c r="Z110" s="591"/>
      <c r="AA110" s="591"/>
      <c r="AB110" s="591"/>
      <c r="AC110" s="591"/>
      <c r="AD110" s="591"/>
      <c r="AE110" s="591"/>
      <c r="AF110" s="591"/>
      <c r="AG110" s="591"/>
      <c r="AH110" s="591"/>
      <c r="AI110" s="591"/>
      <c r="AJ110" s="591"/>
      <c r="AK110" s="591"/>
      <c r="AL110" s="591"/>
      <c r="AM110" s="591"/>
      <c r="AN110" s="591"/>
      <c r="AO110" s="592"/>
      <c r="AP110" s="39"/>
      <c r="AQ110" s="590"/>
      <c r="AR110" s="591"/>
      <c r="AS110" s="591"/>
      <c r="AT110" s="591"/>
      <c r="AU110" s="591"/>
      <c r="AV110" s="591"/>
      <c r="AW110" s="591"/>
      <c r="AX110" s="591"/>
      <c r="AY110" s="591"/>
      <c r="AZ110" s="591"/>
      <c r="BA110" s="591"/>
      <c r="BB110" s="591"/>
      <c r="BC110" s="591"/>
      <c r="BD110" s="591"/>
      <c r="BE110" s="591"/>
      <c r="BF110" s="591"/>
      <c r="BG110" s="591"/>
      <c r="BH110" s="591"/>
      <c r="BI110" s="591"/>
      <c r="BJ110" s="591"/>
      <c r="BK110" s="591"/>
      <c r="BL110" s="591"/>
      <c r="BM110" s="591"/>
      <c r="BN110" s="591"/>
      <c r="BO110" s="591"/>
      <c r="BP110" s="591"/>
      <c r="BQ110" s="591"/>
      <c r="BR110" s="591"/>
      <c r="BS110" s="591"/>
      <c r="BT110" s="592"/>
      <c r="BU110" s="13"/>
    </row>
    <row r="111" spans="2:73" ht="15.75">
      <c r="B111" s="586"/>
      <c r="C111" s="586"/>
      <c r="D111" s="586"/>
      <c r="E111" s="586"/>
      <c r="F111" s="586"/>
      <c r="G111" s="586"/>
      <c r="H111" s="586"/>
      <c r="I111" s="545"/>
      <c r="J111" s="545"/>
      <c r="K111" s="39"/>
      <c r="L111" s="590"/>
      <c r="M111" s="591"/>
      <c r="N111" s="591"/>
      <c r="O111" s="591"/>
      <c r="P111" s="591"/>
      <c r="Q111" s="591"/>
      <c r="R111" s="591"/>
      <c r="S111" s="591"/>
      <c r="T111" s="591"/>
      <c r="U111" s="591"/>
      <c r="V111" s="591"/>
      <c r="W111" s="591"/>
      <c r="X111" s="591"/>
      <c r="Y111" s="591"/>
      <c r="Z111" s="591"/>
      <c r="AA111" s="591"/>
      <c r="AB111" s="591"/>
      <c r="AC111" s="591"/>
      <c r="AD111" s="591"/>
      <c r="AE111" s="591"/>
      <c r="AF111" s="591"/>
      <c r="AG111" s="591"/>
      <c r="AH111" s="591"/>
      <c r="AI111" s="591"/>
      <c r="AJ111" s="591"/>
      <c r="AK111" s="591"/>
      <c r="AL111" s="591"/>
      <c r="AM111" s="591"/>
      <c r="AN111" s="591"/>
      <c r="AO111" s="592"/>
      <c r="AP111" s="39"/>
      <c r="AQ111" s="590"/>
      <c r="AR111" s="591"/>
      <c r="AS111" s="591"/>
      <c r="AT111" s="591"/>
      <c r="AU111" s="591"/>
      <c r="AV111" s="591"/>
      <c r="AW111" s="591"/>
      <c r="AX111" s="591"/>
      <c r="AY111" s="591"/>
      <c r="AZ111" s="591"/>
      <c r="BA111" s="591"/>
      <c r="BB111" s="591"/>
      <c r="BC111" s="591"/>
      <c r="BD111" s="591"/>
      <c r="BE111" s="591"/>
      <c r="BF111" s="591"/>
      <c r="BG111" s="591"/>
      <c r="BH111" s="591"/>
      <c r="BI111" s="591"/>
      <c r="BJ111" s="591"/>
      <c r="BK111" s="591"/>
      <c r="BL111" s="591"/>
      <c r="BM111" s="591"/>
      <c r="BN111" s="591"/>
      <c r="BO111" s="591"/>
      <c r="BP111" s="591"/>
      <c r="BQ111" s="591"/>
      <c r="BR111" s="591"/>
      <c r="BS111" s="591"/>
      <c r="BT111" s="592"/>
      <c r="BU111" s="13"/>
    </row>
    <row r="112" spans="2:73">
      <c r="B112" s="586"/>
      <c r="C112" s="586"/>
      <c r="D112" s="586"/>
      <c r="E112" s="586"/>
      <c r="F112" s="586"/>
      <c r="G112" s="586"/>
      <c r="H112" s="586"/>
      <c r="I112" s="545"/>
      <c r="J112" s="545"/>
      <c r="K112" s="39"/>
      <c r="L112" s="590"/>
      <c r="M112" s="591"/>
      <c r="N112" s="591"/>
      <c r="O112" s="591"/>
      <c r="P112" s="591"/>
      <c r="Q112" s="591"/>
      <c r="R112" s="591"/>
      <c r="S112" s="591"/>
      <c r="T112" s="591"/>
      <c r="U112" s="591"/>
      <c r="V112" s="591"/>
      <c r="W112" s="591"/>
      <c r="X112" s="591"/>
      <c r="Y112" s="591"/>
      <c r="Z112" s="591"/>
      <c r="AA112" s="591"/>
      <c r="AB112" s="591"/>
      <c r="AC112" s="591"/>
      <c r="AD112" s="591"/>
      <c r="AE112" s="591"/>
      <c r="AF112" s="591"/>
      <c r="AG112" s="591"/>
      <c r="AH112" s="591"/>
      <c r="AI112" s="591"/>
      <c r="AJ112" s="591"/>
      <c r="AK112" s="591"/>
      <c r="AL112" s="591"/>
      <c r="AM112" s="591"/>
      <c r="AN112" s="591"/>
      <c r="AO112" s="592"/>
      <c r="AP112" s="39"/>
      <c r="AQ112" s="590"/>
      <c r="AR112" s="591"/>
      <c r="AS112" s="591"/>
      <c r="AT112" s="591"/>
      <c r="AU112" s="591"/>
      <c r="AV112" s="591"/>
      <c r="AW112" s="591"/>
      <c r="AX112" s="591"/>
      <c r="AY112" s="591"/>
      <c r="AZ112" s="591"/>
      <c r="BA112" s="591"/>
      <c r="BB112" s="591"/>
      <c r="BC112" s="591"/>
      <c r="BD112" s="591"/>
      <c r="BE112" s="591"/>
      <c r="BF112" s="591"/>
      <c r="BG112" s="591"/>
      <c r="BH112" s="591"/>
      <c r="BI112" s="591"/>
      <c r="BJ112" s="591"/>
      <c r="BK112" s="591"/>
      <c r="BL112" s="591"/>
      <c r="BM112" s="591"/>
      <c r="BN112" s="591"/>
      <c r="BO112" s="591"/>
      <c r="BP112" s="591"/>
      <c r="BQ112" s="591"/>
      <c r="BR112" s="591"/>
      <c r="BS112" s="591"/>
      <c r="BT112" s="592"/>
    </row>
    <row r="113" spans="2:73">
      <c r="B113" s="586"/>
      <c r="C113" s="586"/>
      <c r="D113" s="586"/>
      <c r="E113" s="586"/>
      <c r="F113" s="586"/>
      <c r="G113" s="586"/>
      <c r="H113" s="586"/>
      <c r="I113" s="545"/>
      <c r="J113" s="545"/>
      <c r="K113" s="39"/>
      <c r="L113" s="590"/>
      <c r="M113" s="591"/>
      <c r="N113" s="591"/>
      <c r="O113" s="591"/>
      <c r="P113" s="591"/>
      <c r="Q113" s="591"/>
      <c r="R113" s="591"/>
      <c r="S113" s="591"/>
      <c r="T113" s="591"/>
      <c r="U113" s="591"/>
      <c r="V113" s="591"/>
      <c r="W113" s="591"/>
      <c r="X113" s="591"/>
      <c r="Y113" s="591"/>
      <c r="Z113" s="591"/>
      <c r="AA113" s="591"/>
      <c r="AB113" s="591"/>
      <c r="AC113" s="591"/>
      <c r="AD113" s="591"/>
      <c r="AE113" s="591"/>
      <c r="AF113" s="591"/>
      <c r="AG113" s="591"/>
      <c r="AH113" s="591"/>
      <c r="AI113" s="591"/>
      <c r="AJ113" s="591"/>
      <c r="AK113" s="591"/>
      <c r="AL113" s="591"/>
      <c r="AM113" s="591"/>
      <c r="AN113" s="591"/>
      <c r="AO113" s="592"/>
      <c r="AP113" s="39"/>
      <c r="AQ113" s="590"/>
      <c r="AR113" s="591"/>
      <c r="AS113" s="591"/>
      <c r="AT113" s="591"/>
      <c r="AU113" s="591"/>
      <c r="AV113" s="591"/>
      <c r="AW113" s="591"/>
      <c r="AX113" s="591"/>
      <c r="AY113" s="591"/>
      <c r="AZ113" s="591"/>
      <c r="BA113" s="591"/>
      <c r="BB113" s="591"/>
      <c r="BC113" s="591"/>
      <c r="BD113" s="591"/>
      <c r="BE113" s="591"/>
      <c r="BF113" s="591"/>
      <c r="BG113" s="591"/>
      <c r="BH113" s="591"/>
      <c r="BI113" s="591"/>
      <c r="BJ113" s="591"/>
      <c r="BK113" s="591"/>
      <c r="BL113" s="591"/>
      <c r="BM113" s="591"/>
      <c r="BN113" s="591"/>
      <c r="BO113" s="591"/>
      <c r="BP113" s="591"/>
      <c r="BQ113" s="591"/>
      <c r="BR113" s="591"/>
      <c r="BS113" s="591"/>
      <c r="BT113" s="592"/>
    </row>
    <row r="114" spans="2:73">
      <c r="B114" s="586"/>
      <c r="C114" s="586"/>
      <c r="D114" s="586"/>
      <c r="E114" s="586"/>
      <c r="F114" s="586"/>
      <c r="G114" s="586"/>
      <c r="H114" s="586"/>
      <c r="I114" s="545"/>
      <c r="J114" s="545"/>
      <c r="K114" s="39"/>
      <c r="L114" s="590"/>
      <c r="M114" s="591"/>
      <c r="N114" s="591"/>
      <c r="O114" s="591"/>
      <c r="P114" s="591"/>
      <c r="Q114" s="591"/>
      <c r="R114" s="591"/>
      <c r="S114" s="591"/>
      <c r="T114" s="591"/>
      <c r="U114" s="591"/>
      <c r="V114" s="591"/>
      <c r="W114" s="591"/>
      <c r="X114" s="591"/>
      <c r="Y114" s="591"/>
      <c r="Z114" s="591"/>
      <c r="AA114" s="591"/>
      <c r="AB114" s="591"/>
      <c r="AC114" s="591"/>
      <c r="AD114" s="591"/>
      <c r="AE114" s="591"/>
      <c r="AF114" s="591"/>
      <c r="AG114" s="591"/>
      <c r="AH114" s="591"/>
      <c r="AI114" s="591"/>
      <c r="AJ114" s="591"/>
      <c r="AK114" s="591"/>
      <c r="AL114" s="591"/>
      <c r="AM114" s="591"/>
      <c r="AN114" s="591"/>
      <c r="AO114" s="592"/>
      <c r="AP114" s="39"/>
      <c r="AQ114" s="590"/>
      <c r="AR114" s="591"/>
      <c r="AS114" s="591"/>
      <c r="AT114" s="591"/>
      <c r="AU114" s="591"/>
      <c r="AV114" s="591"/>
      <c r="AW114" s="591"/>
      <c r="AX114" s="591"/>
      <c r="AY114" s="591"/>
      <c r="AZ114" s="591"/>
      <c r="BA114" s="591"/>
      <c r="BB114" s="591"/>
      <c r="BC114" s="591"/>
      <c r="BD114" s="591"/>
      <c r="BE114" s="591"/>
      <c r="BF114" s="591"/>
      <c r="BG114" s="591"/>
      <c r="BH114" s="591"/>
      <c r="BI114" s="591"/>
      <c r="BJ114" s="591"/>
      <c r="BK114" s="591"/>
      <c r="BL114" s="591"/>
      <c r="BM114" s="591"/>
      <c r="BN114" s="591"/>
      <c r="BO114" s="591"/>
      <c r="BP114" s="591"/>
      <c r="BQ114" s="591"/>
      <c r="BR114" s="591"/>
      <c r="BS114" s="591"/>
      <c r="BT114" s="592"/>
    </row>
    <row r="115" spans="2:73" ht="15.75">
      <c r="B115" s="586"/>
      <c r="C115" s="586"/>
      <c r="D115" s="586"/>
      <c r="E115" s="586"/>
      <c r="F115" s="586"/>
      <c r="G115" s="586"/>
      <c r="H115" s="586"/>
      <c r="I115" s="545"/>
      <c r="J115" s="545"/>
      <c r="K115" s="39"/>
      <c r="L115" s="590"/>
      <c r="M115" s="591"/>
      <c r="N115" s="591"/>
      <c r="O115" s="591"/>
      <c r="P115" s="591"/>
      <c r="Q115" s="591"/>
      <c r="R115" s="591"/>
      <c r="S115" s="591"/>
      <c r="T115" s="591"/>
      <c r="U115" s="591"/>
      <c r="V115" s="591"/>
      <c r="W115" s="591"/>
      <c r="X115" s="591"/>
      <c r="Y115" s="591"/>
      <c r="Z115" s="591"/>
      <c r="AA115" s="591"/>
      <c r="AB115" s="591"/>
      <c r="AC115" s="591"/>
      <c r="AD115" s="591"/>
      <c r="AE115" s="591"/>
      <c r="AF115" s="591"/>
      <c r="AG115" s="591"/>
      <c r="AH115" s="591"/>
      <c r="AI115" s="591"/>
      <c r="AJ115" s="591"/>
      <c r="AK115" s="591"/>
      <c r="AL115" s="591"/>
      <c r="AM115" s="591"/>
      <c r="AN115" s="591"/>
      <c r="AO115" s="592"/>
      <c r="AP115" s="39"/>
      <c r="AQ115" s="590"/>
      <c r="AR115" s="591"/>
      <c r="AS115" s="591"/>
      <c r="AT115" s="591"/>
      <c r="AU115" s="591"/>
      <c r="AV115" s="591"/>
      <c r="AW115" s="591"/>
      <c r="AX115" s="591"/>
      <c r="AY115" s="591"/>
      <c r="AZ115" s="591"/>
      <c r="BA115" s="591"/>
      <c r="BB115" s="591"/>
      <c r="BC115" s="591"/>
      <c r="BD115" s="591"/>
      <c r="BE115" s="591"/>
      <c r="BF115" s="591"/>
      <c r="BG115" s="591"/>
      <c r="BH115" s="591"/>
      <c r="BI115" s="591"/>
      <c r="BJ115" s="591"/>
      <c r="BK115" s="591"/>
      <c r="BL115" s="591"/>
      <c r="BM115" s="591"/>
      <c r="BN115" s="591"/>
      <c r="BO115" s="591"/>
      <c r="BP115" s="591"/>
      <c r="BQ115" s="591"/>
      <c r="BR115" s="591"/>
      <c r="BS115" s="591"/>
      <c r="BT115" s="592"/>
      <c r="BU115" s="13"/>
    </row>
    <row r="116" spans="2:73" ht="15.75">
      <c r="B116" s="586"/>
      <c r="C116" s="586"/>
      <c r="D116" s="586"/>
      <c r="E116" s="586"/>
      <c r="F116" s="586"/>
      <c r="G116" s="586"/>
      <c r="H116" s="586"/>
      <c r="I116" s="545"/>
      <c r="J116" s="545"/>
      <c r="K116" s="39"/>
      <c r="L116" s="590"/>
      <c r="M116" s="591"/>
      <c r="N116" s="591"/>
      <c r="O116" s="591"/>
      <c r="P116" s="591"/>
      <c r="Q116" s="591"/>
      <c r="R116" s="591"/>
      <c r="S116" s="591"/>
      <c r="T116" s="591"/>
      <c r="U116" s="591"/>
      <c r="V116" s="591"/>
      <c r="W116" s="591"/>
      <c r="X116" s="591"/>
      <c r="Y116" s="591"/>
      <c r="Z116" s="591"/>
      <c r="AA116" s="591"/>
      <c r="AB116" s="591"/>
      <c r="AC116" s="591"/>
      <c r="AD116" s="591"/>
      <c r="AE116" s="591"/>
      <c r="AF116" s="591"/>
      <c r="AG116" s="591"/>
      <c r="AH116" s="591"/>
      <c r="AI116" s="591"/>
      <c r="AJ116" s="591"/>
      <c r="AK116" s="591"/>
      <c r="AL116" s="591"/>
      <c r="AM116" s="591"/>
      <c r="AN116" s="591"/>
      <c r="AO116" s="592"/>
      <c r="AP116" s="39"/>
      <c r="AQ116" s="590"/>
      <c r="AR116" s="591"/>
      <c r="AS116" s="591"/>
      <c r="AT116" s="591"/>
      <c r="AU116" s="591"/>
      <c r="AV116" s="591"/>
      <c r="AW116" s="591"/>
      <c r="AX116" s="591"/>
      <c r="AY116" s="591"/>
      <c r="AZ116" s="591"/>
      <c r="BA116" s="591"/>
      <c r="BB116" s="591"/>
      <c r="BC116" s="591"/>
      <c r="BD116" s="591"/>
      <c r="BE116" s="591"/>
      <c r="BF116" s="591"/>
      <c r="BG116" s="591"/>
      <c r="BH116" s="591"/>
      <c r="BI116" s="591"/>
      <c r="BJ116" s="591"/>
      <c r="BK116" s="591"/>
      <c r="BL116" s="591"/>
      <c r="BM116" s="591"/>
      <c r="BN116" s="591"/>
      <c r="BO116" s="591"/>
      <c r="BP116" s="591"/>
      <c r="BQ116" s="591"/>
      <c r="BR116" s="591"/>
      <c r="BS116" s="591"/>
      <c r="BT116" s="592"/>
      <c r="BU116" s="13"/>
    </row>
    <row r="117" spans="2:73" ht="15.75">
      <c r="B117" s="586"/>
      <c r="C117" s="586"/>
      <c r="D117" s="586"/>
      <c r="E117" s="586"/>
      <c r="F117" s="586"/>
      <c r="G117" s="586"/>
      <c r="H117" s="586"/>
      <c r="I117" s="545"/>
      <c r="J117" s="545"/>
      <c r="K117" s="39"/>
      <c r="L117" s="590"/>
      <c r="M117" s="591"/>
      <c r="N117" s="591"/>
      <c r="O117" s="591"/>
      <c r="P117" s="591"/>
      <c r="Q117" s="591"/>
      <c r="R117" s="591"/>
      <c r="S117" s="591"/>
      <c r="T117" s="591"/>
      <c r="U117" s="591"/>
      <c r="V117" s="591"/>
      <c r="W117" s="591"/>
      <c r="X117" s="591"/>
      <c r="Y117" s="591"/>
      <c r="Z117" s="591"/>
      <c r="AA117" s="591"/>
      <c r="AB117" s="591"/>
      <c r="AC117" s="591"/>
      <c r="AD117" s="591"/>
      <c r="AE117" s="591"/>
      <c r="AF117" s="591"/>
      <c r="AG117" s="591"/>
      <c r="AH117" s="591"/>
      <c r="AI117" s="591"/>
      <c r="AJ117" s="591"/>
      <c r="AK117" s="591"/>
      <c r="AL117" s="591"/>
      <c r="AM117" s="591"/>
      <c r="AN117" s="591"/>
      <c r="AO117" s="592"/>
      <c r="AP117" s="39"/>
      <c r="AQ117" s="590"/>
      <c r="AR117" s="591"/>
      <c r="AS117" s="591"/>
      <c r="AT117" s="591"/>
      <c r="AU117" s="591"/>
      <c r="AV117" s="591"/>
      <c r="AW117" s="591"/>
      <c r="AX117" s="591"/>
      <c r="AY117" s="591"/>
      <c r="AZ117" s="591"/>
      <c r="BA117" s="591"/>
      <c r="BB117" s="591"/>
      <c r="BC117" s="591"/>
      <c r="BD117" s="591"/>
      <c r="BE117" s="591"/>
      <c r="BF117" s="591"/>
      <c r="BG117" s="591"/>
      <c r="BH117" s="591"/>
      <c r="BI117" s="591"/>
      <c r="BJ117" s="591"/>
      <c r="BK117" s="591"/>
      <c r="BL117" s="591"/>
      <c r="BM117" s="591"/>
      <c r="BN117" s="591"/>
      <c r="BO117" s="591"/>
      <c r="BP117" s="591"/>
      <c r="BQ117" s="591"/>
      <c r="BR117" s="591"/>
      <c r="BS117" s="591"/>
      <c r="BT117" s="592"/>
      <c r="BU117" s="13"/>
    </row>
    <row r="118" spans="2:73" ht="15.75">
      <c r="B118" s="586"/>
      <c r="C118" s="586"/>
      <c r="D118" s="586"/>
      <c r="E118" s="586"/>
      <c r="F118" s="586"/>
      <c r="G118" s="586"/>
      <c r="H118" s="586"/>
      <c r="I118" s="545"/>
      <c r="J118" s="545"/>
      <c r="K118" s="39"/>
      <c r="L118" s="590"/>
      <c r="M118" s="591"/>
      <c r="N118" s="591"/>
      <c r="O118" s="591"/>
      <c r="P118" s="591"/>
      <c r="Q118" s="591"/>
      <c r="R118" s="591"/>
      <c r="S118" s="591"/>
      <c r="T118" s="591"/>
      <c r="U118" s="591"/>
      <c r="V118" s="591"/>
      <c r="W118" s="591"/>
      <c r="X118" s="591"/>
      <c r="Y118" s="591"/>
      <c r="Z118" s="591"/>
      <c r="AA118" s="591"/>
      <c r="AB118" s="591"/>
      <c r="AC118" s="591"/>
      <c r="AD118" s="591"/>
      <c r="AE118" s="591"/>
      <c r="AF118" s="591"/>
      <c r="AG118" s="591"/>
      <c r="AH118" s="591"/>
      <c r="AI118" s="591"/>
      <c r="AJ118" s="591"/>
      <c r="AK118" s="591"/>
      <c r="AL118" s="591"/>
      <c r="AM118" s="591"/>
      <c r="AN118" s="591"/>
      <c r="AO118" s="592"/>
      <c r="AP118" s="39"/>
      <c r="AQ118" s="590"/>
      <c r="AR118" s="591"/>
      <c r="AS118" s="591"/>
      <c r="AT118" s="591"/>
      <c r="AU118" s="591"/>
      <c r="AV118" s="591"/>
      <c r="AW118" s="591"/>
      <c r="AX118" s="591"/>
      <c r="AY118" s="591"/>
      <c r="AZ118" s="591"/>
      <c r="BA118" s="591"/>
      <c r="BB118" s="591"/>
      <c r="BC118" s="591"/>
      <c r="BD118" s="591"/>
      <c r="BE118" s="591"/>
      <c r="BF118" s="591"/>
      <c r="BG118" s="591"/>
      <c r="BH118" s="591"/>
      <c r="BI118" s="591"/>
      <c r="BJ118" s="591"/>
      <c r="BK118" s="591"/>
      <c r="BL118" s="591"/>
      <c r="BM118" s="591"/>
      <c r="BN118" s="591"/>
      <c r="BO118" s="591"/>
      <c r="BP118" s="591"/>
      <c r="BQ118" s="591"/>
      <c r="BR118" s="591"/>
      <c r="BS118" s="591"/>
      <c r="BT118" s="592"/>
      <c r="BU118" s="13"/>
    </row>
    <row r="119" spans="2:73" ht="15.75">
      <c r="B119" s="586"/>
      <c r="C119" s="586"/>
      <c r="D119" s="586"/>
      <c r="E119" s="586"/>
      <c r="F119" s="586"/>
      <c r="G119" s="586"/>
      <c r="H119" s="586"/>
      <c r="I119" s="545"/>
      <c r="J119" s="545"/>
      <c r="K119" s="39"/>
      <c r="L119" s="590"/>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1"/>
      <c r="AL119" s="591"/>
      <c r="AM119" s="591"/>
      <c r="AN119" s="591"/>
      <c r="AO119" s="592"/>
      <c r="AP119" s="39"/>
      <c r="AQ119" s="590"/>
      <c r="AR119" s="591"/>
      <c r="AS119" s="591"/>
      <c r="AT119" s="591"/>
      <c r="AU119" s="591"/>
      <c r="AV119" s="591"/>
      <c r="AW119" s="591"/>
      <c r="AX119" s="591"/>
      <c r="AY119" s="591"/>
      <c r="AZ119" s="591"/>
      <c r="BA119" s="591"/>
      <c r="BB119" s="591"/>
      <c r="BC119" s="591"/>
      <c r="BD119" s="591"/>
      <c r="BE119" s="591"/>
      <c r="BF119" s="591"/>
      <c r="BG119" s="591"/>
      <c r="BH119" s="591"/>
      <c r="BI119" s="591"/>
      <c r="BJ119" s="591"/>
      <c r="BK119" s="591"/>
      <c r="BL119" s="591"/>
      <c r="BM119" s="591"/>
      <c r="BN119" s="591"/>
      <c r="BO119" s="591"/>
      <c r="BP119" s="591"/>
      <c r="BQ119" s="591"/>
      <c r="BR119" s="591"/>
      <c r="BS119" s="591"/>
      <c r="BT119" s="592"/>
      <c r="BU119" s="13"/>
    </row>
    <row r="120" spans="2:73">
      <c r="B120" s="586"/>
      <c r="C120" s="586"/>
      <c r="D120" s="586"/>
      <c r="E120" s="586"/>
      <c r="F120" s="586"/>
      <c r="G120" s="586"/>
      <c r="H120" s="586"/>
      <c r="I120" s="545"/>
      <c r="J120" s="545"/>
      <c r="K120" s="39"/>
      <c r="L120" s="590"/>
      <c r="M120" s="591"/>
      <c r="N120" s="591"/>
      <c r="O120" s="591"/>
      <c r="P120" s="591"/>
      <c r="Q120" s="591"/>
      <c r="R120" s="591"/>
      <c r="S120" s="591"/>
      <c r="T120" s="591"/>
      <c r="U120" s="591"/>
      <c r="V120" s="591"/>
      <c r="W120" s="591"/>
      <c r="X120" s="591"/>
      <c r="Y120" s="591"/>
      <c r="Z120" s="591"/>
      <c r="AA120" s="591"/>
      <c r="AB120" s="591"/>
      <c r="AC120" s="591"/>
      <c r="AD120" s="591"/>
      <c r="AE120" s="591"/>
      <c r="AF120" s="591"/>
      <c r="AG120" s="591"/>
      <c r="AH120" s="591"/>
      <c r="AI120" s="591"/>
      <c r="AJ120" s="591"/>
      <c r="AK120" s="591"/>
      <c r="AL120" s="591"/>
      <c r="AM120" s="591"/>
      <c r="AN120" s="591"/>
      <c r="AO120" s="592"/>
      <c r="AP120" s="39"/>
      <c r="AQ120" s="590"/>
      <c r="AR120" s="591"/>
      <c r="AS120" s="591"/>
      <c r="AT120" s="591"/>
      <c r="AU120" s="591"/>
      <c r="AV120" s="591"/>
      <c r="AW120" s="591"/>
      <c r="AX120" s="591"/>
      <c r="AY120" s="591"/>
      <c r="AZ120" s="591"/>
      <c r="BA120" s="591"/>
      <c r="BB120" s="591"/>
      <c r="BC120" s="591"/>
      <c r="BD120" s="591"/>
      <c r="BE120" s="591"/>
      <c r="BF120" s="591"/>
      <c r="BG120" s="591"/>
      <c r="BH120" s="591"/>
      <c r="BI120" s="591"/>
      <c r="BJ120" s="591"/>
      <c r="BK120" s="591"/>
      <c r="BL120" s="591"/>
      <c r="BM120" s="591"/>
      <c r="BN120" s="591"/>
      <c r="BO120" s="591"/>
      <c r="BP120" s="591"/>
      <c r="BQ120" s="591"/>
      <c r="BR120" s="591"/>
      <c r="BS120" s="591"/>
      <c r="BT120" s="592"/>
    </row>
    <row r="121" spans="2:73" ht="15.75">
      <c r="B121" s="586"/>
      <c r="C121" s="586"/>
      <c r="D121" s="586"/>
      <c r="E121" s="586"/>
      <c r="F121" s="586"/>
      <c r="G121" s="586"/>
      <c r="H121" s="586"/>
      <c r="I121" s="545"/>
      <c r="J121" s="545"/>
      <c r="K121" s="39"/>
      <c r="L121" s="590"/>
      <c r="M121" s="591"/>
      <c r="N121" s="591"/>
      <c r="O121" s="591"/>
      <c r="P121" s="591"/>
      <c r="Q121" s="591"/>
      <c r="R121" s="591"/>
      <c r="S121" s="591"/>
      <c r="T121" s="591"/>
      <c r="U121" s="591"/>
      <c r="V121" s="591"/>
      <c r="W121" s="591"/>
      <c r="X121" s="591"/>
      <c r="Y121" s="591"/>
      <c r="Z121" s="591"/>
      <c r="AA121" s="591"/>
      <c r="AB121" s="591"/>
      <c r="AC121" s="591"/>
      <c r="AD121" s="591"/>
      <c r="AE121" s="591"/>
      <c r="AF121" s="591"/>
      <c r="AG121" s="591"/>
      <c r="AH121" s="591"/>
      <c r="AI121" s="591"/>
      <c r="AJ121" s="591"/>
      <c r="AK121" s="591"/>
      <c r="AL121" s="591"/>
      <c r="AM121" s="591"/>
      <c r="AN121" s="591"/>
      <c r="AO121" s="592"/>
      <c r="AP121" s="39"/>
      <c r="AQ121" s="590"/>
      <c r="AR121" s="591"/>
      <c r="AS121" s="591"/>
      <c r="AT121" s="591"/>
      <c r="AU121" s="591"/>
      <c r="AV121" s="591"/>
      <c r="AW121" s="591"/>
      <c r="AX121" s="591"/>
      <c r="AY121" s="591"/>
      <c r="AZ121" s="591"/>
      <c r="BA121" s="591"/>
      <c r="BB121" s="591"/>
      <c r="BC121" s="591"/>
      <c r="BD121" s="591"/>
      <c r="BE121" s="591"/>
      <c r="BF121" s="591"/>
      <c r="BG121" s="591"/>
      <c r="BH121" s="591"/>
      <c r="BI121" s="591"/>
      <c r="BJ121" s="591"/>
      <c r="BK121" s="591"/>
      <c r="BL121" s="591"/>
      <c r="BM121" s="591"/>
      <c r="BN121" s="591"/>
      <c r="BO121" s="591"/>
      <c r="BP121" s="591"/>
      <c r="BQ121" s="591"/>
      <c r="BR121" s="591"/>
      <c r="BS121" s="591"/>
      <c r="BT121" s="592"/>
      <c r="BU121" s="13"/>
    </row>
    <row r="122" spans="2:73" ht="15.75">
      <c r="B122" s="586"/>
      <c r="C122" s="586"/>
      <c r="D122" s="586"/>
      <c r="E122" s="586"/>
      <c r="F122" s="586"/>
      <c r="G122" s="586"/>
      <c r="H122" s="586"/>
      <c r="I122" s="545"/>
      <c r="J122" s="545"/>
      <c r="K122" s="39"/>
      <c r="L122" s="593"/>
      <c r="M122" s="594"/>
      <c r="N122" s="594"/>
      <c r="O122" s="594"/>
      <c r="P122" s="594"/>
      <c r="Q122" s="594"/>
      <c r="R122" s="594"/>
      <c r="S122" s="594"/>
      <c r="T122" s="594"/>
      <c r="U122" s="594"/>
      <c r="V122" s="594"/>
      <c r="W122" s="594"/>
      <c r="X122" s="594"/>
      <c r="Y122" s="594"/>
      <c r="Z122" s="594"/>
      <c r="AA122" s="594"/>
      <c r="AB122" s="594"/>
      <c r="AC122" s="594"/>
      <c r="AD122" s="594"/>
      <c r="AE122" s="594"/>
      <c r="AF122" s="594"/>
      <c r="AG122" s="594"/>
      <c r="AH122" s="594"/>
      <c r="AI122" s="594"/>
      <c r="AJ122" s="594"/>
      <c r="AK122" s="594"/>
      <c r="AL122" s="594"/>
      <c r="AM122" s="594"/>
      <c r="AN122" s="594"/>
      <c r="AO122" s="595"/>
      <c r="AP122" s="39"/>
      <c r="AQ122" s="593"/>
      <c r="AR122" s="594"/>
      <c r="AS122" s="594"/>
      <c r="AT122" s="594"/>
      <c r="AU122" s="594"/>
      <c r="AV122" s="594"/>
      <c r="AW122" s="594"/>
      <c r="AX122" s="594"/>
      <c r="AY122" s="594"/>
      <c r="AZ122" s="594"/>
      <c r="BA122" s="594"/>
      <c r="BB122" s="594"/>
      <c r="BC122" s="594"/>
      <c r="BD122" s="594"/>
      <c r="BE122" s="594"/>
      <c r="BF122" s="594"/>
      <c r="BG122" s="594"/>
      <c r="BH122" s="594"/>
      <c r="BI122" s="594"/>
      <c r="BJ122" s="594"/>
      <c r="BK122" s="594"/>
      <c r="BL122" s="594"/>
      <c r="BM122" s="594"/>
      <c r="BN122" s="594"/>
      <c r="BO122" s="594"/>
      <c r="BP122" s="594"/>
      <c r="BQ122" s="594"/>
      <c r="BR122" s="594"/>
      <c r="BS122" s="594"/>
      <c r="BT122" s="595"/>
      <c r="BU122" s="13"/>
    </row>
  </sheetData>
  <autoFilter ref="C26:BT26" xr:uid="{00000000-0009-0000-0000-00000C000000}">
    <sortState xmlns:xlrd2="http://schemas.microsoft.com/office/spreadsheetml/2017/richdata2" ref="C26:BT42">
      <sortCondition ref="H25"/>
    </sortState>
  </autoFilter>
  <mergeCells count="1">
    <mergeCell ref="C24:G24"/>
  </mergeCells>
  <conditionalFormatting sqref="L27:AO69 AQ37:BT71">
    <cfRule type="cellIs" dxfId="10" priority="12" operator="equal">
      <formula>0</formula>
    </cfRule>
  </conditionalFormatting>
  <conditionalFormatting sqref="L110:AO122 AQ108:BT122">
    <cfRule type="cellIs" dxfId="9" priority="9" operator="equal">
      <formula>0</formula>
    </cfRule>
  </conditionalFormatting>
  <conditionalFormatting sqref="L74:AO86 AQ72:BT88">
    <cfRule type="cellIs" dxfId="8" priority="11" operator="equal">
      <formula>0</formula>
    </cfRule>
  </conditionalFormatting>
  <conditionalFormatting sqref="L91:AO105 AQ89:BT107">
    <cfRule type="cellIs" dxfId="7" priority="10"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0:AO73">
    <cfRule type="cellIs" dxfId="4" priority="6" operator="equal">
      <formula>0</formula>
    </cfRule>
  </conditionalFormatting>
  <conditionalFormatting sqref="L87:AO90">
    <cfRule type="cellIs" dxfId="3" priority="5" operator="equal">
      <formula>0</formula>
    </cfRule>
  </conditionalFormatting>
  <conditionalFormatting sqref="L106:AO109">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2:U49"/>
  <sheetViews>
    <sheetView zoomScale="70" zoomScaleNormal="70" workbookViewId="0">
      <selection activeCell="B13" sqref="B13"/>
    </sheetView>
  </sheetViews>
  <sheetFormatPr defaultColWidth="9" defaultRowHeight="15"/>
  <cols>
    <col min="1" max="1" width="9" style="1"/>
    <col min="2" max="2" width="10" style="1" customWidth="1"/>
    <col min="3" max="3" width="11.28515625" style="1" customWidth="1"/>
    <col min="4" max="4" width="13.28515625" style="1" customWidth="1"/>
    <col min="5" max="5" width="12.7109375" style="1" customWidth="1"/>
    <col min="6" max="6" width="12" style="1" customWidth="1"/>
    <col min="7" max="7" width="9" style="1"/>
    <col min="8" max="8" width="24.7109375" style="1" customWidth="1"/>
    <col min="9" max="9" width="11" style="1" customWidth="1"/>
    <col min="10" max="10" width="9" style="1"/>
    <col min="11" max="11" width="11.7109375" style="1" customWidth="1"/>
    <col min="12" max="12" width="9" style="1"/>
    <col min="13" max="13" width="26" style="1" customWidth="1"/>
    <col min="14" max="14" width="10" style="1" customWidth="1"/>
    <col min="15" max="15" width="9" style="1"/>
    <col min="16" max="16" width="9.7109375" style="1" customWidth="1"/>
    <col min="17" max="16384" width="9" style="1"/>
  </cols>
  <sheetData>
    <row r="12" spans="1:17" ht="24" customHeight="1" thickBot="1"/>
    <row r="13" spans="1:17" ht="23.65" customHeight="1" thickBot="1">
      <c r="A13" s="500"/>
      <c r="B13" s="500" t="s">
        <v>153</v>
      </c>
      <c r="D13" s="99" t="s">
        <v>157</v>
      </c>
      <c r="E13" s="631"/>
      <c r="F13" s="138"/>
      <c r="G13" s="139"/>
      <c r="H13" s="140"/>
      <c r="K13" s="140"/>
      <c r="L13" s="138"/>
      <c r="M13" s="138"/>
      <c r="N13" s="138"/>
      <c r="O13" s="138"/>
      <c r="P13" s="138"/>
      <c r="Q13" s="141"/>
    </row>
    <row r="14" spans="1:17" ht="15.75" customHeight="1">
      <c r="B14" s="90"/>
      <c r="D14" s="13"/>
      <c r="E14" s="13"/>
      <c r="F14" s="138"/>
      <c r="G14" s="139"/>
      <c r="H14" s="140"/>
      <c r="K14" s="140"/>
      <c r="L14" s="138"/>
      <c r="M14" s="138"/>
      <c r="N14" s="138"/>
      <c r="O14" s="138"/>
      <c r="P14" s="138"/>
      <c r="Q14" s="141"/>
    </row>
    <row r="15" spans="1:17" ht="15.75">
      <c r="B15" s="500" t="s">
        <v>466</v>
      </c>
    </row>
    <row r="16" spans="1:17" ht="15.75">
      <c r="B16" s="500"/>
    </row>
    <row r="17" spans="2:21" s="24" customFormat="1" ht="20.65" customHeight="1">
      <c r="B17" s="566" t="s">
        <v>968</v>
      </c>
      <c r="C17" s="478"/>
      <c r="D17" s="478"/>
      <c r="E17" s="478"/>
      <c r="F17" s="478"/>
      <c r="G17" s="478"/>
      <c r="H17" s="478"/>
      <c r="I17" s="478"/>
      <c r="J17" s="478"/>
      <c r="K17" s="478"/>
      <c r="L17" s="478"/>
      <c r="M17" s="478"/>
      <c r="N17" s="478"/>
      <c r="O17" s="478"/>
      <c r="P17" s="478"/>
      <c r="Q17" s="478"/>
      <c r="R17" s="478"/>
      <c r="S17" s="478"/>
      <c r="T17" s="478"/>
      <c r="U17" s="478"/>
    </row>
    <row r="18" spans="2:21" ht="60" customHeight="1">
      <c r="B18" s="806" t="s">
        <v>910</v>
      </c>
      <c r="C18" s="806"/>
      <c r="D18" s="806"/>
      <c r="E18" s="806"/>
      <c r="F18" s="806"/>
      <c r="G18" s="806"/>
      <c r="H18" s="806"/>
      <c r="I18" s="806"/>
      <c r="J18" s="806"/>
      <c r="K18" s="806"/>
      <c r="L18" s="806"/>
      <c r="M18" s="806"/>
      <c r="N18" s="806"/>
      <c r="O18" s="806"/>
      <c r="P18" s="806"/>
      <c r="Q18" s="806"/>
      <c r="R18" s="806"/>
      <c r="S18" s="806"/>
      <c r="T18" s="806"/>
      <c r="U18" s="806"/>
    </row>
    <row r="21" spans="2:21" ht="21">
      <c r="B21" s="629" t="s">
        <v>599</v>
      </c>
    </row>
    <row r="23" spans="2:21" ht="21">
      <c r="B23" s="629" t="s">
        <v>600</v>
      </c>
      <c r="C23" s="630"/>
      <c r="E23" s="630"/>
      <c r="F23" s="630"/>
      <c r="H23" s="629" t="s">
        <v>601</v>
      </c>
    </row>
    <row r="24" spans="2:21" ht="18.75" customHeight="1">
      <c r="B24" s="855" t="s">
        <v>579</v>
      </c>
      <c r="C24" s="855"/>
      <c r="D24" s="855"/>
      <c r="E24" s="855"/>
      <c r="F24" s="855"/>
      <c r="H24" s="1" t="s">
        <v>587</v>
      </c>
      <c r="M24" s="1" t="s">
        <v>588</v>
      </c>
    </row>
    <row r="25" spans="2:21" ht="45">
      <c r="B25" s="626" t="s">
        <v>59</v>
      </c>
      <c r="C25" s="626" t="s">
        <v>580</v>
      </c>
      <c r="D25" s="626" t="s">
        <v>581</v>
      </c>
      <c r="E25" s="626" t="s">
        <v>583</v>
      </c>
      <c r="F25" s="626" t="s">
        <v>582</v>
      </c>
      <c r="H25" s="626" t="s">
        <v>584</v>
      </c>
      <c r="I25" s="626" t="s">
        <v>585</v>
      </c>
      <c r="J25" s="626" t="s">
        <v>586</v>
      </c>
      <c r="K25" s="626" t="s">
        <v>580</v>
      </c>
      <c r="M25" s="626" t="s">
        <v>584</v>
      </c>
      <c r="N25" s="626" t="s">
        <v>585</v>
      </c>
      <c r="O25" s="626" t="s">
        <v>586</v>
      </c>
      <c r="P25" s="626" t="s">
        <v>580</v>
      </c>
    </row>
    <row r="26" spans="2:21" ht="18">
      <c r="B26" s="626"/>
      <c r="C26" s="626" t="s">
        <v>589</v>
      </c>
      <c r="D26" s="626" t="s">
        <v>590</v>
      </c>
      <c r="E26" s="626" t="s">
        <v>591</v>
      </c>
      <c r="F26" s="626" t="s">
        <v>592</v>
      </c>
      <c r="H26" s="626"/>
      <c r="I26" s="626" t="s">
        <v>593</v>
      </c>
      <c r="J26" s="626" t="s">
        <v>594</v>
      </c>
      <c r="K26" s="626" t="s">
        <v>595</v>
      </c>
      <c r="M26" s="626"/>
      <c r="N26" s="626" t="s">
        <v>596</v>
      </c>
      <c r="O26" s="626" t="s">
        <v>597</v>
      </c>
      <c r="P26" s="626" t="s">
        <v>598</v>
      </c>
    </row>
    <row r="27" spans="2:21" ht="15.75" customHeight="1">
      <c r="B27" s="628" t="s">
        <v>603</v>
      </c>
      <c r="C27" s="635">
        <f>K49</f>
        <v>0</v>
      </c>
      <c r="D27" s="633"/>
      <c r="E27" s="627"/>
      <c r="F27" s="627"/>
      <c r="H27" s="627"/>
      <c r="I27" s="627"/>
      <c r="J27" s="627"/>
      <c r="K27" s="627">
        <f>I27*J27</f>
        <v>0</v>
      </c>
      <c r="M27" s="627"/>
      <c r="N27" s="627"/>
      <c r="O27" s="627"/>
      <c r="P27" s="627">
        <f>N27*O27</f>
        <v>0</v>
      </c>
    </row>
    <row r="28" spans="2:21" ht="15.75" customHeight="1">
      <c r="B28" s="628" t="s">
        <v>604</v>
      </c>
      <c r="C28" s="636">
        <f>P49</f>
        <v>0</v>
      </c>
      <c r="D28" s="637">
        <f>C28-C27</f>
        <v>0</v>
      </c>
      <c r="E28" s="627"/>
      <c r="F28" s="634">
        <f>D28*E28</f>
        <v>0</v>
      </c>
      <c r="H28" s="627"/>
      <c r="I28" s="627"/>
      <c r="J28" s="627"/>
      <c r="K28" s="627"/>
      <c r="M28" s="627"/>
      <c r="N28" s="627"/>
      <c r="O28" s="627"/>
      <c r="P28" s="627"/>
    </row>
    <row r="29" spans="2:21" ht="15.75" customHeight="1">
      <c r="B29" s="628" t="s">
        <v>605</v>
      </c>
      <c r="C29" s="627"/>
      <c r="D29" s="627"/>
      <c r="E29" s="627"/>
      <c r="F29" s="627"/>
      <c r="H29" s="627"/>
      <c r="I29" s="627"/>
      <c r="J29" s="627"/>
      <c r="K29" s="627"/>
      <c r="M29" s="627"/>
      <c r="N29" s="627"/>
      <c r="O29" s="627"/>
      <c r="P29" s="627"/>
    </row>
    <row r="30" spans="2:21" ht="15.75" customHeight="1">
      <c r="B30" s="628" t="s">
        <v>606</v>
      </c>
      <c r="C30" s="627"/>
      <c r="D30" s="627"/>
      <c r="E30" s="627"/>
      <c r="F30" s="627"/>
      <c r="H30" s="627"/>
      <c r="I30" s="627"/>
      <c r="J30" s="627"/>
      <c r="K30" s="627"/>
      <c r="M30" s="627"/>
      <c r="N30" s="627"/>
      <c r="O30" s="627"/>
      <c r="P30" s="627"/>
    </row>
    <row r="31" spans="2:21" ht="15.75" customHeight="1">
      <c r="B31" s="628" t="s">
        <v>607</v>
      </c>
      <c r="C31" s="627"/>
      <c r="D31" s="627"/>
      <c r="E31" s="627"/>
      <c r="F31" s="627"/>
      <c r="H31" s="627"/>
      <c r="I31" s="627"/>
      <c r="J31" s="627"/>
      <c r="K31" s="627"/>
      <c r="M31" s="627"/>
      <c r="N31" s="627"/>
      <c r="O31" s="627"/>
      <c r="P31" s="627"/>
    </row>
    <row r="32" spans="2:21" ht="15.75" customHeight="1">
      <c r="B32" s="628" t="s">
        <v>608</v>
      </c>
      <c r="C32" s="627"/>
      <c r="D32" s="627"/>
      <c r="E32" s="627"/>
      <c r="F32" s="627"/>
      <c r="H32" s="627"/>
      <c r="I32" s="627"/>
      <c r="J32" s="627"/>
      <c r="K32" s="627"/>
      <c r="M32" s="627"/>
      <c r="N32" s="627"/>
      <c r="O32" s="627"/>
      <c r="P32" s="627"/>
    </row>
    <row r="33" spans="2:16" ht="15.75" customHeight="1">
      <c r="B33" s="628" t="s">
        <v>609</v>
      </c>
      <c r="C33" s="627"/>
      <c r="D33" s="627"/>
      <c r="E33" s="627"/>
      <c r="F33" s="627"/>
      <c r="H33" s="627"/>
      <c r="I33" s="627"/>
      <c r="J33" s="627"/>
      <c r="K33" s="627"/>
      <c r="M33" s="627"/>
      <c r="N33" s="627"/>
      <c r="O33" s="627"/>
      <c r="P33" s="627"/>
    </row>
    <row r="34" spans="2:16" ht="15.75" customHeight="1">
      <c r="B34" s="628" t="s">
        <v>610</v>
      </c>
      <c r="C34" s="627"/>
      <c r="D34" s="627"/>
      <c r="E34" s="627"/>
      <c r="F34" s="627"/>
      <c r="H34" s="627"/>
      <c r="I34" s="627"/>
      <c r="J34" s="627"/>
      <c r="K34" s="627"/>
      <c r="M34" s="627"/>
      <c r="N34" s="627"/>
      <c r="O34" s="627"/>
      <c r="P34" s="627"/>
    </row>
    <row r="35" spans="2:16" ht="15.75" customHeight="1">
      <c r="B35" s="628" t="s">
        <v>611</v>
      </c>
      <c r="C35" s="627"/>
      <c r="D35" s="627"/>
      <c r="E35" s="627"/>
      <c r="F35" s="627"/>
      <c r="H35" s="627"/>
      <c r="I35" s="627"/>
      <c r="J35" s="627"/>
      <c r="K35" s="627"/>
      <c r="M35" s="627"/>
      <c r="N35" s="627"/>
      <c r="O35" s="627"/>
      <c r="P35" s="627"/>
    </row>
    <row r="36" spans="2:16" ht="15.75" customHeight="1">
      <c r="B36" s="628" t="s">
        <v>612</v>
      </c>
      <c r="C36" s="627"/>
      <c r="D36" s="627"/>
      <c r="E36" s="627"/>
      <c r="F36" s="627"/>
      <c r="H36" s="627"/>
      <c r="I36" s="627"/>
      <c r="J36" s="627"/>
      <c r="K36" s="627"/>
      <c r="M36" s="627"/>
      <c r="N36" s="627"/>
      <c r="O36" s="627"/>
      <c r="P36" s="627"/>
    </row>
    <row r="37" spans="2:16" ht="15.75" customHeight="1">
      <c r="B37" s="628" t="s">
        <v>613</v>
      </c>
      <c r="C37" s="627"/>
      <c r="D37" s="627"/>
      <c r="E37" s="627"/>
      <c r="F37" s="627"/>
      <c r="H37" s="627"/>
      <c r="I37" s="627"/>
      <c r="J37" s="627"/>
      <c r="K37" s="627"/>
      <c r="M37" s="627"/>
      <c r="N37" s="627"/>
      <c r="O37" s="627"/>
      <c r="P37" s="627"/>
    </row>
    <row r="38" spans="2:16" ht="15.75" customHeight="1">
      <c r="B38" s="628" t="s">
        <v>614</v>
      </c>
      <c r="C38" s="627"/>
      <c r="D38" s="627"/>
      <c r="E38" s="627"/>
      <c r="F38" s="627"/>
      <c r="H38" s="627"/>
      <c r="I38" s="627"/>
      <c r="J38" s="627"/>
      <c r="K38" s="627"/>
      <c r="M38" s="627"/>
      <c r="N38" s="627"/>
      <c r="O38" s="627"/>
      <c r="P38" s="627"/>
    </row>
    <row r="39" spans="2:16" ht="16.5" customHeight="1">
      <c r="B39" s="638" t="s">
        <v>23</v>
      </c>
      <c r="C39" s="639"/>
      <c r="D39" s="639"/>
      <c r="E39" s="639"/>
      <c r="F39" s="640">
        <f>SUM(F28:F38)</f>
        <v>0</v>
      </c>
      <c r="H39" s="627"/>
      <c r="I39" s="627"/>
      <c r="J39" s="627"/>
      <c r="K39" s="627"/>
      <c r="M39" s="627"/>
      <c r="N39" s="627"/>
      <c r="O39" s="627"/>
      <c r="P39" s="627"/>
    </row>
    <row r="40" spans="2:16">
      <c r="B40" s="628" t="s">
        <v>602</v>
      </c>
      <c r="C40" s="627"/>
      <c r="D40" s="627"/>
      <c r="E40" s="627"/>
      <c r="F40" s="627"/>
      <c r="H40" s="627"/>
      <c r="I40" s="627"/>
      <c r="J40" s="627"/>
      <c r="K40" s="627"/>
      <c r="M40" s="627"/>
      <c r="N40" s="627"/>
      <c r="O40" s="627"/>
      <c r="P40" s="627"/>
    </row>
    <row r="41" spans="2:16">
      <c r="B41" s="628" t="s">
        <v>602</v>
      </c>
      <c r="C41" s="627"/>
      <c r="D41" s="627"/>
      <c r="E41" s="627"/>
      <c r="F41" s="627"/>
      <c r="H41" s="627"/>
      <c r="I41" s="627"/>
      <c r="J41" s="627"/>
      <c r="K41" s="627"/>
      <c r="M41" s="627"/>
      <c r="N41" s="627"/>
      <c r="O41" s="627"/>
      <c r="P41" s="627"/>
    </row>
    <row r="42" spans="2:16">
      <c r="B42" s="628" t="s">
        <v>602</v>
      </c>
      <c r="C42" s="627"/>
      <c r="D42" s="627"/>
      <c r="E42" s="627"/>
      <c r="F42" s="627"/>
      <c r="H42" s="627"/>
      <c r="I42" s="627"/>
      <c r="J42" s="627"/>
      <c r="K42" s="627"/>
      <c r="M42" s="627"/>
      <c r="N42" s="627"/>
      <c r="O42" s="627"/>
      <c r="P42" s="627"/>
    </row>
    <row r="43" spans="2:16">
      <c r="B43" s="628" t="s">
        <v>602</v>
      </c>
      <c r="C43" s="627"/>
      <c r="D43" s="627"/>
      <c r="E43" s="627"/>
      <c r="F43" s="627"/>
      <c r="H43" s="627"/>
      <c r="I43" s="627"/>
      <c r="J43" s="627"/>
      <c r="K43" s="627"/>
      <c r="M43" s="627"/>
      <c r="N43" s="627"/>
      <c r="O43" s="627"/>
      <c r="P43" s="627"/>
    </row>
    <row r="44" spans="2:16">
      <c r="H44" s="627"/>
      <c r="I44" s="627"/>
      <c r="J44" s="627"/>
      <c r="K44" s="627"/>
      <c r="M44" s="627"/>
      <c r="N44" s="627"/>
      <c r="O44" s="627"/>
      <c r="P44" s="627"/>
    </row>
    <row r="45" spans="2:16">
      <c r="H45" s="627"/>
      <c r="I45" s="627"/>
      <c r="J45" s="627"/>
      <c r="K45" s="627"/>
      <c r="M45" s="627"/>
      <c r="N45" s="627"/>
      <c r="O45" s="627"/>
      <c r="P45" s="627"/>
    </row>
    <row r="46" spans="2:16">
      <c r="H46" s="627"/>
      <c r="I46" s="627"/>
      <c r="J46" s="627"/>
      <c r="K46" s="627"/>
      <c r="M46" s="627"/>
      <c r="N46" s="627"/>
      <c r="O46" s="627"/>
      <c r="P46" s="627"/>
    </row>
    <row r="47" spans="2:16">
      <c r="H47" s="627"/>
      <c r="I47" s="627"/>
      <c r="J47" s="627"/>
      <c r="K47" s="627"/>
      <c r="M47" s="627"/>
      <c r="N47" s="627"/>
      <c r="O47" s="627"/>
      <c r="P47" s="627"/>
    </row>
    <row r="48" spans="2:16">
      <c r="H48" s="627"/>
      <c r="I48" s="627"/>
      <c r="J48" s="627"/>
      <c r="K48" s="627"/>
      <c r="M48" s="627"/>
      <c r="N48" s="627"/>
      <c r="O48" s="627"/>
      <c r="P48" s="627"/>
    </row>
    <row r="49" spans="8:16">
      <c r="H49" s="638" t="s">
        <v>23</v>
      </c>
      <c r="I49" s="639"/>
      <c r="J49" s="639"/>
      <c r="K49" s="635">
        <f>SUM(K27:K48)</f>
        <v>0</v>
      </c>
      <c r="M49" s="638" t="s">
        <v>23</v>
      </c>
      <c r="N49" s="639"/>
      <c r="O49" s="639"/>
      <c r="P49" s="636">
        <f>SUM(P27:P48)</f>
        <v>0</v>
      </c>
    </row>
  </sheetData>
  <mergeCells count="2">
    <mergeCell ref="B24:F24"/>
    <mergeCell ref="B18:U18"/>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6:U58"/>
  <sheetViews>
    <sheetView zoomScale="70" zoomScaleNormal="70" workbookViewId="0">
      <pane ySplit="16" topLeftCell="A17" activePane="bottomLeft" state="frozen"/>
      <selection pane="bottomLeft" activeCell="B17" sqref="B17"/>
    </sheetView>
  </sheetViews>
  <sheetFormatPr defaultColWidth="9" defaultRowHeight="15"/>
  <cols>
    <col min="1" max="1" width="9" style="1"/>
    <col min="2" max="2" width="37" style="597" customWidth="1"/>
    <col min="3" max="3" width="9" style="9"/>
    <col min="4" max="16384" width="9" style="1"/>
  </cols>
  <sheetData>
    <row r="16" spans="2:21" ht="26.25" customHeight="1">
      <c r="B16" s="598" t="s">
        <v>515</v>
      </c>
      <c r="C16" s="788" t="s">
        <v>466</v>
      </c>
      <c r="D16" s="789"/>
      <c r="E16" s="789"/>
      <c r="F16" s="789"/>
      <c r="G16" s="789"/>
      <c r="H16" s="789"/>
      <c r="I16" s="789"/>
      <c r="J16" s="789"/>
      <c r="K16" s="789"/>
      <c r="L16" s="789"/>
      <c r="M16" s="789"/>
      <c r="N16" s="789"/>
      <c r="O16" s="789"/>
      <c r="P16" s="789"/>
      <c r="Q16" s="789"/>
      <c r="R16" s="789"/>
      <c r="S16" s="789"/>
      <c r="T16" s="789"/>
      <c r="U16" s="789"/>
    </row>
    <row r="17" spans="2:21" ht="55.5" customHeight="1">
      <c r="B17" s="599" t="s">
        <v>560</v>
      </c>
      <c r="C17" s="790" t="s">
        <v>629</v>
      </c>
      <c r="D17" s="790"/>
      <c r="E17" s="790"/>
      <c r="F17" s="790"/>
      <c r="G17" s="790"/>
      <c r="H17" s="790"/>
      <c r="I17" s="790"/>
      <c r="J17" s="790"/>
      <c r="K17" s="790"/>
      <c r="L17" s="790"/>
      <c r="M17" s="790"/>
      <c r="N17" s="790"/>
      <c r="O17" s="790"/>
      <c r="P17" s="790"/>
      <c r="Q17" s="790"/>
      <c r="R17" s="790"/>
      <c r="S17" s="790"/>
      <c r="T17" s="790"/>
      <c r="U17" s="791"/>
    </row>
    <row r="18" spans="2:21" ht="15.75">
      <c r="B18" s="600"/>
      <c r="C18" s="464"/>
      <c r="U18" s="601"/>
    </row>
    <row r="19" spans="2:21" ht="15.75">
      <c r="B19" s="600"/>
      <c r="C19" s="464" t="s">
        <v>562</v>
      </c>
      <c r="U19" s="601"/>
    </row>
    <row r="20" spans="2:21" ht="15.75">
      <c r="B20" s="600"/>
      <c r="C20" s="464"/>
      <c r="U20" s="601"/>
    </row>
    <row r="21" spans="2:21" ht="15.75">
      <c r="B21" s="600"/>
      <c r="C21" s="464" t="s">
        <v>561</v>
      </c>
      <c r="U21" s="601"/>
    </row>
    <row r="22" spans="2:21" ht="15.75">
      <c r="B22" s="600"/>
      <c r="C22" s="464"/>
      <c r="U22" s="601"/>
    </row>
    <row r="23" spans="2:21" ht="30" customHeight="1">
      <c r="B23" s="600"/>
      <c r="C23" s="784" t="s">
        <v>896</v>
      </c>
      <c r="D23" s="784"/>
      <c r="E23" s="784"/>
      <c r="F23" s="784"/>
      <c r="G23" s="784"/>
      <c r="H23" s="784"/>
      <c r="I23" s="784"/>
      <c r="J23" s="784"/>
      <c r="K23" s="784"/>
      <c r="L23" s="784"/>
      <c r="M23" s="784"/>
      <c r="N23" s="784"/>
      <c r="O23" s="784"/>
      <c r="P23" s="784"/>
      <c r="Q23" s="784"/>
      <c r="R23" s="784"/>
      <c r="S23" s="784"/>
      <c r="U23" s="601"/>
    </row>
    <row r="24" spans="2:21" ht="15.75">
      <c r="B24" s="600"/>
      <c r="C24" s="464"/>
      <c r="U24" s="601"/>
    </row>
    <row r="25" spans="2:21" ht="15.75">
      <c r="B25" s="600"/>
      <c r="C25" s="464" t="s">
        <v>922</v>
      </c>
      <c r="U25" s="601"/>
    </row>
    <row r="26" spans="2:21" ht="15.75">
      <c r="B26" s="600"/>
      <c r="C26" s="464"/>
      <c r="U26" s="601"/>
    </row>
    <row r="27" spans="2:21" ht="31.5" customHeight="1">
      <c r="B27" s="600"/>
      <c r="C27" s="784" t="s">
        <v>923</v>
      </c>
      <c r="D27" s="784"/>
      <c r="E27" s="784"/>
      <c r="F27" s="784"/>
      <c r="G27" s="784"/>
      <c r="H27" s="784"/>
      <c r="I27" s="784"/>
      <c r="J27" s="784"/>
      <c r="K27" s="784"/>
      <c r="L27" s="784"/>
      <c r="M27" s="784"/>
      <c r="N27" s="784"/>
      <c r="O27" s="784"/>
      <c r="P27" s="784"/>
      <c r="Q27" s="784"/>
      <c r="R27" s="784"/>
      <c r="S27" s="784"/>
      <c r="T27" s="784"/>
      <c r="U27" s="785"/>
    </row>
    <row r="28" spans="2:21" ht="15.75">
      <c r="B28" s="600"/>
      <c r="C28" s="464"/>
      <c r="U28" s="601"/>
    </row>
    <row r="29" spans="2:21" ht="31.5" customHeight="1">
      <c r="B29" s="600"/>
      <c r="C29" s="784" t="s">
        <v>924</v>
      </c>
      <c r="D29" s="784"/>
      <c r="E29" s="784"/>
      <c r="F29" s="784"/>
      <c r="G29" s="784"/>
      <c r="H29" s="784"/>
      <c r="I29" s="784"/>
      <c r="J29" s="784"/>
      <c r="K29" s="784"/>
      <c r="L29" s="784"/>
      <c r="M29" s="784"/>
      <c r="N29" s="784"/>
      <c r="O29" s="784"/>
      <c r="P29" s="784"/>
      <c r="Q29" s="784"/>
      <c r="R29" s="784"/>
      <c r="S29" s="784"/>
      <c r="T29" s="784"/>
      <c r="U29" s="785"/>
    </row>
    <row r="30" spans="2:21" ht="15.75">
      <c r="B30" s="600"/>
      <c r="C30" s="464"/>
      <c r="U30" s="601"/>
    </row>
    <row r="31" spans="2:21" ht="15.75">
      <c r="B31" s="600"/>
      <c r="C31" s="464" t="s">
        <v>897</v>
      </c>
      <c r="U31" s="601"/>
    </row>
    <row r="32" spans="2:21" ht="15.75">
      <c r="B32" s="602"/>
      <c r="C32" s="603"/>
      <c r="D32" s="604"/>
      <c r="E32" s="604"/>
      <c r="F32" s="604"/>
      <c r="G32" s="604"/>
      <c r="H32" s="604"/>
      <c r="I32" s="604"/>
      <c r="J32" s="604"/>
      <c r="K32" s="604"/>
      <c r="L32" s="604"/>
      <c r="M32" s="604"/>
      <c r="N32" s="604"/>
      <c r="O32" s="604"/>
      <c r="P32" s="604"/>
      <c r="Q32" s="604"/>
      <c r="R32" s="604"/>
      <c r="S32" s="604"/>
      <c r="T32" s="604"/>
      <c r="U32" s="605"/>
    </row>
    <row r="33" spans="2:21" ht="51" customHeight="1">
      <c r="B33" s="606" t="s">
        <v>563</v>
      </c>
      <c r="C33" s="792" t="s">
        <v>925</v>
      </c>
      <c r="D33" s="792"/>
      <c r="E33" s="792"/>
      <c r="F33" s="792"/>
      <c r="G33" s="792"/>
      <c r="H33" s="792"/>
      <c r="I33" s="792"/>
      <c r="J33" s="792"/>
      <c r="K33" s="792"/>
      <c r="L33" s="792"/>
      <c r="M33" s="792"/>
      <c r="N33" s="792"/>
      <c r="O33" s="792"/>
      <c r="P33" s="792"/>
      <c r="Q33" s="792"/>
      <c r="R33" s="792"/>
      <c r="S33" s="792"/>
      <c r="T33" s="792"/>
      <c r="U33" s="793"/>
    </row>
    <row r="34" spans="2:21">
      <c r="B34" s="607"/>
      <c r="C34" s="608"/>
      <c r="D34" s="608"/>
      <c r="E34" s="608"/>
      <c r="F34" s="608"/>
      <c r="G34" s="608"/>
      <c r="H34" s="608"/>
      <c r="I34" s="608"/>
      <c r="J34" s="608"/>
      <c r="K34" s="608"/>
      <c r="L34" s="608"/>
      <c r="M34" s="608"/>
      <c r="N34" s="608"/>
      <c r="O34" s="608"/>
      <c r="P34" s="608"/>
      <c r="Q34" s="608"/>
      <c r="R34" s="608"/>
      <c r="S34" s="608"/>
      <c r="T34" s="608"/>
      <c r="U34" s="609"/>
    </row>
    <row r="35" spans="2:21" ht="15.75">
      <c r="B35" s="610" t="s">
        <v>564</v>
      </c>
      <c r="C35" s="30" t="s">
        <v>565</v>
      </c>
      <c r="U35" s="601"/>
    </row>
    <row r="36" spans="2:21">
      <c r="B36" s="611"/>
      <c r="C36" s="604"/>
      <c r="D36" s="604"/>
      <c r="E36" s="604"/>
      <c r="F36" s="604"/>
      <c r="G36" s="604"/>
      <c r="H36" s="604"/>
      <c r="I36" s="604"/>
      <c r="J36" s="604"/>
      <c r="K36" s="604"/>
      <c r="L36" s="604"/>
      <c r="M36" s="604"/>
      <c r="N36" s="604"/>
      <c r="O36" s="604"/>
      <c r="P36" s="604"/>
      <c r="Q36" s="604"/>
      <c r="R36" s="604"/>
      <c r="S36" s="604"/>
      <c r="T36" s="604"/>
      <c r="U36" s="605"/>
    </row>
    <row r="37" spans="2:21" ht="34.5" customHeight="1">
      <c r="B37" s="599" t="s">
        <v>566</v>
      </c>
      <c r="C37" s="786" t="s">
        <v>567</v>
      </c>
      <c r="D37" s="786"/>
      <c r="E37" s="786"/>
      <c r="F37" s="786"/>
      <c r="G37" s="786"/>
      <c r="H37" s="786"/>
      <c r="I37" s="786"/>
      <c r="J37" s="786"/>
      <c r="K37" s="786"/>
      <c r="L37" s="786"/>
      <c r="M37" s="786"/>
      <c r="N37" s="786"/>
      <c r="O37" s="786"/>
      <c r="P37" s="786"/>
      <c r="Q37" s="786"/>
      <c r="R37" s="786"/>
      <c r="S37" s="786"/>
      <c r="T37" s="786"/>
      <c r="U37" s="787"/>
    </row>
    <row r="38" spans="2:21">
      <c r="B38" s="611"/>
      <c r="C38" s="604"/>
      <c r="D38" s="604"/>
      <c r="E38" s="604"/>
      <c r="F38" s="604"/>
      <c r="G38" s="604"/>
      <c r="H38" s="604"/>
      <c r="I38" s="604"/>
      <c r="J38" s="604"/>
      <c r="K38" s="604"/>
      <c r="L38" s="604"/>
      <c r="M38" s="604"/>
      <c r="N38" s="604"/>
      <c r="O38" s="604"/>
      <c r="P38" s="604"/>
      <c r="Q38" s="604"/>
      <c r="R38" s="604"/>
      <c r="S38" s="604"/>
      <c r="T38" s="604"/>
      <c r="U38" s="605"/>
    </row>
    <row r="39" spans="2:21" ht="15.75">
      <c r="B39" s="599" t="s">
        <v>568</v>
      </c>
      <c r="C39" s="612" t="s">
        <v>569</v>
      </c>
      <c r="D39" s="608"/>
      <c r="E39" s="608"/>
      <c r="F39" s="608"/>
      <c r="G39" s="608"/>
      <c r="H39" s="608"/>
      <c r="I39" s="608"/>
      <c r="J39" s="608"/>
      <c r="K39" s="608"/>
      <c r="L39" s="608"/>
      <c r="M39" s="608"/>
      <c r="N39" s="608"/>
      <c r="O39" s="608"/>
      <c r="P39" s="608"/>
      <c r="Q39" s="608"/>
      <c r="R39" s="608"/>
      <c r="S39" s="608"/>
      <c r="T39" s="608"/>
      <c r="U39" s="609"/>
    </row>
    <row r="40" spans="2:21">
      <c r="B40" s="611"/>
      <c r="C40" s="604"/>
      <c r="D40" s="604"/>
      <c r="E40" s="604"/>
      <c r="F40" s="604"/>
      <c r="G40" s="604"/>
      <c r="H40" s="604"/>
      <c r="I40" s="604"/>
      <c r="J40" s="604"/>
      <c r="K40" s="604"/>
      <c r="L40" s="604"/>
      <c r="M40" s="604"/>
      <c r="N40" s="604"/>
      <c r="O40" s="604"/>
      <c r="P40" s="604"/>
      <c r="Q40" s="604"/>
      <c r="R40" s="604"/>
      <c r="S40" s="604"/>
      <c r="T40" s="604"/>
      <c r="U40" s="605"/>
    </row>
    <row r="41" spans="2:21">
      <c r="B41" s="613"/>
      <c r="C41" s="608"/>
      <c r="D41" s="608"/>
      <c r="E41" s="608"/>
      <c r="F41" s="608"/>
      <c r="G41" s="608"/>
      <c r="H41" s="608"/>
      <c r="I41" s="608"/>
      <c r="J41" s="608"/>
      <c r="K41" s="608"/>
      <c r="L41" s="608"/>
      <c r="M41" s="608"/>
      <c r="N41" s="608"/>
      <c r="O41" s="608"/>
      <c r="P41" s="608"/>
      <c r="Q41" s="608"/>
      <c r="R41" s="608"/>
      <c r="S41" s="608"/>
      <c r="T41" s="608"/>
      <c r="U41" s="609"/>
    </row>
    <row r="42" spans="2:21" ht="37.5" customHeight="1">
      <c r="B42" s="610" t="s">
        <v>630</v>
      </c>
      <c r="C42" s="794" t="s">
        <v>926</v>
      </c>
      <c r="D42" s="794"/>
      <c r="E42" s="794"/>
      <c r="F42" s="794"/>
      <c r="G42" s="794"/>
      <c r="H42" s="794"/>
      <c r="I42" s="794"/>
      <c r="J42" s="794"/>
      <c r="K42" s="794"/>
      <c r="L42" s="794"/>
      <c r="M42" s="794"/>
      <c r="N42" s="794"/>
      <c r="O42" s="794"/>
      <c r="P42" s="794"/>
      <c r="Q42" s="794"/>
      <c r="R42" s="794"/>
      <c r="S42" s="794"/>
      <c r="T42" s="794"/>
      <c r="U42" s="795"/>
    </row>
    <row r="43" spans="2:21">
      <c r="B43" s="614"/>
      <c r="C43" s="1"/>
      <c r="U43" s="601"/>
    </row>
    <row r="44" spans="2:21" ht="36" customHeight="1">
      <c r="B44" s="614"/>
      <c r="C44" s="782" t="s">
        <v>927</v>
      </c>
      <c r="D44" s="782"/>
      <c r="E44" s="782"/>
      <c r="F44" s="782"/>
      <c r="G44" s="782"/>
      <c r="H44" s="782"/>
      <c r="I44" s="782"/>
      <c r="J44" s="782"/>
      <c r="K44" s="782"/>
      <c r="L44" s="782"/>
      <c r="M44" s="782"/>
      <c r="N44" s="782"/>
      <c r="O44" s="782"/>
      <c r="P44" s="782"/>
      <c r="Q44" s="782"/>
      <c r="R44" s="782"/>
      <c r="S44" s="782"/>
      <c r="T44" s="782"/>
      <c r="U44" s="783"/>
    </row>
    <row r="45" spans="2:21">
      <c r="B45" s="614"/>
      <c r="C45" s="5"/>
      <c r="U45" s="601"/>
    </row>
    <row r="46" spans="2:21" ht="35.25" customHeight="1">
      <c r="B46" s="614"/>
      <c r="C46" s="782" t="s">
        <v>928</v>
      </c>
      <c r="D46" s="782"/>
      <c r="E46" s="782"/>
      <c r="F46" s="782"/>
      <c r="G46" s="782"/>
      <c r="H46" s="782"/>
      <c r="I46" s="782"/>
      <c r="J46" s="782"/>
      <c r="K46" s="782"/>
      <c r="L46" s="782"/>
      <c r="M46" s="782"/>
      <c r="N46" s="782"/>
      <c r="O46" s="782"/>
      <c r="P46" s="782"/>
      <c r="Q46" s="782"/>
      <c r="R46" s="782"/>
      <c r="S46" s="782"/>
      <c r="T46" s="782"/>
      <c r="U46" s="783"/>
    </row>
    <row r="47" spans="2:21">
      <c r="B47" s="614"/>
      <c r="C47" s="5"/>
      <c r="U47" s="601"/>
    </row>
    <row r="48" spans="2:21" ht="40.5" customHeight="1">
      <c r="B48" s="614"/>
      <c r="C48" s="782" t="s">
        <v>929</v>
      </c>
      <c r="D48" s="782"/>
      <c r="E48" s="782"/>
      <c r="F48" s="782"/>
      <c r="G48" s="782"/>
      <c r="H48" s="782"/>
      <c r="I48" s="782"/>
      <c r="J48" s="782"/>
      <c r="K48" s="782"/>
      <c r="L48" s="782"/>
      <c r="M48" s="782"/>
      <c r="N48" s="782"/>
      <c r="O48" s="782"/>
      <c r="P48" s="782"/>
      <c r="Q48" s="782"/>
      <c r="R48" s="782"/>
      <c r="S48" s="782"/>
      <c r="T48" s="782"/>
      <c r="U48" s="783"/>
    </row>
    <row r="49" spans="2:21">
      <c r="B49" s="614"/>
      <c r="C49" s="5"/>
      <c r="U49" s="601"/>
    </row>
    <row r="50" spans="2:21" ht="30" customHeight="1">
      <c r="B50" s="614"/>
      <c r="C50" s="782" t="s">
        <v>930</v>
      </c>
      <c r="D50" s="782"/>
      <c r="E50" s="782"/>
      <c r="F50" s="782"/>
      <c r="G50" s="782"/>
      <c r="H50" s="782"/>
      <c r="I50" s="782"/>
      <c r="J50" s="782"/>
      <c r="K50" s="782"/>
      <c r="L50" s="782"/>
      <c r="M50" s="782"/>
      <c r="N50" s="782"/>
      <c r="O50" s="782"/>
      <c r="P50" s="782"/>
      <c r="Q50" s="782"/>
      <c r="R50" s="782"/>
      <c r="S50" s="782"/>
      <c r="T50" s="782"/>
      <c r="U50" s="783"/>
    </row>
    <row r="51" spans="2:21" ht="15.75">
      <c r="B51" s="614"/>
      <c r="C51" s="464"/>
      <c r="U51" s="601"/>
    </row>
    <row r="52" spans="2:21" ht="31.5" customHeight="1">
      <c r="B52" s="614"/>
      <c r="C52" s="784" t="s">
        <v>574</v>
      </c>
      <c r="D52" s="784"/>
      <c r="E52" s="784"/>
      <c r="F52" s="784"/>
      <c r="G52" s="784"/>
      <c r="H52" s="784"/>
      <c r="I52" s="784"/>
      <c r="J52" s="784"/>
      <c r="K52" s="784"/>
      <c r="L52" s="784"/>
      <c r="M52" s="784"/>
      <c r="N52" s="784"/>
      <c r="O52" s="784"/>
      <c r="P52" s="784"/>
      <c r="Q52" s="784"/>
      <c r="R52" s="784"/>
      <c r="S52" s="784"/>
      <c r="T52" s="784"/>
      <c r="U52" s="785"/>
    </row>
    <row r="53" spans="2:21">
      <c r="B53" s="611"/>
      <c r="C53" s="604"/>
      <c r="D53" s="604"/>
      <c r="E53" s="604"/>
      <c r="F53" s="604"/>
      <c r="G53" s="604"/>
      <c r="H53" s="604"/>
      <c r="I53" s="604"/>
      <c r="J53" s="604"/>
      <c r="K53" s="604"/>
      <c r="L53" s="604"/>
      <c r="M53" s="604"/>
      <c r="N53" s="604"/>
      <c r="O53" s="604"/>
      <c r="P53" s="604"/>
      <c r="Q53" s="604"/>
      <c r="R53" s="604"/>
      <c r="S53" s="604"/>
      <c r="T53" s="604"/>
      <c r="U53" s="605"/>
    </row>
    <row r="54" spans="2:21" ht="66.400000000000006" customHeight="1">
      <c r="B54" s="711" t="s">
        <v>570</v>
      </c>
      <c r="C54" s="786" t="s">
        <v>931</v>
      </c>
      <c r="D54" s="786"/>
      <c r="E54" s="786"/>
      <c r="F54" s="786"/>
      <c r="G54" s="786"/>
      <c r="H54" s="786"/>
      <c r="I54" s="786"/>
      <c r="J54" s="786"/>
      <c r="K54" s="786"/>
      <c r="L54" s="786"/>
      <c r="M54" s="786"/>
      <c r="N54" s="786"/>
      <c r="O54" s="786"/>
      <c r="P54" s="786"/>
      <c r="Q54" s="786"/>
      <c r="R54" s="786"/>
      <c r="S54" s="786"/>
      <c r="T54" s="786"/>
      <c r="U54" s="787"/>
    </row>
    <row r="55" spans="2:21">
      <c r="B55" s="611"/>
      <c r="C55" s="604"/>
      <c r="D55" s="604"/>
      <c r="E55" s="604"/>
      <c r="F55" s="604"/>
      <c r="G55" s="604"/>
      <c r="H55" s="604"/>
      <c r="I55" s="604"/>
      <c r="J55" s="604"/>
      <c r="K55" s="604"/>
      <c r="L55" s="604"/>
      <c r="M55" s="604"/>
      <c r="N55" s="604"/>
      <c r="O55" s="604"/>
      <c r="P55" s="604"/>
      <c r="Q55" s="604"/>
      <c r="R55" s="604"/>
      <c r="S55" s="604"/>
      <c r="T55" s="604"/>
      <c r="U55" s="605"/>
    </row>
    <row r="56" spans="2:21" ht="34.5" customHeight="1">
      <c r="B56" s="599" t="s">
        <v>571</v>
      </c>
      <c r="C56" s="786" t="s">
        <v>932</v>
      </c>
      <c r="D56" s="786"/>
      <c r="E56" s="786"/>
      <c r="F56" s="786"/>
      <c r="G56" s="786"/>
      <c r="H56" s="786"/>
      <c r="I56" s="786"/>
      <c r="J56" s="786"/>
      <c r="K56" s="786"/>
      <c r="L56" s="786"/>
      <c r="M56" s="786"/>
      <c r="N56" s="786"/>
      <c r="O56" s="786"/>
      <c r="P56" s="786"/>
      <c r="Q56" s="786"/>
      <c r="R56" s="786"/>
      <c r="S56" s="786"/>
      <c r="T56" s="786"/>
      <c r="U56" s="787"/>
    </row>
    <row r="57" spans="2:21">
      <c r="B57" s="615"/>
      <c r="C57" s="604"/>
      <c r="D57" s="604"/>
      <c r="E57" s="604"/>
      <c r="F57" s="604"/>
      <c r="G57" s="604"/>
      <c r="H57" s="604"/>
      <c r="I57" s="604"/>
      <c r="J57" s="604"/>
      <c r="K57" s="604"/>
      <c r="L57" s="604"/>
      <c r="M57" s="604"/>
      <c r="N57" s="604"/>
      <c r="O57" s="604"/>
      <c r="P57" s="604"/>
      <c r="Q57" s="604"/>
      <c r="R57" s="604"/>
      <c r="S57" s="604"/>
      <c r="T57" s="604"/>
      <c r="U57" s="605"/>
    </row>
    <row r="58" spans="2:21" ht="30.75" customHeight="1">
      <c r="B58" s="606" t="s">
        <v>572</v>
      </c>
      <c r="C58" s="616" t="s">
        <v>933</v>
      </c>
      <c r="D58" s="617"/>
      <c r="E58" s="617"/>
      <c r="F58" s="617"/>
      <c r="G58" s="617"/>
      <c r="H58" s="617"/>
      <c r="I58" s="617"/>
      <c r="J58" s="617"/>
      <c r="K58" s="617"/>
      <c r="L58" s="617"/>
      <c r="M58" s="617"/>
      <c r="N58" s="617"/>
      <c r="O58" s="617"/>
      <c r="P58" s="617"/>
      <c r="Q58" s="617"/>
      <c r="R58" s="617"/>
      <c r="S58" s="617"/>
      <c r="T58" s="617"/>
      <c r="U58" s="618"/>
    </row>
  </sheetData>
  <mergeCells count="15">
    <mergeCell ref="C46:U46"/>
    <mergeCell ref="C23:S23"/>
    <mergeCell ref="C16:U16"/>
    <mergeCell ref="C17:U17"/>
    <mergeCell ref="C27:U27"/>
    <mergeCell ref="C29:U29"/>
    <mergeCell ref="C33:U33"/>
    <mergeCell ref="C37:U37"/>
    <mergeCell ref="C44:U44"/>
    <mergeCell ref="C42:U42"/>
    <mergeCell ref="C48:U48"/>
    <mergeCell ref="C50:U50"/>
    <mergeCell ref="C52:U52"/>
    <mergeCell ref="C54:U54"/>
    <mergeCell ref="C56:U56"/>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3"/>
  <sheetViews>
    <sheetView zoomScale="70" zoomScaleNormal="70" workbookViewId="0">
      <selection activeCell="B3" sqref="B3:F6"/>
    </sheetView>
  </sheetViews>
  <sheetFormatPr defaultColWidth="9" defaultRowHeight="15.75"/>
  <cols>
    <col min="1" max="1" width="3" style="1" customWidth="1"/>
    <col min="2" max="2" width="61.7109375" style="9" customWidth="1"/>
    <col min="3" max="3" width="58.7109375" style="1" customWidth="1"/>
    <col min="4" max="4" width="62.7109375" style="1" customWidth="1"/>
    <col min="5" max="5" width="42" style="1" customWidth="1"/>
    <col min="6" max="6" width="45.140625" style="1" customWidth="1"/>
    <col min="7" max="10" width="9" style="1"/>
    <col min="11" max="11" width="26" style="1" customWidth="1"/>
    <col min="12" max="12" width="60" style="13" customWidth="1"/>
    <col min="13" max="13" width="14.7109375" style="19" customWidth="1"/>
    <col min="14" max="14" width="29.7109375" style="13" customWidth="1"/>
    <col min="15" max="16384" width="9" style="1"/>
  </cols>
  <sheetData>
    <row r="1" spans="2:20" ht="146.25" customHeight="1"/>
    <row r="3" spans="2:20" ht="25.5" customHeight="1">
      <c r="B3" s="797" t="s">
        <v>934</v>
      </c>
      <c r="C3" s="798"/>
      <c r="D3" s="798"/>
      <c r="E3" s="798"/>
      <c r="F3" s="799"/>
      <c r="G3" s="96"/>
    </row>
    <row r="4" spans="2:20" ht="16.5" customHeight="1">
      <c r="B4" s="800"/>
      <c r="C4" s="801"/>
      <c r="D4" s="801"/>
      <c r="E4" s="801"/>
      <c r="F4" s="802"/>
      <c r="G4" s="96"/>
    </row>
    <row r="5" spans="2:20" ht="71.25" customHeight="1">
      <c r="B5" s="800"/>
      <c r="C5" s="801"/>
      <c r="D5" s="801"/>
      <c r="E5" s="801"/>
      <c r="F5" s="802"/>
      <c r="G5" s="96"/>
    </row>
    <row r="6" spans="2:20" ht="21.75" customHeight="1">
      <c r="B6" s="803"/>
      <c r="C6" s="804"/>
      <c r="D6" s="804"/>
      <c r="E6" s="804"/>
      <c r="F6" s="805"/>
      <c r="G6" s="96"/>
    </row>
    <row r="8" spans="2:20" ht="18">
      <c r="B8" s="796" t="s">
        <v>935</v>
      </c>
      <c r="C8" s="796"/>
      <c r="D8" s="796"/>
      <c r="E8" s="796"/>
      <c r="F8" s="796"/>
      <c r="G8" s="796"/>
    </row>
    <row r="9" spans="2:20" ht="24.75" customHeight="1" thickBot="1">
      <c r="B9" s="90"/>
      <c r="C9" s="90"/>
      <c r="D9" s="90"/>
      <c r="E9" s="90"/>
      <c r="F9" s="90"/>
      <c r="G9" s="90"/>
    </row>
    <row r="10" spans="2:20" ht="27.75" customHeight="1" thickBot="1">
      <c r="B10" s="92" t="s">
        <v>153</v>
      </c>
      <c r="C10" s="81" t="s">
        <v>375</v>
      </c>
      <c r="D10" s="90"/>
      <c r="E10" s="90"/>
      <c r="F10" s="90"/>
      <c r="G10" s="90"/>
    </row>
    <row r="11" spans="2:20">
      <c r="B11" s="90"/>
      <c r="C11" s="90"/>
      <c r="D11" s="90"/>
      <c r="E11" s="90"/>
      <c r="F11" s="90"/>
      <c r="G11" s="90"/>
    </row>
    <row r="12" spans="2:20" ht="31.5" customHeight="1" thickBot="1">
      <c r="B12" s="67" t="s">
        <v>541</v>
      </c>
      <c r="L12" s="25"/>
      <c r="M12" s="25"/>
      <c r="N12" s="25"/>
      <c r="O12" s="25"/>
      <c r="P12" s="25"/>
      <c r="Q12" s="56"/>
      <c r="S12" s="8"/>
      <c r="T12" s="8"/>
    </row>
    <row r="13" spans="2:20" ht="26.25" customHeight="1" thickBot="1">
      <c r="B13" s="81"/>
      <c r="C13" s="97" t="s">
        <v>559</v>
      </c>
      <c r="G13" s="86"/>
      <c r="L13" s="25"/>
      <c r="M13" s="25"/>
      <c r="N13" s="25"/>
      <c r="O13" s="25"/>
      <c r="P13" s="25"/>
      <c r="Q13" s="56"/>
      <c r="S13" s="8"/>
      <c r="T13" s="8"/>
    </row>
    <row r="14" spans="2:20" ht="26.25" customHeight="1" thickBot="1">
      <c r="B14" s="81"/>
      <c r="C14" s="133" t="s">
        <v>558</v>
      </c>
      <c r="L14" s="25"/>
      <c r="M14" s="25"/>
      <c r="N14" s="25"/>
      <c r="O14" s="25"/>
      <c r="P14" s="25"/>
      <c r="Q14" s="56"/>
      <c r="S14" s="8"/>
      <c r="T14" s="8"/>
    </row>
    <row r="15" spans="2:20" ht="26.25" customHeight="1" thickBot="1">
      <c r="B15" s="81"/>
      <c r="C15" s="133" t="s">
        <v>898</v>
      </c>
      <c r="L15" s="25"/>
      <c r="M15" s="25"/>
      <c r="N15" s="25"/>
      <c r="O15" s="25"/>
      <c r="P15" s="25"/>
      <c r="Q15" s="56"/>
      <c r="S15" s="8"/>
      <c r="T15" s="8"/>
    </row>
    <row r="16" spans="2:20" ht="26.25" customHeight="1" thickBot="1">
      <c r="B16" s="81"/>
      <c r="C16" s="133" t="s">
        <v>936</v>
      </c>
      <c r="L16" s="25"/>
      <c r="M16" s="25"/>
      <c r="N16" s="25"/>
      <c r="O16" s="25"/>
      <c r="P16" s="25"/>
      <c r="Q16" s="56"/>
      <c r="S16" s="8"/>
      <c r="T16" s="8"/>
    </row>
    <row r="17" spans="2:20" ht="26.25" customHeight="1" thickBot="1">
      <c r="B17" s="81"/>
      <c r="C17" s="97" t="s">
        <v>937</v>
      </c>
      <c r="G17" s="86"/>
      <c r="L17" s="25"/>
      <c r="M17" s="25"/>
      <c r="N17" s="25"/>
      <c r="O17" s="25"/>
      <c r="P17" s="25"/>
      <c r="Q17" s="56"/>
      <c r="S17" s="8"/>
      <c r="T17" s="8"/>
    </row>
    <row r="18" spans="2:20" ht="26.25" customHeight="1" thickBot="1">
      <c r="B18" s="81"/>
      <c r="C18" s="97" t="s">
        <v>938</v>
      </c>
      <c r="L18" s="25"/>
      <c r="M18" s="25"/>
      <c r="N18" s="25"/>
      <c r="O18" s="25"/>
      <c r="P18" s="25"/>
      <c r="Q18" s="56"/>
      <c r="S18" s="8"/>
      <c r="T18" s="8"/>
    </row>
    <row r="19" spans="2:20" s="47" customFormat="1" ht="25.5" customHeight="1">
      <c r="D19" s="77"/>
      <c r="E19" s="77"/>
      <c r="F19" s="77"/>
      <c r="G19" s="77"/>
      <c r="J19" s="1"/>
      <c r="K19" s="1"/>
      <c r="S19" s="48"/>
      <c r="T19" s="48"/>
    </row>
    <row r="20" spans="2:20" s="13" customFormat="1" ht="39" customHeight="1">
      <c r="B20" s="200" t="s">
        <v>899</v>
      </c>
      <c r="C20" s="200" t="s">
        <v>900</v>
      </c>
      <c r="D20" s="200" t="s">
        <v>412</v>
      </c>
      <c r="E20" s="200" t="s">
        <v>404</v>
      </c>
      <c r="F20" s="200" t="s">
        <v>509</v>
      </c>
      <c r="G20" s="30"/>
      <c r="M20" s="19"/>
      <c r="T20" s="19"/>
    </row>
    <row r="21" spans="2:20" s="82" customFormat="1" ht="50.65" customHeight="1">
      <c r="B21" s="547" t="s">
        <v>500</v>
      </c>
      <c r="C21" s="553" t="s">
        <v>863</v>
      </c>
      <c r="D21" s="556" t="s">
        <v>408</v>
      </c>
      <c r="E21" s="560" t="s">
        <v>540</v>
      </c>
      <c r="F21" s="556" t="s">
        <v>413</v>
      </c>
      <c r="G21" s="135"/>
      <c r="M21" s="546"/>
      <c r="T21" s="546"/>
    </row>
    <row r="22" spans="2:20" s="82" customFormat="1" ht="47.65" customHeight="1">
      <c r="B22" s="548" t="s">
        <v>423</v>
      </c>
      <c r="C22" s="554" t="s">
        <v>865</v>
      </c>
      <c r="D22" s="557" t="s">
        <v>409</v>
      </c>
      <c r="E22" s="561" t="s">
        <v>540</v>
      </c>
      <c r="F22" s="557" t="s">
        <v>413</v>
      </c>
      <c r="G22" s="135"/>
      <c r="M22" s="546"/>
      <c r="T22" s="546"/>
    </row>
    <row r="23" spans="2:20" s="82" customFormat="1" ht="45.75" customHeight="1">
      <c r="B23" s="548" t="s">
        <v>420</v>
      </c>
      <c r="C23" s="554" t="s">
        <v>865</v>
      </c>
      <c r="D23" s="557" t="s">
        <v>410</v>
      </c>
      <c r="E23" s="561" t="s">
        <v>540</v>
      </c>
      <c r="F23" s="557" t="s">
        <v>413</v>
      </c>
      <c r="G23" s="135"/>
      <c r="M23" s="546"/>
      <c r="T23" s="546"/>
    </row>
    <row r="24" spans="2:20" s="82" customFormat="1" ht="32.25" customHeight="1">
      <c r="B24" s="549" t="s">
        <v>421</v>
      </c>
      <c r="C24" s="554" t="s">
        <v>863</v>
      </c>
      <c r="D24" s="557" t="s">
        <v>411</v>
      </c>
      <c r="E24" s="562" t="s">
        <v>553</v>
      </c>
      <c r="F24" s="565"/>
      <c r="G24" s="135"/>
      <c r="M24" s="546"/>
      <c r="T24" s="546"/>
    </row>
    <row r="25" spans="2:20" s="82" customFormat="1" ht="30.75" customHeight="1">
      <c r="B25" s="550" t="s">
        <v>498</v>
      </c>
      <c r="C25" s="554" t="s">
        <v>863</v>
      </c>
      <c r="D25" s="557"/>
      <c r="E25" s="562"/>
      <c r="F25" s="565"/>
      <c r="G25" s="135"/>
      <c r="M25" s="546"/>
      <c r="T25" s="546"/>
    </row>
    <row r="26" spans="2:20" s="82" customFormat="1" ht="32.25" customHeight="1">
      <c r="B26" s="551" t="s">
        <v>499</v>
      </c>
      <c r="C26" s="554" t="s">
        <v>863</v>
      </c>
      <c r="D26" s="558" t="s">
        <v>496</v>
      </c>
      <c r="E26" s="562"/>
      <c r="F26" s="565"/>
      <c r="G26" s="135"/>
      <c r="M26" s="546"/>
      <c r="T26" s="546"/>
    </row>
    <row r="27" spans="2:20" s="82" customFormat="1" ht="27" customHeight="1">
      <c r="B27" s="549" t="s">
        <v>422</v>
      </c>
      <c r="C27" s="554" t="s">
        <v>405</v>
      </c>
      <c r="D27" s="557" t="s">
        <v>444</v>
      </c>
      <c r="E27" s="562" t="s">
        <v>424</v>
      </c>
      <c r="F27" s="565"/>
      <c r="G27" s="135"/>
      <c r="M27" s="546"/>
      <c r="T27" s="546"/>
    </row>
    <row r="28" spans="2:20" s="82" customFormat="1" ht="27" customHeight="1">
      <c r="B28" s="551" t="s">
        <v>417</v>
      </c>
      <c r="C28" s="554" t="s">
        <v>863</v>
      </c>
      <c r="D28" s="557"/>
      <c r="E28" s="562"/>
      <c r="F28" s="557" t="s">
        <v>376</v>
      </c>
      <c r="G28" s="135"/>
      <c r="M28" s="546"/>
      <c r="T28" s="546"/>
    </row>
    <row r="29" spans="2:20" s="82" customFormat="1" ht="32.25" customHeight="1">
      <c r="B29" s="549" t="s">
        <v>189</v>
      </c>
      <c r="C29" s="554" t="s">
        <v>407</v>
      </c>
      <c r="D29" s="557" t="s">
        <v>511</v>
      </c>
      <c r="E29" s="563"/>
      <c r="F29" s="557" t="s">
        <v>510</v>
      </c>
      <c r="M29" s="546"/>
    </row>
    <row r="30" spans="2:20" s="82" customFormat="1" ht="27.75" customHeight="1">
      <c r="B30" s="552" t="s">
        <v>497</v>
      </c>
      <c r="C30" s="555" t="s">
        <v>406</v>
      </c>
      <c r="D30" s="559"/>
      <c r="E30" s="564"/>
      <c r="F30" s="559"/>
      <c r="M30" s="546"/>
    </row>
    <row r="31" spans="2:20" s="82" customFormat="1" ht="23.25" customHeight="1">
      <c r="C31" s="136"/>
      <c r="D31" s="136"/>
      <c r="E31" s="136"/>
      <c r="M31" s="546"/>
    </row>
    <row r="32" spans="2:20" s="13" customFormat="1">
      <c r="B32" s="136"/>
      <c r="C32" s="134"/>
      <c r="D32" s="134"/>
      <c r="E32" s="134"/>
      <c r="M32" s="19"/>
    </row>
    <row r="33" spans="3:5">
      <c r="C33" s="9"/>
      <c r="D33" s="9"/>
      <c r="E33" s="9"/>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28" sqref="E28"/>
    </sheetView>
  </sheetViews>
  <sheetFormatPr defaultColWidth="9" defaultRowHeight="15"/>
  <cols>
    <col min="1" max="1" width="61" style="1" bestFit="1" customWidth="1"/>
    <col min="2" max="2" width="13.7109375" style="1" customWidth="1"/>
    <col min="3" max="3" width="9" style="9"/>
    <col min="4" max="4" width="15" style="1" customWidth="1"/>
    <col min="5" max="5" width="11.7109375" style="9" customWidth="1"/>
    <col min="6" max="6" width="24" style="1" customWidth="1"/>
    <col min="7" max="7" width="32" style="1" customWidth="1"/>
    <col min="8" max="8" width="14.7109375" style="1" customWidth="1"/>
    <col min="9" max="16384" width="9" style="1"/>
  </cols>
  <sheetData>
    <row r="1" spans="1:8">
      <c r="A1" s="8" t="s">
        <v>379</v>
      </c>
      <c r="B1" s="8" t="s">
        <v>38</v>
      </c>
      <c r="C1" s="94" t="s">
        <v>214</v>
      </c>
      <c r="D1" s="8" t="s">
        <v>383</v>
      </c>
      <c r="E1" s="94" t="s">
        <v>415</v>
      </c>
      <c r="F1" s="94" t="s">
        <v>505</v>
      </c>
      <c r="G1" s="94" t="s">
        <v>523</v>
      </c>
      <c r="H1" s="94" t="s">
        <v>534</v>
      </c>
    </row>
    <row r="2" spans="1:8">
      <c r="A2" s="1" t="s">
        <v>26</v>
      </c>
      <c r="B2" s="1" t="s">
        <v>24</v>
      </c>
      <c r="C2" s="9">
        <v>2006</v>
      </c>
      <c r="D2" s="1" t="s">
        <v>384</v>
      </c>
      <c r="E2" s="9">
        <f>'2. LRAMVA Threshold'!D9</f>
        <v>2018</v>
      </c>
      <c r="F2" s="9" t="s">
        <v>152</v>
      </c>
      <c r="G2" s="1" t="s">
        <v>524</v>
      </c>
      <c r="H2" s="1" t="s">
        <v>542</v>
      </c>
    </row>
    <row r="3" spans="1:8">
      <c r="A3" s="1" t="s">
        <v>340</v>
      </c>
      <c r="B3" s="1" t="s">
        <v>24</v>
      </c>
      <c r="C3" s="9">
        <v>2007</v>
      </c>
      <c r="D3" s="1" t="s">
        <v>385</v>
      </c>
      <c r="E3" s="9">
        <f>'2. LRAMVA Threshold'!D24</f>
        <v>0</v>
      </c>
      <c r="F3" s="1" t="s">
        <v>506</v>
      </c>
      <c r="G3" s="1" t="s">
        <v>525</v>
      </c>
      <c r="H3" s="1" t="s">
        <v>535</v>
      </c>
    </row>
    <row r="4" spans="1:8">
      <c r="A4" s="1" t="s">
        <v>341</v>
      </c>
      <c r="B4" s="1" t="s">
        <v>25</v>
      </c>
      <c r="C4" s="9">
        <v>2008</v>
      </c>
      <c r="D4" s="1" t="s">
        <v>386</v>
      </c>
      <c r="F4" s="1" t="s">
        <v>151</v>
      </c>
      <c r="G4" s="1" t="s">
        <v>526</v>
      </c>
    </row>
    <row r="5" spans="1:8">
      <c r="A5" s="1" t="s">
        <v>342</v>
      </c>
      <c r="B5" s="1" t="s">
        <v>25</v>
      </c>
      <c r="C5" s="9">
        <v>2009</v>
      </c>
      <c r="F5" s="1" t="s">
        <v>337</v>
      </c>
      <c r="G5" s="1" t="s">
        <v>527</v>
      </c>
    </row>
    <row r="6" spans="1:8">
      <c r="A6" s="1" t="s">
        <v>343</v>
      </c>
      <c r="B6" s="1" t="s">
        <v>25</v>
      </c>
      <c r="C6" s="9">
        <v>2010</v>
      </c>
      <c r="F6" s="1" t="s">
        <v>338</v>
      </c>
      <c r="G6" s="1" t="s">
        <v>528</v>
      </c>
    </row>
    <row r="7" spans="1:8">
      <c r="A7" s="1" t="s">
        <v>344</v>
      </c>
      <c r="B7" s="1" t="s">
        <v>25</v>
      </c>
      <c r="C7" s="9">
        <v>2011</v>
      </c>
      <c r="F7" s="1" t="s">
        <v>339</v>
      </c>
      <c r="G7" s="1" t="s">
        <v>529</v>
      </c>
    </row>
    <row r="8" spans="1:8">
      <c r="A8" s="1" t="s">
        <v>345</v>
      </c>
      <c r="B8" s="1" t="s">
        <v>25</v>
      </c>
      <c r="C8" s="9">
        <v>2012</v>
      </c>
      <c r="F8" s="1" t="s">
        <v>512</v>
      </c>
      <c r="G8" s="1" t="s">
        <v>530</v>
      </c>
    </row>
    <row r="9" spans="1:8">
      <c r="A9" s="1" t="s">
        <v>346</v>
      </c>
      <c r="B9" s="1" t="s">
        <v>25</v>
      </c>
      <c r="C9" s="9">
        <v>2013</v>
      </c>
      <c r="G9" s="1" t="s">
        <v>531</v>
      </c>
    </row>
    <row r="10" spans="1:8">
      <c r="A10" s="1" t="s">
        <v>347</v>
      </c>
      <c r="B10" s="1" t="s">
        <v>25</v>
      </c>
      <c r="C10" s="9">
        <v>2014</v>
      </c>
      <c r="G10" s="1" t="s">
        <v>532</v>
      </c>
    </row>
    <row r="11" spans="1:8">
      <c r="A11" s="1" t="s">
        <v>348</v>
      </c>
      <c r="B11" s="1" t="s">
        <v>25</v>
      </c>
      <c r="C11" s="9">
        <v>2015</v>
      </c>
      <c r="G11" s="1" t="s">
        <v>533</v>
      </c>
    </row>
    <row r="12" spans="1:8">
      <c r="A12" s="1" t="s">
        <v>349</v>
      </c>
      <c r="B12" s="1" t="s">
        <v>25</v>
      </c>
      <c r="C12" s="9">
        <v>2016</v>
      </c>
    </row>
    <row r="13" spans="1:8">
      <c r="A13" s="1" t="s">
        <v>350</v>
      </c>
      <c r="B13" s="1" t="s">
        <v>25</v>
      </c>
      <c r="C13" s="9">
        <v>2017</v>
      </c>
    </row>
    <row r="14" spans="1:8">
      <c r="A14" s="1" t="s">
        <v>351</v>
      </c>
      <c r="B14" s="1" t="s">
        <v>25</v>
      </c>
      <c r="C14" s="9">
        <v>2018</v>
      </c>
    </row>
    <row r="15" spans="1:8">
      <c r="A15" s="1" t="s">
        <v>352</v>
      </c>
      <c r="B15" s="1" t="s">
        <v>25</v>
      </c>
      <c r="C15" s="9">
        <v>2019</v>
      </c>
    </row>
    <row r="16" spans="1:8">
      <c r="A16" s="1" t="s">
        <v>353</v>
      </c>
      <c r="B16" s="1" t="s">
        <v>25</v>
      </c>
      <c r="C16" s="9">
        <v>2020</v>
      </c>
    </row>
    <row r="17" spans="1:2">
      <c r="A17" s="1" t="s">
        <v>354</v>
      </c>
      <c r="B17" s="1" t="s">
        <v>25</v>
      </c>
    </row>
    <row r="18" spans="1:2">
      <c r="A18" s="1" t="s">
        <v>355</v>
      </c>
      <c r="B18" s="1" t="s">
        <v>25</v>
      </c>
    </row>
    <row r="19" spans="1:2">
      <c r="A19" s="1" t="s">
        <v>356</v>
      </c>
      <c r="B19" s="1" t="s">
        <v>25</v>
      </c>
    </row>
    <row r="20" spans="1:2">
      <c r="A20" s="1" t="s">
        <v>357</v>
      </c>
      <c r="B20" s="1" t="s">
        <v>25</v>
      </c>
    </row>
    <row r="21" spans="1:2">
      <c r="A21" s="1" t="s">
        <v>358</v>
      </c>
      <c r="B21" s="1" t="s">
        <v>25</v>
      </c>
    </row>
    <row r="22" spans="1:2">
      <c r="A22" s="1" t="s">
        <v>359</v>
      </c>
      <c r="B22" s="1" t="s">
        <v>25</v>
      </c>
    </row>
    <row r="23" spans="1:2">
      <c r="A23" s="1" t="s">
        <v>360</v>
      </c>
      <c r="B23" s="1" t="s">
        <v>25</v>
      </c>
    </row>
    <row r="24" spans="1:2">
      <c r="A24" s="1" t="s">
        <v>361</v>
      </c>
      <c r="B24" s="1" t="s">
        <v>25</v>
      </c>
    </row>
    <row r="25" spans="1:2">
      <c r="A25" s="1" t="s">
        <v>362</v>
      </c>
      <c r="B25" s="1" t="s">
        <v>25</v>
      </c>
    </row>
    <row r="26" spans="1:2">
      <c r="A26" s="1" t="s">
        <v>29</v>
      </c>
      <c r="B26" s="1" t="s">
        <v>24</v>
      </c>
    </row>
    <row r="27" spans="1:2">
      <c r="A27" s="1" t="s">
        <v>363</v>
      </c>
      <c r="B27" s="1" t="s">
        <v>25</v>
      </c>
    </row>
    <row r="28" spans="1:2">
      <c r="A28" s="1" t="s">
        <v>364</v>
      </c>
      <c r="B28" s="1" t="s">
        <v>25</v>
      </c>
    </row>
    <row r="29" spans="1:2">
      <c r="A29" s="1" t="s">
        <v>365</v>
      </c>
      <c r="B29" s="1" t="s">
        <v>25</v>
      </c>
    </row>
    <row r="30" spans="1:2">
      <c r="A30" s="1" t="s">
        <v>27</v>
      </c>
      <c r="B30" s="1" t="s">
        <v>25</v>
      </c>
    </row>
    <row r="31" spans="1:2">
      <c r="A31" s="1" t="s">
        <v>366</v>
      </c>
      <c r="B31" s="1" t="s">
        <v>25</v>
      </c>
    </row>
    <row r="32" spans="1:2">
      <c r="A32" s="1" t="s">
        <v>367</v>
      </c>
      <c r="B32" s="1" t="s">
        <v>25</v>
      </c>
    </row>
    <row r="33" spans="1:2">
      <c r="A33" s="1" t="s">
        <v>368</v>
      </c>
      <c r="B33" s="1" t="s">
        <v>25</v>
      </c>
    </row>
    <row r="34" spans="1:2">
      <c r="A34" s="1" t="s">
        <v>369</v>
      </c>
      <c r="B34" s="1" t="s">
        <v>25</v>
      </c>
    </row>
    <row r="35" spans="1:2">
      <c r="A35" s="1" t="s">
        <v>370</v>
      </c>
      <c r="B35" s="1" t="s">
        <v>25</v>
      </c>
    </row>
    <row r="36" spans="1:2">
      <c r="A36" s="1" t="s">
        <v>371</v>
      </c>
      <c r="B36" s="1" t="s">
        <v>25</v>
      </c>
    </row>
    <row r="37" spans="1:2">
      <c r="A37" s="1" t="s">
        <v>372</v>
      </c>
      <c r="B37" s="1" t="s">
        <v>25</v>
      </c>
    </row>
    <row r="38" spans="1:2">
      <c r="A38" s="1" t="s">
        <v>373</v>
      </c>
      <c r="B38" s="1" t="s">
        <v>25</v>
      </c>
    </row>
    <row r="39" spans="1:2">
      <c r="A39" s="1" t="s">
        <v>374</v>
      </c>
      <c r="B39" s="1" t="s">
        <v>25</v>
      </c>
    </row>
    <row r="40" spans="1:2">
      <c r="A40" s="1" t="s">
        <v>28</v>
      </c>
      <c r="B40" s="1" t="s">
        <v>25</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V138"/>
  <sheetViews>
    <sheetView tabSelected="1" topLeftCell="A25" zoomScale="75" zoomScaleNormal="75" workbookViewId="0">
      <selection activeCell="B29" sqref="B29:G38"/>
    </sheetView>
  </sheetViews>
  <sheetFormatPr defaultColWidth="9" defaultRowHeight="15.75"/>
  <cols>
    <col min="1" max="1" width="2.7109375" style="1" customWidth="1"/>
    <col min="2" max="2" width="28.5703125" style="1" customWidth="1"/>
    <col min="3" max="3" width="4" style="1" customWidth="1"/>
    <col min="4" max="4" width="29.7109375" style="1" customWidth="1"/>
    <col min="5" max="5" width="24.28515625" style="13" customWidth="1"/>
    <col min="6" max="6" width="34.28515625" style="1" customWidth="1"/>
    <col min="7" max="7" width="30.140625" style="1" customWidth="1"/>
    <col min="8" max="8" width="29" style="1" customWidth="1"/>
    <col min="9" max="9" width="23" style="1" customWidth="1"/>
    <col min="10" max="10" width="22" style="1" hidden="1" customWidth="1"/>
    <col min="11" max="11" width="19.7109375" style="1" hidden="1" customWidth="1"/>
    <col min="12" max="12" width="21.7109375" style="1" hidden="1" customWidth="1"/>
    <col min="13" max="14" width="24" style="1" hidden="1" customWidth="1"/>
    <col min="15" max="15" width="21.28515625" style="1" hidden="1" customWidth="1"/>
    <col min="16" max="16" width="22" style="1" hidden="1" customWidth="1"/>
    <col min="17" max="17" width="16.28515625" style="1" hidden="1" customWidth="1"/>
    <col min="18" max="18" width="20.28515625" style="1" bestFit="1" customWidth="1"/>
    <col min="19" max="19" width="17" style="1" customWidth="1"/>
    <col min="20" max="20" width="13.7109375" style="8" customWidth="1"/>
    <col min="21" max="21" width="6.28515625" style="8" customWidth="1"/>
    <col min="22" max="22" width="13.7109375" style="1" customWidth="1"/>
    <col min="23" max="23" width="15.28515625" style="1" customWidth="1"/>
    <col min="24" max="16384" width="9" style="1"/>
  </cols>
  <sheetData>
    <row r="1" spans="2:22" ht="144" customHeight="1"/>
    <row r="2" spans="2:22" ht="49.5" customHeight="1">
      <c r="E2" s="1"/>
      <c r="F2" s="13"/>
      <c r="H2" s="50"/>
      <c r="I2" s="24"/>
      <c r="K2" s="28"/>
      <c r="L2" s="28"/>
      <c r="T2" s="1"/>
      <c r="V2" s="8"/>
    </row>
    <row r="3" spans="2:22" ht="16.5" customHeight="1" thickBot="1">
      <c r="E3" s="1"/>
      <c r="F3" s="13"/>
      <c r="H3" s="50"/>
      <c r="I3" s="24"/>
      <c r="K3" s="28"/>
      <c r="L3" s="28"/>
      <c r="T3" s="1"/>
      <c r="V3" s="8"/>
    </row>
    <row r="4" spans="2:22" ht="24.75" customHeight="1" thickBot="1">
      <c r="B4" s="67" t="s">
        <v>153</v>
      </c>
      <c r="C4" s="99" t="s">
        <v>157</v>
      </c>
      <c r="E4" s="1"/>
      <c r="T4" s="1"/>
      <c r="V4" s="8"/>
    </row>
    <row r="5" spans="2:22" ht="26.25" customHeight="1" thickBot="1">
      <c r="C5" s="102" t="s">
        <v>154</v>
      </c>
      <c r="E5" s="1"/>
      <c r="T5" s="1"/>
      <c r="V5" s="8"/>
    </row>
    <row r="6" spans="2:22" ht="27" customHeight="1" thickBot="1">
      <c r="B6" s="67"/>
      <c r="C6" s="481" t="s">
        <v>507</v>
      </c>
      <c r="D6" s="13"/>
      <c r="E6" s="1"/>
      <c r="T6" s="1"/>
      <c r="V6" s="8"/>
    </row>
    <row r="7" spans="2:22" ht="21" customHeight="1">
      <c r="B7" s="67"/>
      <c r="C7" s="13"/>
      <c r="D7" s="13"/>
      <c r="E7" s="1"/>
      <c r="T7" s="1"/>
      <c r="V7" s="8"/>
    </row>
    <row r="8" spans="2:22" ht="24.75" customHeight="1">
      <c r="B8" s="92" t="s">
        <v>218</v>
      </c>
      <c r="C8" s="149" t="s">
        <v>1009</v>
      </c>
      <c r="D8" s="512"/>
      <c r="E8" s="1"/>
      <c r="T8" s="1"/>
      <c r="V8" s="8"/>
    </row>
    <row r="9" spans="2:22" ht="41.25" customHeight="1">
      <c r="B9" s="90" t="s">
        <v>478</v>
      </c>
      <c r="C9" s="465"/>
      <c r="D9" s="84"/>
      <c r="E9" s="84"/>
      <c r="F9" s="84"/>
      <c r="G9" s="84"/>
      <c r="H9" s="84"/>
      <c r="I9" s="84"/>
      <c r="J9" s="461"/>
      <c r="K9" s="461"/>
      <c r="L9" s="461"/>
      <c r="M9" s="5"/>
      <c r="T9" s="1"/>
      <c r="V9" s="8"/>
    </row>
    <row r="10" spans="2:22" ht="10.5" customHeight="1">
      <c r="B10" s="90"/>
      <c r="C10" s="465"/>
      <c r="D10" s="84"/>
      <c r="E10" s="84"/>
      <c r="F10" s="84"/>
      <c r="G10" s="84"/>
      <c r="H10" s="84"/>
      <c r="I10" s="84"/>
      <c r="J10" s="461"/>
      <c r="K10" s="461"/>
      <c r="L10" s="461"/>
      <c r="M10" s="5"/>
      <c r="T10" s="1"/>
      <c r="V10" s="8"/>
    </row>
    <row r="11" spans="2:22" s="24" customFormat="1" ht="26.25" customHeight="1">
      <c r="B11" s="480" t="s">
        <v>1014</v>
      </c>
      <c r="C11" s="479"/>
      <c r="D11" s="479"/>
      <c r="E11" s="479"/>
      <c r="F11" s="479"/>
      <c r="G11" s="479"/>
      <c r="H11" s="479"/>
      <c r="T11" s="146"/>
      <c r="U11" s="146"/>
    </row>
    <row r="12" spans="2:22" s="24" customFormat="1" ht="18.75" customHeight="1">
      <c r="B12" s="464"/>
      <c r="T12" s="146"/>
      <c r="U12" s="146"/>
    </row>
    <row r="13" spans="2:22" s="24" customFormat="1" ht="22.5" customHeight="1" thickBot="1">
      <c r="B13" s="145" t="s">
        <v>467</v>
      </c>
      <c r="C13" s="13"/>
      <c r="F13" s="145" t="s">
        <v>1015</v>
      </c>
      <c r="G13" s="28"/>
      <c r="H13" s="23"/>
      <c r="I13" s="1"/>
      <c r="J13" s="144" t="s">
        <v>1016</v>
      </c>
      <c r="N13" s="82"/>
      <c r="P13" s="1"/>
      <c r="Q13" s="147"/>
      <c r="R13" s="31"/>
      <c r="T13" s="146"/>
      <c r="U13" s="146"/>
    </row>
    <row r="14" spans="2:22" ht="29.25" customHeight="1" thickBot="1">
      <c r="B14" s="97" t="s">
        <v>504</v>
      </c>
      <c r="D14" s="462" t="s">
        <v>884</v>
      </c>
      <c r="E14" s="103"/>
      <c r="F14" s="97" t="s">
        <v>1017</v>
      </c>
      <c r="H14" s="462" t="s">
        <v>886</v>
      </c>
      <c r="J14" s="97" t="s">
        <v>473</v>
      </c>
      <c r="L14" s="105"/>
      <c r="N14" s="82"/>
      <c r="Q14" s="79"/>
      <c r="R14" s="76"/>
    </row>
    <row r="15" spans="2:22" ht="26.25" customHeight="1" thickBot="1">
      <c r="B15" s="97" t="s">
        <v>391</v>
      </c>
      <c r="C15" s="13"/>
      <c r="D15" s="462" t="s">
        <v>885</v>
      </c>
      <c r="F15" s="97" t="s">
        <v>1018</v>
      </c>
      <c r="G15" s="100"/>
      <c r="H15" s="462" t="s">
        <v>887</v>
      </c>
      <c r="I15" s="13"/>
      <c r="J15" s="97" t="s">
        <v>474</v>
      </c>
      <c r="L15" s="105"/>
      <c r="M15" s="82"/>
      <c r="Q15" s="79"/>
      <c r="R15" s="76"/>
    </row>
    <row r="16" spans="2:22" ht="28.5" customHeight="1" thickBot="1">
      <c r="B16" s="97" t="s">
        <v>419</v>
      </c>
      <c r="C16" s="13"/>
      <c r="D16" s="463" t="s">
        <v>166</v>
      </c>
      <c r="E16" s="82"/>
      <c r="F16" s="97" t="s">
        <v>401</v>
      </c>
      <c r="G16" s="98"/>
      <c r="H16" s="463" t="s">
        <v>888</v>
      </c>
      <c r="I16" s="82"/>
      <c r="K16" s="79"/>
      <c r="L16" s="79"/>
      <c r="M16" s="79"/>
      <c r="N16" s="79"/>
      <c r="Q16" s="79"/>
      <c r="R16" s="76"/>
    </row>
    <row r="17" spans="2:21" ht="29.25" customHeight="1">
      <c r="B17" s="97" t="s">
        <v>389</v>
      </c>
      <c r="C17" s="13"/>
      <c r="D17" s="622">
        <v>384312</v>
      </c>
      <c r="E17" s="95"/>
      <c r="F17" s="625" t="s">
        <v>577</v>
      </c>
      <c r="G17" s="79"/>
      <c r="H17" s="623">
        <v>1</v>
      </c>
      <c r="I17" s="13"/>
      <c r="M17" s="79"/>
      <c r="N17" s="79"/>
      <c r="P17" s="79"/>
      <c r="Q17" s="79"/>
      <c r="R17" s="76"/>
    </row>
    <row r="18" spans="2:21" ht="29.25" customHeight="1">
      <c r="B18" s="97"/>
      <c r="C18" s="13"/>
      <c r="D18" s="621"/>
      <c r="E18" s="95"/>
      <c r="F18" s="620"/>
      <c r="G18" s="79"/>
      <c r="H18" s="624" t="s">
        <v>889</v>
      </c>
      <c r="I18" s="13"/>
      <c r="M18" s="79"/>
      <c r="N18" s="79"/>
      <c r="P18" s="79"/>
      <c r="Q18" s="79"/>
      <c r="R18" s="76"/>
    </row>
    <row r="19" spans="2:21" ht="27.75" customHeight="1" thickBot="1">
      <c r="E19" s="1"/>
      <c r="F19" s="97" t="s">
        <v>402</v>
      </c>
      <c r="G19" s="31" t="s">
        <v>332</v>
      </c>
      <c r="H19" s="199">
        <f>SUM(R47,R50,R53,R56,R59,R62,R65,R68,R71,R74, R77, R80)</f>
        <v>625152.97664321854</v>
      </c>
      <c r="I19" s="13"/>
      <c r="J19" s="79"/>
      <c r="K19" s="79"/>
      <c r="L19" s="79"/>
      <c r="M19" s="79"/>
      <c r="N19" s="79"/>
      <c r="P19" s="79"/>
      <c r="Q19" s="79"/>
      <c r="R19" s="76"/>
    </row>
    <row r="20" spans="2:21" ht="27.75" customHeight="1" thickBot="1">
      <c r="E20" s="1"/>
      <c r="F20" s="97" t="s">
        <v>403</v>
      </c>
      <c r="G20" s="31" t="s">
        <v>333</v>
      </c>
      <c r="H20" s="104">
        <f>-SUM(R48,R51,R54,R57,R60,R63,R66,R69,R72,R75,R78,R81)</f>
        <v>430634.22289999999</v>
      </c>
      <c r="I20" s="13"/>
      <c r="J20" s="79"/>
      <c r="P20" s="79"/>
      <c r="Q20" s="79"/>
      <c r="R20" s="76"/>
    </row>
    <row r="21" spans="2:21" ht="27.75" customHeight="1" thickBot="1">
      <c r="C21" s="24"/>
      <c r="D21" s="24"/>
      <c r="E21" s="24"/>
      <c r="F21" s="97" t="s">
        <v>377</v>
      </c>
      <c r="G21" s="31" t="s">
        <v>334</v>
      </c>
      <c r="H21" s="148">
        <f>R83</f>
        <v>6941.2248978098814</v>
      </c>
      <c r="I21" s="82"/>
      <c r="P21" s="79"/>
      <c r="Q21" s="79"/>
      <c r="R21" s="76"/>
    </row>
    <row r="22" spans="2:21" ht="27.75" customHeight="1">
      <c r="C22" s="24"/>
      <c r="D22" s="24"/>
      <c r="E22" s="24"/>
      <c r="F22" s="703" t="s">
        <v>468</v>
      </c>
      <c r="G22" s="704" t="s">
        <v>414</v>
      </c>
      <c r="H22" s="705">
        <f>H19-H20+H21</f>
        <v>201459.97864102843</v>
      </c>
      <c r="I22" s="82"/>
      <c r="P22" s="79"/>
      <c r="Q22" s="79"/>
      <c r="R22" s="76"/>
    </row>
    <row r="23" spans="2:21" ht="35.65" customHeight="1">
      <c r="C23" s="24"/>
      <c r="D23" s="24"/>
      <c r="E23" s="24"/>
      <c r="F23" s="98" t="s">
        <v>877</v>
      </c>
      <c r="G23" s="744" t="s">
        <v>878</v>
      </c>
      <c r="H23" s="706">
        <f>R115</f>
        <v>0</v>
      </c>
      <c r="I23" s="82"/>
      <c r="P23" s="79"/>
      <c r="Q23" s="79"/>
      <c r="R23" s="76"/>
    </row>
    <row r="24" spans="2:21" ht="22.5" customHeight="1">
      <c r="E24" s="1"/>
    </row>
    <row r="25" spans="2:21" ht="13.5" customHeight="1">
      <c r="B25" s="93" t="s">
        <v>387</v>
      </c>
      <c r="C25" s="27"/>
      <c r="E25" s="1"/>
    </row>
    <row r="26" spans="2:21" ht="13.5" customHeight="1">
      <c r="B26" s="93"/>
      <c r="C26" s="27"/>
      <c r="E26" s="1"/>
    </row>
    <row r="27" spans="2:21" ht="147.4" customHeight="1">
      <c r="B27" s="806" t="s">
        <v>1020</v>
      </c>
      <c r="C27" s="806"/>
      <c r="D27" s="806"/>
      <c r="E27" s="806"/>
      <c r="F27" s="806"/>
      <c r="G27" s="806"/>
    </row>
    <row r="28" spans="2:21" ht="14.25" customHeight="1" thickBot="1">
      <c r="B28" s="461"/>
      <c r="C28" s="461"/>
      <c r="D28" s="461"/>
      <c r="E28" s="461"/>
      <c r="F28" s="461"/>
      <c r="G28" s="461"/>
    </row>
    <row r="29" spans="2:21" s="13" customFormat="1" ht="27" customHeight="1">
      <c r="B29" s="807" t="s">
        <v>1019</v>
      </c>
      <c r="C29" s="808"/>
      <c r="D29" s="768" t="s">
        <v>38</v>
      </c>
      <c r="E29" s="768" t="s">
        <v>575</v>
      </c>
      <c r="F29" s="768" t="s">
        <v>377</v>
      </c>
      <c r="G29" s="769" t="s">
        <v>378</v>
      </c>
      <c r="T29" s="107"/>
      <c r="U29" s="107"/>
    </row>
    <row r="30" spans="2:21" ht="20.25" customHeight="1">
      <c r="B30" s="809" t="s">
        <v>26</v>
      </c>
      <c r="C30" s="810"/>
      <c r="D30" s="767" t="s">
        <v>24</v>
      </c>
      <c r="E30" s="771">
        <f>SUM(D47:D82)</f>
        <v>42004.55995836349</v>
      </c>
      <c r="F30" s="771">
        <f>D83</f>
        <v>2502.3000989610732</v>
      </c>
      <c r="G30" s="772">
        <f>E30+F30</f>
        <v>44506.860057324564</v>
      </c>
    </row>
    <row r="31" spans="2:21" ht="20.25" customHeight="1">
      <c r="B31" s="809" t="s">
        <v>340</v>
      </c>
      <c r="C31" s="810"/>
      <c r="D31" s="767" t="s">
        <v>24</v>
      </c>
      <c r="E31" s="771">
        <f>SUM(E47:E82)</f>
        <v>-103739.77849023364</v>
      </c>
      <c r="F31" s="771">
        <f>E83</f>
        <v>-3210.5828712564198</v>
      </c>
      <c r="G31" s="772">
        <f>E31+F31</f>
        <v>-106950.36136149007</v>
      </c>
    </row>
    <row r="32" spans="2:21" ht="20.25" customHeight="1">
      <c r="B32" s="809" t="s">
        <v>994</v>
      </c>
      <c r="C32" s="810"/>
      <c r="D32" s="767" t="s">
        <v>25</v>
      </c>
      <c r="E32" s="771">
        <f>SUM(F47:F82)</f>
        <v>256253.97227508877</v>
      </c>
      <c r="F32" s="771">
        <f>F83</f>
        <v>7649.5076701052276</v>
      </c>
      <c r="G32" s="772">
        <f>E32+F32</f>
        <v>263903.47994519398</v>
      </c>
    </row>
    <row r="33" spans="2:22" ht="20.25" customHeight="1">
      <c r="B33" s="809" t="s">
        <v>29</v>
      </c>
      <c r="C33" s="810"/>
      <c r="D33" s="767" t="s">
        <v>24</v>
      </c>
      <c r="E33" s="771">
        <f>SUM(G47:G82)</f>
        <v>0</v>
      </c>
      <c r="F33" s="771">
        <f>G83</f>
        <v>0</v>
      </c>
      <c r="G33" s="772">
        <f>E33+F33</f>
        <v>0</v>
      </c>
    </row>
    <row r="34" spans="2:22" ht="20.25" customHeight="1">
      <c r="B34" s="809" t="s">
        <v>27</v>
      </c>
      <c r="C34" s="810"/>
      <c r="D34" s="767" t="s">
        <v>25</v>
      </c>
      <c r="E34" s="771">
        <f>SUM(H47:H82)</f>
        <v>0</v>
      </c>
      <c r="F34" s="771">
        <f>H83</f>
        <v>0</v>
      </c>
      <c r="G34" s="772">
        <f>E34+F34</f>
        <v>0</v>
      </c>
    </row>
    <row r="35" spans="2:22" ht="20.25" customHeight="1">
      <c r="B35" s="809" t="s">
        <v>28</v>
      </c>
      <c r="C35" s="810"/>
      <c r="D35" s="767" t="s">
        <v>25</v>
      </c>
      <c r="E35" s="771">
        <f>SUM(I47:I82)</f>
        <v>0</v>
      </c>
      <c r="F35" s="771">
        <f>I83</f>
        <v>0</v>
      </c>
      <c r="G35" s="772">
        <f t="shared" ref="G35" si="0">E35+F35</f>
        <v>0</v>
      </c>
    </row>
    <row r="36" spans="2:22" s="8" customFormat="1" ht="21" customHeight="1" thickBot="1">
      <c r="B36" s="813" t="s">
        <v>23</v>
      </c>
      <c r="C36" s="814"/>
      <c r="D36" s="770"/>
      <c r="E36" s="773">
        <f>SUM(E30:E35)</f>
        <v>194518.75374321861</v>
      </c>
      <c r="F36" s="773">
        <f>SUM(F30:F35)</f>
        <v>6941.2248978098814</v>
      </c>
      <c r="G36" s="774">
        <f>SUM(G30:G35)</f>
        <v>201459.97864102846</v>
      </c>
      <c r="H36" s="158"/>
    </row>
    <row r="37" spans="2:22" ht="18" customHeight="1" thickBot="1">
      <c r="B37" s="47" t="s">
        <v>1141</v>
      </c>
      <c r="D37" s="74"/>
      <c r="E37" s="1"/>
      <c r="F37" s="13"/>
      <c r="G37" s="772">
        <v>-3271</v>
      </c>
      <c r="S37" s="780"/>
    </row>
    <row r="38" spans="2:22" ht="21.75" thickBot="1">
      <c r="C38" s="27"/>
      <c r="D38" s="28"/>
      <c r="E38" s="28"/>
      <c r="F38" s="28"/>
      <c r="G38" s="856">
        <f>SUM(G36:G37)</f>
        <v>198188.97864102846</v>
      </c>
      <c r="H38" s="28"/>
      <c r="I38" s="28"/>
      <c r="J38" s="28"/>
      <c r="K38" s="28"/>
      <c r="L38" s="28"/>
      <c r="M38" s="85"/>
      <c r="N38" s="28"/>
      <c r="O38" s="28"/>
      <c r="P38" s="28"/>
      <c r="Q38" s="28"/>
      <c r="R38" s="28"/>
      <c r="U38" s="14"/>
      <c r="V38" s="11"/>
    </row>
    <row r="39" spans="2:22" ht="12" customHeight="1">
      <c r="B39" s="93" t="s">
        <v>425</v>
      </c>
      <c r="C39" s="23"/>
      <c r="D39" s="23"/>
      <c r="E39" s="509"/>
      <c r="F39" s="23"/>
      <c r="G39" s="23"/>
      <c r="H39" s="23"/>
      <c r="I39" s="23"/>
      <c r="J39" s="23"/>
      <c r="K39" s="23"/>
      <c r="L39" s="23"/>
      <c r="M39" s="23"/>
      <c r="N39" s="23"/>
      <c r="O39" s="23"/>
      <c r="P39" s="23"/>
      <c r="Q39" s="23"/>
      <c r="R39" s="23"/>
      <c r="U39" s="14"/>
      <c r="V39" s="11"/>
    </row>
    <row r="40" spans="2:22" ht="12" customHeight="1">
      <c r="B40" s="93"/>
      <c r="C40" s="23"/>
      <c r="D40" s="23"/>
      <c r="E40" s="23"/>
      <c r="F40" s="23"/>
      <c r="G40" s="23"/>
      <c r="H40" s="23"/>
      <c r="I40" s="23"/>
      <c r="J40" s="23"/>
      <c r="K40" s="23"/>
      <c r="L40" s="23"/>
      <c r="M40" s="23"/>
      <c r="N40" s="23"/>
      <c r="O40" s="23"/>
      <c r="P40" s="23"/>
      <c r="Q40" s="23"/>
      <c r="R40" s="23"/>
      <c r="U40" s="14"/>
      <c r="V40" s="11"/>
    </row>
    <row r="41" spans="2:22" ht="41.25" customHeight="1">
      <c r="B41" s="806" t="s">
        <v>1011</v>
      </c>
      <c r="C41" s="806"/>
      <c r="D41" s="806"/>
      <c r="E41" s="806"/>
      <c r="F41" s="806"/>
      <c r="G41" s="806"/>
      <c r="H41" s="806"/>
      <c r="I41" s="806"/>
      <c r="J41" s="806"/>
      <c r="K41" s="806"/>
      <c r="L41" s="806"/>
      <c r="M41" s="524"/>
      <c r="N41" s="84"/>
      <c r="O41" s="84"/>
      <c r="P41" s="84"/>
      <c r="Q41" s="84"/>
      <c r="R41" s="84"/>
      <c r="U41" s="14"/>
      <c r="V41" s="11"/>
    </row>
    <row r="42" spans="2:22" ht="49.15" customHeight="1">
      <c r="B42" s="806" t="s">
        <v>1012</v>
      </c>
      <c r="C42" s="806"/>
      <c r="D42" s="806"/>
      <c r="E42" s="806"/>
      <c r="F42" s="806"/>
      <c r="G42" s="806"/>
      <c r="H42" s="806"/>
      <c r="I42" s="806"/>
      <c r="J42" s="806"/>
      <c r="K42" s="806"/>
      <c r="L42" s="806"/>
      <c r="M42" s="524"/>
      <c r="N42" s="84"/>
      <c r="O42" s="84"/>
      <c r="P42" s="84"/>
      <c r="Q42" s="84"/>
      <c r="R42" s="84"/>
      <c r="U42" s="14"/>
      <c r="V42" s="11"/>
    </row>
    <row r="43" spans="2:22" ht="18" customHeight="1">
      <c r="B43" s="806" t="s">
        <v>1013</v>
      </c>
      <c r="C43" s="806"/>
      <c r="D43" s="806"/>
      <c r="E43" s="806"/>
      <c r="F43" s="806"/>
      <c r="G43" s="806"/>
      <c r="H43" s="806"/>
      <c r="I43" s="806"/>
      <c r="J43" s="806"/>
      <c r="K43" s="806"/>
      <c r="L43" s="806"/>
      <c r="M43" s="524"/>
      <c r="N43" s="84"/>
      <c r="O43" s="84"/>
      <c r="P43" s="84"/>
      <c r="Q43" s="84"/>
      <c r="R43" s="84"/>
      <c r="U43" s="14"/>
      <c r="V43" s="11"/>
    </row>
    <row r="44" spans="2:22" ht="15" customHeight="1">
      <c r="B44" s="97"/>
      <c r="C44" s="23"/>
      <c r="D44" s="23"/>
      <c r="E44" s="23"/>
      <c r="F44" s="23"/>
      <c r="G44" s="23"/>
      <c r="H44" s="23"/>
      <c r="I44" s="23"/>
      <c r="J44" s="23"/>
      <c r="K44" s="23"/>
      <c r="L44" s="23"/>
      <c r="M44" s="23"/>
      <c r="N44" s="23"/>
      <c r="O44" s="23"/>
      <c r="P44" s="23"/>
      <c r="Q44" s="23"/>
      <c r="R44" s="23"/>
      <c r="U44" s="14"/>
      <c r="V44" s="11"/>
    </row>
    <row r="45" spans="2:22" s="13" customFormat="1" ht="63" customHeight="1">
      <c r="B45" s="200" t="s">
        <v>31</v>
      </c>
      <c r="C45" s="200" t="s">
        <v>475</v>
      </c>
      <c r="D45" s="106" t="str">
        <f>IF($B$30&lt;&gt;"",$B$30,"")</f>
        <v>Residential</v>
      </c>
      <c r="E45" s="106" t="str">
        <f>IF($B$31&lt;&gt;"",$B$31,"")</f>
        <v>GS&lt;50 kW</v>
      </c>
      <c r="F45" s="106" t="str">
        <f>IF($B$32&lt;&gt;"",$B$32,"")</f>
        <v>GS 50-4,999 kW</v>
      </c>
      <c r="G45" s="106" t="str">
        <f>IF($B$33&lt;&gt;"",$B$33,"")</f>
        <v>Unmetered Scattered Load</v>
      </c>
      <c r="H45" s="106" t="str">
        <f>IF($B$34&lt;&gt;"",$B$34,"")</f>
        <v>Sentinel Lighting</v>
      </c>
      <c r="I45" s="106" t="str">
        <f>IF($B$35&lt;&gt;"",$B$35,"")</f>
        <v>Street Lighting</v>
      </c>
      <c r="J45" s="106"/>
      <c r="K45" s="106"/>
      <c r="L45" s="106"/>
      <c r="M45" s="106"/>
      <c r="N45" s="106"/>
      <c r="O45" s="106"/>
      <c r="P45" s="106"/>
      <c r="Q45" s="106"/>
      <c r="R45" s="200" t="s">
        <v>23</v>
      </c>
      <c r="T45" s="107"/>
      <c r="U45" s="108"/>
    </row>
    <row r="46" spans="2:22" s="109" customFormat="1" ht="15.75" customHeight="1">
      <c r="B46" s="487"/>
      <c r="C46" s="488"/>
      <c r="D46" s="488" t="str">
        <f>D30</f>
        <v>kWh</v>
      </c>
      <c r="E46" s="488" t="str">
        <f>D31</f>
        <v>kWh</v>
      </c>
      <c r="F46" s="488" t="str">
        <f>D32</f>
        <v>kW</v>
      </c>
      <c r="G46" s="488" t="str">
        <f>D33</f>
        <v>kWh</v>
      </c>
      <c r="H46" s="488" t="str">
        <f>D34</f>
        <v>kW</v>
      </c>
      <c r="I46" s="488" t="str">
        <f>D35</f>
        <v>kW</v>
      </c>
      <c r="J46" s="488"/>
      <c r="K46" s="488"/>
      <c r="L46" s="488"/>
      <c r="M46" s="488"/>
      <c r="N46" s="488"/>
      <c r="O46" s="488"/>
      <c r="P46" s="488"/>
      <c r="Q46" s="488"/>
      <c r="R46" s="489"/>
      <c r="U46" s="110"/>
    </row>
    <row r="47" spans="2:22" s="13" customFormat="1">
      <c r="B47" s="111" t="s">
        <v>124</v>
      </c>
      <c r="C47" s="112"/>
      <c r="D47" s="113">
        <f>'4.  2011-2014 LRAM'!AM131</f>
        <v>0</v>
      </c>
      <c r="E47" s="113">
        <f>'4.  2011-2014 LRAM'!AN131</f>
        <v>0</v>
      </c>
      <c r="F47" s="113">
        <f>'4.  2011-2014 LRAM'!AO131</f>
        <v>0</v>
      </c>
      <c r="G47" s="113">
        <f>'4.  2011-2014 LRAM'!AP131</f>
        <v>0</v>
      </c>
      <c r="H47" s="113">
        <f>'4.  2011-2014 LRAM'!AQ131</f>
        <v>0</v>
      </c>
      <c r="I47" s="113">
        <f>'4.  2011-2014 LRAM'!AR131</f>
        <v>0</v>
      </c>
      <c r="J47" s="113">
        <v>0</v>
      </c>
      <c r="K47" s="113">
        <v>0</v>
      </c>
      <c r="L47" s="113">
        <v>0</v>
      </c>
      <c r="M47" s="113">
        <v>0</v>
      </c>
      <c r="N47" s="113">
        <v>0</v>
      </c>
      <c r="O47" s="113">
        <v>0</v>
      </c>
      <c r="P47" s="113">
        <v>0</v>
      </c>
      <c r="Q47" s="113">
        <v>0</v>
      </c>
      <c r="R47" s="114">
        <f>SUM(D47:Q47)</f>
        <v>0</v>
      </c>
      <c r="U47" s="115"/>
      <c r="V47" s="116"/>
    </row>
    <row r="48" spans="2:22" s="13" customFormat="1">
      <c r="B48" s="117" t="s">
        <v>32</v>
      </c>
      <c r="C48" s="118"/>
      <c r="D48" s="119">
        <f>-'4.  2011-2014 LRAM'!AM132</f>
        <v>0</v>
      </c>
      <c r="E48" s="119">
        <f>-'4.  2011-2014 LRAM'!AN132</f>
        <v>0</v>
      </c>
      <c r="F48" s="119">
        <f>-'4.  2011-2014 LRAM'!AO132</f>
        <v>0</v>
      </c>
      <c r="G48" s="119">
        <f>-'4.  2011-2014 LRAM'!AP132</f>
        <v>0</v>
      </c>
      <c r="H48" s="119">
        <f>-'4.  2011-2014 LRAM'!AQ132</f>
        <v>0</v>
      </c>
      <c r="I48" s="119">
        <f>-'4.  2011-2014 LRAM'!AR132</f>
        <v>0</v>
      </c>
      <c r="J48" s="119">
        <v>0</v>
      </c>
      <c r="K48" s="119">
        <v>0</v>
      </c>
      <c r="L48" s="119">
        <v>0</v>
      </c>
      <c r="M48" s="119">
        <v>0</v>
      </c>
      <c r="N48" s="119">
        <v>0</v>
      </c>
      <c r="O48" s="119">
        <v>0</v>
      </c>
      <c r="P48" s="119">
        <v>0</v>
      </c>
      <c r="Q48" s="119">
        <v>0</v>
      </c>
      <c r="R48" s="120">
        <f>SUM(D48:Q48)</f>
        <v>0</v>
      </c>
      <c r="S48" s="121"/>
      <c r="T48" s="107"/>
      <c r="U48" s="122"/>
      <c r="V48" s="116"/>
    </row>
    <row r="49" spans="2:22" s="107" customFormat="1">
      <c r="B49" s="531" t="s">
        <v>64</v>
      </c>
      <c r="C49" s="527"/>
      <c r="D49" s="123"/>
      <c r="E49" s="123"/>
      <c r="F49" s="123"/>
      <c r="G49" s="123"/>
      <c r="H49" s="123"/>
      <c r="I49" s="123"/>
      <c r="J49" s="123"/>
      <c r="K49" s="124"/>
      <c r="L49" s="124"/>
      <c r="M49" s="124"/>
      <c r="N49" s="124"/>
      <c r="O49" s="124"/>
      <c r="P49" s="124"/>
      <c r="Q49" s="124"/>
      <c r="R49" s="125"/>
      <c r="U49" s="122"/>
      <c r="V49" s="116"/>
    </row>
    <row r="50" spans="2:22" s="13" customFormat="1">
      <c r="B50" s="117" t="s">
        <v>125</v>
      </c>
      <c r="C50" s="118"/>
      <c r="D50" s="119">
        <f>'4.  2011-2014 LRAM'!AM271</f>
        <v>0</v>
      </c>
      <c r="E50" s="119">
        <f>'4.  2011-2014 LRAM'!AN271</f>
        <v>0</v>
      </c>
      <c r="F50" s="119">
        <f>'4.  2011-2014 LRAM'!AO271</f>
        <v>0</v>
      </c>
      <c r="G50" s="119">
        <f>'4.  2011-2014 LRAM'!AP271</f>
        <v>0</v>
      </c>
      <c r="H50" s="119">
        <f>'4.  2011-2014 LRAM'!AQ271</f>
        <v>0</v>
      </c>
      <c r="I50" s="119">
        <f>'4.  2011-2014 LRAM'!AR271</f>
        <v>0</v>
      </c>
      <c r="J50" s="113">
        <v>0</v>
      </c>
      <c r="K50" s="113">
        <v>0</v>
      </c>
      <c r="L50" s="113">
        <v>0</v>
      </c>
      <c r="M50" s="113">
        <v>0</v>
      </c>
      <c r="N50" s="113">
        <v>0</v>
      </c>
      <c r="O50" s="113">
        <v>0</v>
      </c>
      <c r="P50" s="113">
        <v>0</v>
      </c>
      <c r="Q50" s="113">
        <v>0</v>
      </c>
      <c r="R50" s="120">
        <f>SUM(D50:Q50)</f>
        <v>0</v>
      </c>
      <c r="U50" s="115"/>
      <c r="V50" s="116"/>
    </row>
    <row r="51" spans="2:22" s="13" customFormat="1">
      <c r="B51" s="117" t="s">
        <v>33</v>
      </c>
      <c r="C51" s="118"/>
      <c r="D51" s="119">
        <f>-'4.  2011-2014 LRAM'!AM272</f>
        <v>0</v>
      </c>
      <c r="E51" s="119">
        <f>-'4.  2011-2014 LRAM'!AN272</f>
        <v>0</v>
      </c>
      <c r="F51" s="119">
        <f>-'4.  2011-2014 LRAM'!AO272</f>
        <v>0</v>
      </c>
      <c r="G51" s="119">
        <f>-'4.  2011-2014 LRAM'!AP272</f>
        <v>0</v>
      </c>
      <c r="H51" s="119">
        <f>-'4.  2011-2014 LRAM'!AQ272</f>
        <v>0</v>
      </c>
      <c r="I51" s="119">
        <f>-'4.  2011-2014 LRAM'!AR272</f>
        <v>0</v>
      </c>
      <c r="J51" s="119">
        <v>0</v>
      </c>
      <c r="K51" s="119">
        <v>0</v>
      </c>
      <c r="L51" s="119">
        <v>0</v>
      </c>
      <c r="M51" s="119">
        <v>0</v>
      </c>
      <c r="N51" s="119">
        <v>0</v>
      </c>
      <c r="O51" s="119">
        <v>0</v>
      </c>
      <c r="P51" s="119">
        <v>0</v>
      </c>
      <c r="Q51" s="119">
        <v>0</v>
      </c>
      <c r="R51" s="120">
        <f>SUM(D51:Q51)</f>
        <v>0</v>
      </c>
      <c r="S51" s="121"/>
      <c r="U51" s="115"/>
      <c r="V51" s="116"/>
    </row>
    <row r="52" spans="2:22" s="107" customFormat="1">
      <c r="B52" s="531" t="s">
        <v>64</v>
      </c>
      <c r="C52" s="527"/>
      <c r="D52" s="123"/>
      <c r="E52" s="123"/>
      <c r="F52" s="123"/>
      <c r="G52" s="123"/>
      <c r="H52" s="123"/>
      <c r="I52" s="123"/>
      <c r="J52" s="123"/>
      <c r="K52" s="124"/>
      <c r="L52" s="124"/>
      <c r="M52" s="124"/>
      <c r="N52" s="124"/>
      <c r="O52" s="124"/>
      <c r="P52" s="124"/>
      <c r="Q52" s="124"/>
      <c r="R52" s="125"/>
      <c r="U52" s="122"/>
      <c r="V52" s="116"/>
    </row>
    <row r="53" spans="2:22" s="13" customFormat="1">
      <c r="B53" s="117" t="s">
        <v>35</v>
      </c>
      <c r="C53" s="118"/>
      <c r="D53" s="119">
        <f>'4.  2011-2014 LRAM'!AM408</f>
        <v>0</v>
      </c>
      <c r="E53" s="119">
        <f>'4.  2011-2014 LRAM'!AN408</f>
        <v>0</v>
      </c>
      <c r="F53" s="119">
        <f>'4.  2011-2014 LRAM'!AO408</f>
        <v>0</v>
      </c>
      <c r="G53" s="119">
        <f>'4.  2011-2014 LRAM'!AP408</f>
        <v>0</v>
      </c>
      <c r="H53" s="119">
        <f>'4.  2011-2014 LRAM'!AQ408</f>
        <v>0</v>
      </c>
      <c r="I53" s="119">
        <f>'4.  2011-2014 LRAM'!AR408</f>
        <v>0</v>
      </c>
      <c r="J53" s="113">
        <v>0</v>
      </c>
      <c r="K53" s="113">
        <v>0</v>
      </c>
      <c r="L53" s="113">
        <v>0</v>
      </c>
      <c r="M53" s="113">
        <v>0</v>
      </c>
      <c r="N53" s="113">
        <v>0</v>
      </c>
      <c r="O53" s="113">
        <v>0</v>
      </c>
      <c r="P53" s="113">
        <v>0</v>
      </c>
      <c r="Q53" s="113">
        <v>0</v>
      </c>
      <c r="R53" s="120">
        <f>SUM(D53:Q53)</f>
        <v>0</v>
      </c>
      <c r="U53" s="115"/>
      <c r="V53" s="116"/>
    </row>
    <row r="54" spans="2:22" s="13" customFormat="1">
      <c r="B54" s="117" t="s">
        <v>34</v>
      </c>
      <c r="C54" s="118"/>
      <c r="D54" s="119">
        <f>-'4.  2011-2014 LRAM'!AM409</f>
        <v>0</v>
      </c>
      <c r="E54" s="119">
        <f>-'4.  2011-2014 LRAM'!AN409</f>
        <v>0</v>
      </c>
      <c r="F54" s="119">
        <f>-'4.  2011-2014 LRAM'!AO409</f>
        <v>0</v>
      </c>
      <c r="G54" s="119">
        <f>-'4.  2011-2014 LRAM'!AP409</f>
        <v>0</v>
      </c>
      <c r="H54" s="119">
        <f>-'4.  2011-2014 LRAM'!AQ409</f>
        <v>0</v>
      </c>
      <c r="I54" s="119">
        <f>-'4.  2011-2014 LRAM'!AR409</f>
        <v>0</v>
      </c>
      <c r="J54" s="119">
        <v>0</v>
      </c>
      <c r="K54" s="119">
        <v>0</v>
      </c>
      <c r="L54" s="119">
        <v>0</v>
      </c>
      <c r="M54" s="119">
        <v>0</v>
      </c>
      <c r="N54" s="119">
        <v>0</v>
      </c>
      <c r="O54" s="119">
        <v>0</v>
      </c>
      <c r="P54" s="119">
        <v>0</v>
      </c>
      <c r="Q54" s="119">
        <v>0</v>
      </c>
      <c r="R54" s="120">
        <f>SUM(D54:Q54)</f>
        <v>0</v>
      </c>
      <c r="S54" s="121"/>
      <c r="U54" s="115"/>
      <c r="V54" s="116"/>
    </row>
    <row r="55" spans="2:22" s="107" customFormat="1">
      <c r="B55" s="531" t="s">
        <v>64</v>
      </c>
      <c r="C55" s="527"/>
      <c r="D55" s="123"/>
      <c r="E55" s="123"/>
      <c r="F55" s="123"/>
      <c r="G55" s="123"/>
      <c r="H55" s="123"/>
      <c r="I55" s="123"/>
      <c r="J55" s="123"/>
      <c r="K55" s="124"/>
      <c r="L55" s="124"/>
      <c r="M55" s="124"/>
      <c r="N55" s="124"/>
      <c r="O55" s="124"/>
      <c r="P55" s="124"/>
      <c r="Q55" s="124"/>
      <c r="R55" s="125"/>
      <c r="U55" s="122"/>
      <c r="V55" s="116"/>
    </row>
    <row r="56" spans="2:22" s="13" customFormat="1">
      <c r="B56" s="117" t="s">
        <v>37</v>
      </c>
      <c r="C56" s="118"/>
      <c r="D56" s="119">
        <f>'4.  2011-2014 LRAM'!AM545</f>
        <v>0</v>
      </c>
      <c r="E56" s="119">
        <f>'4.  2011-2014 LRAM'!AN545</f>
        <v>0</v>
      </c>
      <c r="F56" s="119">
        <f>'4.  2011-2014 LRAM'!AO545</f>
        <v>0</v>
      </c>
      <c r="G56" s="119">
        <f>'4.  2011-2014 LRAM'!AP545</f>
        <v>0</v>
      </c>
      <c r="H56" s="119">
        <f>'4.  2011-2014 LRAM'!AQ545</f>
        <v>0</v>
      </c>
      <c r="I56" s="119">
        <f>'4.  2011-2014 LRAM'!AR545</f>
        <v>0</v>
      </c>
      <c r="J56" s="113">
        <v>0</v>
      </c>
      <c r="K56" s="113">
        <v>0</v>
      </c>
      <c r="L56" s="113">
        <v>0</v>
      </c>
      <c r="M56" s="113">
        <v>0</v>
      </c>
      <c r="N56" s="113">
        <v>0</v>
      </c>
      <c r="O56" s="113">
        <v>0</v>
      </c>
      <c r="P56" s="113">
        <v>0</v>
      </c>
      <c r="Q56" s="113">
        <v>0</v>
      </c>
      <c r="R56" s="120">
        <f>SUM(D56:Q56)</f>
        <v>0</v>
      </c>
      <c r="U56" s="115"/>
      <c r="V56" s="116"/>
    </row>
    <row r="57" spans="2:22" s="13" customFormat="1">
      <c r="B57" s="117" t="s">
        <v>36</v>
      </c>
      <c r="C57" s="118"/>
      <c r="D57" s="119">
        <f>-'4.  2011-2014 LRAM'!AM546</f>
        <v>0</v>
      </c>
      <c r="E57" s="119">
        <f>-'4.  2011-2014 LRAM'!AN546</f>
        <v>0</v>
      </c>
      <c r="F57" s="119">
        <f>-'4.  2011-2014 LRAM'!AO546</f>
        <v>0</v>
      </c>
      <c r="G57" s="119">
        <f>-'4.  2011-2014 LRAM'!AP546</f>
        <v>0</v>
      </c>
      <c r="H57" s="119">
        <f>-'4.  2011-2014 LRAM'!AQ546</f>
        <v>0</v>
      </c>
      <c r="I57" s="119">
        <f>-'4.  2011-2014 LRAM'!AR546</f>
        <v>0</v>
      </c>
      <c r="J57" s="119">
        <v>0</v>
      </c>
      <c r="K57" s="119">
        <v>0</v>
      </c>
      <c r="L57" s="119">
        <v>0</v>
      </c>
      <c r="M57" s="119">
        <v>0</v>
      </c>
      <c r="N57" s="119">
        <v>0</v>
      </c>
      <c r="O57" s="119">
        <v>0</v>
      </c>
      <c r="P57" s="119">
        <v>0</v>
      </c>
      <c r="Q57" s="119">
        <v>0</v>
      </c>
      <c r="R57" s="120">
        <f>SUM(D57:Q57)</f>
        <v>0</v>
      </c>
      <c r="S57" s="121"/>
      <c r="U57" s="115"/>
      <c r="V57" s="116"/>
    </row>
    <row r="58" spans="2:22" s="107" customFormat="1">
      <c r="B58" s="531" t="s">
        <v>64</v>
      </c>
      <c r="C58" s="527"/>
      <c r="D58" s="123"/>
      <c r="E58" s="123"/>
      <c r="F58" s="123"/>
      <c r="G58" s="123"/>
      <c r="H58" s="123"/>
      <c r="I58" s="123"/>
      <c r="J58" s="123"/>
      <c r="K58" s="124"/>
      <c r="L58" s="124"/>
      <c r="M58" s="124"/>
      <c r="N58" s="124"/>
      <c r="O58" s="124"/>
      <c r="P58" s="124"/>
      <c r="Q58" s="124"/>
      <c r="R58" s="125"/>
      <c r="U58" s="122"/>
      <c r="V58" s="116"/>
    </row>
    <row r="59" spans="2:22" s="13" customFormat="1">
      <c r="B59" s="117" t="s">
        <v>91</v>
      </c>
      <c r="C59" s="459"/>
      <c r="D59" s="126">
        <f>'5.  2015-2027 LRAM'!AE204</f>
        <v>0</v>
      </c>
      <c r="E59" s="126">
        <f>'5.  2015-2027 LRAM'!AF204</f>
        <v>0</v>
      </c>
      <c r="F59" s="126">
        <f>'5.  2015-2027 LRAM'!AG204</f>
        <v>0</v>
      </c>
      <c r="G59" s="126">
        <f>'5.  2015-2027 LRAM'!AH204</f>
        <v>0</v>
      </c>
      <c r="H59" s="126">
        <f>'5.  2015-2027 LRAM'!AI204</f>
        <v>0</v>
      </c>
      <c r="I59" s="126">
        <f>'5.  2015-2027 LRAM'!AJ204</f>
        <v>0</v>
      </c>
      <c r="J59" s="113">
        <v>0</v>
      </c>
      <c r="K59" s="113">
        <v>0</v>
      </c>
      <c r="L59" s="113">
        <v>0</v>
      </c>
      <c r="M59" s="113">
        <v>0</v>
      </c>
      <c r="N59" s="113">
        <v>0</v>
      </c>
      <c r="O59" s="113">
        <v>0</v>
      </c>
      <c r="P59" s="113">
        <v>0</v>
      </c>
      <c r="Q59" s="113">
        <v>0</v>
      </c>
      <c r="R59" s="120">
        <f>SUM(D59:Q59)</f>
        <v>0</v>
      </c>
      <c r="U59" s="115"/>
      <c r="V59" s="116"/>
    </row>
    <row r="60" spans="2:22" s="13" customFormat="1">
      <c r="B60" s="117" t="s">
        <v>90</v>
      </c>
      <c r="C60" s="118"/>
      <c r="D60" s="126">
        <f>-'5.  2015-2027 LRAM'!AE205</f>
        <v>0</v>
      </c>
      <c r="E60" s="126">
        <f>-'5.  2015-2027 LRAM'!AF205</f>
        <v>0</v>
      </c>
      <c r="F60" s="126">
        <f>-'5.  2015-2027 LRAM'!AG205</f>
        <v>0</v>
      </c>
      <c r="G60" s="126">
        <f>-'5.  2015-2027 LRAM'!AH205</f>
        <v>0</v>
      </c>
      <c r="H60" s="126">
        <f>-'5.  2015-2027 LRAM'!AI205</f>
        <v>0</v>
      </c>
      <c r="I60" s="126">
        <f>-'5.  2015-2027 LRAM'!AJ205</f>
        <v>0</v>
      </c>
      <c r="J60" s="119">
        <v>0</v>
      </c>
      <c r="K60" s="119">
        <v>0</v>
      </c>
      <c r="L60" s="119">
        <v>0</v>
      </c>
      <c r="M60" s="119">
        <v>0</v>
      </c>
      <c r="N60" s="119">
        <v>0</v>
      </c>
      <c r="O60" s="119">
        <v>0</v>
      </c>
      <c r="P60" s="119">
        <v>0</v>
      </c>
      <c r="Q60" s="119">
        <v>0</v>
      </c>
      <c r="R60" s="120">
        <f>SUM(D60:Q60)</f>
        <v>0</v>
      </c>
      <c r="S60" s="121"/>
      <c r="U60" s="115"/>
      <c r="V60" s="116"/>
    </row>
    <row r="61" spans="2:22" s="107" customFormat="1">
      <c r="B61" s="531" t="s">
        <v>64</v>
      </c>
      <c r="C61" s="527"/>
      <c r="D61" s="123"/>
      <c r="E61" s="123"/>
      <c r="F61" s="123"/>
      <c r="G61" s="123"/>
      <c r="H61" s="123"/>
      <c r="I61" s="123"/>
      <c r="J61" s="123"/>
      <c r="K61" s="124"/>
      <c r="L61" s="124"/>
      <c r="M61" s="124"/>
      <c r="N61" s="124"/>
      <c r="O61" s="124"/>
      <c r="P61" s="124"/>
      <c r="Q61" s="124"/>
      <c r="R61" s="125"/>
      <c r="U61" s="122"/>
      <c r="V61" s="116"/>
    </row>
    <row r="62" spans="2:22" s="13" customFormat="1">
      <c r="B62" s="117" t="s">
        <v>205</v>
      </c>
      <c r="C62" s="459"/>
      <c r="D62" s="119">
        <f>'5.  2015-2027 LRAM'!AE395</f>
        <v>0</v>
      </c>
      <c r="E62" s="119">
        <f>'5.  2015-2027 LRAM'!AF395</f>
        <v>0</v>
      </c>
      <c r="F62" s="119">
        <f>'5.  2015-2027 LRAM'!AG395</f>
        <v>0</v>
      </c>
      <c r="G62" s="119">
        <f>'5.  2015-2027 LRAM'!AH395</f>
        <v>0</v>
      </c>
      <c r="H62" s="119">
        <f>'5.  2015-2027 LRAM'!AI395</f>
        <v>0</v>
      </c>
      <c r="I62" s="119">
        <f>'5.  2015-2027 LRAM'!AJ395</f>
        <v>0</v>
      </c>
      <c r="J62" s="113">
        <v>0</v>
      </c>
      <c r="K62" s="113">
        <v>0</v>
      </c>
      <c r="L62" s="113">
        <v>0</v>
      </c>
      <c r="M62" s="113">
        <v>0</v>
      </c>
      <c r="N62" s="113">
        <v>0</v>
      </c>
      <c r="O62" s="113">
        <v>0</v>
      </c>
      <c r="P62" s="113">
        <v>0</v>
      </c>
      <c r="Q62" s="113">
        <v>0</v>
      </c>
      <c r="R62" s="120">
        <f>SUM(D62:Q62)</f>
        <v>0</v>
      </c>
      <c r="U62" s="115"/>
      <c r="V62" s="116"/>
    </row>
    <row r="63" spans="2:22" s="13" customFormat="1">
      <c r="B63" s="117" t="s">
        <v>204</v>
      </c>
      <c r="C63" s="118"/>
      <c r="D63" s="119">
        <f>-'5.  2015-2027 LRAM'!AE396</f>
        <v>0</v>
      </c>
      <c r="E63" s="119">
        <f>-'5.  2015-2027 LRAM'!AF396</f>
        <v>0</v>
      </c>
      <c r="F63" s="119">
        <f>-'5.  2015-2027 LRAM'!AG396</f>
        <v>0</v>
      </c>
      <c r="G63" s="119">
        <f>-'5.  2015-2027 LRAM'!AH396</f>
        <v>0</v>
      </c>
      <c r="H63" s="119">
        <f>-'5.  2015-2027 LRAM'!AI396</f>
        <v>0</v>
      </c>
      <c r="I63" s="119">
        <f>-'5.  2015-2027 LRAM'!AJ396</f>
        <v>0</v>
      </c>
      <c r="J63" s="119">
        <v>0</v>
      </c>
      <c r="K63" s="119">
        <v>0</v>
      </c>
      <c r="L63" s="119">
        <v>0</v>
      </c>
      <c r="M63" s="119">
        <v>0</v>
      </c>
      <c r="N63" s="119">
        <v>0</v>
      </c>
      <c r="O63" s="119">
        <v>0</v>
      </c>
      <c r="P63" s="119">
        <v>0</v>
      </c>
      <c r="Q63" s="119">
        <v>0</v>
      </c>
      <c r="R63" s="120">
        <f>SUM(D63:Q63)</f>
        <v>0</v>
      </c>
      <c r="S63" s="121"/>
      <c r="U63" s="115"/>
      <c r="V63" s="116"/>
    </row>
    <row r="64" spans="2:22" s="107" customFormat="1">
      <c r="B64" s="531" t="s">
        <v>64</v>
      </c>
      <c r="C64" s="527"/>
      <c r="D64" s="123"/>
      <c r="E64" s="123"/>
      <c r="F64" s="123"/>
      <c r="G64" s="123"/>
      <c r="H64" s="123"/>
      <c r="I64" s="123"/>
      <c r="J64" s="123"/>
      <c r="K64" s="124"/>
      <c r="L64" s="124"/>
      <c r="M64" s="124"/>
      <c r="N64" s="124"/>
      <c r="O64" s="124"/>
      <c r="P64" s="124"/>
      <c r="Q64" s="124"/>
      <c r="R64" s="125"/>
      <c r="U64" s="122"/>
      <c r="V64" s="116"/>
    </row>
    <row r="65" spans="2:22" s="13" customFormat="1">
      <c r="B65" s="117" t="s">
        <v>207</v>
      </c>
      <c r="C65" s="459"/>
      <c r="D65" s="119">
        <f>'5.  2015-2027 LRAM'!AE587</f>
        <v>0</v>
      </c>
      <c r="E65" s="119">
        <f>'5.  2015-2027 LRAM'!AF587</f>
        <v>0</v>
      </c>
      <c r="F65" s="119">
        <f>'5.  2015-2027 LRAM'!AG587</f>
        <v>0</v>
      </c>
      <c r="G65" s="119">
        <f>'5.  2015-2027 LRAM'!AH587</f>
        <v>0</v>
      </c>
      <c r="H65" s="119">
        <f>'5.  2015-2027 LRAM'!AI587</f>
        <v>0</v>
      </c>
      <c r="I65" s="119">
        <f>'5.  2015-2027 LRAM'!AJ587</f>
        <v>0</v>
      </c>
      <c r="J65" s="113">
        <v>0</v>
      </c>
      <c r="K65" s="113">
        <v>0</v>
      </c>
      <c r="L65" s="113">
        <v>0</v>
      </c>
      <c r="M65" s="113">
        <v>0</v>
      </c>
      <c r="N65" s="113">
        <v>0</v>
      </c>
      <c r="O65" s="113">
        <v>0</v>
      </c>
      <c r="P65" s="113">
        <v>0</v>
      </c>
      <c r="Q65" s="113">
        <v>0</v>
      </c>
      <c r="R65" s="120">
        <f>SUM(D65:Q65)</f>
        <v>0</v>
      </c>
      <c r="U65" s="115"/>
      <c r="V65" s="116"/>
    </row>
    <row r="66" spans="2:22" s="13" customFormat="1">
      <c r="B66" s="117" t="s">
        <v>206</v>
      </c>
      <c r="C66" s="118"/>
      <c r="D66" s="119">
        <f>-'5.  2015-2027 LRAM'!AE588</f>
        <v>0</v>
      </c>
      <c r="E66" s="119">
        <f>-'5.  2015-2027 LRAM'!AF588</f>
        <v>0</v>
      </c>
      <c r="F66" s="119">
        <f>-'5.  2015-2027 LRAM'!AG588</f>
        <v>0</v>
      </c>
      <c r="G66" s="119">
        <f>-'5.  2015-2027 LRAM'!AH588</f>
        <v>0</v>
      </c>
      <c r="H66" s="119">
        <f>-'5.  2015-2027 LRAM'!AI588</f>
        <v>0</v>
      </c>
      <c r="I66" s="119">
        <f>-'5.  2015-2027 LRAM'!AJ588</f>
        <v>0</v>
      </c>
      <c r="J66" s="119">
        <v>0</v>
      </c>
      <c r="K66" s="119">
        <v>0</v>
      </c>
      <c r="L66" s="119">
        <v>0</v>
      </c>
      <c r="M66" s="119">
        <v>0</v>
      </c>
      <c r="N66" s="119">
        <v>0</v>
      </c>
      <c r="O66" s="119">
        <v>0</v>
      </c>
      <c r="P66" s="119">
        <v>0</v>
      </c>
      <c r="Q66" s="119">
        <v>0</v>
      </c>
      <c r="R66" s="120">
        <f>SUM(D66:Q66)</f>
        <v>0</v>
      </c>
      <c r="S66" s="121"/>
      <c r="U66" s="115"/>
      <c r="V66" s="116"/>
    </row>
    <row r="67" spans="2:22" s="107" customFormat="1">
      <c r="B67" s="531" t="s">
        <v>64</v>
      </c>
      <c r="C67" s="527"/>
      <c r="D67" s="123"/>
      <c r="E67" s="123"/>
      <c r="F67" s="123"/>
      <c r="G67" s="123"/>
      <c r="H67" s="123"/>
      <c r="I67" s="123"/>
      <c r="J67" s="123"/>
      <c r="K67" s="124"/>
      <c r="L67" s="124"/>
      <c r="M67" s="124"/>
      <c r="N67" s="124"/>
      <c r="O67" s="124"/>
      <c r="P67" s="124"/>
      <c r="Q67" s="124"/>
      <c r="R67" s="125"/>
      <c r="U67" s="122"/>
      <c r="V67" s="116"/>
    </row>
    <row r="68" spans="2:22" s="13" customFormat="1">
      <c r="B68" s="117" t="s">
        <v>209</v>
      </c>
      <c r="C68" s="459"/>
      <c r="D68" s="119">
        <f>'5.  2015-2027 LRAM'!AE778</f>
        <v>68888.615004836989</v>
      </c>
      <c r="E68" s="119">
        <f>'5.  2015-2027 LRAM'!AF778</f>
        <v>38666.626431396871</v>
      </c>
      <c r="F68" s="119">
        <f>'5.  2015-2027 LRAM'!AG778</f>
        <v>44765.070840208558</v>
      </c>
      <c r="G68" s="119">
        <f>'5.  2015-2027 LRAM'!AH778</f>
        <v>0</v>
      </c>
      <c r="H68" s="119">
        <f>'5.  2015-2027 LRAM'!AI778</f>
        <v>0</v>
      </c>
      <c r="I68" s="119">
        <f>'5.  2015-2027 LRAM'!AJ778</f>
        <v>0</v>
      </c>
      <c r="J68" s="113">
        <v>0</v>
      </c>
      <c r="K68" s="113">
        <v>0</v>
      </c>
      <c r="L68" s="113">
        <v>0</v>
      </c>
      <c r="M68" s="113">
        <v>0</v>
      </c>
      <c r="N68" s="113">
        <v>0</v>
      </c>
      <c r="O68" s="113">
        <v>0</v>
      </c>
      <c r="P68" s="113">
        <v>0</v>
      </c>
      <c r="Q68" s="113">
        <v>0</v>
      </c>
      <c r="R68" s="120">
        <f>SUM(D68:Q68)</f>
        <v>152320.31227644242</v>
      </c>
      <c r="U68" s="115"/>
      <c r="V68" s="116"/>
    </row>
    <row r="69" spans="2:22" s="13" customFormat="1" ht="16.5" customHeight="1">
      <c r="B69" s="117" t="s">
        <v>208</v>
      </c>
      <c r="C69" s="118"/>
      <c r="D69" s="119">
        <f>-'5.  2015-2027 LRAM'!AE779</f>
        <v>-39514.559999999998</v>
      </c>
      <c r="E69" s="119">
        <f>-'5.  2015-2027 LRAM'!AF779</f>
        <v>-57585.470400000006</v>
      </c>
      <c r="F69" s="119">
        <f>-'5.  2015-2027 LRAM'!AG779</f>
        <v>-7701.5210999999999</v>
      </c>
      <c r="G69" s="119">
        <f>-'5.  2015-2027 LRAM'!AH779</f>
        <v>0</v>
      </c>
      <c r="H69" s="119">
        <f>-'5.  2015-2027 LRAM'!AI779</f>
        <v>0</v>
      </c>
      <c r="I69" s="119">
        <f>-'5.  2015-2027 LRAM'!AJ779</f>
        <v>0</v>
      </c>
      <c r="J69" s="119">
        <v>0</v>
      </c>
      <c r="K69" s="119">
        <v>0</v>
      </c>
      <c r="L69" s="119">
        <v>0</v>
      </c>
      <c r="M69" s="119">
        <v>0</v>
      </c>
      <c r="N69" s="119">
        <v>0</v>
      </c>
      <c r="O69" s="119">
        <v>0</v>
      </c>
      <c r="P69" s="119">
        <v>0</v>
      </c>
      <c r="Q69" s="119">
        <v>0</v>
      </c>
      <c r="R69" s="120">
        <f>SUM(D69:Q69)</f>
        <v>-104801.5515</v>
      </c>
      <c r="S69" s="121"/>
      <c r="U69" s="115"/>
      <c r="V69" s="116"/>
    </row>
    <row r="70" spans="2:22" s="107" customFormat="1">
      <c r="B70" s="531" t="s">
        <v>64</v>
      </c>
      <c r="C70" s="527"/>
      <c r="D70" s="123"/>
      <c r="E70" s="123"/>
      <c r="F70" s="123"/>
      <c r="G70" s="123"/>
      <c r="H70" s="123"/>
      <c r="I70" s="123"/>
      <c r="J70" s="123"/>
      <c r="K70" s="124"/>
      <c r="L70" s="124"/>
      <c r="M70" s="124"/>
      <c r="N70" s="124"/>
      <c r="O70" s="124"/>
      <c r="P70" s="124"/>
      <c r="Q70" s="124"/>
      <c r="R70" s="125"/>
      <c r="U70" s="122"/>
      <c r="V70" s="116"/>
    </row>
    <row r="71" spans="2:22" s="13" customFormat="1">
      <c r="B71" s="117" t="s">
        <v>211</v>
      </c>
      <c r="C71" s="118"/>
      <c r="D71" s="119">
        <f>'5.  2015-2027 LRAM'!AE974</f>
        <v>29621.765753526503</v>
      </c>
      <c r="E71" s="119">
        <f>'5.  2015-2027 LRAM'!AF974</f>
        <v>45560.307159693766</v>
      </c>
      <c r="F71" s="119">
        <f>'5.  2015-2027 LRAM'!AG974</f>
        <v>62089.962907853813</v>
      </c>
      <c r="G71" s="119">
        <f>'5.  2015-2027 LRAM'!AH974</f>
        <v>0</v>
      </c>
      <c r="H71" s="119">
        <f>'5.  2015-2027 LRAM'!AI974</f>
        <v>0</v>
      </c>
      <c r="I71" s="119">
        <f>'5.  2015-2027 LRAM'!AJ974</f>
        <v>0</v>
      </c>
      <c r="J71" s="113">
        <v>0</v>
      </c>
      <c r="K71" s="113">
        <v>0</v>
      </c>
      <c r="L71" s="113">
        <v>0</v>
      </c>
      <c r="M71" s="113">
        <v>0</v>
      </c>
      <c r="N71" s="113">
        <v>0</v>
      </c>
      <c r="O71" s="113">
        <v>0</v>
      </c>
      <c r="P71" s="113">
        <v>0</v>
      </c>
      <c r="Q71" s="113">
        <v>0</v>
      </c>
      <c r="R71" s="120">
        <f>SUM(D71:Q71)</f>
        <v>137272.0358210741</v>
      </c>
      <c r="U71" s="115"/>
      <c r="V71" s="116"/>
    </row>
    <row r="72" spans="2:22" s="13" customFormat="1">
      <c r="B72" s="117" t="s">
        <v>210</v>
      </c>
      <c r="C72" s="118"/>
      <c r="D72" s="119">
        <f>-'5.  2015-2027 LRAM'!AE975</f>
        <v>-16991.2608</v>
      </c>
      <c r="E72" s="119">
        <f>-'5.  2015-2027 LRAM'!AF975</f>
        <v>-65316.853000000003</v>
      </c>
      <c r="F72" s="119">
        <f>-'5.  2015-2027 LRAM'!AG975</f>
        <v>-9044.6713</v>
      </c>
      <c r="G72" s="119">
        <f>-'5.  2015-2027 LRAM'!AH975</f>
        <v>0</v>
      </c>
      <c r="H72" s="119">
        <f>-'5.  2015-2027 LRAM'!AI975</f>
        <v>0</v>
      </c>
      <c r="I72" s="119">
        <f>-'5.  2015-2027 LRAM'!AJ975</f>
        <v>0</v>
      </c>
      <c r="J72" s="119">
        <v>0</v>
      </c>
      <c r="K72" s="119">
        <v>0</v>
      </c>
      <c r="L72" s="119">
        <v>0</v>
      </c>
      <c r="M72" s="119">
        <v>0</v>
      </c>
      <c r="N72" s="119">
        <v>0</v>
      </c>
      <c r="O72" s="119">
        <v>0</v>
      </c>
      <c r="P72" s="119">
        <v>0</v>
      </c>
      <c r="Q72" s="119">
        <v>0</v>
      </c>
      <c r="R72" s="120">
        <f>SUM(D72:Q72)</f>
        <v>-91352.785100000008</v>
      </c>
      <c r="S72" s="121"/>
      <c r="U72" s="115"/>
      <c r="V72" s="116"/>
    </row>
    <row r="73" spans="2:22" s="107" customFormat="1">
      <c r="B73" s="531" t="s">
        <v>64</v>
      </c>
      <c r="C73" s="527"/>
      <c r="D73" s="123"/>
      <c r="E73" s="123"/>
      <c r="F73" s="123"/>
      <c r="G73" s="123"/>
      <c r="H73" s="123"/>
      <c r="I73" s="123"/>
      <c r="J73" s="123"/>
      <c r="K73" s="124"/>
      <c r="L73" s="124"/>
      <c r="M73" s="124"/>
      <c r="N73" s="124"/>
      <c r="O73" s="124"/>
      <c r="P73" s="124"/>
      <c r="Q73" s="124"/>
      <c r="R73" s="125"/>
      <c r="U73" s="122"/>
      <c r="V73" s="116"/>
    </row>
    <row r="74" spans="2:22" s="13" customFormat="1">
      <c r="B74" s="117" t="s">
        <v>213</v>
      </c>
      <c r="C74" s="459"/>
      <c r="D74" s="119">
        <f>'5.  2015-2027 LRAM'!AE1170</f>
        <v>0</v>
      </c>
      <c r="E74" s="119">
        <f>'5.  2015-2027 LRAM'!AF1170</f>
        <v>46657.256120092447</v>
      </c>
      <c r="F74" s="119">
        <f>'5.  2015-2027 LRAM'!AG1170</f>
        <v>64223.901991447936</v>
      </c>
      <c r="G74" s="119">
        <f>'5.  2015-2027 LRAM'!AH1170</f>
        <v>0</v>
      </c>
      <c r="H74" s="119">
        <f>'5.  2015-2027 LRAM'!AI1170</f>
        <v>0</v>
      </c>
      <c r="I74" s="119">
        <f>'5.  2015-2027 LRAM'!AJ1170</f>
        <v>0</v>
      </c>
      <c r="J74" s="113">
        <v>0</v>
      </c>
      <c r="K74" s="113">
        <v>0</v>
      </c>
      <c r="L74" s="113">
        <v>0</v>
      </c>
      <c r="M74" s="113">
        <v>0</v>
      </c>
      <c r="N74" s="113">
        <v>0</v>
      </c>
      <c r="O74" s="113">
        <v>0</v>
      </c>
      <c r="P74" s="113">
        <v>0</v>
      </c>
      <c r="Q74" s="113">
        <v>0</v>
      </c>
      <c r="R74" s="120">
        <f>SUM(D74:Q74)</f>
        <v>110881.15811154038</v>
      </c>
      <c r="U74" s="115"/>
      <c r="V74" s="116"/>
    </row>
    <row r="75" spans="2:22" s="13" customFormat="1">
      <c r="B75" s="117" t="s">
        <v>212</v>
      </c>
      <c r="C75" s="118"/>
      <c r="D75" s="119">
        <f>-'5.  2015-2027 LRAM'!AE1171</f>
        <v>0</v>
      </c>
      <c r="E75" s="119">
        <f>-'5.  2015-2027 LRAM'!AF1171</f>
        <v>-66916.449399999998</v>
      </c>
      <c r="F75" s="119">
        <f>-'5.  2015-2027 LRAM'!AG1171</f>
        <v>-9185.8585000000003</v>
      </c>
      <c r="G75" s="119">
        <f>-'5.  2015-2027 LRAM'!AH1171</f>
        <v>0</v>
      </c>
      <c r="H75" s="119">
        <f>-'5.  2015-2027 LRAM'!AI1171</f>
        <v>0</v>
      </c>
      <c r="I75" s="119">
        <f>-'5.  2015-2027 LRAM'!AJ1171</f>
        <v>0</v>
      </c>
      <c r="J75" s="119">
        <v>0</v>
      </c>
      <c r="K75" s="119">
        <v>0</v>
      </c>
      <c r="L75" s="119">
        <v>0</v>
      </c>
      <c r="M75" s="119">
        <v>0</v>
      </c>
      <c r="N75" s="119">
        <v>0</v>
      </c>
      <c r="O75" s="119">
        <v>0</v>
      </c>
      <c r="P75" s="119">
        <v>0</v>
      </c>
      <c r="Q75" s="119">
        <v>0</v>
      </c>
      <c r="R75" s="120">
        <f>SUM(D75:Q75)</f>
        <v>-76102.3079</v>
      </c>
      <c r="S75" s="121"/>
      <c r="U75" s="115"/>
      <c r="V75" s="116"/>
    </row>
    <row r="76" spans="2:22" s="107" customFormat="1">
      <c r="B76" s="531" t="s">
        <v>64</v>
      </c>
      <c r="C76" s="527"/>
      <c r="D76" s="123"/>
      <c r="E76" s="123"/>
      <c r="F76" s="123"/>
      <c r="G76" s="123"/>
      <c r="H76" s="123"/>
      <c r="I76" s="123"/>
      <c r="J76" s="123"/>
      <c r="K76" s="124"/>
      <c r="L76" s="124"/>
      <c r="M76" s="124"/>
      <c r="N76" s="124"/>
      <c r="O76" s="124"/>
      <c r="P76" s="124"/>
      <c r="Q76" s="124"/>
      <c r="R76" s="125"/>
      <c r="U76" s="122"/>
      <c r="V76" s="116"/>
    </row>
    <row r="77" spans="2:22" s="13" customFormat="1">
      <c r="B77" s="117" t="s">
        <v>631</v>
      </c>
      <c r="C77" s="459"/>
      <c r="D77" s="119">
        <f>'5.  2015-2027 LRAM'!AE1366</f>
        <v>0</v>
      </c>
      <c r="E77" s="119">
        <f>'5.  2015-2027 LRAM'!AF1366</f>
        <v>47959.049890677175</v>
      </c>
      <c r="F77" s="119">
        <f>'5.  2015-2027 LRAM'!AG1366</f>
        <v>65369.939453663421</v>
      </c>
      <c r="G77" s="119">
        <f>'5.  2015-2027 LRAM'!AH1366</f>
        <v>0</v>
      </c>
      <c r="H77" s="119">
        <f>'5.  2015-2027 LRAM'!AI1366</f>
        <v>0</v>
      </c>
      <c r="I77" s="119">
        <f>'5.  2015-2027 LRAM'!AJ1366</f>
        <v>0</v>
      </c>
      <c r="J77" s="113">
        <v>0</v>
      </c>
      <c r="K77" s="113">
        <v>0</v>
      </c>
      <c r="L77" s="113">
        <v>0</v>
      </c>
      <c r="M77" s="113">
        <v>0</v>
      </c>
      <c r="N77" s="113">
        <v>0</v>
      </c>
      <c r="O77" s="113">
        <v>0</v>
      </c>
      <c r="P77" s="113">
        <v>0</v>
      </c>
      <c r="Q77" s="113">
        <v>0</v>
      </c>
      <c r="R77" s="120">
        <f>SUM(D77:Q77)</f>
        <v>113328.9893443406</v>
      </c>
      <c r="U77" s="115"/>
      <c r="V77" s="116"/>
    </row>
    <row r="78" spans="2:22" s="13" customFormat="1">
      <c r="B78" s="117" t="s">
        <v>632</v>
      </c>
      <c r="C78" s="118"/>
      <c r="D78" s="119">
        <f>-'5.  2015-2027 LRAM'!AE1367</f>
        <v>0</v>
      </c>
      <c r="E78" s="119">
        <f>-'5.  2015-2027 LRAM'!AF1367</f>
        <v>-68782.645199999999</v>
      </c>
      <c r="F78" s="119">
        <f>-'5.  2015-2027 LRAM'!AG1367</f>
        <v>-9349.7746999999999</v>
      </c>
      <c r="G78" s="119">
        <f>-'5.  2015-2027 LRAM'!AH1367</f>
        <v>0</v>
      </c>
      <c r="H78" s="119">
        <f>-'5.  2015-2027 LRAM'!AI1367</f>
        <v>0</v>
      </c>
      <c r="I78" s="119">
        <f>-'5.  2015-2027 LRAM'!AJ1367</f>
        <v>0</v>
      </c>
      <c r="J78" s="119">
        <v>0</v>
      </c>
      <c r="K78" s="119">
        <v>0</v>
      </c>
      <c r="L78" s="119">
        <v>0</v>
      </c>
      <c r="M78" s="119">
        <v>0</v>
      </c>
      <c r="N78" s="119">
        <v>0</v>
      </c>
      <c r="O78" s="119">
        <v>0</v>
      </c>
      <c r="P78" s="119">
        <v>0</v>
      </c>
      <c r="Q78" s="119">
        <v>0</v>
      </c>
      <c r="R78" s="120">
        <f>SUM(D78:Q78)</f>
        <v>-78132.419899999994</v>
      </c>
      <c r="S78" s="121"/>
      <c r="U78" s="115"/>
      <c r="V78" s="116"/>
    </row>
    <row r="79" spans="2:22" s="107" customFormat="1">
      <c r="B79" s="531" t="s">
        <v>64</v>
      </c>
      <c r="C79" s="527"/>
      <c r="D79" s="123"/>
      <c r="E79" s="123"/>
      <c r="F79" s="123"/>
      <c r="G79" s="123"/>
      <c r="H79" s="123"/>
      <c r="I79" s="123"/>
      <c r="J79" s="123"/>
      <c r="K79" s="124"/>
      <c r="L79" s="124"/>
      <c r="M79" s="124"/>
      <c r="N79" s="124"/>
      <c r="O79" s="124"/>
      <c r="P79" s="124"/>
      <c r="Q79" s="124"/>
      <c r="R79" s="125"/>
      <c r="U79" s="122"/>
      <c r="V79" s="116"/>
    </row>
    <row r="80" spans="2:22" s="13" customFormat="1">
      <c r="B80" s="117" t="s">
        <v>633</v>
      </c>
      <c r="C80" s="459"/>
      <c r="D80" s="119">
        <f>'5.  2015-2027 LRAM'!AE1561</f>
        <v>0</v>
      </c>
      <c r="E80" s="119">
        <f>'5.  2015-2027 LRAM'!AF1561</f>
        <v>46667.240907906096</v>
      </c>
      <c r="F80" s="119">
        <f>'5.  2015-2027 LRAM'!AG1561</f>
        <v>64683.240181915025</v>
      </c>
      <c r="G80" s="119">
        <f>'5.  2015-2027 LRAM'!AH1561</f>
        <v>0</v>
      </c>
      <c r="H80" s="119">
        <f>'5.  2015-2027 LRAM'!AI1561</f>
        <v>0</v>
      </c>
      <c r="I80" s="119">
        <f>'5.  2015-2027 LRAM'!AJ1561</f>
        <v>0</v>
      </c>
      <c r="J80" s="113">
        <v>0</v>
      </c>
      <c r="K80" s="113">
        <v>0</v>
      </c>
      <c r="L80" s="113">
        <v>0</v>
      </c>
      <c r="M80" s="113">
        <v>0</v>
      </c>
      <c r="N80" s="113">
        <v>0</v>
      </c>
      <c r="O80" s="113">
        <v>0</v>
      </c>
      <c r="P80" s="113">
        <v>0</v>
      </c>
      <c r="Q80" s="113">
        <v>0</v>
      </c>
      <c r="R80" s="120">
        <f>SUM(D80:Q80)</f>
        <v>111350.48108982111</v>
      </c>
      <c r="U80" s="115"/>
      <c r="V80" s="116"/>
    </row>
    <row r="81" spans="2:22" s="13" customFormat="1">
      <c r="B81" s="117" t="s">
        <v>634</v>
      </c>
      <c r="C81" s="118"/>
      <c r="D81" s="119">
        <f>-'5.  2015-2027 LRAM'!AE1562</f>
        <v>0</v>
      </c>
      <c r="E81" s="119">
        <f>-'5.  2015-2027 LRAM'!AF1562</f>
        <v>-70648.841</v>
      </c>
      <c r="F81" s="119">
        <f>-'5.  2015-2027 LRAM'!AG1562</f>
        <v>-9596.317500000001</v>
      </c>
      <c r="G81" s="119">
        <f>-'5.  2015-2027 LRAM'!AH1562</f>
        <v>0</v>
      </c>
      <c r="H81" s="119">
        <f>-'5.  2015-2027 LRAM'!AI1562</f>
        <v>0</v>
      </c>
      <c r="I81" s="119">
        <f>-'5.  2015-2027 LRAM'!AJ1562</f>
        <v>0</v>
      </c>
      <c r="J81" s="119">
        <v>0</v>
      </c>
      <c r="K81" s="119">
        <v>0</v>
      </c>
      <c r="L81" s="119">
        <v>0</v>
      </c>
      <c r="M81" s="119">
        <v>0</v>
      </c>
      <c r="N81" s="119">
        <v>0</v>
      </c>
      <c r="O81" s="119">
        <v>0</v>
      </c>
      <c r="P81" s="119">
        <v>0</v>
      </c>
      <c r="Q81" s="119">
        <v>0</v>
      </c>
      <c r="R81" s="120">
        <f>SUM(D81:Q81)</f>
        <v>-80245.158500000005</v>
      </c>
      <c r="S81" s="121"/>
      <c r="U81" s="115"/>
      <c r="V81" s="116"/>
    </row>
    <row r="82" spans="2:22" s="107" customFormat="1">
      <c r="B82" s="659" t="s">
        <v>64</v>
      </c>
      <c r="C82" s="527"/>
      <c r="D82" s="123"/>
      <c r="E82" s="123"/>
      <c r="F82" s="123"/>
      <c r="G82" s="123"/>
      <c r="H82" s="123"/>
      <c r="I82" s="123"/>
      <c r="J82" s="123"/>
      <c r="K82" s="124"/>
      <c r="L82" s="124"/>
      <c r="M82" s="124"/>
      <c r="N82" s="124"/>
      <c r="O82" s="124"/>
      <c r="P82" s="124"/>
      <c r="Q82" s="124"/>
      <c r="R82" s="125"/>
      <c r="U82" s="122"/>
      <c r="V82" s="116"/>
    </row>
    <row r="83" spans="2:22" s="13" customFormat="1" ht="20.25" customHeight="1">
      <c r="B83" s="528" t="s">
        <v>40</v>
      </c>
      <c r="C83" s="527"/>
      <c r="D83" s="576">
        <f>'6.  Carrying Charges'!I192</f>
        <v>2502.3000989610732</v>
      </c>
      <c r="E83" s="576">
        <f>'6.  Carrying Charges'!J192</f>
        <v>-3210.5828712564198</v>
      </c>
      <c r="F83" s="576">
        <f>'6.  Carrying Charges'!K192</f>
        <v>7649.5076701052276</v>
      </c>
      <c r="G83" s="576">
        <f>'6.  Carrying Charges'!L192</f>
        <v>0</v>
      </c>
      <c r="H83" s="576">
        <f>'6.  Carrying Charges'!M192</f>
        <v>0</v>
      </c>
      <c r="I83" s="576">
        <f>'6.  Carrying Charges'!N192</f>
        <v>0</v>
      </c>
      <c r="J83" s="576">
        <f>'6.  Carrying Charges'!O192</f>
        <v>0</v>
      </c>
      <c r="K83" s="576">
        <f>'6.  Carrying Charges'!P192</f>
        <v>0</v>
      </c>
      <c r="L83" s="576">
        <f>'6.  Carrying Charges'!Q192</f>
        <v>0</v>
      </c>
      <c r="M83" s="576">
        <f>'6.  Carrying Charges'!R192</f>
        <v>0</v>
      </c>
      <c r="N83" s="576">
        <f>'6.  Carrying Charges'!S192</f>
        <v>0</v>
      </c>
      <c r="O83" s="576">
        <f>'6.  Carrying Charges'!T192</f>
        <v>0</v>
      </c>
      <c r="P83" s="576">
        <f>'6.  Carrying Charges'!U192</f>
        <v>0</v>
      </c>
      <c r="Q83" s="576">
        <f>'6.  Carrying Charges'!V192</f>
        <v>0</v>
      </c>
      <c r="R83" s="577">
        <f>SUM(D83:Q83)</f>
        <v>6941.2248978098814</v>
      </c>
      <c r="U83" s="115"/>
      <c r="V83" s="116"/>
    </row>
    <row r="84" spans="2:22" s="13" customFormat="1" ht="36.4" customHeight="1">
      <c r="B84" s="666" t="s">
        <v>862</v>
      </c>
      <c r="C84" s="530"/>
      <c r="D84" s="696">
        <f>SUM(D47:D81)+D83</f>
        <v>44506.860057324564</v>
      </c>
      <c r="E84" s="696">
        <f t="shared" ref="E84:R84" si="1">SUM(E47:E81)+E83</f>
        <v>-106950.36136149007</v>
      </c>
      <c r="F84" s="696">
        <f t="shared" si="1"/>
        <v>263903.47994519398</v>
      </c>
      <c r="G84" s="696">
        <f t="shared" si="1"/>
        <v>0</v>
      </c>
      <c r="H84" s="696">
        <f t="shared" si="1"/>
        <v>0</v>
      </c>
      <c r="I84" s="696">
        <f t="shared" si="1"/>
        <v>0</v>
      </c>
      <c r="J84" s="696">
        <f t="shared" si="1"/>
        <v>0</v>
      </c>
      <c r="K84" s="696">
        <f t="shared" si="1"/>
        <v>0</v>
      </c>
      <c r="L84" s="696">
        <f t="shared" si="1"/>
        <v>0</v>
      </c>
      <c r="M84" s="696">
        <f t="shared" si="1"/>
        <v>0</v>
      </c>
      <c r="N84" s="696">
        <f t="shared" si="1"/>
        <v>0</v>
      </c>
      <c r="O84" s="696">
        <f t="shared" si="1"/>
        <v>0</v>
      </c>
      <c r="P84" s="696">
        <f t="shared" si="1"/>
        <v>0</v>
      </c>
      <c r="Q84" s="696">
        <f t="shared" si="1"/>
        <v>0</v>
      </c>
      <c r="R84" s="696">
        <f t="shared" si="1"/>
        <v>201459.97864102849</v>
      </c>
      <c r="U84" s="115"/>
      <c r="V84" s="116"/>
    </row>
    <row r="85" spans="2:22" s="13" customFormat="1" ht="36.4" customHeight="1" thickBot="1">
      <c r="B85" s="779" t="s">
        <v>1140</v>
      </c>
      <c r="C85" s="776"/>
      <c r="D85" s="777"/>
      <c r="E85" s="777"/>
      <c r="F85" s="777"/>
      <c r="G85" s="777"/>
      <c r="H85" s="777"/>
      <c r="I85" s="777"/>
      <c r="J85" s="777"/>
      <c r="K85" s="777"/>
      <c r="L85" s="777"/>
      <c r="M85" s="777"/>
      <c r="N85" s="777"/>
      <c r="O85" s="777"/>
      <c r="P85" s="777"/>
      <c r="Q85" s="777"/>
      <c r="R85" s="777">
        <v>-4884.3786410284811</v>
      </c>
      <c r="U85" s="115"/>
      <c r="V85" s="116"/>
    </row>
    <row r="86" spans="2:22" s="13" customFormat="1" ht="36.4" customHeight="1" thickBot="1">
      <c r="B86" s="775"/>
      <c r="C86" s="776"/>
      <c r="D86" s="777"/>
      <c r="E86" s="777"/>
      <c r="F86" s="777"/>
      <c r="G86" s="777"/>
      <c r="H86" s="777"/>
      <c r="I86" s="777"/>
      <c r="J86" s="777"/>
      <c r="K86" s="777"/>
      <c r="L86" s="777"/>
      <c r="M86" s="777"/>
      <c r="N86" s="777"/>
      <c r="O86" s="777"/>
      <c r="P86" s="777"/>
      <c r="Q86" s="777"/>
      <c r="R86" s="778">
        <f>SUM(R84:R85)</f>
        <v>196575.6</v>
      </c>
      <c r="U86" s="115"/>
      <c r="V86" s="116"/>
    </row>
    <row r="87" spans="2:22" s="107" customFormat="1">
      <c r="B87" s="119"/>
      <c r="C87" s="119"/>
      <c r="D87" s="119"/>
      <c r="E87" s="119"/>
      <c r="F87" s="119"/>
      <c r="G87" s="119"/>
      <c r="H87" s="119"/>
      <c r="I87" s="119"/>
      <c r="J87" s="119"/>
      <c r="K87" s="119"/>
      <c r="L87" s="119"/>
      <c r="M87" s="119"/>
      <c r="N87" s="119"/>
      <c r="O87" s="119"/>
      <c r="P87" s="119"/>
      <c r="Q87" s="119"/>
      <c r="R87" s="119"/>
      <c r="U87" s="122"/>
      <c r="V87" s="116"/>
    </row>
    <row r="88" spans="2:22" s="107" customFormat="1" ht="16.5" thickBot="1">
      <c r="B88" s="119"/>
      <c r="C88" s="119"/>
      <c r="D88" s="119"/>
      <c r="E88" s="119"/>
      <c r="F88" s="119"/>
      <c r="G88" s="119"/>
      <c r="H88" s="119"/>
      <c r="I88" s="119"/>
      <c r="J88" s="119"/>
      <c r="K88" s="119"/>
      <c r="L88" s="119"/>
      <c r="M88" s="119"/>
      <c r="N88" s="119"/>
      <c r="O88" s="119"/>
      <c r="P88" s="119"/>
      <c r="Q88" s="119"/>
      <c r="R88" s="119"/>
      <c r="U88" s="122"/>
      <c r="V88" s="116"/>
    </row>
    <row r="89" spans="2:22" s="107" customFormat="1" ht="28.9" customHeight="1" thickBot="1">
      <c r="B89" s="707" t="s">
        <v>827</v>
      </c>
      <c r="C89" s="708"/>
      <c r="D89" s="708"/>
      <c r="E89" s="709"/>
      <c r="F89" s="709"/>
      <c r="G89" s="709"/>
      <c r="H89" s="709"/>
      <c r="I89" s="709"/>
      <c r="J89" s="709"/>
      <c r="K89" s="709"/>
      <c r="L89" s="710"/>
      <c r="M89" s="119"/>
      <c r="N89" s="119"/>
      <c r="O89" s="119"/>
      <c r="P89" s="119"/>
      <c r="Q89" s="119"/>
      <c r="R89" s="119"/>
      <c r="U89" s="122"/>
      <c r="V89" s="116"/>
    </row>
    <row r="90" spans="2:22" s="107" customFormat="1" ht="58.9" customHeight="1">
      <c r="B90" s="811" t="s">
        <v>939</v>
      </c>
      <c r="C90" s="811"/>
      <c r="D90" s="811"/>
      <c r="E90" s="811"/>
      <c r="F90" s="811"/>
      <c r="G90" s="811"/>
      <c r="H90" s="811"/>
      <c r="I90" s="811"/>
      <c r="J90" s="811"/>
      <c r="K90" s="811"/>
      <c r="L90" s="811"/>
      <c r="M90" s="716"/>
      <c r="N90" s="716"/>
      <c r="O90" s="716"/>
      <c r="P90" s="716"/>
      <c r="Q90" s="716"/>
      <c r="R90" s="716"/>
      <c r="U90" s="122"/>
      <c r="V90" s="116"/>
    </row>
    <row r="91" spans="2:22" s="107" customFormat="1" ht="27.4" customHeight="1">
      <c r="B91" s="812" t="s">
        <v>940</v>
      </c>
      <c r="C91" s="812"/>
      <c r="D91" s="812"/>
      <c r="E91" s="812"/>
      <c r="F91" s="812"/>
      <c r="G91" s="812"/>
      <c r="H91" s="812"/>
      <c r="I91" s="812"/>
      <c r="J91" s="812"/>
      <c r="K91" s="812"/>
      <c r="L91" s="812"/>
      <c r="M91" s="716"/>
      <c r="N91" s="716"/>
      <c r="O91" s="716"/>
      <c r="P91" s="716"/>
      <c r="Q91" s="716"/>
      <c r="R91" s="716"/>
      <c r="U91" s="122"/>
      <c r="V91" s="116"/>
    </row>
    <row r="92" spans="2:22" s="107" customFormat="1" ht="33.4" customHeight="1">
      <c r="B92" s="812" t="s">
        <v>864</v>
      </c>
      <c r="C92" s="812"/>
      <c r="D92" s="812"/>
      <c r="E92" s="812"/>
      <c r="F92" s="812"/>
      <c r="G92" s="812"/>
      <c r="H92" s="812"/>
      <c r="I92" s="812"/>
      <c r="J92" s="812"/>
      <c r="K92" s="812"/>
      <c r="L92" s="812"/>
      <c r="M92" s="142"/>
      <c r="N92" s="142"/>
      <c r="O92" s="142"/>
      <c r="P92" s="142"/>
      <c r="Q92" s="142"/>
      <c r="R92" s="142"/>
      <c r="U92" s="122"/>
      <c r="V92" s="116"/>
    </row>
    <row r="93" spans="2:22" ht="12" customHeight="1">
      <c r="B93" s="93"/>
      <c r="C93" s="93"/>
      <c r="D93" s="93"/>
      <c r="E93" s="509"/>
      <c r="F93" s="23"/>
      <c r="G93" s="23"/>
      <c r="H93" s="23"/>
      <c r="I93" s="23"/>
      <c r="J93" s="23"/>
      <c r="K93" s="23"/>
      <c r="L93" s="23"/>
      <c r="M93" s="23"/>
      <c r="N93" s="23"/>
      <c r="O93" s="23"/>
      <c r="P93" s="23"/>
      <c r="Q93" s="23"/>
      <c r="R93" s="23"/>
      <c r="U93" s="14"/>
      <c r="V93" s="11"/>
    </row>
    <row r="94" spans="2:22" s="13" customFormat="1" ht="63" customHeight="1">
      <c r="B94" s="695" t="s">
        <v>31</v>
      </c>
      <c r="C94" s="695" t="s">
        <v>475</v>
      </c>
      <c r="D94" s="106" t="str">
        <f>IF($B$30&lt;&gt;"",$B$30,"")</f>
        <v>Residential</v>
      </c>
      <c r="E94" s="106" t="str">
        <f>IF($B$31&lt;&gt;"",$B$31,"")</f>
        <v>GS&lt;50 kW</v>
      </c>
      <c r="F94" s="106" t="str">
        <f>IF($B$32&lt;&gt;"",$B$32,"")</f>
        <v>GS 50-4,999 kW</v>
      </c>
      <c r="G94" s="106" t="str">
        <f>IF($B$33&lt;&gt;"",$B$33,"")</f>
        <v>Unmetered Scattered Load</v>
      </c>
      <c r="H94" s="106" t="str">
        <f>IF($B$34&lt;&gt;"",$B$34,"")</f>
        <v>Sentinel Lighting</v>
      </c>
      <c r="I94" s="106" t="str">
        <f>IF($B$35&lt;&gt;"",$B$35,"")</f>
        <v>Street Lighting</v>
      </c>
      <c r="J94" s="106"/>
      <c r="K94" s="106"/>
      <c r="L94" s="106"/>
      <c r="M94" s="106"/>
      <c r="N94" s="106"/>
      <c r="O94" s="106"/>
      <c r="P94" s="106"/>
      <c r="Q94" s="106"/>
      <c r="R94" s="200" t="s">
        <v>23</v>
      </c>
      <c r="T94" s="107"/>
      <c r="U94" s="108"/>
    </row>
    <row r="95" spans="2:22" s="13" customFormat="1">
      <c r="B95" s="117" t="s">
        <v>850</v>
      </c>
      <c r="C95" s="459"/>
      <c r="D95" s="119">
        <f>'5.  2015-2027 LRAM'!AE1595</f>
        <v>0</v>
      </c>
      <c r="E95" s="119">
        <f>'5.  2015-2027 LRAM'!AF1595</f>
        <v>0</v>
      </c>
      <c r="F95" s="119">
        <f>'5.  2015-2027 LRAM'!AG1595</f>
        <v>0</v>
      </c>
      <c r="G95" s="119">
        <f>'5.  2015-2027 LRAM'!AH1595</f>
        <v>0</v>
      </c>
      <c r="H95" s="119">
        <f>'5.  2015-2027 LRAM'!AI1595</f>
        <v>0</v>
      </c>
      <c r="I95" s="119">
        <f>'5.  2015-2027 LRAM'!AJ1595</f>
        <v>0</v>
      </c>
      <c r="J95" s="113">
        <v>0</v>
      </c>
      <c r="K95" s="113">
        <v>0</v>
      </c>
      <c r="L95" s="113">
        <v>0</v>
      </c>
      <c r="M95" s="113">
        <v>0</v>
      </c>
      <c r="N95" s="113">
        <v>0</v>
      </c>
      <c r="O95" s="113">
        <v>0</v>
      </c>
      <c r="P95" s="113">
        <v>0</v>
      </c>
      <c r="Q95" s="113">
        <v>0</v>
      </c>
      <c r="R95" s="120">
        <f>SUM(D95:Q95)</f>
        <v>0</v>
      </c>
      <c r="U95" s="115"/>
      <c r="V95" s="116"/>
    </row>
    <row r="96" spans="2:22" s="13" customFormat="1">
      <c r="B96" s="117" t="s">
        <v>851</v>
      </c>
      <c r="C96" s="118"/>
      <c r="D96" s="119">
        <f>-'5.  2015-2027 LRAM'!AE1596</f>
        <v>0</v>
      </c>
      <c r="E96" s="119">
        <f>-'5.  2015-2027 LRAM'!AF1596</f>
        <v>0</v>
      </c>
      <c r="F96" s="119">
        <f>-'5.  2015-2027 LRAM'!AG1596</f>
        <v>0</v>
      </c>
      <c r="G96" s="119">
        <f>-'5.  2015-2027 LRAM'!AH1596</f>
        <v>0</v>
      </c>
      <c r="H96" s="119">
        <f>-'5.  2015-2027 LRAM'!AI1596</f>
        <v>0</v>
      </c>
      <c r="I96" s="119">
        <f>-'5.  2015-2027 LRAM'!AJ1596</f>
        <v>0</v>
      </c>
      <c r="J96" s="119">
        <v>0</v>
      </c>
      <c r="K96" s="119">
        <v>0</v>
      </c>
      <c r="L96" s="119">
        <v>0</v>
      </c>
      <c r="M96" s="119">
        <v>0</v>
      </c>
      <c r="N96" s="119">
        <v>0</v>
      </c>
      <c r="O96" s="119">
        <v>0</v>
      </c>
      <c r="P96" s="119">
        <v>0</v>
      </c>
      <c r="Q96" s="119">
        <v>0</v>
      </c>
      <c r="R96" s="120">
        <f>SUM(D96:Q96)</f>
        <v>0</v>
      </c>
      <c r="S96" s="121"/>
      <c r="U96" s="115"/>
      <c r="V96" s="116"/>
    </row>
    <row r="97" spans="2:22" s="13" customFormat="1">
      <c r="B97" s="740" t="s">
        <v>871</v>
      </c>
      <c r="C97" s="741"/>
      <c r="D97" s="742">
        <f>SUM(D95:D96)</f>
        <v>0</v>
      </c>
      <c r="E97" s="742">
        <f t="shared" ref="E97:Q97" si="2">SUM(E95:E96)</f>
        <v>0</v>
      </c>
      <c r="F97" s="742">
        <f t="shared" si="2"/>
        <v>0</v>
      </c>
      <c r="G97" s="742">
        <f t="shared" si="2"/>
        <v>0</v>
      </c>
      <c r="H97" s="742">
        <f t="shared" si="2"/>
        <v>0</v>
      </c>
      <c r="I97" s="742">
        <f t="shared" si="2"/>
        <v>0</v>
      </c>
      <c r="J97" s="742">
        <f t="shared" si="2"/>
        <v>0</v>
      </c>
      <c r="K97" s="742">
        <f t="shared" si="2"/>
        <v>0</v>
      </c>
      <c r="L97" s="742">
        <f t="shared" si="2"/>
        <v>0</v>
      </c>
      <c r="M97" s="742">
        <f t="shared" si="2"/>
        <v>0</v>
      </c>
      <c r="N97" s="742">
        <f t="shared" si="2"/>
        <v>0</v>
      </c>
      <c r="O97" s="742">
        <f t="shared" si="2"/>
        <v>0</v>
      </c>
      <c r="P97" s="742">
        <f t="shared" si="2"/>
        <v>0</v>
      </c>
      <c r="Q97" s="742">
        <f t="shared" si="2"/>
        <v>0</v>
      </c>
      <c r="R97" s="743">
        <f>SUM(R95:R96)</f>
        <v>0</v>
      </c>
      <c r="S97" s="121"/>
      <c r="U97" s="115"/>
      <c r="V97" s="116"/>
    </row>
    <row r="98" spans="2:22" s="107" customFormat="1">
      <c r="B98" s="733" t="s">
        <v>64</v>
      </c>
      <c r="C98" s="576"/>
      <c r="D98" s="734"/>
      <c r="E98" s="734"/>
      <c r="F98" s="734"/>
      <c r="G98" s="734"/>
      <c r="H98" s="734"/>
      <c r="I98" s="734"/>
      <c r="J98" s="734"/>
      <c r="K98" s="735"/>
      <c r="L98" s="735"/>
      <c r="M98" s="735"/>
      <c r="N98" s="735"/>
      <c r="O98" s="735"/>
      <c r="P98" s="735"/>
      <c r="Q98" s="735"/>
      <c r="R98" s="738"/>
      <c r="U98" s="122"/>
      <c r="V98" s="116"/>
    </row>
    <row r="99" spans="2:22" s="13" customFormat="1">
      <c r="B99" s="117" t="s">
        <v>852</v>
      </c>
      <c r="C99" s="118"/>
      <c r="D99" s="119">
        <f>'5.  2015-2027 LRAM'!AE1621</f>
        <v>0</v>
      </c>
      <c r="E99" s="119">
        <f>'5.  2015-2027 LRAM'!AF1621</f>
        <v>0</v>
      </c>
      <c r="F99" s="119">
        <f>'5.  2015-2027 LRAM'!AG1621</f>
        <v>0</v>
      </c>
      <c r="G99" s="119">
        <f>'5.  2015-2027 LRAM'!AH1621</f>
        <v>0</v>
      </c>
      <c r="H99" s="119">
        <f>'5.  2015-2027 LRAM'!AI1621</f>
        <v>0</v>
      </c>
      <c r="I99" s="119">
        <f>'5.  2015-2027 LRAM'!AJ1621</f>
        <v>0</v>
      </c>
      <c r="J99" s="113">
        <v>0</v>
      </c>
      <c r="K99" s="113">
        <v>0</v>
      </c>
      <c r="L99" s="113">
        <v>0</v>
      </c>
      <c r="M99" s="113">
        <v>0</v>
      </c>
      <c r="N99" s="113">
        <v>0</v>
      </c>
      <c r="O99" s="113">
        <v>0</v>
      </c>
      <c r="P99" s="113">
        <v>0</v>
      </c>
      <c r="Q99" s="113">
        <v>0</v>
      </c>
      <c r="R99" s="120">
        <f>SUM(D99:Q99)</f>
        <v>0</v>
      </c>
      <c r="U99" s="115"/>
      <c r="V99" s="116"/>
    </row>
    <row r="100" spans="2:22" s="13" customFormat="1">
      <c r="B100" s="117" t="s">
        <v>853</v>
      </c>
      <c r="C100" s="118"/>
      <c r="D100" s="119">
        <f>-'5.  2015-2027 LRAM'!AE1622</f>
        <v>0</v>
      </c>
      <c r="E100" s="119">
        <f>-'5.  2015-2027 LRAM'!AF1622</f>
        <v>0</v>
      </c>
      <c r="F100" s="119">
        <f>-'5.  2015-2027 LRAM'!AG1622</f>
        <v>0</v>
      </c>
      <c r="G100" s="119">
        <f>-'5.  2015-2027 LRAM'!AH1622</f>
        <v>0</v>
      </c>
      <c r="H100" s="119">
        <f>-'5.  2015-2027 LRAM'!AI1622</f>
        <v>0</v>
      </c>
      <c r="I100" s="119">
        <f>-'5.  2015-2027 LRAM'!AJ1622</f>
        <v>0</v>
      </c>
      <c r="J100" s="119">
        <v>0</v>
      </c>
      <c r="K100" s="119">
        <v>0</v>
      </c>
      <c r="L100" s="119">
        <v>0</v>
      </c>
      <c r="M100" s="119">
        <v>0</v>
      </c>
      <c r="N100" s="119">
        <v>0</v>
      </c>
      <c r="O100" s="119">
        <v>0</v>
      </c>
      <c r="P100" s="119">
        <v>0</v>
      </c>
      <c r="Q100" s="119">
        <v>0</v>
      </c>
      <c r="R100" s="120">
        <f>SUM(D100:Q100)</f>
        <v>0</v>
      </c>
      <c r="S100" s="121"/>
      <c r="U100" s="115"/>
      <c r="V100" s="116"/>
    </row>
    <row r="101" spans="2:22" s="13" customFormat="1">
      <c r="B101" s="740" t="s">
        <v>872</v>
      </c>
      <c r="C101" s="741"/>
      <c r="D101" s="742">
        <f>SUM(D99:D100)</f>
        <v>0</v>
      </c>
      <c r="E101" s="742">
        <f t="shared" ref="E101:Q101" si="3">SUM(E99:E100)</f>
        <v>0</v>
      </c>
      <c r="F101" s="742">
        <f t="shared" si="3"/>
        <v>0</v>
      </c>
      <c r="G101" s="742">
        <f t="shared" si="3"/>
        <v>0</v>
      </c>
      <c r="H101" s="742">
        <f t="shared" si="3"/>
        <v>0</v>
      </c>
      <c r="I101" s="742">
        <f t="shared" si="3"/>
        <v>0</v>
      </c>
      <c r="J101" s="742">
        <f t="shared" si="3"/>
        <v>0</v>
      </c>
      <c r="K101" s="742">
        <f t="shared" si="3"/>
        <v>0</v>
      </c>
      <c r="L101" s="742">
        <f t="shared" si="3"/>
        <v>0</v>
      </c>
      <c r="M101" s="742">
        <f t="shared" si="3"/>
        <v>0</v>
      </c>
      <c r="N101" s="742">
        <f t="shared" si="3"/>
        <v>0</v>
      </c>
      <c r="O101" s="742">
        <f t="shared" si="3"/>
        <v>0</v>
      </c>
      <c r="P101" s="742">
        <f t="shared" si="3"/>
        <v>0</v>
      </c>
      <c r="Q101" s="742">
        <f t="shared" si="3"/>
        <v>0</v>
      </c>
      <c r="R101" s="743">
        <f>SUM(R99:R100)</f>
        <v>0</v>
      </c>
      <c r="S101" s="121"/>
      <c r="U101" s="115"/>
      <c r="V101" s="116"/>
    </row>
    <row r="102" spans="2:22" s="107" customFormat="1">
      <c r="B102" s="733" t="s">
        <v>64</v>
      </c>
      <c r="C102" s="576"/>
      <c r="D102" s="734"/>
      <c r="E102" s="734"/>
      <c r="F102" s="734"/>
      <c r="G102" s="734"/>
      <c r="H102" s="734"/>
      <c r="I102" s="734"/>
      <c r="J102" s="734"/>
      <c r="K102" s="735"/>
      <c r="L102" s="735"/>
      <c r="M102" s="735"/>
      <c r="N102" s="735"/>
      <c r="O102" s="735"/>
      <c r="P102" s="735"/>
      <c r="Q102" s="735"/>
      <c r="R102" s="738"/>
      <c r="U102" s="122"/>
      <c r="V102" s="116"/>
    </row>
    <row r="103" spans="2:22" s="13" customFormat="1">
      <c r="B103" s="117" t="s">
        <v>854</v>
      </c>
      <c r="C103" s="118"/>
      <c r="D103" s="119">
        <f>'5.  2015-2027 LRAM'!AE1648</f>
        <v>0</v>
      </c>
      <c r="E103" s="119">
        <f>'5.  2015-2027 LRAM'!AF1648</f>
        <v>0</v>
      </c>
      <c r="F103" s="119">
        <f>'5.  2015-2027 LRAM'!AG1648</f>
        <v>0</v>
      </c>
      <c r="G103" s="119">
        <f>'5.  2015-2027 LRAM'!AH1648</f>
        <v>0</v>
      </c>
      <c r="H103" s="119">
        <f>'5.  2015-2027 LRAM'!AI1648</f>
        <v>0</v>
      </c>
      <c r="I103" s="119">
        <f>'5.  2015-2027 LRAM'!AJ1648</f>
        <v>0</v>
      </c>
      <c r="J103" s="113">
        <v>0</v>
      </c>
      <c r="K103" s="113">
        <v>0</v>
      </c>
      <c r="L103" s="113">
        <v>0</v>
      </c>
      <c r="M103" s="113">
        <v>0</v>
      </c>
      <c r="N103" s="113">
        <v>0</v>
      </c>
      <c r="O103" s="113">
        <v>0</v>
      </c>
      <c r="P103" s="113">
        <v>0</v>
      </c>
      <c r="Q103" s="113">
        <v>0</v>
      </c>
      <c r="R103" s="120">
        <f>SUM(D103:Q103)</f>
        <v>0</v>
      </c>
      <c r="U103" s="115"/>
      <c r="V103" s="116"/>
    </row>
    <row r="104" spans="2:22" s="13" customFormat="1">
      <c r="B104" s="117" t="s">
        <v>855</v>
      </c>
      <c r="C104" s="118"/>
      <c r="D104" s="119">
        <f>-'5.  2015-2027 LRAM'!AE1649</f>
        <v>0</v>
      </c>
      <c r="E104" s="766"/>
      <c r="F104" s="766"/>
      <c r="G104" s="119">
        <f>-'5.  2015-2027 LRAM'!AH1649</f>
        <v>0</v>
      </c>
      <c r="H104" s="119">
        <f>-'5.  2015-2027 LRAM'!AI1649</f>
        <v>0</v>
      </c>
      <c r="I104" s="119">
        <f>-'5.  2015-2027 LRAM'!AJ1649</f>
        <v>0</v>
      </c>
      <c r="J104" s="119">
        <v>0</v>
      </c>
      <c r="K104" s="119">
        <v>0</v>
      </c>
      <c r="L104" s="119">
        <v>0</v>
      </c>
      <c r="M104" s="119">
        <v>0</v>
      </c>
      <c r="N104" s="119">
        <v>0</v>
      </c>
      <c r="O104" s="119">
        <v>0</v>
      </c>
      <c r="P104" s="119">
        <v>0</v>
      </c>
      <c r="Q104" s="119">
        <v>0</v>
      </c>
      <c r="R104" s="120">
        <f>SUM(D104:Q104)</f>
        <v>0</v>
      </c>
      <c r="S104" s="121"/>
      <c r="U104" s="115"/>
      <c r="V104" s="116"/>
    </row>
    <row r="105" spans="2:22" s="13" customFormat="1">
      <c r="B105" s="740" t="s">
        <v>873</v>
      </c>
      <c r="C105" s="741"/>
      <c r="D105" s="742">
        <f>SUM(D103:D104)</f>
        <v>0</v>
      </c>
      <c r="E105" s="742">
        <f t="shared" ref="E105:Q105" si="4">SUM(E103:E104)</f>
        <v>0</v>
      </c>
      <c r="F105" s="742">
        <f t="shared" si="4"/>
        <v>0</v>
      </c>
      <c r="G105" s="742">
        <f t="shared" si="4"/>
        <v>0</v>
      </c>
      <c r="H105" s="742">
        <f t="shared" si="4"/>
        <v>0</v>
      </c>
      <c r="I105" s="742">
        <f t="shared" si="4"/>
        <v>0</v>
      </c>
      <c r="J105" s="742">
        <f t="shared" si="4"/>
        <v>0</v>
      </c>
      <c r="K105" s="742">
        <f t="shared" si="4"/>
        <v>0</v>
      </c>
      <c r="L105" s="742">
        <f t="shared" si="4"/>
        <v>0</v>
      </c>
      <c r="M105" s="742">
        <f t="shared" si="4"/>
        <v>0</v>
      </c>
      <c r="N105" s="742">
        <f t="shared" si="4"/>
        <v>0</v>
      </c>
      <c r="O105" s="742">
        <f t="shared" si="4"/>
        <v>0</v>
      </c>
      <c r="P105" s="742">
        <f t="shared" si="4"/>
        <v>0</v>
      </c>
      <c r="Q105" s="742">
        <f t="shared" si="4"/>
        <v>0</v>
      </c>
      <c r="R105" s="743">
        <f>SUM(R103:R104)</f>
        <v>0</v>
      </c>
      <c r="S105" s="121"/>
      <c r="U105" s="115"/>
      <c r="V105" s="116"/>
    </row>
    <row r="106" spans="2:22" s="107" customFormat="1">
      <c r="B106" s="733" t="s">
        <v>64</v>
      </c>
      <c r="C106" s="576"/>
      <c r="D106" s="734"/>
      <c r="E106" s="734"/>
      <c r="F106" s="734"/>
      <c r="G106" s="734"/>
      <c r="H106" s="734"/>
      <c r="I106" s="734"/>
      <c r="J106" s="734"/>
      <c r="K106" s="735"/>
      <c r="L106" s="735"/>
      <c r="M106" s="735"/>
      <c r="N106" s="735"/>
      <c r="O106" s="735"/>
      <c r="P106" s="735"/>
      <c r="Q106" s="735"/>
      <c r="R106" s="738"/>
      <c r="U106" s="122"/>
      <c r="V106" s="116"/>
    </row>
    <row r="107" spans="2:22" s="13" customFormat="1">
      <c r="B107" s="117" t="s">
        <v>856</v>
      </c>
      <c r="C107" s="118"/>
      <c r="D107" s="119">
        <f>'5.  2015-2027 LRAM'!AE1675</f>
        <v>0</v>
      </c>
      <c r="E107" s="119">
        <f>'5.  2015-2027 LRAM'!AF1675</f>
        <v>0</v>
      </c>
      <c r="F107" s="119">
        <f>'5.  2015-2027 LRAM'!AG1675</f>
        <v>0</v>
      </c>
      <c r="G107" s="119">
        <f>'5.  2015-2027 LRAM'!AH1675</f>
        <v>0</v>
      </c>
      <c r="H107" s="119">
        <f>'5.  2015-2027 LRAM'!AI1675</f>
        <v>0</v>
      </c>
      <c r="I107" s="119">
        <f>'5.  2015-2027 LRAM'!AJ1675</f>
        <v>0</v>
      </c>
      <c r="J107" s="113">
        <v>0</v>
      </c>
      <c r="K107" s="113">
        <v>0</v>
      </c>
      <c r="L107" s="113">
        <v>0</v>
      </c>
      <c r="M107" s="113">
        <v>0</v>
      </c>
      <c r="N107" s="113">
        <v>0</v>
      </c>
      <c r="O107" s="113">
        <v>0</v>
      </c>
      <c r="P107" s="113">
        <v>0</v>
      </c>
      <c r="Q107" s="113">
        <v>0</v>
      </c>
      <c r="R107" s="120">
        <f>SUM(D107:Q107)</f>
        <v>0</v>
      </c>
      <c r="U107" s="115"/>
      <c r="V107" s="116"/>
    </row>
    <row r="108" spans="2:22" s="13" customFormat="1">
      <c r="B108" s="117" t="s">
        <v>857</v>
      </c>
      <c r="C108" s="118"/>
      <c r="D108" s="119">
        <f>-'5.  2015-2027 LRAM'!AE1676</f>
        <v>0</v>
      </c>
      <c r="E108" s="766"/>
      <c r="F108" s="766"/>
      <c r="G108" s="119">
        <f>-'5.  2015-2027 LRAM'!AH1676</f>
        <v>0</v>
      </c>
      <c r="H108" s="119">
        <f>-'5.  2015-2027 LRAM'!AI1676</f>
        <v>0</v>
      </c>
      <c r="I108" s="119">
        <f>-'5.  2015-2027 LRAM'!AJ1676</f>
        <v>0</v>
      </c>
      <c r="J108" s="119">
        <v>0</v>
      </c>
      <c r="K108" s="119">
        <v>0</v>
      </c>
      <c r="L108" s="119">
        <v>0</v>
      </c>
      <c r="M108" s="119">
        <v>0</v>
      </c>
      <c r="N108" s="119">
        <v>0</v>
      </c>
      <c r="O108" s="119">
        <v>0</v>
      </c>
      <c r="P108" s="119">
        <v>0</v>
      </c>
      <c r="Q108" s="119">
        <v>0</v>
      </c>
      <c r="R108" s="120">
        <f>SUM(D108:Q108)</f>
        <v>0</v>
      </c>
      <c r="S108" s="121"/>
      <c r="U108" s="115"/>
      <c r="V108" s="116"/>
    </row>
    <row r="109" spans="2:22" s="13" customFormat="1">
      <c r="B109" s="740" t="s">
        <v>874</v>
      </c>
      <c r="C109" s="741"/>
      <c r="D109" s="742">
        <f>SUM(D107:D108)</f>
        <v>0</v>
      </c>
      <c r="E109" s="742">
        <f t="shared" ref="E109:Q109" si="5">SUM(E107:E108)</f>
        <v>0</v>
      </c>
      <c r="F109" s="742">
        <f t="shared" si="5"/>
        <v>0</v>
      </c>
      <c r="G109" s="742">
        <f t="shared" si="5"/>
        <v>0</v>
      </c>
      <c r="H109" s="742">
        <f t="shared" si="5"/>
        <v>0</v>
      </c>
      <c r="I109" s="742">
        <f t="shared" si="5"/>
        <v>0</v>
      </c>
      <c r="J109" s="742">
        <f t="shared" si="5"/>
        <v>0</v>
      </c>
      <c r="K109" s="742">
        <f t="shared" si="5"/>
        <v>0</v>
      </c>
      <c r="L109" s="742">
        <f t="shared" si="5"/>
        <v>0</v>
      </c>
      <c r="M109" s="742">
        <f t="shared" si="5"/>
        <v>0</v>
      </c>
      <c r="N109" s="742">
        <f t="shared" si="5"/>
        <v>0</v>
      </c>
      <c r="O109" s="742">
        <f t="shared" si="5"/>
        <v>0</v>
      </c>
      <c r="P109" s="742">
        <f t="shared" si="5"/>
        <v>0</v>
      </c>
      <c r="Q109" s="742">
        <f t="shared" si="5"/>
        <v>0</v>
      </c>
      <c r="R109" s="743">
        <f>SUM(R107:R108)</f>
        <v>0</v>
      </c>
      <c r="S109" s="121"/>
      <c r="U109" s="115"/>
      <c r="V109" s="116"/>
    </row>
    <row r="110" spans="2:22" s="107" customFormat="1">
      <c r="B110" s="733" t="s">
        <v>64</v>
      </c>
      <c r="C110" s="576"/>
      <c r="D110" s="734"/>
      <c r="E110" s="734"/>
      <c r="F110" s="734"/>
      <c r="G110" s="734"/>
      <c r="H110" s="734"/>
      <c r="I110" s="734"/>
      <c r="J110" s="734"/>
      <c r="K110" s="735"/>
      <c r="L110" s="735"/>
      <c r="M110" s="735"/>
      <c r="N110" s="735"/>
      <c r="O110" s="735"/>
      <c r="P110" s="735"/>
      <c r="Q110" s="735"/>
      <c r="R110" s="738"/>
      <c r="U110" s="122"/>
      <c r="V110" s="116"/>
    </row>
    <row r="111" spans="2:22" s="13" customFormat="1">
      <c r="B111" s="117" t="s">
        <v>858</v>
      </c>
      <c r="C111" s="118"/>
      <c r="D111" s="119">
        <f>'5.  2015-2027 LRAM'!AE1702</f>
        <v>0</v>
      </c>
      <c r="E111" s="119">
        <f>'5.  2015-2027 LRAM'!AF1702</f>
        <v>0</v>
      </c>
      <c r="F111" s="119">
        <f>'5.  2015-2027 LRAM'!AG1702</f>
        <v>0</v>
      </c>
      <c r="G111" s="119">
        <f>'5.  2015-2027 LRAM'!AH1702</f>
        <v>0</v>
      </c>
      <c r="H111" s="119">
        <f>'5.  2015-2027 LRAM'!AI1702</f>
        <v>0</v>
      </c>
      <c r="I111" s="119">
        <f>'5.  2015-2027 LRAM'!AJ1702</f>
        <v>0</v>
      </c>
      <c r="J111" s="113">
        <v>0</v>
      </c>
      <c r="K111" s="113">
        <v>0</v>
      </c>
      <c r="L111" s="113">
        <v>0</v>
      </c>
      <c r="M111" s="113">
        <v>0</v>
      </c>
      <c r="N111" s="113">
        <v>0</v>
      </c>
      <c r="O111" s="113">
        <v>0</v>
      </c>
      <c r="P111" s="113">
        <v>0</v>
      </c>
      <c r="Q111" s="113">
        <v>0</v>
      </c>
      <c r="R111" s="120">
        <f>SUM(D111:Q111)</f>
        <v>0</v>
      </c>
      <c r="U111" s="115"/>
      <c r="V111" s="116"/>
    </row>
    <row r="112" spans="2:22" s="13" customFormat="1">
      <c r="B112" s="117" t="s">
        <v>859</v>
      </c>
      <c r="C112" s="118"/>
      <c r="D112" s="119">
        <f>-'5.  2015-2027 LRAM'!AE1703</f>
        <v>0</v>
      </c>
      <c r="E112" s="766"/>
      <c r="F112" s="766"/>
      <c r="G112" s="119">
        <f>-'5.  2015-2027 LRAM'!AH1703</f>
        <v>0</v>
      </c>
      <c r="H112" s="119">
        <f>-'5.  2015-2027 LRAM'!AI1703</f>
        <v>0</v>
      </c>
      <c r="I112" s="119">
        <f>-'5.  2015-2027 LRAM'!AJ1703</f>
        <v>0</v>
      </c>
      <c r="J112" s="119">
        <v>0</v>
      </c>
      <c r="K112" s="119">
        <v>0</v>
      </c>
      <c r="L112" s="119">
        <v>0</v>
      </c>
      <c r="M112" s="119">
        <v>0</v>
      </c>
      <c r="N112" s="119">
        <v>0</v>
      </c>
      <c r="O112" s="119">
        <v>0</v>
      </c>
      <c r="P112" s="119">
        <v>0</v>
      </c>
      <c r="Q112" s="119">
        <v>0</v>
      </c>
      <c r="R112" s="120">
        <f>SUM(D112:Q112)</f>
        <v>0</v>
      </c>
      <c r="S112" s="121"/>
      <c r="U112" s="115"/>
      <c r="V112" s="116"/>
    </row>
    <row r="113" spans="2:22" s="13" customFormat="1">
      <c r="B113" s="740" t="s">
        <v>876</v>
      </c>
      <c r="C113" s="741"/>
      <c r="D113" s="742">
        <f>SUM(D111:D112)</f>
        <v>0</v>
      </c>
      <c r="E113" s="742">
        <f t="shared" ref="E113:Q113" si="6">SUM(E111:E112)</f>
        <v>0</v>
      </c>
      <c r="F113" s="742">
        <f t="shared" si="6"/>
        <v>0</v>
      </c>
      <c r="G113" s="742">
        <f t="shared" si="6"/>
        <v>0</v>
      </c>
      <c r="H113" s="742">
        <f t="shared" si="6"/>
        <v>0</v>
      </c>
      <c r="I113" s="742">
        <f t="shared" si="6"/>
        <v>0</v>
      </c>
      <c r="J113" s="742">
        <f t="shared" si="6"/>
        <v>0</v>
      </c>
      <c r="K113" s="742">
        <f t="shared" si="6"/>
        <v>0</v>
      </c>
      <c r="L113" s="742">
        <f t="shared" si="6"/>
        <v>0</v>
      </c>
      <c r="M113" s="742">
        <f t="shared" si="6"/>
        <v>0</v>
      </c>
      <c r="N113" s="742">
        <f t="shared" si="6"/>
        <v>0</v>
      </c>
      <c r="O113" s="742">
        <f t="shared" si="6"/>
        <v>0</v>
      </c>
      <c r="P113" s="742">
        <f t="shared" si="6"/>
        <v>0</v>
      </c>
      <c r="Q113" s="742">
        <f t="shared" si="6"/>
        <v>0</v>
      </c>
      <c r="R113" s="743">
        <f>SUM(R111:R112)</f>
        <v>0</v>
      </c>
      <c r="S113" s="121"/>
      <c r="U113" s="115"/>
      <c r="V113" s="116"/>
    </row>
    <row r="114" spans="2:22" s="107" customFormat="1">
      <c r="B114" s="531" t="s">
        <v>64</v>
      </c>
      <c r="C114" s="527"/>
      <c r="D114" s="123"/>
      <c r="E114" s="123"/>
      <c r="F114" s="123"/>
      <c r="G114" s="123"/>
      <c r="H114" s="123"/>
      <c r="I114" s="123"/>
      <c r="J114" s="123"/>
      <c r="K114" s="124"/>
      <c r="L114" s="124"/>
      <c r="M114" s="124"/>
      <c r="N114" s="124"/>
      <c r="O114" s="124"/>
      <c r="P114" s="124"/>
      <c r="Q114" s="124"/>
      <c r="R114" s="739"/>
      <c r="U114" s="122"/>
      <c r="V114" s="116"/>
    </row>
    <row r="115" spans="2:22" s="13" customFormat="1" ht="32.25" customHeight="1">
      <c r="B115" s="666" t="s">
        <v>860</v>
      </c>
      <c r="C115" s="530"/>
      <c r="D115" s="529">
        <f>SUM(D97,D98,D101,D102,D105,D106,D109,D110,D113,D114)</f>
        <v>0</v>
      </c>
      <c r="E115" s="529">
        <f t="shared" ref="E115:R115" si="7">SUM(E97,E98,E101,E102,E105,E106,E109,E110,E113,E114)</f>
        <v>0</v>
      </c>
      <c r="F115" s="529">
        <f t="shared" si="7"/>
        <v>0</v>
      </c>
      <c r="G115" s="529">
        <f t="shared" si="7"/>
        <v>0</v>
      </c>
      <c r="H115" s="529">
        <f t="shared" si="7"/>
        <v>0</v>
      </c>
      <c r="I115" s="529">
        <f t="shared" si="7"/>
        <v>0</v>
      </c>
      <c r="J115" s="529">
        <f t="shared" si="7"/>
        <v>0</v>
      </c>
      <c r="K115" s="529">
        <f t="shared" si="7"/>
        <v>0</v>
      </c>
      <c r="L115" s="529">
        <f t="shared" si="7"/>
        <v>0</v>
      </c>
      <c r="M115" s="529">
        <f t="shared" si="7"/>
        <v>0</v>
      </c>
      <c r="N115" s="529">
        <f t="shared" si="7"/>
        <v>0</v>
      </c>
      <c r="O115" s="529">
        <f t="shared" si="7"/>
        <v>0</v>
      </c>
      <c r="P115" s="529">
        <f t="shared" si="7"/>
        <v>0</v>
      </c>
      <c r="Q115" s="529">
        <f t="shared" si="7"/>
        <v>0</v>
      </c>
      <c r="R115" s="529">
        <f t="shared" si="7"/>
        <v>0</v>
      </c>
      <c r="U115" s="115"/>
      <c r="V115" s="116"/>
    </row>
    <row r="116" spans="2:22" ht="20.25" customHeight="1">
      <c r="B116" s="314" t="s">
        <v>1010</v>
      </c>
      <c r="C116" s="513"/>
      <c r="D116" s="512"/>
      <c r="E116" s="512"/>
      <c r="F116" s="512"/>
      <c r="G116" s="512"/>
      <c r="H116" s="512"/>
      <c r="I116" s="512"/>
      <c r="J116" s="512"/>
      <c r="K116" s="512"/>
      <c r="L116" s="512"/>
      <c r="M116" s="512"/>
      <c r="N116" s="512"/>
      <c r="O116" s="512"/>
      <c r="P116" s="512"/>
      <c r="Q116" s="512"/>
      <c r="R116" s="512"/>
      <c r="V116" s="11"/>
    </row>
    <row r="117" spans="2:22" ht="20.25" customHeight="1">
      <c r="B117" s="736" t="s">
        <v>875</v>
      </c>
      <c r="C117" s="737"/>
      <c r="D117" s="515"/>
      <c r="E117" s="515"/>
      <c r="F117" s="515"/>
      <c r="G117" s="515"/>
      <c r="H117" s="515"/>
      <c r="I117" s="515"/>
      <c r="J117" s="515"/>
      <c r="K117" s="515"/>
      <c r="L117" s="515"/>
      <c r="M117" s="515"/>
      <c r="N117" s="515"/>
      <c r="O117" s="515"/>
      <c r="P117" s="515"/>
      <c r="Q117" s="515"/>
      <c r="R117" s="515"/>
      <c r="V117" s="11"/>
    </row>
    <row r="118" spans="2:22" ht="15">
      <c r="E118" s="1"/>
    </row>
    <row r="119" spans="2:22" ht="21" hidden="1" customHeight="1">
      <c r="B119" s="93" t="s">
        <v>495</v>
      </c>
      <c r="F119" s="501"/>
    </row>
    <row r="120" spans="2:22" s="24" customFormat="1" ht="27.75" hidden="1" customHeight="1">
      <c r="B120" s="482" t="s">
        <v>941</v>
      </c>
      <c r="C120" s="478"/>
      <c r="D120" s="478"/>
      <c r="E120" s="485"/>
      <c r="F120" s="478"/>
      <c r="G120" s="478"/>
      <c r="H120" s="478"/>
      <c r="I120" s="478"/>
      <c r="J120" s="478"/>
      <c r="T120" s="146"/>
      <c r="U120" s="146"/>
    </row>
    <row r="121" spans="2:22" ht="11.25" hidden="1" customHeight="1">
      <c r="B121" s="29"/>
    </row>
    <row r="122" spans="2:22" s="464" customFormat="1" ht="25.5" hidden="1" customHeight="1">
      <c r="B122" s="477"/>
      <c r="C122" s="474">
        <v>2011</v>
      </c>
      <c r="D122" s="474">
        <v>2012</v>
      </c>
      <c r="E122" s="474">
        <v>2013</v>
      </c>
      <c r="F122" s="474">
        <v>2014</v>
      </c>
      <c r="G122" s="474">
        <v>2015</v>
      </c>
      <c r="H122" s="474">
        <v>2016</v>
      </c>
      <c r="I122" s="474">
        <v>2017</v>
      </c>
      <c r="J122" s="474">
        <v>2018</v>
      </c>
      <c r="K122" s="474">
        <v>2019</v>
      </c>
      <c r="L122" s="474">
        <v>2020</v>
      </c>
      <c r="M122" s="475" t="s">
        <v>23</v>
      </c>
      <c r="T122" s="476"/>
      <c r="U122" s="476"/>
    </row>
    <row r="123" spans="2:22" s="30" customFormat="1" ht="23.25" hidden="1" customHeight="1">
      <c r="B123" s="156">
        <v>2011</v>
      </c>
      <c r="C123" s="469">
        <f>'4.  2011-2014 LRAM'!BA131</f>
        <v>0</v>
      </c>
      <c r="D123" s="470">
        <f>SUM('4.  2011-2014 LRAM'!AM269:AZ269)</f>
        <v>0</v>
      </c>
      <c r="E123" s="470">
        <f>SUM('4.  2011-2014 LRAM'!AM405:AZ405)</f>
        <v>0</v>
      </c>
      <c r="F123" s="471">
        <f>SUM('4.  2011-2014 LRAM'!AM541:AZ541)</f>
        <v>0</v>
      </c>
      <c r="G123" s="471">
        <f>SUM('5.  2015-2027 LRAM'!AE199:AR199)</f>
        <v>0</v>
      </c>
      <c r="H123" s="470">
        <f>SUM('5.  2015-2027 LRAM'!AE389:AR389)</f>
        <v>0</v>
      </c>
      <c r="I123" s="471">
        <f>SUM('5.  2015-2027 LRAM'!AE580:AR580)</f>
        <v>0</v>
      </c>
      <c r="J123" s="470">
        <f>SUM('5.  2015-2027 LRAM'!AE770:AR770)</f>
        <v>0</v>
      </c>
      <c r="K123" s="470">
        <f>SUM('5.  2015-2027 LRAM'!AE965:AR965)</f>
        <v>0</v>
      </c>
      <c r="L123" s="470">
        <f>SUM('5.  2015-2027 LRAM'!AE1160:AR1160)</f>
        <v>0</v>
      </c>
      <c r="M123" s="470">
        <f>SUM(C123:L123)</f>
        <v>0</v>
      </c>
      <c r="T123" s="141"/>
      <c r="U123" s="141"/>
    </row>
    <row r="124" spans="2:22" s="30" customFormat="1" ht="23.25" hidden="1" customHeight="1">
      <c r="B124" s="156">
        <v>2012</v>
      </c>
      <c r="C124" s="472"/>
      <c r="D124" s="471">
        <f>SUM('4.  2011-2014 LRAM'!AM270:AZ270)</f>
        <v>0</v>
      </c>
      <c r="E124" s="470">
        <f>SUM('4.  2011-2014 LRAM'!AM406:AZ406)</f>
        <v>0</v>
      </c>
      <c r="F124" s="471">
        <f>SUM('4.  2011-2014 LRAM'!AM542:AZ542)</f>
        <v>0</v>
      </c>
      <c r="G124" s="471">
        <f>SUM('5.  2015-2027 LRAM'!AE200:AR200)</f>
        <v>0</v>
      </c>
      <c r="H124" s="470">
        <f>SUM('5.  2015-2027 LRAM'!AE390:AR390)</f>
        <v>0</v>
      </c>
      <c r="I124" s="471">
        <f>SUM('5.  2015-2027 LRAM'!AE581:AR581)</f>
        <v>0</v>
      </c>
      <c r="J124" s="470">
        <f>SUM('5.  2015-2027 LRAM'!AE771:AR771)</f>
        <v>0</v>
      </c>
      <c r="K124" s="470">
        <f>SUM('5.  2015-2027 LRAM'!AE966:AR966)</f>
        <v>0</v>
      </c>
      <c r="L124" s="470">
        <f>SUM('5.  2015-2027 LRAM'!AE1161:AR1161)</f>
        <v>0</v>
      </c>
      <c r="M124" s="470">
        <f>SUM(D124:L124)</f>
        <v>0</v>
      </c>
      <c r="T124" s="141"/>
      <c r="U124" s="141"/>
    </row>
    <row r="125" spans="2:22" s="30" customFormat="1" ht="23.25" hidden="1" customHeight="1">
      <c r="B125" s="156">
        <v>2013</v>
      </c>
      <c r="C125" s="473"/>
      <c r="D125" s="473"/>
      <c r="E125" s="471">
        <f>SUM('4.  2011-2014 LRAM'!AM407:AZ407)</f>
        <v>0</v>
      </c>
      <c r="F125" s="471">
        <f>SUM('4.  2011-2014 LRAM'!AM543:AZ543)</f>
        <v>0</v>
      </c>
      <c r="G125" s="471">
        <f>SUM('5.  2015-2027 LRAM'!AE201:AR201)</f>
        <v>0</v>
      </c>
      <c r="H125" s="470">
        <f>SUM('5.  2015-2027 LRAM'!AE391:AR391)</f>
        <v>0</v>
      </c>
      <c r="I125" s="471">
        <f>SUM('5.  2015-2027 LRAM'!AE582:AR582)</f>
        <v>0</v>
      </c>
      <c r="J125" s="470">
        <f>SUM('5.  2015-2027 LRAM'!AE772:AR772)</f>
        <v>0</v>
      </c>
      <c r="K125" s="470">
        <f>SUM('5.  2015-2027 LRAM'!AE967:AR967)</f>
        <v>0</v>
      </c>
      <c r="L125" s="470">
        <f>SUM('5.  2015-2027 LRAM'!AE1162:AR1162)</f>
        <v>0</v>
      </c>
      <c r="M125" s="470">
        <f>SUM(C125:L125)</f>
        <v>0</v>
      </c>
      <c r="T125" s="141"/>
      <c r="U125" s="141"/>
    </row>
    <row r="126" spans="2:22" s="30" customFormat="1" ht="23.25" hidden="1" customHeight="1">
      <c r="B126" s="156">
        <v>2014</v>
      </c>
      <c r="C126" s="473"/>
      <c r="D126" s="473"/>
      <c r="E126" s="473"/>
      <c r="F126" s="471">
        <f>SUM('4.  2011-2014 LRAM'!AM544:AZ544)</f>
        <v>0</v>
      </c>
      <c r="G126" s="471">
        <f>SUM('5.  2015-2027 LRAM'!AE202:AR202)</f>
        <v>0</v>
      </c>
      <c r="H126" s="470">
        <f>SUM('5.  2015-2027 LRAM'!AE392:AR392)</f>
        <v>0</v>
      </c>
      <c r="I126" s="471">
        <f>SUM('5.  2015-2027 LRAM'!AE583:AR583)</f>
        <v>0</v>
      </c>
      <c r="J126" s="470">
        <f>SUM('5.  2015-2027 LRAM'!AE773:AR773)</f>
        <v>0</v>
      </c>
      <c r="K126" s="470">
        <f>SUM('5.  2015-2027 LRAM'!AE968:AR968)</f>
        <v>0</v>
      </c>
      <c r="L126" s="470">
        <f>SUM('5.  2015-2027 LRAM'!AE1163:AR1163)</f>
        <v>0</v>
      </c>
      <c r="M126" s="470">
        <f>SUM(F126:L126)</f>
        <v>0</v>
      </c>
      <c r="T126" s="141"/>
      <c r="U126" s="141"/>
    </row>
    <row r="127" spans="2:22" s="30" customFormat="1" ht="23.25" hidden="1" customHeight="1">
      <c r="B127" s="156">
        <v>2015</v>
      </c>
      <c r="C127" s="473"/>
      <c r="D127" s="473"/>
      <c r="E127" s="473"/>
      <c r="F127" s="473"/>
      <c r="G127" s="471">
        <f>SUM('5.  2015-2027 LRAM'!AE203:AR203)</f>
        <v>0</v>
      </c>
      <c r="H127" s="470">
        <f>SUM('5.  2015-2027 LRAM'!AE393:AR393)</f>
        <v>0</v>
      </c>
      <c r="I127" s="471">
        <f>SUM('5.  2015-2027 LRAM'!AE584:AR584)</f>
        <v>0</v>
      </c>
      <c r="J127" s="470">
        <f>SUM('5.  2015-2027 LRAM'!AE774:AR774)</f>
        <v>0</v>
      </c>
      <c r="K127" s="470">
        <f>SUM('5.  2015-2027 LRAM'!AE969:AR969)</f>
        <v>0</v>
      </c>
      <c r="L127" s="470">
        <f>SUM('5.  2015-2027 LRAM'!AE1164:AR1164)</f>
        <v>0</v>
      </c>
      <c r="M127" s="470">
        <f>SUM(G127:L127)</f>
        <v>0</v>
      </c>
      <c r="T127" s="141"/>
      <c r="U127" s="141"/>
    </row>
    <row r="128" spans="2:22" s="30" customFormat="1" ht="23.25" hidden="1" customHeight="1">
      <c r="B128" s="156">
        <v>2016</v>
      </c>
      <c r="C128" s="473"/>
      <c r="D128" s="473"/>
      <c r="E128" s="473"/>
      <c r="F128" s="473"/>
      <c r="G128" s="473"/>
      <c r="H128" s="470">
        <f>SUM('5.  2015-2027 LRAM'!AE394:AR394)</f>
        <v>0</v>
      </c>
      <c r="I128" s="471">
        <f>SUM('5.  2015-2027 LRAM'!AE585:AR585)</f>
        <v>0</v>
      </c>
      <c r="J128" s="470">
        <f>SUM('5.  2015-2027 LRAM'!AE775:AR775)</f>
        <v>0</v>
      </c>
      <c r="K128" s="470">
        <f>SUM('5.  2015-2027 LRAM'!AE970:AR970)</f>
        <v>0</v>
      </c>
      <c r="L128" s="470">
        <f>SUM('5.  2015-2027 LRAM'!AE1165:AR1165)</f>
        <v>0</v>
      </c>
      <c r="M128" s="470">
        <f>SUM(H128:L128)</f>
        <v>0</v>
      </c>
      <c r="T128" s="141"/>
      <c r="U128" s="141"/>
    </row>
    <row r="129" spans="2:21" s="30" customFormat="1" ht="23.25" hidden="1" customHeight="1">
      <c r="B129" s="156">
        <v>2017</v>
      </c>
      <c r="C129" s="473"/>
      <c r="D129" s="473"/>
      <c r="E129" s="473"/>
      <c r="F129" s="473"/>
      <c r="G129" s="473"/>
      <c r="H129" s="473"/>
      <c r="I129" s="470">
        <f>SUM('5.  2015-2027 LRAM'!AE586:AR586)</f>
        <v>0</v>
      </c>
      <c r="J129" s="470">
        <f>SUM('5.  2015-2027 LRAM'!AE776:AR776)</f>
        <v>125032.93034883196</v>
      </c>
      <c r="K129" s="470">
        <f>SUM('5.  2015-2027 LRAM'!AE971:AR971)</f>
        <v>105797.57722919353</v>
      </c>
      <c r="L129" s="470">
        <f>SUM('5.  2015-2027 LRAM'!AE1166:AR1166)</f>
        <v>84511.23273457172</v>
      </c>
      <c r="M129" s="470">
        <f>SUM(I129:L129)</f>
        <v>315341.74031259719</v>
      </c>
      <c r="T129" s="141"/>
      <c r="U129" s="141"/>
    </row>
    <row r="130" spans="2:21" s="30" customFormat="1" ht="23.25" hidden="1" customHeight="1">
      <c r="B130" s="156">
        <v>2018</v>
      </c>
      <c r="C130" s="473"/>
      <c r="D130" s="473"/>
      <c r="E130" s="473"/>
      <c r="F130" s="473"/>
      <c r="G130" s="473"/>
      <c r="H130" s="473"/>
      <c r="I130" s="473"/>
      <c r="J130" s="470">
        <f>SUM('5.  2015-2027 LRAM'!AE777:AR777)</f>
        <v>27287.381927610455</v>
      </c>
      <c r="K130" s="470">
        <f>SUM('5.  2015-2027 LRAM'!AE972:AR972)</f>
        <v>21390.45065337752</v>
      </c>
      <c r="L130" s="470">
        <f>SUM('5.  2015-2027 LRAM'!AE1167:AR1167)</f>
        <v>14970.979007764443</v>
      </c>
      <c r="M130" s="470">
        <f>SUM(J130:L130)</f>
        <v>63648.811588752418</v>
      </c>
      <c r="T130" s="141"/>
      <c r="U130" s="141"/>
    </row>
    <row r="131" spans="2:21" s="30" customFormat="1" ht="23.25" hidden="1" customHeight="1">
      <c r="B131" s="156">
        <v>2019</v>
      </c>
      <c r="C131" s="473"/>
      <c r="D131" s="473"/>
      <c r="E131" s="473"/>
      <c r="F131" s="473"/>
      <c r="G131" s="473"/>
      <c r="H131" s="473"/>
      <c r="I131" s="473"/>
      <c r="J131" s="473"/>
      <c r="K131" s="470">
        <f>SUM('5.  2015-2027 LRAM'!AE973:AR973)</f>
        <v>10084.007938503044</v>
      </c>
      <c r="L131" s="470">
        <f>SUM('5.  2015-2027 LRAM'!AE1168:AR1168)</f>
        <v>11398.946369204215</v>
      </c>
      <c r="M131" s="470">
        <f>SUM(K131:L131)</f>
        <v>21482.954307707259</v>
      </c>
      <c r="T131" s="141"/>
      <c r="U131" s="141"/>
    </row>
    <row r="132" spans="2:21" s="30" customFormat="1" ht="23.25" hidden="1" customHeight="1">
      <c r="B132" s="156">
        <v>2020</v>
      </c>
      <c r="C132" s="473"/>
      <c r="D132" s="473"/>
      <c r="E132" s="473"/>
      <c r="F132" s="473"/>
      <c r="G132" s="473"/>
      <c r="H132" s="473"/>
      <c r="I132" s="473"/>
      <c r="J132" s="473"/>
      <c r="K132" s="473"/>
      <c r="L132" s="472">
        <f>SUM('5.  2015-2027 LRAM'!AE1169:AR1169)</f>
        <v>0</v>
      </c>
      <c r="M132" s="472">
        <f>L132</f>
        <v>0</v>
      </c>
      <c r="T132" s="141"/>
      <c r="U132" s="141"/>
    </row>
    <row r="133" spans="2:21" s="155" customFormat="1" ht="24" hidden="1" customHeight="1">
      <c r="B133" s="483" t="s">
        <v>477</v>
      </c>
      <c r="C133" s="469">
        <f>C123</f>
        <v>0</v>
      </c>
      <c r="D133" s="470">
        <f>D123+D124</f>
        <v>0</v>
      </c>
      <c r="E133" s="470">
        <f>E123+E124+E125</f>
        <v>0</v>
      </c>
      <c r="F133" s="470">
        <f>F123+F124+F125+F126</f>
        <v>0</v>
      </c>
      <c r="G133" s="470">
        <f>G123+G124+G125+G126+G127</f>
        <v>0</v>
      </c>
      <c r="H133" s="470">
        <f>H123+H124+H125+H126+H127+H128</f>
        <v>0</v>
      </c>
      <c r="I133" s="470">
        <f>I123+I124+I125+I126+I127+I128+I129</f>
        <v>0</v>
      </c>
      <c r="J133" s="470">
        <f>J123+J124+J125+J126+J127+J128+J129+J130</f>
        <v>152320.31227644242</v>
      </c>
      <c r="K133" s="470">
        <f>K123+K124+K125+K126+K127+K128+K129+K130+K131</f>
        <v>137272.0358210741</v>
      </c>
      <c r="L133" s="470">
        <f>SUM(L123:L132)</f>
        <v>110881.15811154038</v>
      </c>
      <c r="M133" s="470">
        <f>SUM(M123:M132)</f>
        <v>400473.50620905688</v>
      </c>
      <c r="T133" s="157"/>
      <c r="U133" s="157"/>
    </row>
    <row r="134" spans="2:21" s="20" customFormat="1" ht="24.75" hidden="1" customHeight="1">
      <c r="B134" s="484" t="s">
        <v>476</v>
      </c>
      <c r="C134" s="468">
        <f>'4.  2011-2014 LRAM'!BA132</f>
        <v>0</v>
      </c>
      <c r="D134" s="468">
        <f>'4.  2011-2014 LRAM'!BA272</f>
        <v>0</v>
      </c>
      <c r="E134" s="468">
        <f>'4.  2011-2014 LRAM'!BA409</f>
        <v>0</v>
      </c>
      <c r="F134" s="468">
        <f>'4.  2011-2014 LRAM'!BA546</f>
        <v>0</v>
      </c>
      <c r="G134" s="468">
        <f>'5.  2015-2027 LRAM'!AS205</f>
        <v>0</v>
      </c>
      <c r="H134" s="468">
        <f>'5.  2015-2027 LRAM'!AS396</f>
        <v>0</v>
      </c>
      <c r="I134" s="468">
        <f>'5.  2015-2027 LRAM'!AS588</f>
        <v>0</v>
      </c>
      <c r="J134" s="468">
        <f>'5.  2015-2027 LRAM'!AS779</f>
        <v>104801.5515</v>
      </c>
      <c r="K134" s="468">
        <f>'5.  2015-2027 LRAM'!AS975</f>
        <v>91352.785100000008</v>
      </c>
      <c r="L134" s="468">
        <f>'5.  2015-2027 LRAM'!AS1171</f>
        <v>76102.3079</v>
      </c>
      <c r="M134" s="470">
        <f>SUM(C134:L134)</f>
        <v>272256.64449999999</v>
      </c>
      <c r="T134" s="71"/>
      <c r="U134" s="71"/>
    </row>
    <row r="135" spans="2:21" ht="24.75" hidden="1" customHeight="1">
      <c r="B135" s="484" t="s">
        <v>40</v>
      </c>
      <c r="C135" s="468">
        <f>'6.  Carrying Charges'!W27</f>
        <v>0</v>
      </c>
      <c r="D135" s="468">
        <f>'6.  Carrying Charges'!W42</f>
        <v>0</v>
      </c>
      <c r="E135" s="468">
        <f>'6.  Carrying Charges'!W57</f>
        <v>0</v>
      </c>
      <c r="F135" s="468">
        <f>'6.  Carrying Charges'!W72</f>
        <v>0</v>
      </c>
      <c r="G135" s="468">
        <f>'6.  Carrying Charges'!W87</f>
        <v>0</v>
      </c>
      <c r="H135" s="468">
        <f>'6.  Carrying Charges'!W102</f>
        <v>0</v>
      </c>
      <c r="I135" s="468">
        <f>'6.  Carrying Charges'!W117</f>
        <v>0</v>
      </c>
      <c r="J135" s="468">
        <f>'6.  Carrying Charges'!W132</f>
        <v>435.48964303243793</v>
      </c>
      <c r="K135" s="468">
        <f>'6.  Carrying Charges'!W147</f>
        <v>1964.8665961241068</v>
      </c>
      <c r="L135" s="468">
        <f>'6.  Carrying Charges'!W162</f>
        <v>3398.8260304348782</v>
      </c>
      <c r="M135" s="470">
        <f>SUM(C135:L135)</f>
        <v>5799.1822695914234</v>
      </c>
    </row>
    <row r="136" spans="2:21" ht="23.25" hidden="1" customHeight="1">
      <c r="B136" s="483" t="s">
        <v>23</v>
      </c>
      <c r="C136" s="468">
        <f>C133-C134+C135</f>
        <v>0</v>
      </c>
      <c r="D136" s="468">
        <f t="shared" ref="D136:J136" si="8">D133-D134+D135</f>
        <v>0</v>
      </c>
      <c r="E136" s="468">
        <f t="shared" si="8"/>
        <v>0</v>
      </c>
      <c r="F136" s="468">
        <f t="shared" si="8"/>
        <v>0</v>
      </c>
      <c r="G136" s="468">
        <f t="shared" si="8"/>
        <v>0</v>
      </c>
      <c r="H136" s="468">
        <f t="shared" si="8"/>
        <v>0</v>
      </c>
      <c r="I136" s="468">
        <f t="shared" si="8"/>
        <v>0</v>
      </c>
      <c r="J136" s="468">
        <f t="shared" si="8"/>
        <v>47954.250419474854</v>
      </c>
      <c r="K136" s="468">
        <f>K133-K134+K135</f>
        <v>47884.117317198194</v>
      </c>
      <c r="L136" s="468">
        <f>L133-L134+L135</f>
        <v>38177.676241975263</v>
      </c>
      <c r="M136" s="468">
        <f>M133-M134+M135</f>
        <v>134016.04397864832</v>
      </c>
    </row>
    <row r="137" spans="2:21" ht="15.75" hidden="1" customHeight="1"/>
    <row r="138" spans="2:21">
      <c r="B138" s="501" t="s">
        <v>484</v>
      </c>
    </row>
  </sheetData>
  <mergeCells count="15">
    <mergeCell ref="B33:C33"/>
    <mergeCell ref="B34:C34"/>
    <mergeCell ref="B35:C35"/>
    <mergeCell ref="B90:L90"/>
    <mergeCell ref="B92:L92"/>
    <mergeCell ref="B91:L91"/>
    <mergeCell ref="B41:L41"/>
    <mergeCell ref="B42:L42"/>
    <mergeCell ref="B43:L43"/>
    <mergeCell ref="B36:C36"/>
    <mergeCell ref="B27:G27"/>
    <mergeCell ref="B29:C29"/>
    <mergeCell ref="B30:C30"/>
    <mergeCell ref="B31:C31"/>
    <mergeCell ref="B32:C32"/>
  </mergeCells>
  <hyperlinks>
    <hyperlink ref="B138" location="'1.  LRAMVA Summary'!A1" display="Return to top" xr:uid="{00000000-0004-0000-0400-000001000000}"/>
    <hyperlink ref="B83" location="'6.  Carrying Charges'!A1" display="Carrying Charges" xr:uid="{E361476C-0379-4499-90C6-C54C988F6C2D}"/>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971550</xdr:colOff>
                    <xdr:row>46</xdr:row>
                    <xdr:rowOff>38100</xdr:rowOff>
                  </from>
                  <to>
                    <xdr:col>3</xdr:col>
                    <xdr:colOff>419100</xdr:colOff>
                    <xdr:row>47</xdr:row>
                    <xdr:rowOff>171450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971550</xdr:colOff>
                    <xdr:row>49</xdr:row>
                    <xdr:rowOff>38100</xdr:rowOff>
                  </from>
                  <to>
                    <xdr:col>3</xdr:col>
                    <xdr:colOff>419100</xdr:colOff>
                    <xdr:row>50</xdr:row>
                    <xdr:rowOff>171450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971550</xdr:colOff>
                    <xdr:row>52</xdr:row>
                    <xdr:rowOff>38100</xdr:rowOff>
                  </from>
                  <to>
                    <xdr:col>3</xdr:col>
                    <xdr:colOff>419100</xdr:colOff>
                    <xdr:row>53</xdr:row>
                    <xdr:rowOff>171450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971550</xdr:colOff>
                    <xdr:row>55</xdr:row>
                    <xdr:rowOff>38100</xdr:rowOff>
                  </from>
                  <to>
                    <xdr:col>3</xdr:col>
                    <xdr:colOff>419100</xdr:colOff>
                    <xdr:row>56</xdr:row>
                    <xdr:rowOff>171450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971550</xdr:colOff>
                    <xdr:row>58</xdr:row>
                    <xdr:rowOff>38100</xdr:rowOff>
                  </from>
                  <to>
                    <xdr:col>3</xdr:col>
                    <xdr:colOff>419100</xdr:colOff>
                    <xdr:row>59</xdr:row>
                    <xdr:rowOff>171450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971550</xdr:colOff>
                    <xdr:row>61</xdr:row>
                    <xdr:rowOff>38100</xdr:rowOff>
                  </from>
                  <to>
                    <xdr:col>3</xdr:col>
                    <xdr:colOff>419100</xdr:colOff>
                    <xdr:row>62</xdr:row>
                    <xdr:rowOff>190500</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971550</xdr:colOff>
                    <xdr:row>64</xdr:row>
                    <xdr:rowOff>38100</xdr:rowOff>
                  </from>
                  <to>
                    <xdr:col>3</xdr:col>
                    <xdr:colOff>419100</xdr:colOff>
                    <xdr:row>65</xdr:row>
                    <xdr:rowOff>190500</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67</xdr:row>
                    <xdr:rowOff>38100</xdr:rowOff>
                  </from>
                  <to>
                    <xdr:col>3</xdr:col>
                    <xdr:colOff>419100</xdr:colOff>
                    <xdr:row>68</xdr:row>
                    <xdr:rowOff>171450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2</xdr:col>
                    <xdr:colOff>971550</xdr:colOff>
                    <xdr:row>70</xdr:row>
                    <xdr:rowOff>76200</xdr:rowOff>
                  </from>
                  <to>
                    <xdr:col>3</xdr:col>
                    <xdr:colOff>419100</xdr:colOff>
                    <xdr:row>72</xdr:row>
                    <xdr:rowOff>19050</xdr:rowOff>
                  </to>
                </anchor>
              </controlPr>
            </control>
          </mc:Choice>
        </mc:AlternateContent>
        <mc:AlternateContent xmlns:mc="http://schemas.openxmlformats.org/markup-compatibility/2006">
          <mc:Choice Requires="x14">
            <control shapeId="3113" r:id="rId13" name="Check Box 41">
              <controlPr defaultSize="0" autoFill="0" autoLine="0" autoPict="0">
                <anchor moveWithCells="1">
                  <from>
                    <xdr:col>2</xdr:col>
                    <xdr:colOff>971550</xdr:colOff>
                    <xdr:row>94</xdr:row>
                    <xdr:rowOff>38100</xdr:rowOff>
                  </from>
                  <to>
                    <xdr:col>3</xdr:col>
                    <xdr:colOff>419100</xdr:colOff>
                    <xdr:row>95</xdr:row>
                    <xdr:rowOff>171450</xdr:rowOff>
                  </to>
                </anchor>
              </controlPr>
            </control>
          </mc:Choice>
        </mc:AlternateContent>
        <mc:AlternateContent xmlns:mc="http://schemas.openxmlformats.org/markup-compatibility/2006">
          <mc:Choice Requires="x14">
            <control shapeId="3114" r:id="rId14" name="Check Box 42">
              <controlPr defaultSize="0" autoFill="0" autoLine="0" autoPict="0">
                <anchor moveWithCells="1">
                  <from>
                    <xdr:col>2</xdr:col>
                    <xdr:colOff>971550</xdr:colOff>
                    <xdr:row>98</xdr:row>
                    <xdr:rowOff>38100</xdr:rowOff>
                  </from>
                  <to>
                    <xdr:col>3</xdr:col>
                    <xdr:colOff>419100</xdr:colOff>
                    <xdr:row>99</xdr:row>
                    <xdr:rowOff>171450</xdr:rowOff>
                  </to>
                </anchor>
              </controlPr>
            </control>
          </mc:Choice>
        </mc:AlternateContent>
        <mc:AlternateContent xmlns:mc="http://schemas.openxmlformats.org/markup-compatibility/2006">
          <mc:Choice Requires="x14">
            <control shapeId="3115" r:id="rId15" name="Check Box 43">
              <controlPr defaultSize="0" autoFill="0" autoLine="0" autoPict="0">
                <anchor moveWithCells="1">
                  <from>
                    <xdr:col>2</xdr:col>
                    <xdr:colOff>971550</xdr:colOff>
                    <xdr:row>102</xdr:row>
                    <xdr:rowOff>38100</xdr:rowOff>
                  </from>
                  <to>
                    <xdr:col>3</xdr:col>
                    <xdr:colOff>419100</xdr:colOff>
                    <xdr:row>103</xdr:row>
                    <xdr:rowOff>171450</xdr:rowOff>
                  </to>
                </anchor>
              </controlPr>
            </control>
          </mc:Choice>
        </mc:AlternateContent>
        <mc:AlternateContent xmlns:mc="http://schemas.openxmlformats.org/markup-compatibility/2006">
          <mc:Choice Requires="x14">
            <control shapeId="3116" r:id="rId16" name="Check Box 44">
              <controlPr defaultSize="0" autoFill="0" autoLine="0" autoPict="0">
                <anchor moveWithCells="1">
                  <from>
                    <xdr:col>2</xdr:col>
                    <xdr:colOff>971550</xdr:colOff>
                    <xdr:row>106</xdr:row>
                    <xdr:rowOff>38100</xdr:rowOff>
                  </from>
                  <to>
                    <xdr:col>3</xdr:col>
                    <xdr:colOff>419100</xdr:colOff>
                    <xdr:row>107</xdr:row>
                    <xdr:rowOff>171450</xdr:rowOff>
                  </to>
                </anchor>
              </controlPr>
            </control>
          </mc:Choice>
        </mc:AlternateContent>
        <mc:AlternateContent xmlns:mc="http://schemas.openxmlformats.org/markup-compatibility/2006">
          <mc:Choice Requires="x14">
            <control shapeId="3118" r:id="rId17" name="Check Box 46">
              <controlPr defaultSize="0" autoFill="0" autoLine="0" autoPict="0">
                <anchor moveWithCells="1">
                  <from>
                    <xdr:col>2</xdr:col>
                    <xdr:colOff>971550</xdr:colOff>
                    <xdr:row>110</xdr:row>
                    <xdr:rowOff>57150</xdr:rowOff>
                  </from>
                  <to>
                    <xdr:col>3</xdr:col>
                    <xdr:colOff>419100</xdr:colOff>
                    <xdr:row>111</xdr:row>
                    <xdr:rowOff>190500</xdr:rowOff>
                  </to>
                </anchor>
              </controlPr>
            </control>
          </mc:Choice>
        </mc:AlternateContent>
        <mc:AlternateContent xmlns:mc="http://schemas.openxmlformats.org/markup-compatibility/2006">
          <mc:Choice Requires="x14">
            <control shapeId="3119" r:id="rId18" name="Check Box 47">
              <controlPr defaultSize="0" autoFill="0" autoLine="0" autoPict="0">
                <anchor moveWithCells="1">
                  <from>
                    <xdr:col>2</xdr:col>
                    <xdr:colOff>971550</xdr:colOff>
                    <xdr:row>73</xdr:row>
                    <xdr:rowOff>76200</xdr:rowOff>
                  </from>
                  <to>
                    <xdr:col>3</xdr:col>
                    <xdr:colOff>419100</xdr:colOff>
                    <xdr:row>75</xdr:row>
                    <xdr:rowOff>19050</xdr:rowOff>
                  </to>
                </anchor>
              </controlPr>
            </control>
          </mc:Choice>
        </mc:AlternateContent>
        <mc:AlternateContent xmlns:mc="http://schemas.openxmlformats.org/markup-compatibility/2006">
          <mc:Choice Requires="x14">
            <control shapeId="3120" r:id="rId19" name="Check Box 48">
              <controlPr defaultSize="0" autoFill="0" autoLine="0" autoPict="0">
                <anchor moveWithCells="1">
                  <from>
                    <xdr:col>2</xdr:col>
                    <xdr:colOff>971550</xdr:colOff>
                    <xdr:row>76</xdr:row>
                    <xdr:rowOff>76200</xdr:rowOff>
                  </from>
                  <to>
                    <xdr:col>3</xdr:col>
                    <xdr:colOff>419100</xdr:colOff>
                    <xdr:row>78</xdr:row>
                    <xdr:rowOff>19050</xdr:rowOff>
                  </to>
                </anchor>
              </controlPr>
            </control>
          </mc:Choice>
        </mc:AlternateContent>
        <mc:AlternateContent xmlns:mc="http://schemas.openxmlformats.org/markup-compatibility/2006">
          <mc:Choice Requires="x14">
            <control shapeId="3121" r:id="rId20" name="Check Box 49">
              <controlPr defaultSize="0" autoFill="0" autoLine="0" autoPict="0">
                <anchor moveWithCells="1">
                  <from>
                    <xdr:col>2</xdr:col>
                    <xdr:colOff>971550</xdr:colOff>
                    <xdr:row>79</xdr:row>
                    <xdr:rowOff>76200</xdr:rowOff>
                  </from>
                  <to>
                    <xdr:col>3</xdr:col>
                    <xdr:colOff>419100</xdr:colOff>
                    <xdr:row>81</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H50"/>
  <sheetViews>
    <sheetView topLeftCell="A16" zoomScale="70" zoomScaleNormal="70" workbookViewId="0">
      <selection activeCell="B21" sqref="B21:H21"/>
    </sheetView>
  </sheetViews>
  <sheetFormatPr defaultColWidth="9" defaultRowHeight="15"/>
  <cols>
    <col min="1" max="1" width="5.28515625" style="1" customWidth="1"/>
    <col min="2" max="2" width="27" style="1" customWidth="1"/>
    <col min="3" max="3" width="24.28515625" style="1" customWidth="1"/>
    <col min="4" max="4" width="23.28515625" style="1" customWidth="1"/>
    <col min="5" max="5" width="28.7109375" style="1" customWidth="1"/>
    <col min="6" max="6" width="44" style="1" customWidth="1"/>
    <col min="7" max="7" width="72.7109375" style="1" customWidth="1"/>
    <col min="8" max="16384" width="9" style="1"/>
  </cols>
  <sheetData>
    <row r="13" spans="2:3" ht="15.75" thickBot="1"/>
    <row r="14" spans="2:3" ht="26.25" customHeight="1" thickBot="1">
      <c r="B14" s="67" t="s">
        <v>153</v>
      </c>
      <c r="C14" s="99" t="s">
        <v>157</v>
      </c>
    </row>
    <row r="15" spans="2:3" ht="26.25" customHeight="1" thickBot="1">
      <c r="C15" s="101" t="s">
        <v>375</v>
      </c>
    </row>
    <row r="16" spans="2:3" ht="27" customHeight="1" thickBot="1">
      <c r="C16" s="481" t="s">
        <v>507</v>
      </c>
    </row>
    <row r="19" spans="2:8" ht="15.75">
      <c r="B19" s="67" t="s">
        <v>557</v>
      </c>
    </row>
    <row r="20" spans="2:8" ht="13.5" customHeight="1"/>
    <row r="21" spans="2:8" ht="41.25" customHeight="1">
      <c r="B21" s="806" t="s">
        <v>1021</v>
      </c>
      <c r="C21" s="806"/>
      <c r="D21" s="806"/>
      <c r="E21" s="806"/>
      <c r="F21" s="806"/>
      <c r="G21" s="806"/>
      <c r="H21" s="806"/>
    </row>
    <row r="23" spans="2:8" s="518" customFormat="1" ht="15.75">
      <c r="B23" s="526" t="s">
        <v>503</v>
      </c>
      <c r="C23" s="526" t="s">
        <v>515</v>
      </c>
      <c r="D23" s="526" t="s">
        <v>502</v>
      </c>
      <c r="E23" s="819" t="s">
        <v>31</v>
      </c>
      <c r="F23" s="820"/>
      <c r="G23" s="819" t="s">
        <v>501</v>
      </c>
      <c r="H23" s="820"/>
    </row>
    <row r="24" spans="2:8">
      <c r="B24" s="517">
        <v>1</v>
      </c>
      <c r="C24" s="545"/>
      <c r="D24" s="516"/>
      <c r="E24" s="815"/>
      <c r="F24" s="816"/>
      <c r="G24" s="817"/>
      <c r="H24" s="818"/>
    </row>
    <row r="25" spans="2:8">
      <c r="B25" s="517">
        <v>2</v>
      </c>
      <c r="C25" s="545"/>
      <c r="D25" s="516"/>
      <c r="E25" s="815"/>
      <c r="F25" s="816"/>
      <c r="G25" s="817"/>
      <c r="H25" s="818"/>
    </row>
    <row r="26" spans="2:8">
      <c r="B26" s="517">
        <v>3</v>
      </c>
      <c r="C26" s="545"/>
      <c r="D26" s="516"/>
      <c r="E26" s="815"/>
      <c r="F26" s="816"/>
      <c r="G26" s="817"/>
      <c r="H26" s="818"/>
    </row>
    <row r="27" spans="2:8">
      <c r="B27" s="517">
        <v>4</v>
      </c>
      <c r="C27" s="545"/>
      <c r="D27" s="516"/>
      <c r="E27" s="815"/>
      <c r="F27" s="816"/>
      <c r="G27" s="817"/>
      <c r="H27" s="818"/>
    </row>
    <row r="28" spans="2:8">
      <c r="B28" s="517">
        <v>5</v>
      </c>
      <c r="C28" s="545"/>
      <c r="D28" s="516"/>
      <c r="E28" s="815"/>
      <c r="F28" s="816"/>
      <c r="G28" s="817"/>
      <c r="H28" s="818"/>
    </row>
    <row r="29" spans="2:8">
      <c r="B29" s="517">
        <v>6</v>
      </c>
      <c r="C29" s="545"/>
      <c r="D29" s="516"/>
      <c r="E29" s="815"/>
      <c r="F29" s="816"/>
      <c r="G29" s="817"/>
      <c r="H29" s="818"/>
    </row>
    <row r="30" spans="2:8">
      <c r="B30" s="517">
        <v>7</v>
      </c>
      <c r="C30" s="545"/>
      <c r="D30" s="516"/>
      <c r="E30" s="815"/>
      <c r="F30" s="816"/>
      <c r="G30" s="817"/>
      <c r="H30" s="818"/>
    </row>
    <row r="31" spans="2:8">
      <c r="B31" s="517">
        <v>8</v>
      </c>
      <c r="C31" s="545"/>
      <c r="D31" s="516"/>
      <c r="E31" s="815"/>
      <c r="F31" s="816"/>
      <c r="G31" s="817"/>
      <c r="H31" s="818"/>
    </row>
    <row r="32" spans="2:8">
      <c r="B32" s="517">
        <v>9</v>
      </c>
      <c r="C32" s="545"/>
      <c r="D32" s="516"/>
      <c r="E32" s="815"/>
      <c r="F32" s="816"/>
      <c r="G32" s="817"/>
      <c r="H32" s="818"/>
    </row>
    <row r="33" spans="2:8">
      <c r="B33" s="517">
        <v>10</v>
      </c>
      <c r="C33" s="545"/>
      <c r="D33" s="516"/>
      <c r="E33" s="815"/>
      <c r="F33" s="816"/>
      <c r="G33" s="817"/>
      <c r="H33" s="818"/>
    </row>
    <row r="34" spans="2:8">
      <c r="B34" s="517" t="s">
        <v>443</v>
      </c>
      <c r="C34" s="545"/>
      <c r="D34" s="516"/>
      <c r="E34" s="815"/>
      <c r="F34" s="816"/>
      <c r="G34" s="817"/>
      <c r="H34" s="818"/>
    </row>
    <row r="36" spans="2:8" ht="30.75" customHeight="1">
      <c r="B36" s="67" t="s">
        <v>555</v>
      </c>
    </row>
    <row r="37" spans="2:8" ht="23.25" customHeight="1">
      <c r="B37" s="480" t="s">
        <v>901</v>
      </c>
      <c r="C37" s="515"/>
      <c r="D37" s="515"/>
      <c r="E37" s="515"/>
      <c r="F37" s="515"/>
      <c r="G37" s="515"/>
      <c r="H37" s="515"/>
    </row>
    <row r="39" spans="2:8" s="30" customFormat="1" ht="15.75">
      <c r="B39" s="526" t="s">
        <v>503</v>
      </c>
      <c r="C39" s="526" t="s">
        <v>515</v>
      </c>
      <c r="D39" s="526" t="s">
        <v>502</v>
      </c>
      <c r="E39" s="819" t="s">
        <v>31</v>
      </c>
      <c r="F39" s="820"/>
      <c r="G39" s="819" t="s">
        <v>501</v>
      </c>
      <c r="H39" s="820"/>
    </row>
    <row r="40" spans="2:8">
      <c r="B40" s="517">
        <v>1</v>
      </c>
      <c r="C40" s="545"/>
      <c r="D40" s="516"/>
      <c r="E40" s="815"/>
      <c r="F40" s="816"/>
      <c r="G40" s="817"/>
      <c r="H40" s="818"/>
    </row>
    <row r="41" spans="2:8">
      <c r="B41" s="517">
        <v>2</v>
      </c>
      <c r="C41" s="545"/>
      <c r="D41" s="516"/>
      <c r="E41" s="815"/>
      <c r="F41" s="816"/>
      <c r="G41" s="817"/>
      <c r="H41" s="818"/>
    </row>
    <row r="42" spans="2:8">
      <c r="B42" s="517">
        <v>3</v>
      </c>
      <c r="C42" s="545"/>
      <c r="D42" s="516"/>
      <c r="E42" s="815"/>
      <c r="F42" s="816"/>
      <c r="G42" s="817"/>
      <c r="H42" s="818"/>
    </row>
    <row r="43" spans="2:8">
      <c r="B43" s="517">
        <v>4</v>
      </c>
      <c r="C43" s="545"/>
      <c r="D43" s="516"/>
      <c r="E43" s="815"/>
      <c r="F43" s="816"/>
      <c r="G43" s="817"/>
      <c r="H43" s="818"/>
    </row>
    <row r="44" spans="2:8">
      <c r="B44" s="517">
        <v>5</v>
      </c>
      <c r="C44" s="545"/>
      <c r="D44" s="516"/>
      <c r="E44" s="815"/>
      <c r="F44" s="816"/>
      <c r="G44" s="817"/>
      <c r="H44" s="818"/>
    </row>
    <row r="45" spans="2:8">
      <c r="B45" s="517">
        <v>6</v>
      </c>
      <c r="C45" s="545"/>
      <c r="D45" s="516"/>
      <c r="E45" s="815"/>
      <c r="F45" s="816"/>
      <c r="G45" s="817"/>
      <c r="H45" s="818"/>
    </row>
    <row r="46" spans="2:8">
      <c r="B46" s="517">
        <v>7</v>
      </c>
      <c r="C46" s="545"/>
      <c r="D46" s="516"/>
      <c r="E46" s="815"/>
      <c r="F46" s="816"/>
      <c r="G46" s="817"/>
      <c r="H46" s="818"/>
    </row>
    <row r="47" spans="2:8">
      <c r="B47" s="517">
        <v>8</v>
      </c>
      <c r="C47" s="545"/>
      <c r="D47" s="516"/>
      <c r="E47" s="815"/>
      <c r="F47" s="816"/>
      <c r="G47" s="817"/>
      <c r="H47" s="818"/>
    </row>
    <row r="48" spans="2:8">
      <c r="B48" s="517">
        <v>9</v>
      </c>
      <c r="C48" s="545"/>
      <c r="D48" s="516"/>
      <c r="E48" s="815"/>
      <c r="F48" s="816"/>
      <c r="G48" s="817"/>
      <c r="H48" s="818"/>
    </row>
    <row r="49" spans="2:8">
      <c r="B49" s="517">
        <v>10</v>
      </c>
      <c r="C49" s="545"/>
      <c r="D49" s="516"/>
      <c r="E49" s="815"/>
      <c r="F49" s="816"/>
      <c r="G49" s="817"/>
      <c r="H49" s="818"/>
    </row>
    <row r="50" spans="2:8">
      <c r="B50" s="517" t="s">
        <v>443</v>
      </c>
      <c r="C50" s="545"/>
      <c r="D50" s="516"/>
      <c r="E50" s="815"/>
      <c r="F50" s="816"/>
      <c r="G50" s="817"/>
      <c r="H50" s="818"/>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R69"/>
  <sheetViews>
    <sheetView topLeftCell="A52" zoomScale="60" zoomScaleNormal="60" workbookViewId="0">
      <selection activeCell="C21" sqref="C21"/>
    </sheetView>
  </sheetViews>
  <sheetFormatPr defaultColWidth="9" defaultRowHeight="15"/>
  <cols>
    <col min="1" max="1" width="5.28515625" style="1" customWidth="1"/>
    <col min="2" max="2" width="27.28515625" style="9" customWidth="1"/>
    <col min="3" max="3" width="23" style="9" customWidth="1"/>
    <col min="4" max="4" width="32.28515625" style="1" customWidth="1"/>
    <col min="5" max="5" width="26.28515625" style="1" customWidth="1"/>
    <col min="6" max="6" width="24" style="1" customWidth="1"/>
    <col min="7" max="7" width="21.28515625" style="1" customWidth="1"/>
    <col min="8" max="8" width="24" style="1" customWidth="1"/>
    <col min="9" max="13" width="22" style="1" customWidth="1"/>
    <col min="14" max="14" width="26" style="1" customWidth="1"/>
    <col min="15" max="16" width="22" style="1" customWidth="1"/>
    <col min="17" max="17" width="16.28515625" style="1" customWidth="1"/>
    <col min="18" max="18" width="13.7109375" style="1" customWidth="1"/>
    <col min="19" max="19" width="14" style="1" customWidth="1"/>
    <col min="20" max="20" width="20" style="1" customWidth="1"/>
    <col min="21" max="21" width="10" style="1" customWidth="1"/>
    <col min="22" max="30" width="14" style="1" customWidth="1"/>
    <col min="31" max="16384" width="9" style="1"/>
  </cols>
  <sheetData>
    <row r="1" spans="2:17" ht="151.5" customHeight="1"/>
    <row r="2" spans="2:17" ht="21.75" customHeight="1">
      <c r="B2" s="73"/>
      <c r="C2" s="73"/>
      <c r="D2" s="73"/>
      <c r="E2" s="73"/>
      <c r="F2" s="73"/>
      <c r="G2" s="73"/>
      <c r="H2" s="73"/>
      <c r="I2" s="73"/>
      <c r="J2" s="73"/>
      <c r="K2" s="73"/>
      <c r="L2" s="73"/>
      <c r="M2" s="73"/>
      <c r="N2" s="73"/>
      <c r="O2" s="73"/>
      <c r="P2" s="73"/>
      <c r="Q2" s="73"/>
    </row>
    <row r="3" spans="2:17" ht="22.5" customHeight="1" thickBot="1">
      <c r="B3" s="38"/>
      <c r="C3" s="21"/>
      <c r="D3" s="13"/>
      <c r="E3" s="109"/>
      <c r="F3" s="13"/>
      <c r="G3" s="13"/>
      <c r="H3" s="55"/>
      <c r="I3" s="109"/>
      <c r="J3" s="109"/>
      <c r="K3" s="109"/>
      <c r="L3" s="109"/>
      <c r="M3" s="109"/>
      <c r="N3" s="109"/>
      <c r="O3" s="109"/>
      <c r="P3" s="109"/>
      <c r="Q3" s="109"/>
    </row>
    <row r="4" spans="2:17" s="2" customFormat="1" ht="27" customHeight="1" thickBot="1">
      <c r="B4" s="226" t="s">
        <v>153</v>
      </c>
      <c r="C4" s="397"/>
      <c r="D4" s="212" t="s">
        <v>157</v>
      </c>
      <c r="E4" s="381"/>
      <c r="F4" s="381"/>
      <c r="G4" s="381"/>
      <c r="H4" s="381"/>
      <c r="I4" s="381"/>
      <c r="J4" s="381"/>
      <c r="K4" s="381"/>
      <c r="L4" s="381"/>
      <c r="M4" s="381"/>
      <c r="N4" s="381"/>
      <c r="O4" s="381"/>
      <c r="P4" s="381"/>
      <c r="Q4" s="381"/>
    </row>
    <row r="5" spans="2:17" s="2" customFormat="1" ht="24" customHeight="1" thickBot="1">
      <c r="B5" s="398"/>
      <c r="C5" s="397"/>
      <c r="D5" s="399" t="s">
        <v>375</v>
      </c>
      <c r="F5" s="381"/>
      <c r="G5" s="381"/>
      <c r="H5" s="381"/>
      <c r="I5" s="381"/>
      <c r="J5" s="381"/>
      <c r="K5" s="381"/>
      <c r="L5" s="381"/>
      <c r="M5" s="381"/>
      <c r="N5" s="381"/>
      <c r="O5" s="381"/>
      <c r="P5" s="381"/>
      <c r="Q5" s="381"/>
    </row>
    <row r="6" spans="2:17" s="2" customFormat="1" ht="28.5" customHeight="1" thickBot="1">
      <c r="B6" s="398"/>
      <c r="C6" s="397"/>
      <c r="D6" s="215" t="s">
        <v>154</v>
      </c>
      <c r="E6" s="381"/>
      <c r="F6" s="381"/>
      <c r="G6" s="381"/>
      <c r="H6" s="381"/>
      <c r="I6" s="381"/>
      <c r="J6" s="381"/>
      <c r="K6" s="381"/>
      <c r="L6" s="381"/>
      <c r="M6" s="381"/>
      <c r="N6" s="381"/>
      <c r="O6" s="381"/>
      <c r="P6" s="381"/>
      <c r="Q6" s="381"/>
    </row>
    <row r="7" spans="2:17" s="83" customFormat="1" ht="29.25" customHeight="1" thickBot="1">
      <c r="D7" s="481" t="s">
        <v>507</v>
      </c>
      <c r="P7" s="84"/>
      <c r="Q7" s="84"/>
    </row>
    <row r="8" spans="2:17" s="83" customFormat="1" ht="30" customHeight="1">
      <c r="D8" s="486"/>
      <c r="P8" s="84"/>
      <c r="Q8" s="84"/>
    </row>
    <row r="9" spans="2:17" s="2" customFormat="1" ht="24.75" customHeight="1">
      <c r="B9" s="93" t="s">
        <v>380</v>
      </c>
      <c r="C9" s="13"/>
      <c r="D9" s="396">
        <v>2018</v>
      </c>
    </row>
    <row r="10" spans="2:17" s="13" customFormat="1" ht="16.5" customHeight="1"/>
    <row r="11" spans="2:17" s="13" customFormat="1" ht="36.75" customHeight="1">
      <c r="B11" s="821" t="s">
        <v>942</v>
      </c>
      <c r="C11" s="821"/>
      <c r="D11" s="821"/>
      <c r="E11" s="821"/>
      <c r="F11" s="821"/>
      <c r="G11" s="821"/>
      <c r="H11" s="821"/>
      <c r="I11" s="821"/>
      <c r="J11" s="821"/>
      <c r="K11" s="821"/>
      <c r="L11" s="821"/>
      <c r="M11" s="821"/>
      <c r="N11" s="522"/>
      <c r="O11" s="522"/>
      <c r="P11" s="522"/>
      <c r="Q11" s="522"/>
    </row>
    <row r="12" spans="2:17" s="2" customFormat="1" ht="15.75" customHeight="1"/>
    <row r="13" spans="2:17" s="13" customFormat="1" ht="48" customHeight="1">
      <c r="C13" s="200" t="str">
        <f>'1.  LRAMVA Summary'!R45</f>
        <v>Total</v>
      </c>
      <c r="D13" s="200" t="str">
        <f>'1.  LRAMVA Summary'!D45</f>
        <v>Residential</v>
      </c>
      <c r="E13" s="200" t="str">
        <f>'1.  LRAMVA Summary'!E45</f>
        <v>GS&lt;50 kW</v>
      </c>
      <c r="F13" s="200" t="str">
        <f>'1.  LRAMVA Summary'!F45</f>
        <v>GS 50-4,999 kW</v>
      </c>
      <c r="G13" s="200" t="str">
        <f>'1.  LRAMVA Summary'!G45</f>
        <v>Unmetered Scattered Load</v>
      </c>
      <c r="H13" s="200" t="str">
        <f>'1.  LRAMVA Summary'!H45</f>
        <v>Sentinel Lighting</v>
      </c>
      <c r="I13" s="200" t="str">
        <f>'1.  LRAMVA Summary'!I45</f>
        <v>Street Lighting</v>
      </c>
      <c r="J13" s="200">
        <f>'1.  LRAMVA Summary'!J45</f>
        <v>0</v>
      </c>
      <c r="K13" s="200">
        <f>'1.  LRAMVA Summary'!K45</f>
        <v>0</v>
      </c>
      <c r="L13" s="200">
        <f>'1.  LRAMVA Summary'!L45</f>
        <v>0</v>
      </c>
      <c r="M13" s="200">
        <f>'1.  LRAMVA Summary'!M45</f>
        <v>0</v>
      </c>
      <c r="N13" s="200">
        <f>'1.  LRAMVA Summary'!N45</f>
        <v>0</v>
      </c>
      <c r="O13" s="200">
        <f>'1.  LRAMVA Summary'!O45</f>
        <v>0</v>
      </c>
      <c r="P13" s="200">
        <f>'1.  LRAMVA Summary'!P45</f>
        <v>0</v>
      </c>
      <c r="Q13" s="200">
        <f>'1.  LRAMVA Summary'!Q45</f>
        <v>0</v>
      </c>
    </row>
    <row r="14" spans="2:17" s="2" customFormat="1" ht="15.75" customHeight="1">
      <c r="B14" s="66"/>
      <c r="C14" s="490"/>
      <c r="D14" s="491" t="str">
        <f>'1.  LRAMVA Summary'!D46</f>
        <v>kWh</v>
      </c>
      <c r="E14" s="491" t="str">
        <f>'1.  LRAMVA Summary'!E46</f>
        <v>kWh</v>
      </c>
      <c r="F14" s="491" t="str">
        <f>'1.  LRAMVA Summary'!F46</f>
        <v>kW</v>
      </c>
      <c r="G14" s="491" t="str">
        <f>'1.  LRAMVA Summary'!G46</f>
        <v>kWh</v>
      </c>
      <c r="H14" s="491" t="str">
        <f>'1.  LRAMVA Summary'!H46</f>
        <v>kW</v>
      </c>
      <c r="I14" s="491" t="str">
        <f>'1.  LRAMVA Summary'!I46</f>
        <v>kW</v>
      </c>
      <c r="J14" s="491">
        <f>'1.  LRAMVA Summary'!J46</f>
        <v>0</v>
      </c>
      <c r="K14" s="491">
        <f>'1.  LRAMVA Summary'!K46</f>
        <v>0</v>
      </c>
      <c r="L14" s="491">
        <f>'1.  LRAMVA Summary'!L46</f>
        <v>0</v>
      </c>
      <c r="M14" s="491">
        <f>'1.  LRAMVA Summary'!M46</f>
        <v>0</v>
      </c>
      <c r="N14" s="491">
        <f>'1.  LRAMVA Summary'!N46</f>
        <v>0</v>
      </c>
      <c r="O14" s="491">
        <f>'1.  LRAMVA Summary'!O46</f>
        <v>0</v>
      </c>
      <c r="P14" s="491">
        <f>'1.  LRAMVA Summary'!P46</f>
        <v>0</v>
      </c>
      <c r="Q14" s="492">
        <f>'1.  LRAMVA Summary'!Q46</f>
        <v>0</v>
      </c>
    </row>
    <row r="15" spans="2:17" s="397" customFormat="1" ht="15.75" customHeight="1">
      <c r="B15" s="401" t="s">
        <v>24</v>
      </c>
      <c r="C15" s="532">
        <f>SUM(D15:Q15)</f>
        <v>12999734</v>
      </c>
      <c r="D15" s="759">
        <v>3951456</v>
      </c>
      <c r="E15" s="759">
        <v>2665994</v>
      </c>
      <c r="F15" s="759">
        <v>6382284</v>
      </c>
      <c r="G15" s="759"/>
      <c r="H15" s="759"/>
      <c r="I15" s="759">
        <v>0</v>
      </c>
      <c r="J15" s="394"/>
      <c r="K15" s="394"/>
      <c r="L15" s="394"/>
      <c r="M15" s="394"/>
      <c r="N15" s="394"/>
      <c r="O15" s="394"/>
      <c r="P15" s="395"/>
      <c r="Q15" s="395"/>
    </row>
    <row r="16" spans="2:17" s="397" customFormat="1" ht="15.75" customHeight="1">
      <c r="B16" s="401" t="s">
        <v>25</v>
      </c>
      <c r="C16" s="532">
        <f>SUM(D16:Q16)</f>
        <v>1337</v>
      </c>
      <c r="D16" s="395"/>
      <c r="E16" s="395"/>
      <c r="F16" s="395">
        <v>1337</v>
      </c>
      <c r="G16" s="395"/>
      <c r="H16" s="395"/>
      <c r="I16" s="395">
        <v>0</v>
      </c>
      <c r="J16" s="393"/>
      <c r="K16" s="395"/>
      <c r="L16" s="395"/>
      <c r="M16" s="395"/>
      <c r="N16" s="395"/>
      <c r="O16" s="395"/>
      <c r="P16" s="395"/>
      <c r="Q16" s="395"/>
    </row>
    <row r="17" spans="2:17" s="13" customFormat="1" ht="15.75" customHeight="1"/>
    <row r="18" spans="2:17" s="19" customFormat="1" ht="15.75" customHeight="1">
      <c r="B18" s="151" t="s">
        <v>416</v>
      </c>
      <c r="C18" s="152"/>
      <c r="D18" s="152">
        <f t="shared" ref="D18:E18" si="0">IF(D14="kw",HLOOKUP(D14,D14:D16,3,FALSE),HLOOKUP(D14,D14:D16,2,FALSE))</f>
        <v>3951456</v>
      </c>
      <c r="E18" s="152">
        <f t="shared" si="0"/>
        <v>2665994</v>
      </c>
      <c r="F18" s="152">
        <f>IF(F14="kw",HLOOKUP(F14,F14:F16,3,FALSE),HLOOKUP(F14,F14:F16,2,FALSE))</f>
        <v>1337</v>
      </c>
      <c r="G18" s="152">
        <f t="shared" ref="G18:Q18" si="1">IF(G14="kw",HLOOKUP(G14,G14:G16,3,FALSE),HLOOKUP(G14,G14:G16,2,FALSE))</f>
        <v>0</v>
      </c>
      <c r="H18" s="152">
        <f t="shared" si="1"/>
        <v>0</v>
      </c>
      <c r="I18" s="152">
        <f t="shared" si="1"/>
        <v>0</v>
      </c>
      <c r="J18" s="152">
        <f t="shared" si="1"/>
        <v>0</v>
      </c>
      <c r="K18" s="152">
        <f t="shared" si="1"/>
        <v>0</v>
      </c>
      <c r="L18" s="152">
        <f t="shared" si="1"/>
        <v>0</v>
      </c>
      <c r="M18" s="152">
        <f t="shared" si="1"/>
        <v>0</v>
      </c>
      <c r="N18" s="152">
        <f t="shared" si="1"/>
        <v>0</v>
      </c>
      <c r="O18" s="152">
        <f t="shared" si="1"/>
        <v>0</v>
      </c>
      <c r="P18" s="152">
        <f t="shared" si="1"/>
        <v>0</v>
      </c>
      <c r="Q18" s="152">
        <f t="shared" si="1"/>
        <v>0</v>
      </c>
    </row>
    <row r="19" spans="2:17" s="2" customFormat="1" ht="15.75" customHeight="1">
      <c r="B19" s="75"/>
      <c r="C19" s="56"/>
      <c r="D19" s="56"/>
      <c r="E19" s="56"/>
      <c r="F19" s="56"/>
      <c r="G19" s="56"/>
      <c r="H19" s="56"/>
      <c r="I19" s="56"/>
      <c r="J19" s="56"/>
      <c r="K19" s="56"/>
      <c r="L19" s="56"/>
      <c r="M19" s="56"/>
      <c r="N19" s="56"/>
      <c r="O19" s="56"/>
      <c r="P19" s="56"/>
      <c r="Q19" s="56"/>
    </row>
    <row r="20" spans="2:17" s="381" customFormat="1" ht="32.65" customHeight="1">
      <c r="B20" s="400" t="s">
        <v>576</v>
      </c>
      <c r="C20" s="750" t="s">
        <v>883</v>
      </c>
      <c r="D20" s="314"/>
    </row>
    <row r="21" spans="2:17" s="381" customFormat="1" ht="21" customHeight="1">
      <c r="B21" s="400" t="s">
        <v>335</v>
      </c>
      <c r="C21" s="314" t="s">
        <v>1022</v>
      </c>
      <c r="D21" s="314"/>
    </row>
    <row r="22" spans="2:17" s="13" customFormat="1" ht="15.75" customHeight="1">
      <c r="B22" s="127"/>
      <c r="C22" s="128"/>
    </row>
    <row r="23" spans="2:17" s="13" customFormat="1" ht="23.25" customHeight="1">
      <c r="B23" s="129"/>
      <c r="C23" s="129"/>
    </row>
    <row r="24" spans="2:17" s="13" customFormat="1" ht="22.5" customHeight="1">
      <c r="B24" s="93" t="s">
        <v>381</v>
      </c>
      <c r="C24" s="93"/>
      <c r="D24" s="396"/>
    </row>
    <row r="25" spans="2:17" s="2" customFormat="1" ht="15.75" customHeight="1"/>
    <row r="26" spans="2:17" s="2" customFormat="1" ht="42" customHeight="1">
      <c r="B26" s="821" t="s">
        <v>943</v>
      </c>
      <c r="C26" s="821"/>
      <c r="D26" s="821"/>
      <c r="E26" s="821"/>
      <c r="F26" s="821"/>
      <c r="G26" s="821"/>
      <c r="H26" s="821"/>
      <c r="I26" s="821"/>
      <c r="J26" s="821"/>
      <c r="K26" s="821"/>
      <c r="L26" s="821"/>
      <c r="M26" s="821"/>
      <c r="N26" s="522"/>
      <c r="O26" s="522"/>
      <c r="P26" s="522"/>
      <c r="Q26" s="522"/>
    </row>
    <row r="27" spans="2:17" s="2" customFormat="1" ht="15.75" customHeight="1"/>
    <row r="28" spans="2:17" s="13" customFormat="1" ht="44.25" customHeight="1">
      <c r="C28" s="200" t="str">
        <f>'1.  LRAMVA Summary'!R45</f>
        <v>Total</v>
      </c>
      <c r="D28" s="200" t="str">
        <f>'1.  LRAMVA Summary'!D45</f>
        <v>Residential</v>
      </c>
      <c r="E28" s="200" t="str">
        <f>'1.  LRAMVA Summary'!E45</f>
        <v>GS&lt;50 kW</v>
      </c>
      <c r="F28" s="200" t="str">
        <f>'1.  LRAMVA Summary'!F45</f>
        <v>GS 50-4,999 kW</v>
      </c>
      <c r="G28" s="200" t="str">
        <f>'1.  LRAMVA Summary'!G45</f>
        <v>Unmetered Scattered Load</v>
      </c>
      <c r="H28" s="200" t="str">
        <f>'1.  LRAMVA Summary'!H45</f>
        <v>Sentinel Lighting</v>
      </c>
      <c r="I28" s="200" t="str">
        <f>'1.  LRAMVA Summary'!I45</f>
        <v>Street Lighting</v>
      </c>
      <c r="J28" s="200">
        <f>'1.  LRAMVA Summary'!J45</f>
        <v>0</v>
      </c>
      <c r="K28" s="200">
        <f>'1.  LRAMVA Summary'!K45</f>
        <v>0</v>
      </c>
      <c r="L28" s="200">
        <f>'1.  LRAMVA Summary'!L45</f>
        <v>0</v>
      </c>
      <c r="M28" s="200">
        <f>'1.  LRAMVA Summary'!M45</f>
        <v>0</v>
      </c>
      <c r="N28" s="200">
        <f>'1.  LRAMVA Summary'!N45</f>
        <v>0</v>
      </c>
      <c r="O28" s="200">
        <f>'1.  LRAMVA Summary'!O45</f>
        <v>0</v>
      </c>
      <c r="P28" s="200">
        <f>'1.  LRAMVA Summary'!P45</f>
        <v>0</v>
      </c>
      <c r="Q28" s="200">
        <f>'1.  LRAMVA Summary'!Q45</f>
        <v>0</v>
      </c>
    </row>
    <row r="29" spans="2:17" s="2" customFormat="1" ht="15.75" customHeight="1">
      <c r="B29" s="66"/>
      <c r="C29" s="490"/>
      <c r="D29" s="491" t="str">
        <f>'1.  LRAMVA Summary'!D46</f>
        <v>kWh</v>
      </c>
      <c r="E29" s="491" t="str">
        <f>'1.  LRAMVA Summary'!E46</f>
        <v>kWh</v>
      </c>
      <c r="F29" s="491" t="str">
        <f>'1.  LRAMVA Summary'!F46</f>
        <v>kW</v>
      </c>
      <c r="G29" s="491" t="str">
        <f>'1.  LRAMVA Summary'!G46</f>
        <v>kWh</v>
      </c>
      <c r="H29" s="491" t="str">
        <f>'1.  LRAMVA Summary'!H46</f>
        <v>kW</v>
      </c>
      <c r="I29" s="491" t="str">
        <f>'1.  LRAMVA Summary'!I46</f>
        <v>kW</v>
      </c>
      <c r="J29" s="491">
        <f>'1.  LRAMVA Summary'!J46</f>
        <v>0</v>
      </c>
      <c r="K29" s="491">
        <f>'1.  LRAMVA Summary'!K46</f>
        <v>0</v>
      </c>
      <c r="L29" s="491">
        <f>'1.  LRAMVA Summary'!L46</f>
        <v>0</v>
      </c>
      <c r="M29" s="491">
        <f>'1.  LRAMVA Summary'!M46</f>
        <v>0</v>
      </c>
      <c r="N29" s="491">
        <f>'1.  LRAMVA Summary'!N46</f>
        <v>0</v>
      </c>
      <c r="O29" s="491">
        <f>'1.  LRAMVA Summary'!O46</f>
        <v>0</v>
      </c>
      <c r="P29" s="491">
        <f>'1.  LRAMVA Summary'!P46</f>
        <v>0</v>
      </c>
      <c r="Q29" s="492">
        <f>'1.  LRAMVA Summary'!Q46</f>
        <v>0</v>
      </c>
    </row>
    <row r="30" spans="2:17" s="397" customFormat="1" ht="15.75" customHeight="1">
      <c r="B30" s="401" t="s">
        <v>24</v>
      </c>
      <c r="C30" s="532">
        <f>SUM(D30:Q30)</f>
        <v>0</v>
      </c>
      <c r="D30" s="402"/>
      <c r="E30" s="402"/>
      <c r="F30" s="402"/>
      <c r="G30" s="402"/>
      <c r="H30" s="402"/>
      <c r="I30" s="402"/>
      <c r="J30" s="402"/>
      <c r="K30" s="402"/>
      <c r="L30" s="402"/>
      <c r="M30" s="402"/>
      <c r="N30" s="402"/>
      <c r="O30" s="402"/>
      <c r="P30" s="402"/>
      <c r="Q30" s="395"/>
    </row>
    <row r="31" spans="2:17" s="397" customFormat="1" ht="15" customHeight="1">
      <c r="B31" s="401" t="s">
        <v>25</v>
      </c>
      <c r="C31" s="532">
        <f>SUM(D31:Q31)</f>
        <v>0</v>
      </c>
      <c r="D31" s="393"/>
      <c r="E31" s="393"/>
      <c r="F31" s="393"/>
      <c r="G31" s="393"/>
      <c r="H31" s="393"/>
      <c r="I31" s="393"/>
      <c r="J31" s="393"/>
      <c r="K31" s="395"/>
      <c r="L31" s="395"/>
      <c r="M31" s="395"/>
      <c r="N31" s="395"/>
      <c r="O31" s="395"/>
      <c r="P31" s="395"/>
      <c r="Q31" s="395"/>
    </row>
    <row r="32" spans="2:17" s="13" customFormat="1" ht="15.75" customHeight="1"/>
    <row r="33" spans="2:18" s="19" customFormat="1" ht="15.75" customHeight="1">
      <c r="B33" s="151" t="s">
        <v>416</v>
      </c>
      <c r="C33" s="152"/>
      <c r="D33" s="152">
        <f>IF(D29="kw",HLOOKUP(D29,D29:D31,3,FALSE),HLOOKUP(D29,D29:D31,2,FALSE))</f>
        <v>0</v>
      </c>
      <c r="E33" s="152">
        <f>IF(E29="kw",HLOOKUP(E29,E29:E31,3,FALSE),HLOOKUP(E29,E29:E31,2,FALSE))</f>
        <v>0</v>
      </c>
      <c r="F33" s="152">
        <f>IF(F29="kw",HLOOKUP(F29,F29:F31,3,FALSE),HLOOKUP(F29,F29:F31,2,FALSE))</f>
        <v>0</v>
      </c>
      <c r="G33" s="152">
        <f>IF(G29="kw",HLOOKUP(G29,G29:G31,3,FALSE),HLOOKUP(G29,G29:G31,2,FALSE))</f>
        <v>0</v>
      </c>
      <c r="H33" s="152">
        <f t="shared" ref="H33:Q33" si="2">IF(H29="kw",HLOOKUP(H29,H29:H31,3,FALSE),HLOOKUP(H29,H29:H31,2,FALSE))</f>
        <v>0</v>
      </c>
      <c r="I33" s="152">
        <f t="shared" si="2"/>
        <v>0</v>
      </c>
      <c r="J33" s="152">
        <f t="shared" si="2"/>
        <v>0</v>
      </c>
      <c r="K33" s="152">
        <f t="shared" si="2"/>
        <v>0</v>
      </c>
      <c r="L33" s="152">
        <f t="shared" si="2"/>
        <v>0</v>
      </c>
      <c r="M33" s="152">
        <f t="shared" si="2"/>
        <v>0</v>
      </c>
      <c r="N33" s="152">
        <f t="shared" si="2"/>
        <v>0</v>
      </c>
      <c r="O33" s="152">
        <f t="shared" si="2"/>
        <v>0</v>
      </c>
      <c r="P33" s="152">
        <f t="shared" si="2"/>
        <v>0</v>
      </c>
      <c r="Q33" s="152">
        <f t="shared" si="2"/>
        <v>0</v>
      </c>
    </row>
    <row r="34" spans="2:18" s="2" customFormat="1" ht="15.75" customHeight="1">
      <c r="B34" s="56"/>
      <c r="C34" s="56"/>
      <c r="D34" s="56"/>
      <c r="E34" s="56"/>
      <c r="F34" s="56"/>
      <c r="G34" s="56"/>
      <c r="H34" s="56"/>
      <c r="I34" s="56"/>
      <c r="J34" s="56"/>
      <c r="K34" s="56"/>
      <c r="L34" s="56"/>
      <c r="M34" s="56"/>
      <c r="N34" s="56"/>
      <c r="O34" s="56"/>
      <c r="P34" s="56"/>
      <c r="Q34" s="56"/>
    </row>
    <row r="35" spans="2:18" s="2" customFormat="1" ht="15.75" customHeight="1">
      <c r="B35" s="400" t="s">
        <v>576</v>
      </c>
      <c r="C35" s="314"/>
      <c r="D35" s="314"/>
      <c r="E35" s="56"/>
      <c r="F35" s="56"/>
      <c r="G35" s="56"/>
      <c r="H35" s="56"/>
      <c r="I35" s="56"/>
      <c r="J35" s="56"/>
      <c r="K35" s="56"/>
      <c r="L35" s="56"/>
      <c r="M35" s="56"/>
      <c r="N35" s="56"/>
      <c r="O35" s="56"/>
      <c r="P35" s="56"/>
      <c r="Q35" s="56"/>
    </row>
    <row r="36" spans="2:18" s="381" customFormat="1" ht="21" customHeight="1">
      <c r="B36" s="400" t="s">
        <v>335</v>
      </c>
      <c r="C36" s="314" t="s">
        <v>382</v>
      </c>
      <c r="D36" s="314"/>
    </row>
    <row r="37" spans="2:18" s="13" customFormat="1" ht="15.75" customHeight="1">
      <c r="B37" s="127"/>
      <c r="C37" s="128"/>
    </row>
    <row r="38" spans="2:18" s="13" customFormat="1" ht="15.75" customHeight="1">
      <c r="B38" s="127"/>
      <c r="C38" s="127"/>
    </row>
    <row r="39" spans="2:18" s="2" customFormat="1" ht="15.75">
      <c r="B39" s="93" t="s">
        <v>418</v>
      </c>
      <c r="C39" s="27"/>
      <c r="D39" s="26"/>
      <c r="E39" s="29"/>
      <c r="F39" s="30"/>
    </row>
    <row r="40" spans="2:18" s="3" customFormat="1" ht="39" customHeight="1">
      <c r="B40" s="821" t="s">
        <v>902</v>
      </c>
      <c r="C40" s="821"/>
      <c r="D40" s="821"/>
      <c r="E40" s="821"/>
      <c r="F40" s="821"/>
      <c r="G40" s="821"/>
      <c r="H40" s="821"/>
      <c r="I40" s="821"/>
      <c r="J40" s="821"/>
      <c r="K40" s="821"/>
      <c r="L40" s="821"/>
      <c r="M40" s="821"/>
      <c r="N40" s="522"/>
      <c r="O40" s="522"/>
      <c r="P40" s="522"/>
      <c r="Q40" s="522"/>
    </row>
    <row r="41" spans="2:18" s="2" customFormat="1" ht="16.5" customHeight="1">
      <c r="B41" s="9"/>
      <c r="C41" s="9"/>
      <c r="D41" s="16"/>
    </row>
    <row r="42" spans="2:18" s="13" customFormat="1" ht="56.25" customHeight="1">
      <c r="B42" s="200" t="s">
        <v>214</v>
      </c>
      <c r="C42" s="200" t="s">
        <v>552</v>
      </c>
      <c r="D42" s="200" t="str">
        <f>'1.  LRAMVA Summary'!D45</f>
        <v>Residential</v>
      </c>
      <c r="E42" s="200" t="str">
        <f>'1.  LRAMVA Summary'!E45</f>
        <v>GS&lt;50 kW</v>
      </c>
      <c r="F42" s="200" t="str">
        <f>'1.  LRAMVA Summary'!F45</f>
        <v>GS 50-4,999 kW</v>
      </c>
      <c r="G42" s="200" t="str">
        <f>'1.  LRAMVA Summary'!G45</f>
        <v>Unmetered Scattered Load</v>
      </c>
      <c r="H42" s="200" t="str">
        <f>'1.  LRAMVA Summary'!H45</f>
        <v>Sentinel Lighting</v>
      </c>
      <c r="I42" s="200" t="str">
        <f>'1.  LRAMVA Summary'!I45</f>
        <v>Street Lighting</v>
      </c>
      <c r="J42" s="200">
        <f>'1.  LRAMVA Summary'!J45</f>
        <v>0</v>
      </c>
      <c r="K42" s="200">
        <f>'1.  LRAMVA Summary'!K45</f>
        <v>0</v>
      </c>
      <c r="L42" s="200">
        <f>'1.  LRAMVA Summary'!L45</f>
        <v>0</v>
      </c>
      <c r="M42" s="200">
        <f>'1.  LRAMVA Summary'!M45</f>
        <v>0</v>
      </c>
      <c r="N42" s="200">
        <f>'1.  LRAMVA Summary'!N45</f>
        <v>0</v>
      </c>
      <c r="O42" s="200">
        <f>'1.  LRAMVA Summary'!O45</f>
        <v>0</v>
      </c>
      <c r="P42" s="200">
        <f>'1.  LRAMVA Summary'!P45</f>
        <v>0</v>
      </c>
      <c r="Q42" s="200">
        <f>'1.  LRAMVA Summary'!Q45</f>
        <v>0</v>
      </c>
      <c r="R42" s="153"/>
    </row>
    <row r="43" spans="2:18" s="109" customFormat="1" ht="18" customHeight="1">
      <c r="B43" s="493"/>
      <c r="C43" s="494"/>
      <c r="D43" s="495" t="str">
        <f>'1.  LRAMVA Summary'!D46</f>
        <v>kWh</v>
      </c>
      <c r="E43" s="495" t="str">
        <f>'1.  LRAMVA Summary'!E46</f>
        <v>kWh</v>
      </c>
      <c r="F43" s="495" t="str">
        <f>'1.  LRAMVA Summary'!F46</f>
        <v>kW</v>
      </c>
      <c r="G43" s="495" t="str">
        <f>'1.  LRAMVA Summary'!G46</f>
        <v>kWh</v>
      </c>
      <c r="H43" s="495" t="str">
        <f>'1.  LRAMVA Summary'!H46</f>
        <v>kW</v>
      </c>
      <c r="I43" s="495" t="str">
        <f>'1.  LRAMVA Summary'!I46</f>
        <v>kW</v>
      </c>
      <c r="J43" s="495">
        <f>'1.  LRAMVA Summary'!J46</f>
        <v>0</v>
      </c>
      <c r="K43" s="495">
        <f>'1.  LRAMVA Summary'!K46</f>
        <v>0</v>
      </c>
      <c r="L43" s="495">
        <f>'1.  LRAMVA Summary'!L46</f>
        <v>0</v>
      </c>
      <c r="M43" s="495">
        <f>'1.  LRAMVA Summary'!M46</f>
        <v>0</v>
      </c>
      <c r="N43" s="495">
        <f>'1.  LRAMVA Summary'!N46</f>
        <v>0</v>
      </c>
      <c r="O43" s="495">
        <f>'1.  LRAMVA Summary'!O46</f>
        <v>0</v>
      </c>
      <c r="P43" s="495">
        <f>'1.  LRAMVA Summary'!P46</f>
        <v>0</v>
      </c>
      <c r="Q43" s="496">
        <f>'1.  LRAMVA Summary'!Q46</f>
        <v>0</v>
      </c>
      <c r="R43" s="130"/>
    </row>
    <row r="44" spans="2:18" s="13" customFormat="1" ht="15.75">
      <c r="B44" s="131">
        <v>2011</v>
      </c>
      <c r="C44" s="458"/>
      <c r="D44" s="150">
        <f t="shared" ref="D44:Q44" si="3">IF(ISBLANK($C$44),0,IF($C44=$D$9,HLOOKUP(D43,D14:D18,5,FALSE),HLOOKUP(D43,D29:D33,5,FALSE)))</f>
        <v>0</v>
      </c>
      <c r="E44" s="150">
        <f>IF(ISBLANK($C$44),0,IF($C44=$D$9,HLOOKUP(E43,E14:E18,5,FALSE),HLOOKUP(E43,E29:E33,5,FALSE)))</f>
        <v>0</v>
      </c>
      <c r="F44" s="150">
        <f t="shared" si="3"/>
        <v>0</v>
      </c>
      <c r="G44" s="150">
        <f t="shared" si="3"/>
        <v>0</v>
      </c>
      <c r="H44" s="150">
        <f t="shared" si="3"/>
        <v>0</v>
      </c>
      <c r="I44" s="150">
        <f t="shared" si="3"/>
        <v>0</v>
      </c>
      <c r="J44" s="150">
        <f t="shared" si="3"/>
        <v>0</v>
      </c>
      <c r="K44" s="150">
        <f t="shared" si="3"/>
        <v>0</v>
      </c>
      <c r="L44" s="150">
        <f t="shared" si="3"/>
        <v>0</v>
      </c>
      <c r="M44" s="150">
        <f t="shared" si="3"/>
        <v>0</v>
      </c>
      <c r="N44" s="150">
        <f t="shared" si="3"/>
        <v>0</v>
      </c>
      <c r="O44" s="150">
        <f t="shared" si="3"/>
        <v>0</v>
      </c>
      <c r="P44" s="150">
        <f t="shared" si="3"/>
        <v>0</v>
      </c>
      <c r="Q44" s="150">
        <f t="shared" si="3"/>
        <v>0</v>
      </c>
      <c r="R44" s="154"/>
    </row>
    <row r="45" spans="2:18" s="13" customFormat="1" ht="15.75">
      <c r="B45" s="131">
        <v>2012</v>
      </c>
      <c r="C45" s="458"/>
      <c r="D45" s="150">
        <f t="shared" ref="D45:Q45" si="4">IF(ISBLANK($C$45),0,IF($C$45=$D$9,HLOOKUP(D43,D14:D18,5,FALSE),HLOOKUP(D43,D29:D33,5,FALSE)))</f>
        <v>0</v>
      </c>
      <c r="E45" s="150">
        <f t="shared" si="4"/>
        <v>0</v>
      </c>
      <c r="F45" s="150">
        <f t="shared" si="4"/>
        <v>0</v>
      </c>
      <c r="G45" s="150">
        <f t="shared" si="4"/>
        <v>0</v>
      </c>
      <c r="H45" s="150">
        <f t="shared" si="4"/>
        <v>0</v>
      </c>
      <c r="I45" s="150">
        <f t="shared" si="4"/>
        <v>0</v>
      </c>
      <c r="J45" s="150">
        <f t="shared" si="4"/>
        <v>0</v>
      </c>
      <c r="K45" s="150">
        <f t="shared" si="4"/>
        <v>0</v>
      </c>
      <c r="L45" s="150">
        <f t="shared" si="4"/>
        <v>0</v>
      </c>
      <c r="M45" s="150">
        <f t="shared" si="4"/>
        <v>0</v>
      </c>
      <c r="N45" s="150">
        <f t="shared" si="4"/>
        <v>0</v>
      </c>
      <c r="O45" s="150">
        <f t="shared" si="4"/>
        <v>0</v>
      </c>
      <c r="P45" s="150">
        <f t="shared" si="4"/>
        <v>0</v>
      </c>
      <c r="Q45" s="150">
        <f t="shared" si="4"/>
        <v>0</v>
      </c>
    </row>
    <row r="46" spans="2:18" s="13" customFormat="1" ht="15.75">
      <c r="B46" s="132">
        <v>2013</v>
      </c>
      <c r="C46" s="458"/>
      <c r="D46" s="150">
        <f t="shared" ref="D46:Q46" si="5">IF(ISBLANK($C$46),0,IF($C$46=$D$9,HLOOKUP(D43,D14:D18,5,FALSE),HLOOKUP(D43,D29:D33,5,FALSE)))</f>
        <v>0</v>
      </c>
      <c r="E46" s="150">
        <f t="shared" si="5"/>
        <v>0</v>
      </c>
      <c r="F46" s="150">
        <f t="shared" si="5"/>
        <v>0</v>
      </c>
      <c r="G46" s="150">
        <f t="shared" si="5"/>
        <v>0</v>
      </c>
      <c r="H46" s="150">
        <f t="shared" si="5"/>
        <v>0</v>
      </c>
      <c r="I46" s="150">
        <f t="shared" si="5"/>
        <v>0</v>
      </c>
      <c r="J46" s="150">
        <f t="shared" si="5"/>
        <v>0</v>
      </c>
      <c r="K46" s="150">
        <f t="shared" si="5"/>
        <v>0</v>
      </c>
      <c r="L46" s="150">
        <f t="shared" si="5"/>
        <v>0</v>
      </c>
      <c r="M46" s="150">
        <f t="shared" si="5"/>
        <v>0</v>
      </c>
      <c r="N46" s="150">
        <f t="shared" si="5"/>
        <v>0</v>
      </c>
      <c r="O46" s="150">
        <f t="shared" si="5"/>
        <v>0</v>
      </c>
      <c r="P46" s="150">
        <f t="shared" si="5"/>
        <v>0</v>
      </c>
      <c r="Q46" s="150">
        <f t="shared" si="5"/>
        <v>0</v>
      </c>
    </row>
    <row r="47" spans="2:18" s="13" customFormat="1" ht="15.75">
      <c r="B47" s="132">
        <v>2014</v>
      </c>
      <c r="C47" s="458"/>
      <c r="D47" s="150">
        <f t="shared" ref="D47:Q47" si="6">IF(ISBLANK($C$47),0,IF($C$47=$D$9,HLOOKUP(D43,D14:D18,5,FALSE),HLOOKUP(D43,D29:D33,5,FALSE)))</f>
        <v>0</v>
      </c>
      <c r="E47" s="150">
        <f t="shared" si="6"/>
        <v>0</v>
      </c>
      <c r="F47" s="150">
        <f t="shared" si="6"/>
        <v>0</v>
      </c>
      <c r="G47" s="150">
        <f t="shared" si="6"/>
        <v>0</v>
      </c>
      <c r="H47" s="150">
        <f t="shared" si="6"/>
        <v>0</v>
      </c>
      <c r="I47" s="150">
        <f t="shared" si="6"/>
        <v>0</v>
      </c>
      <c r="J47" s="150">
        <f t="shared" si="6"/>
        <v>0</v>
      </c>
      <c r="K47" s="150">
        <f t="shared" si="6"/>
        <v>0</v>
      </c>
      <c r="L47" s="150">
        <f t="shared" si="6"/>
        <v>0</v>
      </c>
      <c r="M47" s="150">
        <f t="shared" si="6"/>
        <v>0</v>
      </c>
      <c r="N47" s="150">
        <f t="shared" si="6"/>
        <v>0</v>
      </c>
      <c r="O47" s="150">
        <f t="shared" si="6"/>
        <v>0</v>
      </c>
      <c r="P47" s="150">
        <f t="shared" si="6"/>
        <v>0</v>
      </c>
      <c r="Q47" s="150">
        <f t="shared" si="6"/>
        <v>0</v>
      </c>
    </row>
    <row r="48" spans="2:18" s="13" customFormat="1" ht="15.75">
      <c r="B48" s="132">
        <v>2015</v>
      </c>
      <c r="C48" s="458"/>
      <c r="D48" s="150">
        <f t="shared" ref="D48:Q48" si="7">IF(ISBLANK($C$48),0,IF($C$48=$D$9,HLOOKUP(D43,D14:D18,5,FALSE),HLOOKUP(D43,D29:D33,5,FALSE)))</f>
        <v>0</v>
      </c>
      <c r="E48" s="150">
        <f t="shared" si="7"/>
        <v>0</v>
      </c>
      <c r="F48" s="150">
        <f t="shared" si="7"/>
        <v>0</v>
      </c>
      <c r="G48" s="150">
        <f t="shared" si="7"/>
        <v>0</v>
      </c>
      <c r="H48" s="150">
        <f t="shared" si="7"/>
        <v>0</v>
      </c>
      <c r="I48" s="150">
        <f t="shared" si="7"/>
        <v>0</v>
      </c>
      <c r="J48" s="150">
        <f t="shared" si="7"/>
        <v>0</v>
      </c>
      <c r="K48" s="150">
        <f t="shared" si="7"/>
        <v>0</v>
      </c>
      <c r="L48" s="150">
        <f t="shared" si="7"/>
        <v>0</v>
      </c>
      <c r="M48" s="150">
        <f t="shared" si="7"/>
        <v>0</v>
      </c>
      <c r="N48" s="150">
        <f t="shared" si="7"/>
        <v>0</v>
      </c>
      <c r="O48" s="150">
        <f t="shared" si="7"/>
        <v>0</v>
      </c>
      <c r="P48" s="150">
        <f t="shared" si="7"/>
        <v>0</v>
      </c>
      <c r="Q48" s="150">
        <f t="shared" si="7"/>
        <v>0</v>
      </c>
    </row>
    <row r="49" spans="2:17" s="13" customFormat="1" ht="15.75">
      <c r="B49" s="132">
        <v>2016</v>
      </c>
      <c r="C49" s="458"/>
      <c r="D49" s="150">
        <f t="shared" ref="D49:Q49" si="8">IF(ISBLANK($C$49),0,IF($C$49=$D$9,HLOOKUP(D43,D14:D18,5,FALSE),HLOOKUP(D43,D29:D33,5,FALSE)))</f>
        <v>0</v>
      </c>
      <c r="E49" s="150">
        <f t="shared" si="8"/>
        <v>0</v>
      </c>
      <c r="F49" s="150">
        <f t="shared" si="8"/>
        <v>0</v>
      </c>
      <c r="G49" s="150">
        <f t="shared" si="8"/>
        <v>0</v>
      </c>
      <c r="H49" s="150">
        <f t="shared" si="8"/>
        <v>0</v>
      </c>
      <c r="I49" s="150">
        <f t="shared" si="8"/>
        <v>0</v>
      </c>
      <c r="J49" s="150">
        <f t="shared" si="8"/>
        <v>0</v>
      </c>
      <c r="K49" s="150">
        <f t="shared" si="8"/>
        <v>0</v>
      </c>
      <c r="L49" s="150">
        <f t="shared" si="8"/>
        <v>0</v>
      </c>
      <c r="M49" s="150">
        <f t="shared" si="8"/>
        <v>0</v>
      </c>
      <c r="N49" s="150">
        <f t="shared" si="8"/>
        <v>0</v>
      </c>
      <c r="O49" s="150">
        <f t="shared" si="8"/>
        <v>0</v>
      </c>
      <c r="P49" s="150">
        <f t="shared" si="8"/>
        <v>0</v>
      </c>
      <c r="Q49" s="150">
        <f t="shared" si="8"/>
        <v>0</v>
      </c>
    </row>
    <row r="50" spans="2:17" s="13" customFormat="1" ht="15.75">
      <c r="B50" s="132">
        <v>2017</v>
      </c>
      <c r="C50" s="458"/>
      <c r="D50" s="150">
        <f t="shared" ref="D50:I50" si="9">IF(ISBLANK($C$50),0,IF($C$50=$D$9,HLOOKUP(D43,D14:D18,5,FALSE),HLOOKUP(D43,D29:D33,5,FALSE)))</f>
        <v>0</v>
      </c>
      <c r="E50" s="150">
        <f t="shared" si="9"/>
        <v>0</v>
      </c>
      <c r="F50" s="150">
        <f t="shared" si="9"/>
        <v>0</v>
      </c>
      <c r="G50" s="150">
        <f t="shared" si="9"/>
        <v>0</v>
      </c>
      <c r="H50" s="150">
        <f t="shared" si="9"/>
        <v>0</v>
      </c>
      <c r="I50" s="150">
        <f t="shared" si="9"/>
        <v>0</v>
      </c>
      <c r="J50" s="150">
        <f t="shared" ref="J50:Q50" si="10">IF(ISBLANK($C$50),0,IF($C$50=$D$9,HLOOKUP(J43,J14:J18,5,FALSE),HLOOKUP(J43,J29:J33,5,FALSE)))</f>
        <v>0</v>
      </c>
      <c r="K50" s="150">
        <f t="shared" si="10"/>
        <v>0</v>
      </c>
      <c r="L50" s="150">
        <f t="shared" si="10"/>
        <v>0</v>
      </c>
      <c r="M50" s="150">
        <f t="shared" si="10"/>
        <v>0</v>
      </c>
      <c r="N50" s="150">
        <f t="shared" si="10"/>
        <v>0</v>
      </c>
      <c r="O50" s="150">
        <f t="shared" si="10"/>
        <v>0</v>
      </c>
      <c r="P50" s="150">
        <f t="shared" si="10"/>
        <v>0</v>
      </c>
      <c r="Q50" s="150">
        <f t="shared" si="10"/>
        <v>0</v>
      </c>
    </row>
    <row r="51" spans="2:17" s="13" customFormat="1" ht="15.75">
      <c r="B51" s="132">
        <v>2018</v>
      </c>
      <c r="C51" s="458">
        <v>2018</v>
      </c>
      <c r="D51" s="150">
        <f>IF(ISBLANK($C$51),0,IF($C$51=$D$9,HLOOKUP(D43,D14:D18,5,FALSE),HLOOKUP(D43,D29:D33,5,FALSE)))</f>
        <v>3951456</v>
      </c>
      <c r="E51" s="150">
        <f t="shared" ref="E51:Q51" si="11">IF(ISBLANK($C$51),0,IF($C$51=$D$9,HLOOKUP(E43,E14:E18,5,FALSE),HLOOKUP(E43,E29:E33,5,FALSE)))</f>
        <v>2665994</v>
      </c>
      <c r="F51" s="150">
        <f t="shared" si="11"/>
        <v>1337</v>
      </c>
      <c r="G51" s="150">
        <f t="shared" si="11"/>
        <v>0</v>
      </c>
      <c r="H51" s="150">
        <f t="shared" si="11"/>
        <v>0</v>
      </c>
      <c r="I51" s="150">
        <f t="shared" ref="I51" si="12">IF(ISBLANK($C$51),0,IF($C$51=$D$9,HLOOKUP(I43,I14:I18,5,FALSE),HLOOKUP(I43,I29:I33,5,FALSE)))</f>
        <v>0</v>
      </c>
      <c r="J51" s="150">
        <f t="shared" si="11"/>
        <v>0</v>
      </c>
      <c r="K51" s="150">
        <f t="shared" si="11"/>
        <v>0</v>
      </c>
      <c r="L51" s="150">
        <f t="shared" si="11"/>
        <v>0</v>
      </c>
      <c r="M51" s="150">
        <f t="shared" si="11"/>
        <v>0</v>
      </c>
      <c r="N51" s="150">
        <f t="shared" si="11"/>
        <v>0</v>
      </c>
      <c r="O51" s="150">
        <f t="shared" si="11"/>
        <v>0</v>
      </c>
      <c r="P51" s="150">
        <f t="shared" si="11"/>
        <v>0</v>
      </c>
      <c r="Q51" s="150">
        <f t="shared" si="11"/>
        <v>0</v>
      </c>
    </row>
    <row r="52" spans="2:17" s="13" customFormat="1" ht="15.75">
      <c r="B52" s="132">
        <v>2019</v>
      </c>
      <c r="C52" s="458">
        <v>2018</v>
      </c>
      <c r="D52" s="150">
        <f>IF(ISBLANK($C$52),0,IF($C$52=$D$9,HLOOKUP(D43,D14:D18,5,FALSE),HLOOKUP(D43,D29:D33,5,FALSE)))</f>
        <v>3951456</v>
      </c>
      <c r="E52" s="150">
        <f t="shared" ref="E52:Q52" si="13">IF(ISBLANK($C$52),0,IF($C$52=$D$9,HLOOKUP(E43,E14:E18,5,FALSE),HLOOKUP(E43,E29:E33,5,FALSE)))</f>
        <v>2665994</v>
      </c>
      <c r="F52" s="150">
        <f t="shared" si="13"/>
        <v>1337</v>
      </c>
      <c r="G52" s="150">
        <f t="shared" si="13"/>
        <v>0</v>
      </c>
      <c r="H52" s="150">
        <f t="shared" si="13"/>
        <v>0</v>
      </c>
      <c r="I52" s="150">
        <f t="shared" ref="I52" si="14">IF(ISBLANK($C$52),0,IF($C$52=$D$9,HLOOKUP(I43,I14:I18,5,FALSE),HLOOKUP(I43,I29:I33,5,FALSE)))</f>
        <v>0</v>
      </c>
      <c r="J52" s="150">
        <f t="shared" si="13"/>
        <v>0</v>
      </c>
      <c r="K52" s="150">
        <f t="shared" si="13"/>
        <v>0</v>
      </c>
      <c r="L52" s="150">
        <f t="shared" si="13"/>
        <v>0</v>
      </c>
      <c r="M52" s="150">
        <f t="shared" si="13"/>
        <v>0</v>
      </c>
      <c r="N52" s="150">
        <f t="shared" si="13"/>
        <v>0</v>
      </c>
      <c r="O52" s="150">
        <f t="shared" si="13"/>
        <v>0</v>
      </c>
      <c r="P52" s="150">
        <f t="shared" si="13"/>
        <v>0</v>
      </c>
      <c r="Q52" s="150">
        <f t="shared" si="13"/>
        <v>0</v>
      </c>
    </row>
    <row r="53" spans="2:17" s="13" customFormat="1" ht="15.75">
      <c r="B53" s="132">
        <v>2020</v>
      </c>
      <c r="C53" s="458">
        <v>2018</v>
      </c>
      <c r="D53" s="150">
        <f>IF(ISBLANK($C$53),0,IF($C$53=$D$9,HLOOKUP(D43,D14:D18,5,FALSE),HLOOKUP(D43,D29:D33,5,FALSE)))</f>
        <v>3951456</v>
      </c>
      <c r="E53" s="150">
        <f t="shared" ref="E53:Q53" si="15">IF(ISBLANK($C$53),0,IF($C$53=$D$9,HLOOKUP(E43,E14:E18,5,FALSE),HLOOKUP(E43,E29:E33,5,FALSE)))</f>
        <v>2665994</v>
      </c>
      <c r="F53" s="150">
        <f t="shared" si="15"/>
        <v>1337</v>
      </c>
      <c r="G53" s="150">
        <f t="shared" si="15"/>
        <v>0</v>
      </c>
      <c r="H53" s="150">
        <f t="shared" si="15"/>
        <v>0</v>
      </c>
      <c r="I53" s="150">
        <f t="shared" ref="I53" si="16">IF(ISBLANK($C$53),0,IF($C$53=$D$9,HLOOKUP(I43,I14:I18,5,FALSE),HLOOKUP(I43,I29:I33,5,FALSE)))</f>
        <v>0</v>
      </c>
      <c r="J53" s="150">
        <f t="shared" si="15"/>
        <v>0</v>
      </c>
      <c r="K53" s="150">
        <f t="shared" si="15"/>
        <v>0</v>
      </c>
      <c r="L53" s="150">
        <f t="shared" si="15"/>
        <v>0</v>
      </c>
      <c r="M53" s="150">
        <f t="shared" si="15"/>
        <v>0</v>
      </c>
      <c r="N53" s="150">
        <f t="shared" si="15"/>
        <v>0</v>
      </c>
      <c r="O53" s="150">
        <f t="shared" si="15"/>
        <v>0</v>
      </c>
      <c r="P53" s="150">
        <f t="shared" si="15"/>
        <v>0</v>
      </c>
      <c r="Q53" s="150">
        <f t="shared" si="15"/>
        <v>0</v>
      </c>
    </row>
    <row r="54" spans="2:17" s="13" customFormat="1" ht="15.75">
      <c r="B54" s="132">
        <v>2021</v>
      </c>
      <c r="C54" s="458">
        <v>2018</v>
      </c>
      <c r="D54" s="150">
        <f>IF(ISBLANK($C$54),0,IF($C$54=$D$9,HLOOKUP(D43,D14:D18,5,FALSE),HLOOKUP(D43,D29:D33,5,FALSE)))</f>
        <v>3951456</v>
      </c>
      <c r="E54" s="150">
        <f>IF(ISBLANK($C$54),0,IF($C$54=$D$9,HLOOKUP(E43,E14:E18,5,FALSE),HLOOKUP(E43,E29:E33,5,FALSE)))</f>
        <v>2665994</v>
      </c>
      <c r="F54" s="150">
        <f>IF(ISBLANK($C$54),0,IF($C$54=$D$9,HLOOKUP(F43,F14:F18,5,FALSE),HLOOKUP(F43,F29:F33,5,FALSE)))</f>
        <v>1337</v>
      </c>
      <c r="G54" s="150">
        <f>IF(ISBLANK($C$54),0,IF($C$54=$D$9,HLOOKUP(G43,G14:G18,5,FALSE),HLOOKUP(G43,G29:G33,5,FALSE)))</f>
        <v>0</v>
      </c>
      <c r="H54" s="150">
        <f t="shared" ref="H54:Q54" si="17">IF(ISBLANK($C$54),0,IF($C$54=$D$9,HLOOKUP(H43,H14:H18,5,FALSE),HLOOKUP(H43,H29:H33,5,FALSE)))</f>
        <v>0</v>
      </c>
      <c r="I54" s="150">
        <f t="shared" ref="I54" si="18">IF(ISBLANK($C$54),0,IF($C$54=$D$9,HLOOKUP(I43,I14:I18,5,FALSE),HLOOKUP(I43,I29:I33,5,FALSE)))</f>
        <v>0</v>
      </c>
      <c r="J54" s="150">
        <f t="shared" si="17"/>
        <v>0</v>
      </c>
      <c r="K54" s="150">
        <f t="shared" si="17"/>
        <v>0</v>
      </c>
      <c r="L54" s="150">
        <f t="shared" si="17"/>
        <v>0</v>
      </c>
      <c r="M54" s="150">
        <f t="shared" si="17"/>
        <v>0</v>
      </c>
      <c r="N54" s="150">
        <f t="shared" si="17"/>
        <v>0</v>
      </c>
      <c r="O54" s="150">
        <f t="shared" si="17"/>
        <v>0</v>
      </c>
      <c r="P54" s="150">
        <f t="shared" si="17"/>
        <v>0</v>
      </c>
      <c r="Q54" s="150">
        <f t="shared" si="17"/>
        <v>0</v>
      </c>
    </row>
    <row r="55" spans="2:17" s="13" customFormat="1" ht="15.75">
      <c r="B55" s="132">
        <v>2022</v>
      </c>
      <c r="C55" s="458">
        <v>2018</v>
      </c>
      <c r="D55" s="150">
        <f>IF(ISBLANK($C$55),0,IF($C$55=$D$9,HLOOKUP(D43,D14:D18,5,FALSE),HLOOKUP(D43,D29:D33,5,FALSE)))</f>
        <v>3951456</v>
      </c>
      <c r="E55" s="150">
        <f>IF(ISBLANK($C$55),0,IF($C$55=$D$9,HLOOKUP(E43,E14:E18,5,FALSE),HLOOKUP(E43,E29:E33,5,FALSE)))</f>
        <v>2665994</v>
      </c>
      <c r="F55" s="150">
        <f>IF(ISBLANK($C$55),0,IF($C$55=$D$9,HLOOKUP(F43,F14:F18,5,FALSE),HLOOKUP(F43,F29:F33,5,FALSE)))</f>
        <v>1337</v>
      </c>
      <c r="G55" s="150">
        <f t="shared" ref="G55:Q55" si="19">IF(ISBLANK($C$55),0,IF($C$55=$D$9,HLOOKUP(G43,G14:G18,5,FALSE),HLOOKUP(G43,G29:G33,5,FALSE)))</f>
        <v>0</v>
      </c>
      <c r="H55" s="150">
        <f t="shared" si="19"/>
        <v>0</v>
      </c>
      <c r="I55" s="150">
        <f t="shared" ref="I55" si="20">IF(ISBLANK($C$55),0,IF($C$55=$D$9,HLOOKUP(I43,I14:I18,5,FALSE),HLOOKUP(I43,I29:I33,5,FALSE)))</f>
        <v>0</v>
      </c>
      <c r="J55" s="150">
        <f>IF(ISBLANK($C$55),0,IF($C$55=$D$9,HLOOKUP(J43,J14:J18,5,FALSE),HLOOKUP(J43,J29:J33,5,FALSE)))</f>
        <v>0</v>
      </c>
      <c r="K55" s="150">
        <f t="shared" si="19"/>
        <v>0</v>
      </c>
      <c r="L55" s="150">
        <f t="shared" si="19"/>
        <v>0</v>
      </c>
      <c r="M55" s="150">
        <f t="shared" si="19"/>
        <v>0</v>
      </c>
      <c r="N55" s="150">
        <f t="shared" si="19"/>
        <v>0</v>
      </c>
      <c r="O55" s="150">
        <f t="shared" si="19"/>
        <v>0</v>
      </c>
      <c r="P55" s="150">
        <f t="shared" si="19"/>
        <v>0</v>
      </c>
      <c r="Q55" s="150">
        <f t="shared" si="19"/>
        <v>0</v>
      </c>
    </row>
    <row r="56" spans="2:17" s="13" customFormat="1" ht="15.75">
      <c r="B56" s="132">
        <v>2023</v>
      </c>
      <c r="C56" s="458"/>
      <c r="D56" s="150">
        <f>IF(ISBLANK($C$56),0,IF($C$56=$D$9,HLOOKUP(D43,D14:D18,5,FALSE),HLOOKUP(D43,D29:D33,5,FALSE)))</f>
        <v>0</v>
      </c>
      <c r="E56" s="150">
        <f t="shared" ref="E56:Q56" si="21">IF(ISBLANK($C$56),0,IF($C$56=$D$9,HLOOKUP(E43,E14:E18,5,FALSE),HLOOKUP(E43,E29:E33,5,FALSE)))</f>
        <v>0</v>
      </c>
      <c r="F56" s="150">
        <f t="shared" si="21"/>
        <v>0</v>
      </c>
      <c r="G56" s="150">
        <f t="shared" si="21"/>
        <v>0</v>
      </c>
      <c r="H56" s="150">
        <f t="shared" si="21"/>
        <v>0</v>
      </c>
      <c r="I56" s="150">
        <f t="shared" si="21"/>
        <v>0</v>
      </c>
      <c r="J56" s="150">
        <f t="shared" si="21"/>
        <v>0</v>
      </c>
      <c r="K56" s="150">
        <f>IF(ISBLANK($C$56),0,IF($C$56=$D$9,HLOOKUP(K43,K14:K18,5,FALSE),HLOOKUP(K43,K29:K33,5,FALSE)))</f>
        <v>0</v>
      </c>
      <c r="L56" s="150">
        <f t="shared" si="21"/>
        <v>0</v>
      </c>
      <c r="M56" s="150">
        <f t="shared" si="21"/>
        <v>0</v>
      </c>
      <c r="N56" s="150">
        <f t="shared" si="21"/>
        <v>0</v>
      </c>
      <c r="O56" s="150">
        <f t="shared" si="21"/>
        <v>0</v>
      </c>
      <c r="P56" s="150">
        <f t="shared" si="21"/>
        <v>0</v>
      </c>
      <c r="Q56" s="150">
        <f t="shared" si="21"/>
        <v>0</v>
      </c>
    </row>
    <row r="57" spans="2:17" s="13" customFormat="1" ht="15.75">
      <c r="B57" s="132">
        <v>2024</v>
      </c>
      <c r="C57" s="458"/>
      <c r="D57" s="150">
        <f>IF(ISBLANK($C$57),0,IF($C$57=$D$9,HLOOKUP(D43,D14:D18,5,FALSE),HLOOKUP(D43,D29:D33,5,FALSE)))</f>
        <v>0</v>
      </c>
      <c r="E57" s="150">
        <f t="shared" ref="E57:Q57" si="22">IF(ISBLANK($C$57),0,IF($C$57=$D$9,HLOOKUP(E43,E14:E18,5,FALSE),HLOOKUP(E43,E29:E33,5,FALSE)))</f>
        <v>0</v>
      </c>
      <c r="F57" s="150">
        <f t="shared" si="22"/>
        <v>0</v>
      </c>
      <c r="G57" s="150">
        <f>IF(ISBLANK($C$57),0,IF($C$57=$D$9,HLOOKUP(G43,G14:G18,5,FALSE),HLOOKUP(G43,G29:G33,5,FALSE)))</f>
        <v>0</v>
      </c>
      <c r="H57" s="150">
        <f t="shared" si="22"/>
        <v>0</v>
      </c>
      <c r="I57" s="150">
        <f t="shared" si="22"/>
        <v>0</v>
      </c>
      <c r="J57" s="150">
        <f t="shared" si="22"/>
        <v>0</v>
      </c>
      <c r="K57" s="150">
        <f t="shared" si="22"/>
        <v>0</v>
      </c>
      <c r="L57" s="150">
        <f t="shared" si="22"/>
        <v>0</v>
      </c>
      <c r="M57" s="150">
        <f t="shared" si="22"/>
        <v>0</v>
      </c>
      <c r="N57" s="150">
        <f t="shared" si="22"/>
        <v>0</v>
      </c>
      <c r="O57" s="150">
        <f t="shared" si="22"/>
        <v>0</v>
      </c>
      <c r="P57" s="150">
        <f t="shared" si="22"/>
        <v>0</v>
      </c>
      <c r="Q57" s="150">
        <f t="shared" si="22"/>
        <v>0</v>
      </c>
    </row>
    <row r="58" spans="2:17" s="13" customFormat="1" ht="15.75">
      <c r="B58" s="132">
        <v>2025</v>
      </c>
      <c r="C58" s="458"/>
      <c r="D58" s="150">
        <f>IF(ISBLANK($C$58),0,IF($C$58=$D$9,HLOOKUP(D43,D14:D18,5,FALSE),HLOOKUP(D43,D29:D33,5,FALSE)))</f>
        <v>0</v>
      </c>
      <c r="E58" s="150">
        <f t="shared" ref="E58:Q58" si="23">IF(ISBLANK($C$58),0,IF($C$58=$D$9,HLOOKUP(E43,E14:E18,5,FALSE),HLOOKUP(E43,E29:E33,5,FALSE)))</f>
        <v>0</v>
      </c>
      <c r="F58" s="150">
        <f t="shared" si="23"/>
        <v>0</v>
      </c>
      <c r="G58" s="150">
        <f t="shared" si="23"/>
        <v>0</v>
      </c>
      <c r="H58" s="150">
        <f t="shared" si="23"/>
        <v>0</v>
      </c>
      <c r="I58" s="150">
        <f t="shared" si="23"/>
        <v>0</v>
      </c>
      <c r="J58" s="150">
        <f t="shared" si="23"/>
        <v>0</v>
      </c>
      <c r="K58" s="150">
        <f t="shared" si="23"/>
        <v>0</v>
      </c>
      <c r="L58" s="150">
        <f t="shared" si="23"/>
        <v>0</v>
      </c>
      <c r="M58" s="150">
        <f t="shared" si="23"/>
        <v>0</v>
      </c>
      <c r="N58" s="150">
        <f t="shared" si="23"/>
        <v>0</v>
      </c>
      <c r="O58" s="150">
        <f t="shared" si="23"/>
        <v>0</v>
      </c>
      <c r="P58" s="150">
        <f t="shared" si="23"/>
        <v>0</v>
      </c>
      <c r="Q58" s="150">
        <f t="shared" si="23"/>
        <v>0</v>
      </c>
    </row>
    <row r="59" spans="2:17" s="13" customFormat="1" ht="15.75">
      <c r="B59" s="132">
        <v>2026</v>
      </c>
      <c r="C59" s="458"/>
      <c r="D59" s="150">
        <f>IF(ISBLANK($C$59),0,IF($C$59=$D$9,HLOOKUP(D43,D14:D18,5,FALSE),HLOOKUP(D43,D29:D33,5,FALSE)))</f>
        <v>0</v>
      </c>
      <c r="E59" s="150">
        <f t="shared" ref="E59:Q59" si="24">IF(ISBLANK($C$59),0,IF($C$59=$D$9,HLOOKUP(E43,E14:E18,5,FALSE),HLOOKUP(E43,E29:E33,5,FALSE)))</f>
        <v>0</v>
      </c>
      <c r="F59" s="150">
        <f>IF(ISBLANK($C$59),0,IF($C$59=$D$9,HLOOKUP(F43,F14:F18,5,FALSE),HLOOKUP(F43,F29:F33,5,FALSE)))</f>
        <v>0</v>
      </c>
      <c r="G59" s="150">
        <f t="shared" si="24"/>
        <v>0</v>
      </c>
      <c r="H59" s="150">
        <f>IF(ISBLANK($C$59),0,IF($C$59=$D$9,HLOOKUP(H43,H14:H18,5,FALSE),HLOOKUP(H43,H29:H33,5,FALSE)))</f>
        <v>0</v>
      </c>
      <c r="I59" s="150">
        <f t="shared" si="24"/>
        <v>0</v>
      </c>
      <c r="J59" s="150">
        <f t="shared" si="24"/>
        <v>0</v>
      </c>
      <c r="K59" s="150">
        <f t="shared" si="24"/>
        <v>0</v>
      </c>
      <c r="L59" s="150">
        <f t="shared" si="24"/>
        <v>0</v>
      </c>
      <c r="M59" s="150">
        <f t="shared" si="24"/>
        <v>0</v>
      </c>
      <c r="N59" s="150">
        <f t="shared" si="24"/>
        <v>0</v>
      </c>
      <c r="O59" s="150">
        <f t="shared" si="24"/>
        <v>0</v>
      </c>
      <c r="P59" s="150">
        <f t="shared" si="24"/>
        <v>0</v>
      </c>
      <c r="Q59" s="150">
        <f t="shared" si="24"/>
        <v>0</v>
      </c>
    </row>
    <row r="60" spans="2:17" s="13" customFormat="1" ht="15.75">
      <c r="B60" s="132">
        <v>2027</v>
      </c>
      <c r="C60" s="458"/>
      <c r="D60" s="150">
        <f>IF(ISBLANK($C$60),0,IF($C$60=$D$9,HLOOKUP(D43,D14:D18,5,FALSE),HLOOKUP(D43,D29:D33,5,FALSE)))</f>
        <v>0</v>
      </c>
      <c r="E60" s="150">
        <f t="shared" ref="E60:Q60" si="25">IF(ISBLANK($C$60),0,IF($C$60=$D$9,HLOOKUP(E43,E14:E18,5,FALSE),HLOOKUP(E43,E29:E33,5,FALSE)))</f>
        <v>0</v>
      </c>
      <c r="F60" s="150">
        <f t="shared" si="25"/>
        <v>0</v>
      </c>
      <c r="G60" s="150">
        <f t="shared" si="25"/>
        <v>0</v>
      </c>
      <c r="H60" s="150">
        <f t="shared" si="25"/>
        <v>0</v>
      </c>
      <c r="I60" s="150">
        <f>IF(ISBLANK($C$60),0,IF($C$60=$D$9,HLOOKUP(I43,I14:I18,5,FALSE),HLOOKUP(I43,I29:I33,5,FALSE)))</f>
        <v>0</v>
      </c>
      <c r="J60" s="150">
        <f t="shared" si="25"/>
        <v>0</v>
      </c>
      <c r="K60" s="150">
        <f t="shared" si="25"/>
        <v>0</v>
      </c>
      <c r="L60" s="150">
        <f t="shared" si="25"/>
        <v>0</v>
      </c>
      <c r="M60" s="150">
        <f t="shared" si="25"/>
        <v>0</v>
      </c>
      <c r="N60" s="150">
        <f t="shared" si="25"/>
        <v>0</v>
      </c>
      <c r="O60" s="150">
        <f t="shared" si="25"/>
        <v>0</v>
      </c>
      <c r="P60" s="150">
        <f t="shared" si="25"/>
        <v>0</v>
      </c>
      <c r="Q60" s="150">
        <f t="shared" si="25"/>
        <v>0</v>
      </c>
    </row>
    <row r="61" spans="2:17" s="381" customFormat="1" ht="21" customHeight="1">
      <c r="B61" s="314" t="s">
        <v>494</v>
      </c>
      <c r="C61" s="403"/>
      <c r="D61" s="404"/>
      <c r="E61" s="404"/>
      <c r="F61" s="404"/>
      <c r="G61" s="404"/>
      <c r="H61" s="404"/>
      <c r="I61" s="404"/>
      <c r="J61" s="404"/>
      <c r="K61" s="404"/>
      <c r="L61" s="404"/>
      <c r="M61" s="404"/>
      <c r="N61" s="404"/>
      <c r="O61" s="404"/>
      <c r="P61" s="404"/>
      <c r="Q61" s="404"/>
    </row>
    <row r="62" spans="2:17" s="13" customFormat="1" ht="15.75" customHeight="1">
      <c r="B62" s="129"/>
      <c r="C62" s="129"/>
    </row>
    <row r="63" spans="2:17" s="13" customFormat="1" ht="15.75" customHeight="1">
      <c r="B63" s="129"/>
      <c r="C63" s="129"/>
    </row>
    <row r="64" spans="2:17" s="2" customFormat="1" ht="15.75" customHeight="1">
      <c r="B64" s="66"/>
      <c r="C64" s="66"/>
    </row>
    <row r="65" spans="2:3" s="2" customFormat="1" ht="15.75" customHeight="1">
      <c r="B65" s="66"/>
      <c r="C65" s="66"/>
    </row>
    <row r="66" spans="2:3" s="2" customFormat="1" ht="15.75" customHeight="1">
      <c r="B66" s="66"/>
      <c r="C66" s="66"/>
    </row>
    <row r="67" spans="2:3" s="2" customFormat="1" ht="15.75" customHeight="1">
      <c r="B67" s="66"/>
      <c r="C67" s="66"/>
    </row>
    <row r="68" spans="2:3" s="2" customFormat="1" ht="15.75" customHeight="1">
      <c r="B68" s="66"/>
      <c r="C68" s="66"/>
    </row>
    <row r="69" spans="2:3" s="2" customFormat="1" ht="15.75" customHeight="1">
      <c r="B69" s="66"/>
      <c r="C69" s="6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C44:C60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Y138"/>
  <sheetViews>
    <sheetView topLeftCell="B1" zoomScale="60" zoomScaleNormal="60" workbookViewId="0">
      <selection activeCell="H122" sqref="H122"/>
    </sheetView>
  </sheetViews>
  <sheetFormatPr defaultColWidth="9" defaultRowHeight="15" outlineLevelRow="1"/>
  <cols>
    <col min="1" max="1" width="6.7109375" style="4" customWidth="1"/>
    <col min="2" max="2" width="36.7109375" style="5" customWidth="1"/>
    <col min="3" max="3" width="17" style="62" customWidth="1"/>
    <col min="4" max="16" width="16.42578125" style="5" customWidth="1"/>
    <col min="17" max="16384" width="9" style="5"/>
  </cols>
  <sheetData>
    <row r="1" spans="1:25" ht="143.25" customHeight="1"/>
    <row r="2" spans="1:25" ht="14.25" customHeight="1">
      <c r="B2" s="36"/>
      <c r="C2" s="36"/>
      <c r="D2" s="36"/>
      <c r="E2" s="36"/>
      <c r="F2" s="36"/>
      <c r="G2" s="36"/>
      <c r="H2" s="36"/>
      <c r="I2" s="36"/>
      <c r="J2" s="36"/>
      <c r="K2" s="36"/>
      <c r="L2" s="36"/>
      <c r="M2" s="36"/>
      <c r="N2" s="36"/>
      <c r="O2" s="36"/>
    </row>
    <row r="3" spans="1:25" ht="16.5" hidden="1" customHeight="1" outlineLevel="1" thickBot="1">
      <c r="B3" s="36"/>
      <c r="C3" s="63"/>
      <c r="D3" s="36"/>
      <c r="E3" s="36"/>
      <c r="F3" s="36"/>
      <c r="G3" s="36"/>
      <c r="H3" s="36"/>
      <c r="I3" s="36"/>
      <c r="J3" s="36"/>
      <c r="K3" s="36"/>
    </row>
    <row r="4" spans="1:25" ht="26.25" hidden="1" customHeight="1" outlineLevel="1" thickBot="1">
      <c r="B4" s="827" t="s">
        <v>153</v>
      </c>
      <c r="C4" s="68" t="s">
        <v>157</v>
      </c>
      <c r="D4" s="68"/>
      <c r="E4" s="38"/>
    </row>
    <row r="5" spans="1:25" ht="26.25" hidden="1" customHeight="1" outlineLevel="1" thickBot="1">
      <c r="B5" s="827"/>
      <c r="C5" s="69" t="s">
        <v>154</v>
      </c>
      <c r="D5" s="69"/>
      <c r="E5" s="38"/>
    </row>
    <row r="6" spans="1:25" ht="26.25" hidden="1" customHeight="1" outlineLevel="1" thickBot="1">
      <c r="B6" s="827"/>
      <c r="C6" s="830" t="s">
        <v>507</v>
      </c>
      <c r="D6" s="831"/>
      <c r="M6" s="6"/>
      <c r="N6" s="6"/>
      <c r="O6" s="6"/>
      <c r="P6" s="6"/>
      <c r="Q6" s="6"/>
      <c r="R6" s="6"/>
      <c r="S6" s="6"/>
      <c r="T6" s="6"/>
      <c r="U6" s="6"/>
      <c r="V6" s="6"/>
      <c r="W6" s="6"/>
      <c r="X6" s="6"/>
      <c r="Y6" s="6"/>
    </row>
    <row r="7" spans="1:25" ht="26.25" hidden="1" customHeight="1" outlineLevel="1">
      <c r="B7" s="92"/>
      <c r="C7" s="5"/>
      <c r="M7" s="6"/>
      <c r="N7" s="6"/>
      <c r="O7" s="6"/>
      <c r="P7" s="6"/>
      <c r="Q7" s="6"/>
      <c r="R7" s="6"/>
      <c r="S7" s="6"/>
      <c r="T7" s="6"/>
      <c r="U7" s="6"/>
      <c r="V7" s="6"/>
      <c r="W7" s="6"/>
      <c r="X7" s="6"/>
      <c r="Y7" s="6"/>
    </row>
    <row r="8" spans="1:25" ht="19.5" hidden="1" customHeight="1" outlineLevel="1">
      <c r="B8" s="92" t="s">
        <v>485</v>
      </c>
      <c r="C8" s="506" t="s">
        <v>444</v>
      </c>
      <c r="D8" s="505"/>
      <c r="M8" s="6"/>
      <c r="N8" s="6"/>
      <c r="O8" s="6"/>
      <c r="P8" s="6"/>
      <c r="Q8" s="6"/>
      <c r="R8" s="6"/>
      <c r="S8" s="6"/>
      <c r="T8" s="6"/>
      <c r="U8" s="6"/>
      <c r="V8" s="6"/>
      <c r="W8" s="6"/>
      <c r="X8" s="6"/>
      <c r="Y8" s="6"/>
    </row>
    <row r="9" spans="1:25" ht="19.5" hidden="1" customHeight="1" outlineLevel="1">
      <c r="B9" s="92"/>
      <c r="C9" s="506" t="s">
        <v>486</v>
      </c>
      <c r="D9" s="505"/>
      <c r="M9" s="6"/>
      <c r="N9" s="6"/>
      <c r="O9" s="6"/>
      <c r="P9" s="6"/>
      <c r="Q9" s="6"/>
      <c r="R9" s="6"/>
      <c r="S9" s="6"/>
      <c r="T9" s="6"/>
      <c r="U9" s="6"/>
      <c r="V9" s="6"/>
      <c r="W9" s="6"/>
      <c r="X9" s="6"/>
      <c r="Y9" s="6"/>
    </row>
    <row r="10" spans="1:25" hidden="1" outlineLevel="1">
      <c r="B10" s="80"/>
      <c r="C10" s="70"/>
      <c r="D10" s="70"/>
      <c r="E10" s="70"/>
      <c r="M10" s="6"/>
      <c r="N10" s="6"/>
      <c r="O10" s="6"/>
      <c r="P10" s="6"/>
      <c r="Q10" s="6"/>
      <c r="R10" s="6"/>
      <c r="S10" s="6"/>
      <c r="T10" s="6"/>
      <c r="U10" s="6"/>
      <c r="V10" s="6"/>
      <c r="W10" s="6"/>
      <c r="X10" s="6"/>
      <c r="Y10" s="6"/>
    </row>
    <row r="11" spans="1:25" ht="32.25" customHeight="1" collapsed="1">
      <c r="A11" s="12"/>
      <c r="B11" s="93" t="s">
        <v>445</v>
      </c>
      <c r="C11" s="5"/>
      <c r="O11" s="466"/>
    </row>
    <row r="12" spans="1:25" ht="58.5" customHeight="1">
      <c r="B12" s="825" t="s">
        <v>903</v>
      </c>
      <c r="C12" s="825"/>
      <c r="D12" s="825"/>
      <c r="E12" s="825"/>
      <c r="F12" s="825"/>
      <c r="G12" s="825"/>
      <c r="H12" s="825"/>
      <c r="I12" s="825"/>
      <c r="J12" s="825"/>
      <c r="K12" s="825"/>
      <c r="L12" s="825"/>
      <c r="M12" s="825"/>
      <c r="N12" s="825"/>
      <c r="O12" s="825"/>
    </row>
    <row r="13" spans="1:25" ht="15.75" customHeight="1">
      <c r="A13" s="6"/>
      <c r="C13" s="5"/>
      <c r="P13" s="7"/>
      <c r="Q13" s="6"/>
      <c r="R13" s="6"/>
      <c r="S13" s="6"/>
      <c r="T13" s="6"/>
      <c r="U13" s="6"/>
      <c r="V13" s="6"/>
      <c r="W13" s="6"/>
      <c r="X13" s="6"/>
      <c r="Y13" s="6"/>
    </row>
    <row r="14" spans="1:25" s="43" customFormat="1" ht="46.5" customHeight="1">
      <c r="A14" s="42"/>
      <c r="B14" s="467"/>
      <c r="C14" s="409" t="s">
        <v>38</v>
      </c>
      <c r="D14" s="410" t="s">
        <v>516</v>
      </c>
      <c r="E14" s="410" t="s">
        <v>517</v>
      </c>
      <c r="F14" s="410" t="s">
        <v>518</v>
      </c>
      <c r="G14" s="410" t="s">
        <v>519</v>
      </c>
      <c r="H14" s="410" t="s">
        <v>520</v>
      </c>
      <c r="I14" s="410" t="s">
        <v>521</v>
      </c>
      <c r="J14" s="410" t="s">
        <v>522</v>
      </c>
      <c r="K14" s="410" t="s">
        <v>894</v>
      </c>
      <c r="L14" s="410" t="s">
        <v>893</v>
      </c>
      <c r="M14" s="410" t="s">
        <v>884</v>
      </c>
      <c r="N14" s="410" t="s">
        <v>892</v>
      </c>
      <c r="O14" s="410" t="s">
        <v>891</v>
      </c>
      <c r="P14" s="410" t="s">
        <v>890</v>
      </c>
    </row>
    <row r="15" spans="1:25" s="7" customFormat="1" ht="18.75" customHeight="1">
      <c r="B15" s="411" t="s">
        <v>170</v>
      </c>
      <c r="C15" s="828"/>
      <c r="D15" s="412">
        <v>2010</v>
      </c>
      <c r="E15" s="412">
        <v>2011</v>
      </c>
      <c r="F15" s="412">
        <v>2012</v>
      </c>
      <c r="G15" s="412">
        <v>2013</v>
      </c>
      <c r="H15" s="412">
        <v>2014</v>
      </c>
      <c r="I15" s="412">
        <v>2015</v>
      </c>
      <c r="J15" s="412">
        <v>2016</v>
      </c>
      <c r="K15" s="412">
        <v>2017</v>
      </c>
      <c r="L15" s="412">
        <v>2018</v>
      </c>
      <c r="M15" s="412">
        <v>2019</v>
      </c>
      <c r="N15" s="412">
        <v>2020</v>
      </c>
      <c r="O15" s="413">
        <v>2021</v>
      </c>
      <c r="P15" s="413">
        <v>2022</v>
      </c>
    </row>
    <row r="16" spans="1:25" s="87" customFormat="1" ht="18" customHeight="1">
      <c r="B16" s="414" t="s">
        <v>513</v>
      </c>
      <c r="C16" s="823"/>
      <c r="D16" s="671">
        <v>0</v>
      </c>
      <c r="E16" s="671">
        <v>0</v>
      </c>
      <c r="F16" s="671">
        <v>0</v>
      </c>
      <c r="G16" s="671">
        <v>0</v>
      </c>
      <c r="H16" s="671">
        <v>0</v>
      </c>
      <c r="I16" s="671">
        <v>0</v>
      </c>
      <c r="J16" s="671">
        <v>0</v>
      </c>
      <c r="K16" s="671">
        <v>4</v>
      </c>
      <c r="L16" s="671">
        <v>9</v>
      </c>
      <c r="M16" s="671">
        <v>6</v>
      </c>
      <c r="N16" s="671">
        <v>4</v>
      </c>
      <c r="O16" s="672">
        <v>4</v>
      </c>
      <c r="P16" s="672">
        <v>4</v>
      </c>
    </row>
    <row r="17" spans="1:16" s="87" customFormat="1" ht="17.25" customHeight="1">
      <c r="B17" s="415" t="s">
        <v>514</v>
      </c>
      <c r="C17" s="829"/>
      <c r="D17" s="88">
        <f>12-D16</f>
        <v>12</v>
      </c>
      <c r="E17" s="88">
        <f>12-E16</f>
        <v>12</v>
      </c>
      <c r="F17" s="88">
        <f t="shared" ref="F17:K17" si="0">12-F16</f>
        <v>12</v>
      </c>
      <c r="G17" s="88">
        <f t="shared" si="0"/>
        <v>12</v>
      </c>
      <c r="H17" s="88">
        <f t="shared" si="0"/>
        <v>12</v>
      </c>
      <c r="I17" s="88">
        <f t="shared" si="0"/>
        <v>12</v>
      </c>
      <c r="J17" s="88">
        <f t="shared" si="0"/>
        <v>12</v>
      </c>
      <c r="K17" s="88">
        <f t="shared" si="0"/>
        <v>8</v>
      </c>
      <c r="L17" s="88">
        <f t="shared" ref="L17:O17" si="1">12-L16</f>
        <v>3</v>
      </c>
      <c r="M17" s="88">
        <f t="shared" si="1"/>
        <v>6</v>
      </c>
      <c r="N17" s="88">
        <f t="shared" si="1"/>
        <v>8</v>
      </c>
      <c r="O17" s="89">
        <f t="shared" si="1"/>
        <v>8</v>
      </c>
      <c r="P17" s="89">
        <f t="shared" ref="P17" si="2">12-P16</f>
        <v>8</v>
      </c>
    </row>
    <row r="18" spans="1:16" s="7" customFormat="1" ht="17.25" customHeight="1">
      <c r="B18" s="416" t="str">
        <f>'1.  LRAMVA Summary'!B30</f>
        <v>Residential</v>
      </c>
      <c r="C18" s="822" t="str">
        <f>'2. LRAMVA Threshold'!D43</f>
        <v>kWh</v>
      </c>
      <c r="D18" s="35"/>
      <c r="E18" s="35"/>
      <c r="F18" s="35"/>
      <c r="G18" s="35"/>
      <c r="H18" s="35"/>
      <c r="I18" s="35"/>
      <c r="J18" s="35"/>
      <c r="K18" s="35">
        <v>1.04E-2</v>
      </c>
      <c r="L18" s="35">
        <v>8.6E-3</v>
      </c>
      <c r="M18" s="35"/>
      <c r="N18" s="35"/>
      <c r="O18" s="57"/>
      <c r="P18" s="57"/>
    </row>
    <row r="19" spans="1:16" s="7" customFormat="1" ht="15" customHeight="1" outlineLevel="1">
      <c r="B19" s="460" t="s">
        <v>469</v>
      </c>
      <c r="C19" s="823"/>
      <c r="D19" s="35"/>
      <c r="E19" s="35"/>
      <c r="F19" s="35"/>
      <c r="G19" s="35"/>
      <c r="H19" s="35"/>
      <c r="I19" s="35"/>
      <c r="J19" s="35"/>
      <c r="K19" s="35"/>
      <c r="L19" s="35"/>
      <c r="M19" s="35"/>
      <c r="N19" s="35"/>
      <c r="O19" s="57"/>
      <c r="P19" s="57"/>
    </row>
    <row r="20" spans="1:16" s="7" customFormat="1" ht="15" customHeight="1" outlineLevel="1">
      <c r="B20" s="460" t="s">
        <v>470</v>
      </c>
      <c r="C20" s="823"/>
      <c r="D20" s="35"/>
      <c r="E20" s="35"/>
      <c r="F20" s="35"/>
      <c r="G20" s="35"/>
      <c r="H20" s="35"/>
      <c r="I20" s="35"/>
      <c r="J20" s="35"/>
      <c r="K20" s="35"/>
      <c r="L20" s="35"/>
      <c r="M20" s="35"/>
      <c r="N20" s="35"/>
      <c r="O20" s="57"/>
      <c r="P20" s="57"/>
    </row>
    <row r="21" spans="1:16" s="7" customFormat="1" ht="15" customHeight="1" outlineLevel="1">
      <c r="B21" s="460" t="s">
        <v>451</v>
      </c>
      <c r="C21" s="823"/>
      <c r="D21" s="35"/>
      <c r="E21" s="35"/>
      <c r="F21" s="35"/>
      <c r="G21" s="35"/>
      <c r="H21" s="35"/>
      <c r="I21" s="35"/>
      <c r="J21" s="35"/>
      <c r="K21" s="35"/>
      <c r="L21" s="35"/>
      <c r="M21" s="35"/>
      <c r="N21" s="35"/>
      <c r="O21" s="57"/>
      <c r="P21" s="57"/>
    </row>
    <row r="22" spans="1:16" s="7" customFormat="1" ht="14.25" customHeight="1">
      <c r="B22" s="460" t="s">
        <v>471</v>
      </c>
      <c r="C22" s="824"/>
      <c r="D22" s="54">
        <f>SUM(D18:D21)</f>
        <v>0</v>
      </c>
      <c r="E22" s="54">
        <f t="shared" ref="E22:P22" si="3">SUM(E18:E21)</f>
        <v>0</v>
      </c>
      <c r="F22" s="54">
        <f t="shared" si="3"/>
        <v>0</v>
      </c>
      <c r="G22" s="54">
        <f t="shared" si="3"/>
        <v>0</v>
      </c>
      <c r="H22" s="54">
        <f t="shared" si="3"/>
        <v>0</v>
      </c>
      <c r="I22" s="54">
        <f t="shared" si="3"/>
        <v>0</v>
      </c>
      <c r="J22" s="54">
        <f t="shared" si="3"/>
        <v>0</v>
      </c>
      <c r="K22" s="54">
        <f t="shared" si="3"/>
        <v>1.04E-2</v>
      </c>
      <c r="L22" s="54">
        <f t="shared" si="3"/>
        <v>8.6E-3</v>
      </c>
      <c r="M22" s="54">
        <f t="shared" si="3"/>
        <v>0</v>
      </c>
      <c r="N22" s="54">
        <f t="shared" si="3"/>
        <v>0</v>
      </c>
      <c r="O22" s="54">
        <f t="shared" si="3"/>
        <v>0</v>
      </c>
      <c r="P22" s="54">
        <f t="shared" si="3"/>
        <v>0</v>
      </c>
    </row>
    <row r="23" spans="1:16" s="52" customFormat="1">
      <c r="A23" s="51"/>
      <c r="B23" s="426" t="s">
        <v>472</v>
      </c>
      <c r="C23" s="418"/>
      <c r="D23" s="419"/>
      <c r="E23" s="420">
        <f>ROUND(SUM(D22*E16+E22*E17)/12,4)</f>
        <v>0</v>
      </c>
      <c r="F23" s="420">
        <f t="shared" ref="F23:P23" si="4">ROUND(SUM(E22*F16+F22*F17)/12,4)</f>
        <v>0</v>
      </c>
      <c r="G23" s="420">
        <f t="shared" si="4"/>
        <v>0</v>
      </c>
      <c r="H23" s="420">
        <f t="shared" si="4"/>
        <v>0</v>
      </c>
      <c r="I23" s="420">
        <f t="shared" si="4"/>
        <v>0</v>
      </c>
      <c r="J23" s="420">
        <f t="shared" si="4"/>
        <v>0</v>
      </c>
      <c r="K23" s="420">
        <f t="shared" si="4"/>
        <v>6.8999999999999999E-3</v>
      </c>
      <c r="L23" s="420">
        <f t="shared" si="4"/>
        <v>0.01</v>
      </c>
      <c r="M23" s="420">
        <f t="shared" si="4"/>
        <v>4.3E-3</v>
      </c>
      <c r="N23" s="420">
        <f t="shared" si="4"/>
        <v>0</v>
      </c>
      <c r="O23" s="420">
        <f t="shared" si="4"/>
        <v>0</v>
      </c>
      <c r="P23" s="420">
        <f t="shared" si="4"/>
        <v>0</v>
      </c>
    </row>
    <row r="24" spans="1:16" s="52" customFormat="1">
      <c r="A24" s="51"/>
      <c r="B24" s="417"/>
      <c r="C24" s="421"/>
      <c r="D24" s="419"/>
      <c r="E24" s="420"/>
      <c r="F24" s="420"/>
      <c r="G24" s="420"/>
      <c r="H24" s="420"/>
      <c r="I24" s="420"/>
      <c r="J24" s="420"/>
      <c r="K24" s="420"/>
      <c r="L24" s="422"/>
      <c r="M24" s="422"/>
      <c r="N24" s="422"/>
      <c r="O24" s="422"/>
      <c r="P24" s="422"/>
    </row>
    <row r="25" spans="1:16" s="52" customFormat="1" ht="15.75" customHeight="1">
      <c r="A25" s="51"/>
      <c r="B25" s="514" t="str">
        <f>'1.  LRAMVA Summary'!B31</f>
        <v>GS&lt;50 kW</v>
      </c>
      <c r="C25" s="822" t="str">
        <f>'2. LRAMVA Threshold'!E43</f>
        <v>kWh</v>
      </c>
      <c r="D25" s="35"/>
      <c r="E25" s="35"/>
      <c r="F25" s="35"/>
      <c r="G25" s="35"/>
      <c r="H25" s="35"/>
      <c r="I25" s="35"/>
      <c r="J25" s="35"/>
      <c r="K25" s="35">
        <v>2.0500000000000001E-2</v>
      </c>
      <c r="L25" s="35">
        <v>2.4799999999999999E-2</v>
      </c>
      <c r="M25" s="35">
        <v>2.5100000000000001E-2</v>
      </c>
      <c r="N25" s="35">
        <v>2.5499999999999998E-2</v>
      </c>
      <c r="O25" s="35">
        <v>2.5999999999999999E-2</v>
      </c>
      <c r="P25" s="35">
        <v>2.6800000000000001E-2</v>
      </c>
    </row>
    <row r="26" spans="1:16" outlineLevel="1">
      <c r="B26" s="460" t="s">
        <v>469</v>
      </c>
      <c r="C26" s="823"/>
      <c r="D26" s="35"/>
      <c r="E26" s="35"/>
      <c r="F26" s="35"/>
      <c r="G26" s="35"/>
      <c r="H26" s="35"/>
      <c r="I26" s="35"/>
      <c r="J26" s="35"/>
      <c r="K26" s="35"/>
      <c r="L26" s="35"/>
      <c r="M26" s="35"/>
      <c r="N26" s="35"/>
      <c r="O26" s="35"/>
      <c r="P26" s="35"/>
    </row>
    <row r="27" spans="1:16" outlineLevel="1">
      <c r="B27" s="460" t="s">
        <v>470</v>
      </c>
      <c r="C27" s="823"/>
      <c r="D27" s="35"/>
      <c r="E27" s="35"/>
      <c r="F27" s="35"/>
      <c r="G27" s="35"/>
      <c r="H27" s="35"/>
      <c r="I27" s="35"/>
      <c r="J27" s="35"/>
      <c r="K27" s="35"/>
      <c r="L27" s="35"/>
      <c r="M27" s="35">
        <v>-8.9999999999999998E-4</v>
      </c>
      <c r="N27" s="35"/>
      <c r="O27" s="35"/>
      <c r="P27" s="35"/>
    </row>
    <row r="28" spans="1:16" outlineLevel="1">
      <c r="B28" s="460" t="s">
        <v>451</v>
      </c>
      <c r="C28" s="823"/>
      <c r="D28" s="35"/>
      <c r="E28" s="35"/>
      <c r="F28" s="35"/>
      <c r="G28" s="35"/>
      <c r="H28" s="35"/>
      <c r="I28" s="35"/>
      <c r="J28" s="35"/>
      <c r="K28" s="35"/>
      <c r="L28" s="35"/>
      <c r="M28" s="35"/>
      <c r="N28" s="35"/>
      <c r="O28" s="35"/>
      <c r="P28" s="35"/>
    </row>
    <row r="29" spans="1:16">
      <c r="B29" s="460" t="s">
        <v>471</v>
      </c>
      <c r="C29" s="824"/>
      <c r="D29" s="54">
        <f>SUM(D25:D28)</f>
        <v>0</v>
      </c>
      <c r="E29" s="54">
        <f t="shared" ref="E29:P29" si="5">SUM(E25:E28)</f>
        <v>0</v>
      </c>
      <c r="F29" s="54">
        <f t="shared" si="5"/>
        <v>0</v>
      </c>
      <c r="G29" s="54">
        <f t="shared" si="5"/>
        <v>0</v>
      </c>
      <c r="H29" s="54">
        <f t="shared" si="5"/>
        <v>0</v>
      </c>
      <c r="I29" s="54">
        <f t="shared" si="5"/>
        <v>0</v>
      </c>
      <c r="J29" s="54">
        <f t="shared" si="5"/>
        <v>0</v>
      </c>
      <c r="K29" s="54">
        <f t="shared" si="5"/>
        <v>2.0500000000000001E-2</v>
      </c>
      <c r="L29" s="54">
        <f t="shared" si="5"/>
        <v>2.4799999999999999E-2</v>
      </c>
      <c r="M29" s="54">
        <f t="shared" si="5"/>
        <v>2.4199999999999999E-2</v>
      </c>
      <c r="N29" s="54">
        <f t="shared" si="5"/>
        <v>2.5499999999999998E-2</v>
      </c>
      <c r="O29" s="54">
        <f t="shared" si="5"/>
        <v>2.5999999999999999E-2</v>
      </c>
      <c r="P29" s="54">
        <f t="shared" si="5"/>
        <v>2.6800000000000001E-2</v>
      </c>
    </row>
    <row r="30" spans="1:16">
      <c r="B30" s="426" t="s">
        <v>472</v>
      </c>
      <c r="C30" s="423"/>
      <c r="D30" s="58"/>
      <c r="E30" s="420">
        <f>ROUND(SUM(D29*E16+E29*E17)/12,4)</f>
        <v>0</v>
      </c>
      <c r="F30" s="420">
        <f t="shared" ref="F30:P30" si="6">ROUND(SUM(E29*F16+F29*F17)/12,4)</f>
        <v>0</v>
      </c>
      <c r="G30" s="420">
        <f t="shared" si="6"/>
        <v>0</v>
      </c>
      <c r="H30" s="420">
        <f t="shared" si="6"/>
        <v>0</v>
      </c>
      <c r="I30" s="420">
        <f t="shared" si="6"/>
        <v>0</v>
      </c>
      <c r="J30" s="420">
        <f t="shared" si="6"/>
        <v>0</v>
      </c>
      <c r="K30" s="420">
        <f t="shared" si="6"/>
        <v>1.37E-2</v>
      </c>
      <c r="L30" s="420">
        <f t="shared" si="6"/>
        <v>2.1600000000000001E-2</v>
      </c>
      <c r="M30" s="420">
        <f t="shared" si="6"/>
        <v>2.4500000000000001E-2</v>
      </c>
      <c r="N30" s="420">
        <f t="shared" si="6"/>
        <v>2.5100000000000001E-2</v>
      </c>
      <c r="O30" s="420">
        <f t="shared" si="6"/>
        <v>2.58E-2</v>
      </c>
      <c r="P30" s="420">
        <f t="shared" si="6"/>
        <v>2.6499999999999999E-2</v>
      </c>
    </row>
    <row r="31" spans="1:16">
      <c r="B31" s="417"/>
      <c r="C31" s="424"/>
      <c r="D31" s="425"/>
      <c r="E31" s="425"/>
      <c r="F31" s="425"/>
      <c r="G31" s="425"/>
      <c r="H31" s="425"/>
      <c r="I31" s="425"/>
      <c r="J31" s="425"/>
      <c r="K31" s="425"/>
      <c r="L31" s="425"/>
      <c r="M31" s="425"/>
      <c r="N31" s="422"/>
      <c r="O31" s="422"/>
      <c r="P31" s="422"/>
    </row>
    <row r="32" spans="1:16" s="53" customFormat="1">
      <c r="B32" s="514" t="str">
        <f>'1.  LRAMVA Summary'!B32</f>
        <v>GS 50-4,999 kW</v>
      </c>
      <c r="C32" s="822" t="str">
        <f>'2. LRAMVA Threshold'!F43</f>
        <v>kW</v>
      </c>
      <c r="D32" s="35"/>
      <c r="E32" s="35"/>
      <c r="F32" s="35"/>
      <c r="G32" s="35"/>
      <c r="H32" s="35"/>
      <c r="I32" s="35"/>
      <c r="J32" s="35"/>
      <c r="K32" s="35">
        <v>5.4371999999999998</v>
      </c>
      <c r="L32" s="35">
        <v>6.7294999999999998</v>
      </c>
      <c r="M32" s="35">
        <v>6.8002000000000002</v>
      </c>
      <c r="N32" s="35">
        <v>6.9055999999999997</v>
      </c>
      <c r="O32" s="35">
        <v>7.0368000000000004</v>
      </c>
      <c r="P32" s="35">
        <v>7.2478999999999996</v>
      </c>
    </row>
    <row r="33" spans="1:16" outlineLevel="1">
      <c r="B33" s="460" t="s">
        <v>469</v>
      </c>
      <c r="C33" s="823"/>
      <c r="D33" s="35"/>
      <c r="E33" s="35"/>
      <c r="F33" s="35"/>
      <c r="G33" s="35"/>
      <c r="H33" s="35"/>
      <c r="I33" s="35"/>
      <c r="J33" s="35"/>
      <c r="K33" s="35"/>
      <c r="L33" s="35"/>
      <c r="M33" s="35"/>
      <c r="N33" s="35"/>
      <c r="O33" s="35"/>
      <c r="P33" s="35"/>
    </row>
    <row r="34" spans="1:16" outlineLevel="1">
      <c r="B34" s="460" t="s">
        <v>470</v>
      </c>
      <c r="C34" s="823"/>
      <c r="D34" s="35"/>
      <c r="E34" s="35"/>
      <c r="F34" s="35"/>
      <c r="G34" s="35"/>
      <c r="H34" s="35"/>
      <c r="I34" s="35"/>
      <c r="J34" s="35"/>
      <c r="K34" s="35"/>
      <c r="L34" s="35"/>
      <c r="M34" s="35"/>
      <c r="N34" s="35"/>
      <c r="O34" s="35"/>
      <c r="P34" s="35"/>
    </row>
    <row r="35" spans="1:16" outlineLevel="1">
      <c r="B35" s="460" t="s">
        <v>451</v>
      </c>
      <c r="C35" s="823"/>
      <c r="D35" s="35"/>
      <c r="E35" s="35"/>
      <c r="F35" s="35"/>
      <c r="G35" s="35"/>
      <c r="H35" s="35"/>
      <c r="I35" s="35"/>
      <c r="J35" s="35"/>
      <c r="K35" s="35"/>
      <c r="L35" s="35"/>
      <c r="M35" s="35"/>
      <c r="N35" s="35"/>
      <c r="O35" s="35"/>
      <c r="P35" s="35"/>
    </row>
    <row r="36" spans="1:16">
      <c r="B36" s="460" t="s">
        <v>471</v>
      </c>
      <c r="C36" s="824"/>
      <c r="D36" s="54">
        <f>SUM(D32:D35)</f>
        <v>0</v>
      </c>
      <c r="E36" s="54">
        <f>SUM(E32:E35)</f>
        <v>0</v>
      </c>
      <c r="F36" s="54">
        <f t="shared" ref="F36:M36" si="7">SUM(F32:F35)</f>
        <v>0</v>
      </c>
      <c r="G36" s="54">
        <f t="shared" si="7"/>
        <v>0</v>
      </c>
      <c r="H36" s="54">
        <f t="shared" si="7"/>
        <v>0</v>
      </c>
      <c r="I36" s="54">
        <f t="shared" si="7"/>
        <v>0</v>
      </c>
      <c r="J36" s="54">
        <f t="shared" si="7"/>
        <v>0</v>
      </c>
      <c r="K36" s="54">
        <f t="shared" si="7"/>
        <v>5.4371999999999998</v>
      </c>
      <c r="L36" s="54">
        <f t="shared" si="7"/>
        <v>6.7294999999999998</v>
      </c>
      <c r="M36" s="54">
        <f t="shared" si="7"/>
        <v>6.8002000000000002</v>
      </c>
      <c r="N36" s="54">
        <f>SUM(N32:N35)</f>
        <v>6.9055999999999997</v>
      </c>
      <c r="O36" s="54">
        <f t="shared" ref="O36:P36" si="8">SUM(O32:O35)</f>
        <v>7.0368000000000004</v>
      </c>
      <c r="P36" s="54">
        <f t="shared" si="8"/>
        <v>7.2478999999999996</v>
      </c>
    </row>
    <row r="37" spans="1:16">
      <c r="B37" s="426" t="s">
        <v>472</v>
      </c>
      <c r="C37" s="423"/>
      <c r="D37" s="58"/>
      <c r="E37" s="420">
        <f t="shared" ref="E37:M37" si="9">ROUND(SUM(D36*E16+E36*E17)/12,4)</f>
        <v>0</v>
      </c>
      <c r="F37" s="420">
        <f t="shared" si="9"/>
        <v>0</v>
      </c>
      <c r="G37" s="420">
        <f t="shared" si="9"/>
        <v>0</v>
      </c>
      <c r="H37" s="420">
        <f t="shared" si="9"/>
        <v>0</v>
      </c>
      <c r="I37" s="420">
        <f t="shared" si="9"/>
        <v>0</v>
      </c>
      <c r="J37" s="420">
        <f t="shared" si="9"/>
        <v>0</v>
      </c>
      <c r="K37" s="420">
        <f t="shared" si="9"/>
        <v>3.6248</v>
      </c>
      <c r="L37" s="420">
        <f t="shared" si="9"/>
        <v>5.7603</v>
      </c>
      <c r="M37" s="420">
        <f t="shared" si="9"/>
        <v>6.7648999999999999</v>
      </c>
      <c r="N37" s="420">
        <f>ROUND(SUM(M36*N16+N36*N17)/12,4)</f>
        <v>6.8704999999999998</v>
      </c>
      <c r="O37" s="420">
        <f t="shared" ref="O37:P37" si="10">ROUND(SUM(N36*O16+O36*O17)/12,4)</f>
        <v>6.9931000000000001</v>
      </c>
      <c r="P37" s="420">
        <f t="shared" si="10"/>
        <v>7.1775000000000002</v>
      </c>
    </row>
    <row r="38" spans="1:16" s="3" customFormat="1" ht="15.75" customHeight="1">
      <c r="B38" s="426"/>
      <c r="C38" s="423"/>
      <c r="D38" s="58"/>
      <c r="E38" s="58"/>
      <c r="F38" s="58"/>
      <c r="G38" s="58"/>
      <c r="H38" s="58"/>
      <c r="I38" s="58"/>
      <c r="J38" s="58"/>
      <c r="K38" s="58"/>
      <c r="L38" s="422"/>
      <c r="M38" s="422"/>
      <c r="N38" s="422"/>
      <c r="O38" s="422"/>
      <c r="P38" s="422"/>
    </row>
    <row r="39" spans="1:16" s="53" customFormat="1">
      <c r="A39" s="51"/>
      <c r="B39" s="514" t="str">
        <f>'1.  LRAMVA Summary'!B33</f>
        <v>Unmetered Scattered Load</v>
      </c>
      <c r="C39" s="822" t="str">
        <f>'2. LRAMVA Threshold'!G43</f>
        <v>kWh</v>
      </c>
      <c r="D39" s="35"/>
      <c r="E39" s="35"/>
      <c r="F39" s="35"/>
      <c r="G39" s="35"/>
      <c r="H39" s="35"/>
      <c r="I39" s="35"/>
      <c r="J39" s="35"/>
      <c r="K39" s="35">
        <v>3.1E-2</v>
      </c>
      <c r="L39" s="35">
        <v>3.8300000000000001E-2</v>
      </c>
      <c r="M39" s="35">
        <v>3.8699999999999998E-2</v>
      </c>
      <c r="N39" s="35">
        <v>3.9300000000000002E-2</v>
      </c>
      <c r="O39" s="35">
        <v>0.04</v>
      </c>
      <c r="P39" s="35">
        <v>4.1200000000000001E-2</v>
      </c>
    </row>
    <row r="40" spans="1:16" outlineLevel="1">
      <c r="B40" s="460" t="s">
        <v>469</v>
      </c>
      <c r="C40" s="823"/>
      <c r="D40" s="35"/>
      <c r="E40" s="35"/>
      <c r="F40" s="35"/>
      <c r="G40" s="35"/>
      <c r="H40" s="35"/>
      <c r="I40" s="35"/>
      <c r="J40" s="35"/>
      <c r="K40" s="35"/>
      <c r="L40" s="35"/>
      <c r="M40" s="35"/>
      <c r="N40" s="35"/>
      <c r="O40" s="35"/>
      <c r="P40" s="35"/>
    </row>
    <row r="41" spans="1:16" outlineLevel="1">
      <c r="B41" s="460" t="s">
        <v>470</v>
      </c>
      <c r="C41" s="823"/>
      <c r="D41" s="35"/>
      <c r="E41" s="35"/>
      <c r="F41" s="35"/>
      <c r="G41" s="35"/>
      <c r="H41" s="35"/>
      <c r="I41" s="35"/>
      <c r="J41" s="35"/>
      <c r="K41" s="35"/>
      <c r="L41" s="35"/>
      <c r="M41" s="35"/>
      <c r="N41" s="35"/>
      <c r="O41" s="35"/>
      <c r="P41" s="35"/>
    </row>
    <row r="42" spans="1:16" outlineLevel="1">
      <c r="B42" s="460" t="s">
        <v>451</v>
      </c>
      <c r="C42" s="823"/>
      <c r="D42" s="35"/>
      <c r="E42" s="35"/>
      <c r="F42" s="35"/>
      <c r="G42" s="35"/>
      <c r="H42" s="35"/>
      <c r="I42" s="35"/>
      <c r="J42" s="35"/>
      <c r="K42" s="35"/>
      <c r="L42" s="35"/>
      <c r="M42" s="35"/>
      <c r="N42" s="35"/>
      <c r="O42" s="35"/>
      <c r="P42" s="35"/>
    </row>
    <row r="43" spans="1:16">
      <c r="B43" s="460" t="s">
        <v>471</v>
      </c>
      <c r="C43" s="824"/>
      <c r="D43" s="54">
        <f>SUM(D39:D42)</f>
        <v>0</v>
      </c>
      <c r="E43" s="54">
        <f t="shared" ref="E43:N43" si="11">SUM(E39:E42)</f>
        <v>0</v>
      </c>
      <c r="F43" s="54">
        <f t="shared" si="11"/>
        <v>0</v>
      </c>
      <c r="G43" s="54">
        <f t="shared" si="11"/>
        <v>0</v>
      </c>
      <c r="H43" s="54">
        <f t="shared" si="11"/>
        <v>0</v>
      </c>
      <c r="I43" s="54">
        <f t="shared" si="11"/>
        <v>0</v>
      </c>
      <c r="J43" s="54">
        <f t="shared" si="11"/>
        <v>0</v>
      </c>
      <c r="K43" s="54">
        <f t="shared" si="11"/>
        <v>3.1E-2</v>
      </c>
      <c r="L43" s="54">
        <f t="shared" si="11"/>
        <v>3.8300000000000001E-2</v>
      </c>
      <c r="M43" s="54">
        <f t="shared" si="11"/>
        <v>3.8699999999999998E-2</v>
      </c>
      <c r="N43" s="54">
        <f t="shared" si="11"/>
        <v>3.9300000000000002E-2</v>
      </c>
      <c r="O43" s="54">
        <f t="shared" ref="O43:P43" si="12">SUM(O39:O42)</f>
        <v>0.04</v>
      </c>
      <c r="P43" s="54">
        <f t="shared" si="12"/>
        <v>4.1200000000000001E-2</v>
      </c>
    </row>
    <row r="44" spans="1:16">
      <c r="B44" s="426" t="s">
        <v>472</v>
      </c>
      <c r="C44" s="423"/>
      <c r="D44" s="58"/>
      <c r="E44" s="420">
        <f t="shared" ref="E44:M44" si="13">ROUND(SUM(D43*E16+E43*E17)/12,4)</f>
        <v>0</v>
      </c>
      <c r="F44" s="420">
        <f t="shared" si="13"/>
        <v>0</v>
      </c>
      <c r="G44" s="420">
        <f t="shared" si="13"/>
        <v>0</v>
      </c>
      <c r="H44" s="420">
        <f t="shared" si="13"/>
        <v>0</v>
      </c>
      <c r="I44" s="420">
        <f t="shared" si="13"/>
        <v>0</v>
      </c>
      <c r="J44" s="420">
        <f t="shared" si="13"/>
        <v>0</v>
      </c>
      <c r="K44" s="420">
        <f t="shared" si="13"/>
        <v>2.07E-2</v>
      </c>
      <c r="L44" s="420">
        <f t="shared" si="13"/>
        <v>3.2800000000000003E-2</v>
      </c>
      <c r="M44" s="420">
        <f t="shared" si="13"/>
        <v>3.85E-2</v>
      </c>
      <c r="N44" s="420">
        <f>ROUND(SUM(M43*N16+N43*N17)/12,4)</f>
        <v>3.9100000000000003E-2</v>
      </c>
      <c r="O44" s="420">
        <f t="shared" ref="O44:P44" si="14">ROUND(SUM(N43*O16+O43*O17)/12,4)</f>
        <v>3.9800000000000002E-2</v>
      </c>
      <c r="P44" s="420">
        <f t="shared" si="14"/>
        <v>4.0800000000000003E-2</v>
      </c>
    </row>
    <row r="45" spans="1:16" s="3" customFormat="1" ht="14.25">
      <c r="A45" s="4"/>
      <c r="B45" s="426"/>
      <c r="C45" s="423"/>
      <c r="D45" s="58"/>
      <c r="E45" s="58"/>
      <c r="F45" s="58"/>
      <c r="G45" s="58"/>
      <c r="H45" s="58"/>
      <c r="I45" s="58"/>
      <c r="J45" s="58"/>
      <c r="K45" s="58"/>
      <c r="L45" s="422"/>
      <c r="M45" s="422"/>
      <c r="N45" s="422"/>
      <c r="O45" s="422"/>
      <c r="P45" s="422"/>
    </row>
    <row r="46" spans="1:16" s="53" customFormat="1">
      <c r="A46" s="51"/>
      <c r="B46" s="514" t="str">
        <f>'1.  LRAMVA Summary'!B34</f>
        <v>Sentinel Lighting</v>
      </c>
      <c r="C46" s="822" t="str">
        <f>'2. LRAMVA Threshold'!H43</f>
        <v>kW</v>
      </c>
      <c r="D46" s="35"/>
      <c r="E46" s="35"/>
      <c r="F46" s="35"/>
      <c r="G46" s="35"/>
      <c r="H46" s="35"/>
      <c r="I46" s="35"/>
      <c r="J46" s="35"/>
      <c r="K46" s="35">
        <v>27.3551</v>
      </c>
      <c r="L46" s="35">
        <v>33.150199999999998</v>
      </c>
      <c r="M46" s="35">
        <v>33.4983</v>
      </c>
      <c r="N46" s="35">
        <v>34.017499999999998</v>
      </c>
      <c r="O46" s="35">
        <v>34.663800000000002</v>
      </c>
      <c r="P46" s="35">
        <v>35.703699999999998</v>
      </c>
    </row>
    <row r="47" spans="1:16" outlineLevel="1">
      <c r="B47" s="460" t="s">
        <v>469</v>
      </c>
      <c r="C47" s="823"/>
      <c r="D47" s="35"/>
      <c r="E47" s="35"/>
      <c r="F47" s="35"/>
      <c r="G47" s="35"/>
      <c r="H47" s="35"/>
      <c r="I47" s="35"/>
      <c r="J47" s="35"/>
      <c r="K47" s="35"/>
      <c r="L47" s="35"/>
      <c r="M47" s="35"/>
      <c r="N47" s="35"/>
      <c r="O47" s="35"/>
      <c r="P47" s="35"/>
    </row>
    <row r="48" spans="1:16" outlineLevel="1">
      <c r="B48" s="460" t="s">
        <v>470</v>
      </c>
      <c r="C48" s="823"/>
      <c r="D48" s="35"/>
      <c r="E48" s="35"/>
      <c r="F48" s="35"/>
      <c r="G48" s="35"/>
      <c r="H48" s="35"/>
      <c r="I48" s="35"/>
      <c r="J48" s="35"/>
      <c r="K48" s="35"/>
      <c r="L48" s="35"/>
      <c r="M48" s="35"/>
      <c r="N48" s="35"/>
      <c r="O48" s="35"/>
      <c r="P48" s="35"/>
    </row>
    <row r="49" spans="1:16" outlineLevel="1">
      <c r="B49" s="460" t="s">
        <v>451</v>
      </c>
      <c r="C49" s="823"/>
      <c r="D49" s="35"/>
      <c r="E49" s="35"/>
      <c r="F49" s="35"/>
      <c r="G49" s="35"/>
      <c r="H49" s="35"/>
      <c r="I49" s="35"/>
      <c r="J49" s="35"/>
      <c r="K49" s="35"/>
      <c r="L49" s="35"/>
      <c r="M49" s="35"/>
      <c r="N49" s="35"/>
      <c r="O49" s="35"/>
      <c r="P49" s="35"/>
    </row>
    <row r="50" spans="1:16">
      <c r="B50" s="460" t="s">
        <v>471</v>
      </c>
      <c r="C50" s="824"/>
      <c r="D50" s="54">
        <f>SUM(D46:D49)</f>
        <v>0</v>
      </c>
      <c r="E50" s="54">
        <f t="shared" ref="E50:N50" si="15">SUM(E46:E49)</f>
        <v>0</v>
      </c>
      <c r="F50" s="54">
        <f t="shared" si="15"/>
        <v>0</v>
      </c>
      <c r="G50" s="54">
        <f t="shared" si="15"/>
        <v>0</v>
      </c>
      <c r="H50" s="54">
        <f t="shared" si="15"/>
        <v>0</v>
      </c>
      <c r="I50" s="54">
        <f t="shared" si="15"/>
        <v>0</v>
      </c>
      <c r="J50" s="54">
        <f t="shared" si="15"/>
        <v>0</v>
      </c>
      <c r="K50" s="54">
        <f t="shared" si="15"/>
        <v>27.3551</v>
      </c>
      <c r="L50" s="54">
        <f t="shared" si="15"/>
        <v>33.150199999999998</v>
      </c>
      <c r="M50" s="54">
        <f t="shared" si="15"/>
        <v>33.4983</v>
      </c>
      <c r="N50" s="54">
        <f t="shared" si="15"/>
        <v>34.017499999999998</v>
      </c>
      <c r="O50" s="54">
        <f t="shared" ref="O50:P50" si="16">SUM(O46:O49)</f>
        <v>34.663800000000002</v>
      </c>
      <c r="P50" s="54">
        <f t="shared" si="16"/>
        <v>35.703699999999998</v>
      </c>
    </row>
    <row r="51" spans="1:16">
      <c r="B51" s="426" t="s">
        <v>472</v>
      </c>
      <c r="C51" s="423"/>
      <c r="D51" s="58"/>
      <c r="E51" s="420">
        <f t="shared" ref="E51:M51" si="17">ROUND(SUM(D50*E16+E50*E17)/12,4)</f>
        <v>0</v>
      </c>
      <c r="F51" s="420">
        <f t="shared" si="17"/>
        <v>0</v>
      </c>
      <c r="G51" s="420">
        <f t="shared" si="17"/>
        <v>0</v>
      </c>
      <c r="H51" s="420">
        <f t="shared" si="17"/>
        <v>0</v>
      </c>
      <c r="I51" s="420">
        <f t="shared" si="17"/>
        <v>0</v>
      </c>
      <c r="J51" s="420">
        <f t="shared" si="17"/>
        <v>0</v>
      </c>
      <c r="K51" s="420">
        <f t="shared" si="17"/>
        <v>18.236699999999999</v>
      </c>
      <c r="L51" s="420">
        <f t="shared" si="17"/>
        <v>28.803899999999999</v>
      </c>
      <c r="M51" s="420">
        <f t="shared" si="17"/>
        <v>33.324300000000001</v>
      </c>
      <c r="N51" s="420">
        <f>ROUND(SUM(M50*N16+N50*N17)/12,4)</f>
        <v>33.8444</v>
      </c>
      <c r="O51" s="420">
        <f t="shared" ref="O51:P51" si="18">ROUND(SUM(N50*O16+O50*O17)/12,4)</f>
        <v>34.448399999999999</v>
      </c>
      <c r="P51" s="420">
        <f t="shared" si="18"/>
        <v>35.357100000000003</v>
      </c>
    </row>
    <row r="52" spans="1:16" s="3" customFormat="1" ht="14.25">
      <c r="A52" s="4"/>
      <c r="B52" s="426"/>
      <c r="C52" s="423"/>
      <c r="D52" s="58"/>
      <c r="E52" s="58"/>
      <c r="F52" s="58"/>
      <c r="G52" s="58"/>
      <c r="H52" s="58"/>
      <c r="I52" s="58"/>
      <c r="J52" s="58"/>
      <c r="K52" s="58"/>
      <c r="L52" s="427"/>
      <c r="M52" s="427"/>
      <c r="N52" s="427"/>
      <c r="O52" s="427"/>
      <c r="P52" s="427"/>
    </row>
    <row r="53" spans="1:16" s="53" customFormat="1">
      <c r="A53" s="51"/>
      <c r="B53" s="514" t="str">
        <f>'1.  LRAMVA Summary'!B35</f>
        <v>Street Lighting</v>
      </c>
      <c r="C53" s="822" t="str">
        <f>'2. LRAMVA Threshold'!I43</f>
        <v>kW</v>
      </c>
      <c r="D53" s="35"/>
      <c r="E53" s="35"/>
      <c r="F53" s="35"/>
      <c r="G53" s="35"/>
      <c r="H53" s="35"/>
      <c r="I53" s="35"/>
      <c r="J53" s="35"/>
      <c r="K53" s="35">
        <v>19.1736</v>
      </c>
      <c r="L53" s="35">
        <v>8.9283999999999999</v>
      </c>
      <c r="M53" s="35">
        <v>9.0221</v>
      </c>
      <c r="N53" s="35">
        <v>9.1618999999999993</v>
      </c>
      <c r="O53" s="35">
        <v>9.3360000000000003</v>
      </c>
      <c r="P53" s="35">
        <v>9.6160999999999994</v>
      </c>
    </row>
    <row r="54" spans="1:16" outlineLevel="1">
      <c r="B54" s="460" t="s">
        <v>469</v>
      </c>
      <c r="C54" s="823"/>
      <c r="D54" s="35"/>
      <c r="E54" s="35"/>
      <c r="F54" s="35"/>
      <c r="G54" s="35"/>
      <c r="H54" s="35"/>
      <c r="I54" s="35"/>
      <c r="J54" s="35"/>
      <c r="K54" s="35"/>
      <c r="L54" s="35"/>
      <c r="M54" s="35"/>
      <c r="N54" s="35"/>
      <c r="O54" s="35"/>
      <c r="P54" s="35"/>
    </row>
    <row r="55" spans="1:16" outlineLevel="1">
      <c r="B55" s="460" t="s">
        <v>470</v>
      </c>
      <c r="C55" s="823"/>
      <c r="D55" s="35"/>
      <c r="E55" s="35"/>
      <c r="F55" s="35"/>
      <c r="G55" s="35"/>
      <c r="H55" s="35"/>
      <c r="I55" s="35"/>
      <c r="J55" s="35"/>
      <c r="K55" s="35"/>
      <c r="L55" s="35"/>
      <c r="M55" s="35"/>
      <c r="N55" s="35"/>
      <c r="O55" s="35"/>
      <c r="P55" s="35"/>
    </row>
    <row r="56" spans="1:16" outlineLevel="1">
      <c r="B56" s="460" t="s">
        <v>451</v>
      </c>
      <c r="C56" s="823"/>
      <c r="D56" s="35"/>
      <c r="E56" s="35"/>
      <c r="F56" s="35"/>
      <c r="G56" s="35"/>
      <c r="H56" s="35"/>
      <c r="I56" s="35"/>
      <c r="J56" s="35"/>
      <c r="K56" s="35"/>
      <c r="L56" s="35"/>
      <c r="M56" s="35"/>
      <c r="N56" s="35"/>
      <c r="O56" s="35"/>
      <c r="P56" s="35"/>
    </row>
    <row r="57" spans="1:16">
      <c r="B57" s="460" t="s">
        <v>471</v>
      </c>
      <c r="C57" s="824"/>
      <c r="D57" s="54">
        <f>SUM(D53:D56)</f>
        <v>0</v>
      </c>
      <c r="E57" s="54">
        <f t="shared" ref="E57:N57" si="19">SUM(E53:E56)</f>
        <v>0</v>
      </c>
      <c r="F57" s="54">
        <f t="shared" si="19"/>
        <v>0</v>
      </c>
      <c r="G57" s="54">
        <f t="shared" si="19"/>
        <v>0</v>
      </c>
      <c r="H57" s="54">
        <f t="shared" si="19"/>
        <v>0</v>
      </c>
      <c r="I57" s="54">
        <f t="shared" si="19"/>
        <v>0</v>
      </c>
      <c r="J57" s="54">
        <f t="shared" si="19"/>
        <v>0</v>
      </c>
      <c r="K57" s="54">
        <f t="shared" si="19"/>
        <v>19.1736</v>
      </c>
      <c r="L57" s="54">
        <f t="shared" si="19"/>
        <v>8.9283999999999999</v>
      </c>
      <c r="M57" s="54">
        <f t="shared" si="19"/>
        <v>9.0221</v>
      </c>
      <c r="N57" s="54">
        <f t="shared" si="19"/>
        <v>9.1618999999999993</v>
      </c>
      <c r="O57" s="54">
        <f t="shared" ref="O57:P57" si="20">SUM(O53:O56)</f>
        <v>9.3360000000000003</v>
      </c>
      <c r="P57" s="54">
        <f t="shared" si="20"/>
        <v>9.6160999999999994</v>
      </c>
    </row>
    <row r="58" spans="1:16">
      <c r="B58" s="426" t="s">
        <v>472</v>
      </c>
      <c r="C58" s="423"/>
      <c r="D58" s="58"/>
      <c r="E58" s="420">
        <f t="shared" ref="E58:M58" si="21">ROUND(SUM(D57*E16+E57*E17)/12,4)</f>
        <v>0</v>
      </c>
      <c r="F58" s="420">
        <f t="shared" si="21"/>
        <v>0</v>
      </c>
      <c r="G58" s="420">
        <f t="shared" si="21"/>
        <v>0</v>
      </c>
      <c r="H58" s="420">
        <f t="shared" si="21"/>
        <v>0</v>
      </c>
      <c r="I58" s="420">
        <f t="shared" si="21"/>
        <v>0</v>
      </c>
      <c r="J58" s="420">
        <f t="shared" si="21"/>
        <v>0</v>
      </c>
      <c r="K58" s="420">
        <f t="shared" si="21"/>
        <v>12.782400000000001</v>
      </c>
      <c r="L58" s="420">
        <f t="shared" si="21"/>
        <v>16.612300000000001</v>
      </c>
      <c r="M58" s="420">
        <f t="shared" si="21"/>
        <v>8.9753000000000007</v>
      </c>
      <c r="N58" s="420">
        <f>ROUND(SUM(M57*N16+N57*N17)/12,4)</f>
        <v>9.1152999999999995</v>
      </c>
      <c r="O58" s="420">
        <f t="shared" ref="O58:P58" si="22">ROUND(SUM(N57*O16+O57*O17)/12,4)</f>
        <v>9.2780000000000005</v>
      </c>
      <c r="P58" s="420">
        <f t="shared" si="22"/>
        <v>9.5227000000000004</v>
      </c>
    </row>
    <row r="59" spans="1:16" s="3" customFormat="1" ht="14.25">
      <c r="A59" s="4"/>
      <c r="B59" s="426"/>
      <c r="C59" s="423"/>
      <c r="D59" s="58"/>
      <c r="E59" s="58"/>
      <c r="F59" s="58"/>
      <c r="G59" s="58"/>
      <c r="H59" s="58"/>
      <c r="I59" s="58"/>
      <c r="J59" s="58"/>
      <c r="K59" s="58"/>
      <c r="L59" s="427"/>
      <c r="M59" s="427"/>
      <c r="N59" s="427"/>
      <c r="O59" s="427"/>
      <c r="P59" s="427"/>
    </row>
    <row r="60" spans="1:16" s="53" customFormat="1" hidden="1">
      <c r="A60" s="51"/>
      <c r="B60" s="514" t="e">
        <f>'1.  LRAMVA Summary'!#REF!</f>
        <v>#REF!</v>
      </c>
      <c r="C60" s="822">
        <f>'2. LRAMVA Threshold'!J43</f>
        <v>0</v>
      </c>
      <c r="D60" s="35"/>
      <c r="E60" s="35"/>
      <c r="F60" s="35"/>
      <c r="G60" s="35"/>
      <c r="H60" s="35"/>
      <c r="I60" s="35"/>
      <c r="J60" s="35"/>
      <c r="K60" s="35"/>
      <c r="L60" s="35"/>
      <c r="M60" s="35"/>
      <c r="N60" s="35"/>
      <c r="O60" s="35"/>
      <c r="P60" s="35"/>
    </row>
    <row r="61" spans="1:16" hidden="1" outlineLevel="1">
      <c r="B61" s="460" t="s">
        <v>469</v>
      </c>
      <c r="C61" s="823"/>
      <c r="D61" s="35"/>
      <c r="E61" s="35"/>
      <c r="F61" s="35"/>
      <c r="G61" s="35"/>
      <c r="H61" s="35"/>
      <c r="I61" s="35"/>
      <c r="J61" s="35"/>
      <c r="K61" s="35"/>
      <c r="L61" s="35"/>
      <c r="M61" s="35"/>
      <c r="N61" s="35"/>
      <c r="O61" s="35"/>
      <c r="P61" s="35"/>
    </row>
    <row r="62" spans="1:16" hidden="1" outlineLevel="1">
      <c r="B62" s="460" t="s">
        <v>470</v>
      </c>
      <c r="C62" s="823"/>
      <c r="D62" s="35"/>
      <c r="E62" s="35"/>
      <c r="F62" s="35"/>
      <c r="G62" s="35"/>
      <c r="H62" s="35"/>
      <c r="I62" s="35"/>
      <c r="J62" s="35"/>
      <c r="K62" s="35"/>
      <c r="L62" s="35"/>
      <c r="M62" s="35"/>
      <c r="N62" s="35"/>
      <c r="O62" s="35"/>
      <c r="P62" s="35"/>
    </row>
    <row r="63" spans="1:16" hidden="1" outlineLevel="1">
      <c r="B63" s="460" t="s">
        <v>451</v>
      </c>
      <c r="C63" s="823"/>
      <c r="D63" s="35"/>
      <c r="E63" s="35"/>
      <c r="F63" s="35"/>
      <c r="G63" s="35"/>
      <c r="H63" s="35"/>
      <c r="I63" s="35"/>
      <c r="J63" s="35"/>
      <c r="K63" s="35"/>
      <c r="L63" s="35"/>
      <c r="M63" s="35"/>
      <c r="N63" s="35"/>
      <c r="O63" s="35"/>
      <c r="P63" s="35"/>
    </row>
    <row r="64" spans="1:16" hidden="1" collapsed="1">
      <c r="B64" s="460" t="s">
        <v>471</v>
      </c>
      <c r="C64" s="824"/>
      <c r="D64" s="54">
        <f>SUM(D60:D63)</f>
        <v>0</v>
      </c>
      <c r="E64" s="54">
        <f t="shared" ref="E64:N64" si="23">SUM(E60:E63)</f>
        <v>0</v>
      </c>
      <c r="F64" s="54">
        <f t="shared" si="23"/>
        <v>0</v>
      </c>
      <c r="G64" s="54">
        <f t="shared" si="23"/>
        <v>0</v>
      </c>
      <c r="H64" s="54">
        <f t="shared" si="23"/>
        <v>0</v>
      </c>
      <c r="I64" s="54">
        <f t="shared" si="23"/>
        <v>0</v>
      </c>
      <c r="J64" s="54">
        <f t="shared" si="23"/>
        <v>0</v>
      </c>
      <c r="K64" s="54">
        <f t="shared" si="23"/>
        <v>0</v>
      </c>
      <c r="L64" s="54">
        <f t="shared" si="23"/>
        <v>0</v>
      </c>
      <c r="M64" s="54">
        <f t="shared" si="23"/>
        <v>0</v>
      </c>
      <c r="N64" s="54">
        <f t="shared" si="23"/>
        <v>0</v>
      </c>
      <c r="O64" s="54">
        <f t="shared" ref="O64:P64" si="24">SUM(O60:O63)</f>
        <v>0</v>
      </c>
      <c r="P64" s="54">
        <f t="shared" si="24"/>
        <v>0</v>
      </c>
    </row>
    <row r="65" spans="1:16" hidden="1">
      <c r="B65" s="426" t="s">
        <v>472</v>
      </c>
      <c r="C65" s="423"/>
      <c r="D65" s="58"/>
      <c r="E65" s="420">
        <f t="shared" ref="E65:M65" si="25">ROUND(SUM(D64*E16+E64*E17)/12,4)</f>
        <v>0</v>
      </c>
      <c r="F65" s="420">
        <f t="shared" si="25"/>
        <v>0</v>
      </c>
      <c r="G65" s="420">
        <f t="shared" si="25"/>
        <v>0</v>
      </c>
      <c r="H65" s="420">
        <f t="shared" si="25"/>
        <v>0</v>
      </c>
      <c r="I65" s="420">
        <f>ROUND(SUM(H64*I16+I64*I17)/12,4)</f>
        <v>0</v>
      </c>
      <c r="J65" s="420">
        <f t="shared" si="25"/>
        <v>0</v>
      </c>
      <c r="K65" s="420">
        <f t="shared" si="25"/>
        <v>0</v>
      </c>
      <c r="L65" s="420">
        <f t="shared" si="25"/>
        <v>0</v>
      </c>
      <c r="M65" s="420">
        <f t="shared" si="25"/>
        <v>0</v>
      </c>
      <c r="N65" s="420">
        <f>ROUND(SUM(M64*N16+N64*N17)/12,4)</f>
        <v>0</v>
      </c>
      <c r="O65" s="420">
        <f t="shared" ref="O65:P65" si="26">ROUND(SUM(N64*O16+O64*O17)/12,4)</f>
        <v>0</v>
      </c>
      <c r="P65" s="420">
        <f t="shared" si="26"/>
        <v>0</v>
      </c>
    </row>
    <row r="66" spans="1:16" hidden="1">
      <c r="B66" s="59"/>
      <c r="C66" s="64"/>
      <c r="D66" s="58"/>
      <c r="E66" s="58"/>
      <c r="F66" s="58"/>
      <c r="G66" s="58"/>
      <c r="H66" s="58"/>
      <c r="I66" s="58"/>
      <c r="J66" s="58"/>
      <c r="K66" s="58"/>
      <c r="L66" s="422"/>
      <c r="M66" s="422"/>
      <c r="N66" s="422"/>
      <c r="O66" s="422"/>
      <c r="P66" s="422"/>
    </row>
    <row r="67" spans="1:16" s="53" customFormat="1" hidden="1">
      <c r="A67" s="51"/>
      <c r="B67" s="514" t="e">
        <f>'1.  LRAMVA Summary'!#REF!</f>
        <v>#REF!</v>
      </c>
      <c r="C67" s="822">
        <f>'2. LRAMVA Threshold'!K43</f>
        <v>0</v>
      </c>
      <c r="D67" s="35"/>
      <c r="E67" s="35"/>
      <c r="F67" s="35"/>
      <c r="G67" s="35"/>
      <c r="H67" s="35"/>
      <c r="I67" s="35"/>
      <c r="J67" s="35"/>
      <c r="K67" s="35"/>
      <c r="L67" s="35"/>
      <c r="M67" s="35"/>
      <c r="N67" s="35"/>
      <c r="O67" s="35"/>
      <c r="P67" s="35"/>
    </row>
    <row r="68" spans="1:16" hidden="1" outlineLevel="1">
      <c r="B68" s="460" t="s">
        <v>469</v>
      </c>
      <c r="C68" s="823"/>
      <c r="D68" s="35"/>
      <c r="E68" s="35"/>
      <c r="F68" s="35"/>
      <c r="G68" s="35"/>
      <c r="H68" s="35"/>
      <c r="I68" s="35"/>
      <c r="J68" s="35"/>
      <c r="K68" s="35"/>
      <c r="L68" s="35"/>
      <c r="M68" s="35"/>
      <c r="N68" s="35"/>
      <c r="O68" s="35"/>
      <c r="P68" s="35"/>
    </row>
    <row r="69" spans="1:16" hidden="1" outlineLevel="1">
      <c r="B69" s="460" t="s">
        <v>470</v>
      </c>
      <c r="C69" s="823"/>
      <c r="D69" s="35"/>
      <c r="E69" s="35"/>
      <c r="F69" s="35"/>
      <c r="G69" s="35"/>
      <c r="H69" s="35"/>
      <c r="I69" s="35"/>
      <c r="J69" s="35"/>
      <c r="K69" s="35"/>
      <c r="L69" s="35"/>
      <c r="M69" s="35"/>
      <c r="N69" s="35"/>
      <c r="O69" s="35"/>
      <c r="P69" s="35"/>
    </row>
    <row r="70" spans="1:16" hidden="1" outlineLevel="1">
      <c r="B70" s="460" t="s">
        <v>451</v>
      </c>
      <c r="C70" s="823"/>
      <c r="D70" s="35"/>
      <c r="E70" s="35"/>
      <c r="F70" s="35"/>
      <c r="G70" s="35"/>
      <c r="H70" s="35"/>
      <c r="I70" s="35"/>
      <c r="J70" s="35"/>
      <c r="K70" s="35"/>
      <c r="L70" s="35"/>
      <c r="M70" s="35"/>
      <c r="N70" s="35"/>
      <c r="O70" s="35"/>
      <c r="P70" s="35"/>
    </row>
    <row r="71" spans="1:16" hidden="1" collapsed="1">
      <c r="B71" s="460" t="s">
        <v>471</v>
      </c>
      <c r="C71" s="824"/>
      <c r="D71" s="54">
        <f>SUM(D67:D70)</f>
        <v>0</v>
      </c>
      <c r="E71" s="54">
        <f t="shared" ref="E71:N71" si="27">SUM(E67:E70)</f>
        <v>0</v>
      </c>
      <c r="F71" s="54">
        <f>SUM(F67:F70)</f>
        <v>0</v>
      </c>
      <c r="G71" s="54">
        <f t="shared" si="27"/>
        <v>0</v>
      </c>
      <c r="H71" s="54">
        <f t="shared" si="27"/>
        <v>0</v>
      </c>
      <c r="I71" s="54">
        <f t="shared" si="27"/>
        <v>0</v>
      </c>
      <c r="J71" s="54">
        <f t="shared" si="27"/>
        <v>0</v>
      </c>
      <c r="K71" s="54">
        <f t="shared" si="27"/>
        <v>0</v>
      </c>
      <c r="L71" s="54">
        <f t="shared" si="27"/>
        <v>0</v>
      </c>
      <c r="M71" s="54">
        <f t="shared" si="27"/>
        <v>0</v>
      </c>
      <c r="N71" s="54">
        <f t="shared" si="27"/>
        <v>0</v>
      </c>
      <c r="O71" s="54">
        <f t="shared" ref="O71:P71" si="28">SUM(O67:O70)</f>
        <v>0</v>
      </c>
      <c r="P71" s="54">
        <f t="shared" si="28"/>
        <v>0</v>
      </c>
    </row>
    <row r="72" spans="1:16" hidden="1">
      <c r="B72" s="426" t="s">
        <v>472</v>
      </c>
      <c r="C72" s="423"/>
      <c r="D72" s="58"/>
      <c r="E72" s="420">
        <f t="shared" ref="E72:N72" si="29">ROUND(SUM(D71*E16+E71*E17)/12,4)</f>
        <v>0</v>
      </c>
      <c r="F72" s="420">
        <f t="shared" si="29"/>
        <v>0</v>
      </c>
      <c r="G72" s="420">
        <f t="shared" si="29"/>
        <v>0</v>
      </c>
      <c r="H72" s="420">
        <f t="shared" si="29"/>
        <v>0</v>
      </c>
      <c r="I72" s="420">
        <f t="shared" si="29"/>
        <v>0</v>
      </c>
      <c r="J72" s="420">
        <f t="shared" si="29"/>
        <v>0</v>
      </c>
      <c r="K72" s="420">
        <f t="shared" si="29"/>
        <v>0</v>
      </c>
      <c r="L72" s="420">
        <f t="shared" si="29"/>
        <v>0</v>
      </c>
      <c r="M72" s="420">
        <f t="shared" si="29"/>
        <v>0</v>
      </c>
      <c r="N72" s="420">
        <f t="shared" si="29"/>
        <v>0</v>
      </c>
      <c r="O72" s="420">
        <f t="shared" ref="O72" si="30">ROUND(SUM(N71*O16+O71*O17)/12,4)</f>
        <v>0</v>
      </c>
      <c r="P72" s="420">
        <f t="shared" ref="P72" si="31">ROUND(SUM(O71*P16+P71*P17)/12,4)</f>
        <v>0</v>
      </c>
    </row>
    <row r="73" spans="1:16" hidden="1">
      <c r="B73" s="417"/>
      <c r="C73" s="423"/>
      <c r="D73" s="58"/>
      <c r="E73" s="420"/>
      <c r="F73" s="420"/>
      <c r="G73" s="420"/>
      <c r="H73" s="420"/>
      <c r="I73" s="420"/>
      <c r="J73" s="420"/>
      <c r="K73" s="420"/>
      <c r="L73" s="420"/>
      <c r="M73" s="420"/>
      <c r="N73" s="420"/>
      <c r="O73" s="420"/>
      <c r="P73" s="420"/>
    </row>
    <row r="74" spans="1:16" s="53" customFormat="1" hidden="1">
      <c r="A74" s="51"/>
      <c r="B74" s="514" t="e">
        <f>'1.  LRAMVA Summary'!#REF!</f>
        <v>#REF!</v>
      </c>
      <c r="C74" s="822">
        <f>'2. LRAMVA Threshold'!L43</f>
        <v>0</v>
      </c>
      <c r="D74" s="35"/>
      <c r="E74" s="35"/>
      <c r="F74" s="35"/>
      <c r="G74" s="35"/>
      <c r="H74" s="35"/>
      <c r="I74" s="35"/>
      <c r="J74" s="35"/>
      <c r="K74" s="35"/>
      <c r="L74" s="35"/>
      <c r="M74" s="35"/>
      <c r="N74" s="35"/>
      <c r="O74" s="35"/>
      <c r="P74" s="35"/>
    </row>
    <row r="75" spans="1:16" hidden="1" outlineLevel="1">
      <c r="B75" s="460" t="s">
        <v>469</v>
      </c>
      <c r="C75" s="823"/>
      <c r="D75" s="35"/>
      <c r="E75" s="35"/>
      <c r="F75" s="35"/>
      <c r="G75" s="35"/>
      <c r="H75" s="35"/>
      <c r="I75" s="35"/>
      <c r="J75" s="35"/>
      <c r="K75" s="35"/>
      <c r="L75" s="35"/>
      <c r="M75" s="35"/>
      <c r="N75" s="35"/>
      <c r="O75" s="35"/>
      <c r="P75" s="35"/>
    </row>
    <row r="76" spans="1:16" hidden="1" outlineLevel="1">
      <c r="B76" s="460" t="s">
        <v>470</v>
      </c>
      <c r="C76" s="823"/>
      <c r="D76" s="35"/>
      <c r="E76" s="35"/>
      <c r="F76" s="35"/>
      <c r="G76" s="35"/>
      <c r="H76" s="35"/>
      <c r="I76" s="35"/>
      <c r="J76" s="35"/>
      <c r="K76" s="35"/>
      <c r="L76" s="35"/>
      <c r="M76" s="35"/>
      <c r="N76" s="35"/>
      <c r="O76" s="35"/>
      <c r="P76" s="35"/>
    </row>
    <row r="77" spans="1:16" hidden="1" outlineLevel="1">
      <c r="B77" s="460" t="s">
        <v>451</v>
      </c>
      <c r="C77" s="823"/>
      <c r="D77" s="35"/>
      <c r="E77" s="35"/>
      <c r="F77" s="35"/>
      <c r="G77" s="35"/>
      <c r="H77" s="35"/>
      <c r="I77" s="35"/>
      <c r="J77" s="35"/>
      <c r="K77" s="35"/>
      <c r="L77" s="35"/>
      <c r="M77" s="35"/>
      <c r="N77" s="35"/>
      <c r="O77" s="35"/>
      <c r="P77" s="35"/>
    </row>
    <row r="78" spans="1:16" hidden="1" collapsed="1">
      <c r="B78" s="460" t="s">
        <v>471</v>
      </c>
      <c r="C78" s="824"/>
      <c r="D78" s="54">
        <f>SUM(D74:D77)</f>
        <v>0</v>
      </c>
      <c r="E78" s="54">
        <f>SUM(E74:E77)</f>
        <v>0</v>
      </c>
      <c r="F78" s="54">
        <f t="shared" ref="F78:N78" si="32">SUM(F74:F77)</f>
        <v>0</v>
      </c>
      <c r="G78" s="54">
        <f t="shared" si="32"/>
        <v>0</v>
      </c>
      <c r="H78" s="54">
        <f t="shared" si="32"/>
        <v>0</v>
      </c>
      <c r="I78" s="54">
        <f t="shared" si="32"/>
        <v>0</v>
      </c>
      <c r="J78" s="54">
        <f t="shared" si="32"/>
        <v>0</v>
      </c>
      <c r="K78" s="54">
        <f t="shared" si="32"/>
        <v>0</v>
      </c>
      <c r="L78" s="54">
        <f t="shared" si="32"/>
        <v>0</v>
      </c>
      <c r="M78" s="54">
        <f t="shared" si="32"/>
        <v>0</v>
      </c>
      <c r="N78" s="54">
        <f t="shared" si="32"/>
        <v>0</v>
      </c>
      <c r="O78" s="54">
        <f t="shared" ref="O78:P78" si="33">SUM(O74:O77)</f>
        <v>0</v>
      </c>
      <c r="P78" s="54">
        <f t="shared" si="33"/>
        <v>0</v>
      </c>
    </row>
    <row r="79" spans="1:16" hidden="1">
      <c r="B79" s="426" t="s">
        <v>472</v>
      </c>
      <c r="C79" s="423"/>
      <c r="D79" s="58"/>
      <c r="E79" s="420">
        <f t="shared" ref="E79:M79" si="34">ROUND(SUM(D78*E16+E78*E17)/12,4)</f>
        <v>0</v>
      </c>
      <c r="F79" s="420">
        <f t="shared" si="34"/>
        <v>0</v>
      </c>
      <c r="G79" s="420">
        <f t="shared" si="34"/>
        <v>0</v>
      </c>
      <c r="H79" s="420">
        <f t="shared" si="34"/>
        <v>0</v>
      </c>
      <c r="I79" s="420">
        <f t="shared" si="34"/>
        <v>0</v>
      </c>
      <c r="J79" s="420">
        <f t="shared" si="34"/>
        <v>0</v>
      </c>
      <c r="K79" s="420">
        <f t="shared" si="34"/>
        <v>0</v>
      </c>
      <c r="L79" s="420">
        <f t="shared" si="34"/>
        <v>0</v>
      </c>
      <c r="M79" s="420">
        <f t="shared" si="34"/>
        <v>0</v>
      </c>
      <c r="N79" s="420">
        <f>ROUND(SUM(M78*N16+N78*N17)/12,4)</f>
        <v>0</v>
      </c>
      <c r="O79" s="420">
        <f t="shared" ref="O79:P79" si="35">ROUND(SUM(N78*O16+O78*O17)/12,4)</f>
        <v>0</v>
      </c>
      <c r="P79" s="420">
        <f t="shared" si="35"/>
        <v>0</v>
      </c>
    </row>
    <row r="80" spans="1:16" hidden="1">
      <c r="B80" s="417"/>
      <c r="C80" s="423"/>
      <c r="D80" s="58"/>
      <c r="E80" s="420"/>
      <c r="F80" s="420"/>
      <c r="G80" s="420"/>
      <c r="H80" s="420"/>
      <c r="I80" s="420"/>
      <c r="J80" s="420"/>
      <c r="K80" s="420"/>
      <c r="L80" s="420"/>
      <c r="M80" s="420"/>
      <c r="N80" s="420"/>
      <c r="O80" s="420"/>
      <c r="P80" s="420"/>
    </row>
    <row r="81" spans="1:16" s="53" customFormat="1" hidden="1">
      <c r="A81" s="51"/>
      <c r="B81" s="514" t="e">
        <f>'1.  LRAMVA Summary'!#REF!</f>
        <v>#REF!</v>
      </c>
      <c r="C81" s="822">
        <f>'2. LRAMVA Threshold'!M43</f>
        <v>0</v>
      </c>
      <c r="D81" s="35"/>
      <c r="E81" s="35"/>
      <c r="F81" s="35"/>
      <c r="G81" s="35"/>
      <c r="H81" s="35"/>
      <c r="I81" s="35"/>
      <c r="J81" s="35"/>
      <c r="K81" s="35"/>
      <c r="L81" s="35"/>
      <c r="M81" s="35"/>
      <c r="N81" s="35"/>
      <c r="O81" s="35"/>
      <c r="P81" s="35"/>
    </row>
    <row r="82" spans="1:16" hidden="1" outlineLevel="1">
      <c r="B82" s="460" t="s">
        <v>469</v>
      </c>
      <c r="C82" s="823"/>
      <c r="D82" s="35"/>
      <c r="E82" s="35"/>
      <c r="F82" s="35"/>
      <c r="G82" s="35"/>
      <c r="H82" s="35"/>
      <c r="I82" s="35"/>
      <c r="J82" s="35"/>
      <c r="K82" s="35"/>
      <c r="L82" s="35"/>
      <c r="M82" s="35"/>
      <c r="N82" s="35"/>
      <c r="O82" s="35"/>
      <c r="P82" s="35"/>
    </row>
    <row r="83" spans="1:16" hidden="1" outlineLevel="1">
      <c r="B83" s="460" t="s">
        <v>470</v>
      </c>
      <c r="C83" s="823"/>
      <c r="D83" s="35"/>
      <c r="E83" s="35"/>
      <c r="F83" s="35"/>
      <c r="G83" s="35"/>
      <c r="H83" s="35"/>
      <c r="I83" s="35"/>
      <c r="J83" s="35"/>
      <c r="K83" s="35"/>
      <c r="L83" s="35"/>
      <c r="M83" s="35"/>
      <c r="N83" s="35"/>
      <c r="O83" s="35"/>
      <c r="P83" s="35"/>
    </row>
    <row r="84" spans="1:16" hidden="1" outlineLevel="1">
      <c r="B84" s="460" t="s">
        <v>451</v>
      </c>
      <c r="C84" s="823"/>
      <c r="D84" s="35"/>
      <c r="E84" s="35"/>
      <c r="F84" s="35"/>
      <c r="G84" s="35"/>
      <c r="H84" s="35"/>
      <c r="I84" s="35"/>
      <c r="J84" s="35"/>
      <c r="K84" s="35"/>
      <c r="L84" s="35"/>
      <c r="M84" s="35"/>
      <c r="N84" s="35"/>
      <c r="O84" s="35"/>
      <c r="P84" s="35"/>
    </row>
    <row r="85" spans="1:16" hidden="1" collapsed="1">
      <c r="B85" s="460" t="s">
        <v>471</v>
      </c>
      <c r="C85" s="824"/>
      <c r="D85" s="54">
        <f>SUM(D81:D84)</f>
        <v>0</v>
      </c>
      <c r="E85" s="54">
        <f>SUM(E81:E84)</f>
        <v>0</v>
      </c>
      <c r="F85" s="54">
        <f t="shared" ref="F85:N85" si="36">SUM(F81:F84)</f>
        <v>0</v>
      </c>
      <c r="G85" s="54">
        <f t="shared" si="36"/>
        <v>0</v>
      </c>
      <c r="H85" s="54">
        <f t="shared" si="36"/>
        <v>0</v>
      </c>
      <c r="I85" s="54">
        <f t="shared" si="36"/>
        <v>0</v>
      </c>
      <c r="J85" s="54">
        <f t="shared" si="36"/>
        <v>0</v>
      </c>
      <c r="K85" s="54">
        <f t="shared" si="36"/>
        <v>0</v>
      </c>
      <c r="L85" s="54">
        <f t="shared" si="36"/>
        <v>0</v>
      </c>
      <c r="M85" s="54">
        <f t="shared" si="36"/>
        <v>0</v>
      </c>
      <c r="N85" s="54">
        <f t="shared" si="36"/>
        <v>0</v>
      </c>
      <c r="O85" s="54">
        <f t="shared" ref="O85:P85" si="37">SUM(O81:O84)</f>
        <v>0</v>
      </c>
      <c r="P85" s="54">
        <f t="shared" si="37"/>
        <v>0</v>
      </c>
    </row>
    <row r="86" spans="1:16" hidden="1">
      <c r="B86" s="426" t="s">
        <v>472</v>
      </c>
      <c r="C86" s="423"/>
      <c r="D86" s="58"/>
      <c r="E86" s="420">
        <f t="shared" ref="E86:N86" si="38">ROUND(SUM(D85*E16+E85*E17)/12,4)</f>
        <v>0</v>
      </c>
      <c r="F86" s="420">
        <f t="shared" si="38"/>
        <v>0</v>
      </c>
      <c r="G86" s="420">
        <f t="shared" si="38"/>
        <v>0</v>
      </c>
      <c r="H86" s="420">
        <f t="shared" si="38"/>
        <v>0</v>
      </c>
      <c r="I86" s="420">
        <f t="shared" si="38"/>
        <v>0</v>
      </c>
      <c r="J86" s="420">
        <f t="shared" si="38"/>
        <v>0</v>
      </c>
      <c r="K86" s="420">
        <f t="shared" si="38"/>
        <v>0</v>
      </c>
      <c r="L86" s="420">
        <f t="shared" si="38"/>
        <v>0</v>
      </c>
      <c r="M86" s="420">
        <f t="shared" si="38"/>
        <v>0</v>
      </c>
      <c r="N86" s="420">
        <f t="shared" si="38"/>
        <v>0</v>
      </c>
      <c r="O86" s="420">
        <f t="shared" ref="O86" si="39">ROUND(SUM(N85*O16+O85*O17)/12,4)</f>
        <v>0</v>
      </c>
      <c r="P86" s="420">
        <f t="shared" ref="P86" si="40">ROUND(SUM(O85*P16+P85*P17)/12,4)</f>
        <v>0</v>
      </c>
    </row>
    <row r="87" spans="1:16" hidden="1">
      <c r="B87" s="417"/>
      <c r="C87" s="423"/>
      <c r="D87" s="58"/>
      <c r="E87" s="420"/>
      <c r="F87" s="420"/>
      <c r="G87" s="420"/>
      <c r="H87" s="420"/>
      <c r="I87" s="420"/>
      <c r="J87" s="420"/>
      <c r="K87" s="420"/>
      <c r="L87" s="420"/>
      <c r="M87" s="420"/>
      <c r="N87" s="420"/>
      <c r="O87" s="420"/>
      <c r="P87" s="420"/>
    </row>
    <row r="88" spans="1:16" s="53" customFormat="1" hidden="1">
      <c r="A88" s="51"/>
      <c r="B88" s="514" t="e">
        <f>'1.  LRAMVA Summary'!#REF!</f>
        <v>#REF!</v>
      </c>
      <c r="C88" s="822">
        <f>'2. LRAMVA Threshold'!N43</f>
        <v>0</v>
      </c>
      <c r="D88" s="35"/>
      <c r="E88" s="35"/>
      <c r="F88" s="35"/>
      <c r="G88" s="35"/>
      <c r="H88" s="35"/>
      <c r="I88" s="35"/>
      <c r="J88" s="35"/>
      <c r="K88" s="35"/>
      <c r="L88" s="35"/>
      <c r="M88" s="35"/>
      <c r="N88" s="35"/>
      <c r="O88" s="35"/>
      <c r="P88" s="35"/>
    </row>
    <row r="89" spans="1:16" hidden="1" outlineLevel="1">
      <c r="B89" s="460" t="s">
        <v>469</v>
      </c>
      <c r="C89" s="823"/>
      <c r="D89" s="35"/>
      <c r="E89" s="35"/>
      <c r="F89" s="35"/>
      <c r="G89" s="35"/>
      <c r="H89" s="35"/>
      <c r="I89" s="35"/>
      <c r="J89" s="35"/>
      <c r="K89" s="35"/>
      <c r="L89" s="35"/>
      <c r="M89" s="35"/>
      <c r="N89" s="35"/>
      <c r="O89" s="35"/>
      <c r="P89" s="35"/>
    </row>
    <row r="90" spans="1:16" hidden="1" outlineLevel="1">
      <c r="B90" s="460" t="s">
        <v>470</v>
      </c>
      <c r="C90" s="823"/>
      <c r="D90" s="35"/>
      <c r="E90" s="35"/>
      <c r="F90" s="35"/>
      <c r="G90" s="35"/>
      <c r="H90" s="35"/>
      <c r="I90" s="35"/>
      <c r="J90" s="35"/>
      <c r="K90" s="35"/>
      <c r="L90" s="35"/>
      <c r="M90" s="35"/>
      <c r="N90" s="35"/>
      <c r="O90" s="35"/>
      <c r="P90" s="35"/>
    </row>
    <row r="91" spans="1:16" hidden="1" outlineLevel="1">
      <c r="B91" s="460" t="s">
        <v>451</v>
      </c>
      <c r="C91" s="823"/>
      <c r="D91" s="35"/>
      <c r="E91" s="35"/>
      <c r="F91" s="35"/>
      <c r="G91" s="35"/>
      <c r="H91" s="35"/>
      <c r="I91" s="35"/>
      <c r="J91" s="35"/>
      <c r="K91" s="35"/>
      <c r="L91" s="35"/>
      <c r="M91" s="35"/>
      <c r="N91" s="35"/>
      <c r="O91" s="35"/>
      <c r="P91" s="35"/>
    </row>
    <row r="92" spans="1:16" hidden="1" collapsed="1">
      <c r="B92" s="460" t="s">
        <v>471</v>
      </c>
      <c r="C92" s="824"/>
      <c r="D92" s="54">
        <f>SUM(D88:D91)</f>
        <v>0</v>
      </c>
      <c r="E92" s="54">
        <f>SUM(E88:E91)</f>
        <v>0</v>
      </c>
      <c r="F92" s="54">
        <f t="shared" ref="F92:N92" si="41">SUM(F88:F91)</f>
        <v>0</v>
      </c>
      <c r="G92" s="54">
        <f t="shared" si="41"/>
        <v>0</v>
      </c>
      <c r="H92" s="54">
        <f t="shared" si="41"/>
        <v>0</v>
      </c>
      <c r="I92" s="54">
        <f t="shared" si="41"/>
        <v>0</v>
      </c>
      <c r="J92" s="54">
        <f t="shared" si="41"/>
        <v>0</v>
      </c>
      <c r="K92" s="54">
        <f t="shared" si="41"/>
        <v>0</v>
      </c>
      <c r="L92" s="54">
        <f t="shared" si="41"/>
        <v>0</v>
      </c>
      <c r="M92" s="54">
        <f t="shared" si="41"/>
        <v>0</v>
      </c>
      <c r="N92" s="54">
        <f t="shared" si="41"/>
        <v>0</v>
      </c>
      <c r="O92" s="54">
        <f t="shared" ref="O92:P92" si="42">SUM(O88:O91)</f>
        <v>0</v>
      </c>
      <c r="P92" s="54">
        <f t="shared" si="42"/>
        <v>0</v>
      </c>
    </row>
    <row r="93" spans="1:16" hidden="1">
      <c r="B93" s="426" t="s">
        <v>472</v>
      </c>
      <c r="C93" s="423"/>
      <c r="D93" s="58"/>
      <c r="E93" s="420">
        <f t="shared" ref="E93:M93" si="43">ROUND(SUM(D92*E16+E92*E17)/12,4)</f>
        <v>0</v>
      </c>
      <c r="F93" s="420">
        <f t="shared" si="43"/>
        <v>0</v>
      </c>
      <c r="G93" s="420">
        <f t="shared" si="43"/>
        <v>0</v>
      </c>
      <c r="H93" s="420">
        <f t="shared" si="43"/>
        <v>0</v>
      </c>
      <c r="I93" s="420">
        <f t="shared" si="43"/>
        <v>0</v>
      </c>
      <c r="J93" s="420">
        <f t="shared" si="43"/>
        <v>0</v>
      </c>
      <c r="K93" s="420">
        <f t="shared" si="43"/>
        <v>0</v>
      </c>
      <c r="L93" s="420">
        <f t="shared" si="43"/>
        <v>0</v>
      </c>
      <c r="M93" s="420">
        <f t="shared" si="43"/>
        <v>0</v>
      </c>
      <c r="N93" s="420">
        <f>ROUND(SUM(M92*N16+N92*N17)/12,4)</f>
        <v>0</v>
      </c>
      <c r="O93" s="420">
        <f t="shared" ref="O93:P93" si="44">ROUND(SUM(N92*O16+O92*O17)/12,4)</f>
        <v>0</v>
      </c>
      <c r="P93" s="420">
        <f t="shared" si="44"/>
        <v>0</v>
      </c>
    </row>
    <row r="94" spans="1:16" hidden="1">
      <c r="B94" s="417"/>
      <c r="C94" s="423"/>
      <c r="D94" s="58"/>
      <c r="E94" s="420"/>
      <c r="F94" s="420"/>
      <c r="G94" s="420"/>
      <c r="H94" s="420"/>
      <c r="I94" s="420"/>
      <c r="J94" s="420"/>
      <c r="K94" s="420"/>
      <c r="L94" s="420"/>
      <c r="M94" s="420"/>
      <c r="N94" s="420"/>
      <c r="O94" s="420"/>
      <c r="P94" s="420"/>
    </row>
    <row r="95" spans="1:16" s="53" customFormat="1" hidden="1">
      <c r="A95" s="51"/>
      <c r="B95" s="514" t="e">
        <f>'1.  LRAMVA Summary'!#REF!</f>
        <v>#REF!</v>
      </c>
      <c r="C95" s="822">
        <f>'2. LRAMVA Threshold'!O43</f>
        <v>0</v>
      </c>
      <c r="D95" s="35"/>
      <c r="E95" s="35"/>
      <c r="F95" s="35"/>
      <c r="G95" s="35"/>
      <c r="H95" s="35"/>
      <c r="I95" s="35"/>
      <c r="J95" s="35"/>
      <c r="K95" s="35"/>
      <c r="L95" s="35"/>
      <c r="M95" s="35"/>
      <c r="N95" s="35"/>
      <c r="O95" s="35"/>
      <c r="P95" s="35"/>
    </row>
    <row r="96" spans="1:16" hidden="1" outlineLevel="1">
      <c r="B96" s="460" t="s">
        <v>469</v>
      </c>
      <c r="C96" s="823"/>
      <c r="D96" s="35"/>
      <c r="E96" s="35"/>
      <c r="F96" s="35"/>
      <c r="G96" s="35"/>
      <c r="H96" s="35"/>
      <c r="I96" s="35"/>
      <c r="J96" s="35"/>
      <c r="K96" s="35"/>
      <c r="L96" s="35"/>
      <c r="M96" s="35"/>
      <c r="N96" s="35"/>
      <c r="O96" s="35"/>
      <c r="P96" s="35"/>
    </row>
    <row r="97" spans="1:16" hidden="1" outlineLevel="1">
      <c r="B97" s="460" t="s">
        <v>470</v>
      </c>
      <c r="C97" s="823"/>
      <c r="D97" s="35"/>
      <c r="E97" s="35"/>
      <c r="F97" s="35"/>
      <c r="G97" s="35"/>
      <c r="H97" s="35"/>
      <c r="I97" s="35"/>
      <c r="J97" s="35"/>
      <c r="K97" s="35"/>
      <c r="L97" s="35"/>
      <c r="M97" s="35"/>
      <c r="N97" s="35"/>
      <c r="O97" s="35"/>
      <c r="P97" s="35"/>
    </row>
    <row r="98" spans="1:16" hidden="1" outlineLevel="1">
      <c r="B98" s="460" t="s">
        <v>451</v>
      </c>
      <c r="C98" s="823"/>
      <c r="D98" s="35"/>
      <c r="E98" s="35"/>
      <c r="F98" s="35"/>
      <c r="G98" s="35"/>
      <c r="H98" s="35"/>
      <c r="I98" s="35"/>
      <c r="J98" s="35"/>
      <c r="K98" s="35"/>
      <c r="L98" s="35"/>
      <c r="M98" s="35"/>
      <c r="N98" s="35"/>
      <c r="O98" s="35"/>
      <c r="P98" s="35"/>
    </row>
    <row r="99" spans="1:16" hidden="1" collapsed="1">
      <c r="B99" s="460" t="s">
        <v>471</v>
      </c>
      <c r="C99" s="824"/>
      <c r="D99" s="54">
        <f>SUM(D95:D98)</f>
        <v>0</v>
      </c>
      <c r="E99" s="54">
        <f>SUM(E95:E98)</f>
        <v>0</v>
      </c>
      <c r="F99" s="54">
        <f t="shared" ref="F99:N99" si="45">SUM(F95:F98)</f>
        <v>0</v>
      </c>
      <c r="G99" s="54">
        <f t="shared" si="45"/>
        <v>0</v>
      </c>
      <c r="H99" s="54">
        <f t="shared" si="45"/>
        <v>0</v>
      </c>
      <c r="I99" s="54">
        <f t="shared" si="45"/>
        <v>0</v>
      </c>
      <c r="J99" s="54">
        <f t="shared" si="45"/>
        <v>0</v>
      </c>
      <c r="K99" s="54">
        <f t="shared" si="45"/>
        <v>0</v>
      </c>
      <c r="L99" s="54">
        <f t="shared" si="45"/>
        <v>0</v>
      </c>
      <c r="M99" s="54">
        <f t="shared" si="45"/>
        <v>0</v>
      </c>
      <c r="N99" s="54">
        <f t="shared" si="45"/>
        <v>0</v>
      </c>
      <c r="O99" s="54">
        <f t="shared" ref="O99:P99" si="46">SUM(O95:O98)</f>
        <v>0</v>
      </c>
      <c r="P99" s="54">
        <f t="shared" si="46"/>
        <v>0</v>
      </c>
    </row>
    <row r="100" spans="1:16" hidden="1">
      <c r="B100" s="426" t="s">
        <v>472</v>
      </c>
      <c r="C100" s="423"/>
      <c r="D100" s="58"/>
      <c r="E100" s="420">
        <f t="shared" ref="E100:M100" si="47">ROUND(SUM(D99*E16+E99*E17)/12,4)</f>
        <v>0</v>
      </c>
      <c r="F100" s="420">
        <f t="shared" si="47"/>
        <v>0</v>
      </c>
      <c r="G100" s="420">
        <f t="shared" si="47"/>
        <v>0</v>
      </c>
      <c r="H100" s="420">
        <f t="shared" si="47"/>
        <v>0</v>
      </c>
      <c r="I100" s="420">
        <f t="shared" si="47"/>
        <v>0</v>
      </c>
      <c r="J100" s="420">
        <f t="shared" si="47"/>
        <v>0</v>
      </c>
      <c r="K100" s="420">
        <f t="shared" si="47"/>
        <v>0</v>
      </c>
      <c r="L100" s="420">
        <f t="shared" si="47"/>
        <v>0</v>
      </c>
      <c r="M100" s="420">
        <f t="shared" si="47"/>
        <v>0</v>
      </c>
      <c r="N100" s="420">
        <f>ROUND(SUM(M99*N16+N99*N17)/12,4)</f>
        <v>0</v>
      </c>
      <c r="O100" s="420">
        <f t="shared" ref="O100:P100" si="48">ROUND(SUM(N99*O16+O99*O17)/12,4)</f>
        <v>0</v>
      </c>
      <c r="P100" s="420">
        <f t="shared" si="48"/>
        <v>0</v>
      </c>
    </row>
    <row r="101" spans="1:16" hidden="1">
      <c r="B101" s="417"/>
      <c r="C101" s="423"/>
      <c r="D101" s="58"/>
      <c r="E101" s="420"/>
      <c r="F101" s="420"/>
      <c r="G101" s="420"/>
      <c r="H101" s="420"/>
      <c r="I101" s="420"/>
      <c r="J101" s="420"/>
      <c r="K101" s="420"/>
      <c r="L101" s="420"/>
      <c r="M101" s="420"/>
      <c r="N101" s="420"/>
      <c r="O101" s="420"/>
      <c r="P101" s="420"/>
    </row>
    <row r="102" spans="1:16" s="53" customFormat="1" hidden="1">
      <c r="A102" s="51"/>
      <c r="B102" s="514" t="e">
        <f>'1.  LRAMVA Summary'!#REF!</f>
        <v>#REF!</v>
      </c>
      <c r="C102" s="822">
        <f>'2. LRAMVA Threshold'!P43</f>
        <v>0</v>
      </c>
      <c r="D102" s="35"/>
      <c r="E102" s="35"/>
      <c r="F102" s="35"/>
      <c r="G102" s="35"/>
      <c r="H102" s="35"/>
      <c r="I102" s="35"/>
      <c r="J102" s="35"/>
      <c r="K102" s="35"/>
      <c r="L102" s="35"/>
      <c r="M102" s="35"/>
      <c r="N102" s="35"/>
      <c r="O102" s="35"/>
      <c r="P102" s="35"/>
    </row>
    <row r="103" spans="1:16" hidden="1" outlineLevel="1">
      <c r="B103" s="460" t="s">
        <v>469</v>
      </c>
      <c r="C103" s="823"/>
      <c r="D103" s="35"/>
      <c r="E103" s="35"/>
      <c r="F103" s="35"/>
      <c r="G103" s="35"/>
      <c r="H103" s="35"/>
      <c r="I103" s="35"/>
      <c r="J103" s="35"/>
      <c r="K103" s="35"/>
      <c r="L103" s="35"/>
      <c r="M103" s="35"/>
      <c r="N103" s="35"/>
      <c r="O103" s="35"/>
      <c r="P103" s="35"/>
    </row>
    <row r="104" spans="1:16" hidden="1" outlineLevel="1">
      <c r="B104" s="460" t="s">
        <v>470</v>
      </c>
      <c r="C104" s="823"/>
      <c r="D104" s="35"/>
      <c r="E104" s="35"/>
      <c r="F104" s="35"/>
      <c r="G104" s="35"/>
      <c r="H104" s="35"/>
      <c r="I104" s="35"/>
      <c r="J104" s="35"/>
      <c r="K104" s="35"/>
      <c r="L104" s="35"/>
      <c r="M104" s="35"/>
      <c r="N104" s="35"/>
      <c r="O104" s="35"/>
      <c r="P104" s="35"/>
    </row>
    <row r="105" spans="1:16" hidden="1" outlineLevel="1">
      <c r="B105" s="460" t="s">
        <v>451</v>
      </c>
      <c r="C105" s="823"/>
      <c r="D105" s="35"/>
      <c r="E105" s="35"/>
      <c r="F105" s="35"/>
      <c r="G105" s="35"/>
      <c r="H105" s="35"/>
      <c r="I105" s="35"/>
      <c r="J105" s="35"/>
      <c r="K105" s="35"/>
      <c r="L105" s="35"/>
      <c r="M105" s="35"/>
      <c r="N105" s="35"/>
      <c r="O105" s="35"/>
      <c r="P105" s="35"/>
    </row>
    <row r="106" spans="1:16" hidden="1" collapsed="1">
      <c r="B106" s="460" t="s">
        <v>471</v>
      </c>
      <c r="C106" s="824"/>
      <c r="D106" s="54">
        <f>SUM(D102:D105)</f>
        <v>0</v>
      </c>
      <c r="E106" s="54">
        <f>SUM(E102:E105)</f>
        <v>0</v>
      </c>
      <c r="F106" s="54">
        <f>SUM(F102:F105)</f>
        <v>0</v>
      </c>
      <c r="G106" s="54">
        <f t="shared" ref="G106:N106" si="49">SUM(G102:G105)</f>
        <v>0</v>
      </c>
      <c r="H106" s="54">
        <f t="shared" si="49"/>
        <v>0</v>
      </c>
      <c r="I106" s="54">
        <f t="shared" si="49"/>
        <v>0</v>
      </c>
      <c r="J106" s="54">
        <f t="shared" si="49"/>
        <v>0</v>
      </c>
      <c r="K106" s="54">
        <f t="shared" si="49"/>
        <v>0</v>
      </c>
      <c r="L106" s="54">
        <f t="shared" si="49"/>
        <v>0</v>
      </c>
      <c r="M106" s="54">
        <f t="shared" si="49"/>
        <v>0</v>
      </c>
      <c r="N106" s="54">
        <f t="shared" si="49"/>
        <v>0</v>
      </c>
      <c r="O106" s="54">
        <f t="shared" ref="O106:P106" si="50">SUM(O102:O105)</f>
        <v>0</v>
      </c>
      <c r="P106" s="54">
        <f t="shared" si="50"/>
        <v>0</v>
      </c>
    </row>
    <row r="107" spans="1:16" hidden="1">
      <c r="B107" s="426" t="s">
        <v>472</v>
      </c>
      <c r="C107" s="423"/>
      <c r="D107" s="58"/>
      <c r="E107" s="420">
        <f t="shared" ref="E107:M107" si="51">ROUND(SUM(D106*E16+E106*E17)/12,4)</f>
        <v>0</v>
      </c>
      <c r="F107" s="420">
        <f t="shared" si="51"/>
        <v>0</v>
      </c>
      <c r="G107" s="420">
        <f t="shared" si="51"/>
        <v>0</v>
      </c>
      <c r="H107" s="420">
        <f t="shared" si="51"/>
        <v>0</v>
      </c>
      <c r="I107" s="420">
        <f t="shared" si="51"/>
        <v>0</v>
      </c>
      <c r="J107" s="420">
        <f t="shared" si="51"/>
        <v>0</v>
      </c>
      <c r="K107" s="420">
        <f t="shared" si="51"/>
        <v>0</v>
      </c>
      <c r="L107" s="420">
        <f t="shared" si="51"/>
        <v>0</v>
      </c>
      <c r="M107" s="420">
        <f t="shared" si="51"/>
        <v>0</v>
      </c>
      <c r="N107" s="420">
        <f>ROUND(SUM(M106*N16+N106*N17)/12,4)</f>
        <v>0</v>
      </c>
      <c r="O107" s="420">
        <f t="shared" ref="O107:P107" si="52">ROUND(SUM(N106*O16+O106*O17)/12,4)</f>
        <v>0</v>
      </c>
      <c r="P107" s="420">
        <f t="shared" si="52"/>
        <v>0</v>
      </c>
    </row>
    <row r="108" spans="1:16" hidden="1">
      <c r="B108" s="417"/>
      <c r="C108" s="423"/>
      <c r="D108" s="58"/>
      <c r="E108" s="420"/>
      <c r="F108" s="420"/>
      <c r="G108" s="420"/>
      <c r="H108" s="420"/>
      <c r="I108" s="420"/>
      <c r="J108" s="420"/>
      <c r="K108" s="420"/>
      <c r="L108" s="420"/>
      <c r="M108" s="420"/>
      <c r="N108" s="420"/>
      <c r="O108" s="420"/>
      <c r="P108" s="420"/>
    </row>
    <row r="109" spans="1:16" s="53" customFormat="1" hidden="1">
      <c r="A109" s="51"/>
      <c r="B109" s="514" t="e">
        <f>'1.  LRAMVA Summary'!#REF!</f>
        <v>#REF!</v>
      </c>
      <c r="C109" s="822">
        <f>'2. LRAMVA Threshold'!Q43</f>
        <v>0</v>
      </c>
      <c r="D109" s="35"/>
      <c r="E109" s="35"/>
      <c r="F109" s="35"/>
      <c r="G109" s="35"/>
      <c r="H109" s="35"/>
      <c r="I109" s="35"/>
      <c r="J109" s="35"/>
      <c r="K109" s="35"/>
      <c r="L109" s="35"/>
      <c r="M109" s="35"/>
      <c r="N109" s="35"/>
      <c r="O109" s="35"/>
      <c r="P109" s="35"/>
    </row>
    <row r="110" spans="1:16" hidden="1" outlineLevel="1">
      <c r="B110" s="460" t="s">
        <v>469</v>
      </c>
      <c r="C110" s="823"/>
      <c r="D110" s="35"/>
      <c r="E110" s="35"/>
      <c r="F110" s="35"/>
      <c r="G110" s="35"/>
      <c r="H110" s="35"/>
      <c r="I110" s="35"/>
      <c r="J110" s="35"/>
      <c r="K110" s="35"/>
      <c r="L110" s="35"/>
      <c r="M110" s="35"/>
      <c r="N110" s="35"/>
      <c r="O110" s="35"/>
      <c r="P110" s="35"/>
    </row>
    <row r="111" spans="1:16" hidden="1" outlineLevel="1">
      <c r="B111" s="460" t="s">
        <v>470</v>
      </c>
      <c r="C111" s="823"/>
      <c r="D111" s="35"/>
      <c r="E111" s="35"/>
      <c r="F111" s="35"/>
      <c r="G111" s="35"/>
      <c r="H111" s="35"/>
      <c r="I111" s="35"/>
      <c r="J111" s="35"/>
      <c r="K111" s="35"/>
      <c r="L111" s="35"/>
      <c r="M111" s="35"/>
      <c r="N111" s="35"/>
      <c r="O111" s="35"/>
      <c r="P111" s="35"/>
    </row>
    <row r="112" spans="1:16" hidden="1" outlineLevel="1">
      <c r="B112" s="460" t="s">
        <v>451</v>
      </c>
      <c r="C112" s="823"/>
      <c r="D112" s="35"/>
      <c r="E112" s="35"/>
      <c r="F112" s="35"/>
      <c r="G112" s="35"/>
      <c r="H112" s="35"/>
      <c r="I112" s="35"/>
      <c r="J112" s="35"/>
      <c r="K112" s="35"/>
      <c r="L112" s="35"/>
      <c r="M112" s="35"/>
      <c r="N112" s="35"/>
      <c r="O112" s="35"/>
      <c r="P112" s="35"/>
    </row>
    <row r="113" spans="1:16" hidden="1" collapsed="1">
      <c r="B113" s="460" t="s">
        <v>471</v>
      </c>
      <c r="C113" s="824"/>
      <c r="D113" s="54">
        <f>SUM(D109:D112)</f>
        <v>0</v>
      </c>
      <c r="E113" s="54">
        <f>SUM(E109:E112)</f>
        <v>0</v>
      </c>
      <c r="F113" s="54">
        <f>SUM(F109:F112)</f>
        <v>0</v>
      </c>
      <c r="G113" s="54">
        <f>SUM(G109:G112)</f>
        <v>0</v>
      </c>
      <c r="H113" s="54">
        <f t="shared" ref="H113:N113" si="53">SUM(H109:H112)</f>
        <v>0</v>
      </c>
      <c r="I113" s="54">
        <f t="shared" si="53"/>
        <v>0</v>
      </c>
      <c r="J113" s="54">
        <f t="shared" si="53"/>
        <v>0</v>
      </c>
      <c r="K113" s="54">
        <f t="shared" si="53"/>
        <v>0</v>
      </c>
      <c r="L113" s="54">
        <f t="shared" si="53"/>
        <v>0</v>
      </c>
      <c r="M113" s="54">
        <f t="shared" si="53"/>
        <v>0</v>
      </c>
      <c r="N113" s="54">
        <f t="shared" si="53"/>
        <v>0</v>
      </c>
      <c r="O113" s="54">
        <f t="shared" ref="O113:P113" si="54">SUM(O109:O112)</f>
        <v>0</v>
      </c>
      <c r="P113" s="54">
        <f t="shared" si="54"/>
        <v>0</v>
      </c>
    </row>
    <row r="114" spans="1:16" hidden="1">
      <c r="B114" s="426" t="s">
        <v>472</v>
      </c>
      <c r="C114" s="423"/>
      <c r="D114" s="58"/>
      <c r="E114" s="420">
        <f t="shared" ref="E114:M114" si="55">ROUND(SUM(D113*E16+E113*E17)/12,4)</f>
        <v>0</v>
      </c>
      <c r="F114" s="420">
        <f t="shared" si="55"/>
        <v>0</v>
      </c>
      <c r="G114" s="420">
        <f t="shared" si="55"/>
        <v>0</v>
      </c>
      <c r="H114" s="420">
        <f t="shared" si="55"/>
        <v>0</v>
      </c>
      <c r="I114" s="420">
        <f t="shared" si="55"/>
        <v>0</v>
      </c>
      <c r="J114" s="420">
        <f t="shared" si="55"/>
        <v>0</v>
      </c>
      <c r="K114" s="420">
        <f t="shared" si="55"/>
        <v>0</v>
      </c>
      <c r="L114" s="420">
        <f t="shared" si="55"/>
        <v>0</v>
      </c>
      <c r="M114" s="420">
        <f t="shared" si="55"/>
        <v>0</v>
      </c>
      <c r="N114" s="420">
        <f>ROUND(SUM(M113*N16+N113*N17)/12,4)</f>
        <v>0</v>
      </c>
      <c r="O114" s="420">
        <f t="shared" ref="O114:P114" si="56">ROUND(SUM(N113*O16+O113*O17)/12,4)</f>
        <v>0</v>
      </c>
      <c r="P114" s="420">
        <f t="shared" si="56"/>
        <v>0</v>
      </c>
    </row>
    <row r="115" spans="1:16" s="3" customFormat="1" ht="14.25" hidden="1">
      <c r="A115" s="4"/>
      <c r="B115" s="60"/>
      <c r="C115" s="65"/>
      <c r="D115" s="61"/>
      <c r="E115" s="61"/>
      <c r="F115" s="61"/>
      <c r="G115" s="61"/>
      <c r="H115" s="61"/>
      <c r="I115" s="61"/>
      <c r="J115" s="61"/>
      <c r="K115" s="428"/>
      <c r="L115" s="429"/>
      <c r="M115" s="429"/>
      <c r="N115" s="429"/>
      <c r="O115" s="429"/>
      <c r="P115" s="429"/>
    </row>
    <row r="116" spans="1:16" s="3" customFormat="1" ht="21" customHeight="1">
      <c r="A116" s="4"/>
      <c r="B116" s="430" t="s">
        <v>904</v>
      </c>
      <c r="C116" s="78"/>
      <c r="D116" s="431"/>
      <c r="E116" s="431"/>
      <c r="F116" s="431"/>
      <c r="G116" s="431"/>
      <c r="H116" s="431"/>
      <c r="I116" s="431"/>
      <c r="J116" s="431"/>
      <c r="K116" s="431"/>
      <c r="L116" s="431"/>
      <c r="M116" s="431"/>
      <c r="N116" s="431"/>
      <c r="O116" s="431"/>
      <c r="P116" s="431"/>
    </row>
    <row r="119" spans="1:16" ht="15.75">
      <c r="B119" s="93" t="s">
        <v>446</v>
      </c>
    </row>
    <row r="120" spans="1:16" ht="75.75" customHeight="1">
      <c r="B120" s="826" t="s">
        <v>905</v>
      </c>
      <c r="C120" s="826"/>
      <c r="D120" s="826"/>
      <c r="E120" s="826"/>
      <c r="F120" s="826"/>
      <c r="G120" s="826"/>
      <c r="H120" s="826"/>
      <c r="I120" s="826"/>
      <c r="J120" s="826"/>
      <c r="K120" s="826"/>
      <c r="L120" s="826"/>
      <c r="M120" s="826"/>
      <c r="N120" s="826"/>
      <c r="O120" s="826"/>
      <c r="P120" s="826"/>
    </row>
    <row r="121" spans="1:16" ht="9" customHeight="1">
      <c r="B121" s="93"/>
    </row>
    <row r="122" spans="1:16" ht="63.75" customHeight="1">
      <c r="B122" s="201" t="s">
        <v>214</v>
      </c>
      <c r="C122" s="201" t="str">
        <f>'1.  LRAMVA Summary'!D45</f>
        <v>Residential</v>
      </c>
      <c r="D122" s="201" t="str">
        <f>'1.  LRAMVA Summary'!E45</f>
        <v>GS&lt;50 kW</v>
      </c>
      <c r="E122" s="201" t="str">
        <f>'1.  LRAMVA Summary'!F45</f>
        <v>GS 50-4,999 kW</v>
      </c>
      <c r="F122" s="201" t="str">
        <f>'1.  LRAMVA Summary'!G45</f>
        <v>Unmetered Scattered Load</v>
      </c>
      <c r="G122" s="201" t="str">
        <f>'1.  LRAMVA Summary'!H45</f>
        <v>Sentinel Lighting</v>
      </c>
      <c r="H122" s="201" t="str">
        <f>'1.  LRAMVA Summary'!I45</f>
        <v>Street Lighting</v>
      </c>
      <c r="I122" s="201">
        <f>'1.  LRAMVA Summary'!J45</f>
        <v>0</v>
      </c>
      <c r="J122" s="201">
        <f>'1.  LRAMVA Summary'!K45</f>
        <v>0</v>
      </c>
      <c r="K122" s="201">
        <f>'1.  LRAMVA Summary'!L45</f>
        <v>0</v>
      </c>
      <c r="L122" s="201">
        <f>'1.  LRAMVA Summary'!M45</f>
        <v>0</v>
      </c>
      <c r="M122" s="201">
        <f>'1.  LRAMVA Summary'!N45</f>
        <v>0</v>
      </c>
      <c r="N122" s="201">
        <f>'1.  LRAMVA Summary'!O45</f>
        <v>0</v>
      </c>
      <c r="O122" s="201">
        <f>'1.  LRAMVA Summary'!P45</f>
        <v>0</v>
      </c>
      <c r="P122" s="201">
        <f>'1.  LRAMVA Summary'!Q45</f>
        <v>0</v>
      </c>
    </row>
    <row r="123" spans="1:16">
      <c r="A123" s="72"/>
      <c r="B123" s="497"/>
      <c r="C123" s="498" t="str">
        <f>'1.  LRAMVA Summary'!D46</f>
        <v>kWh</v>
      </c>
      <c r="D123" s="498" t="str">
        <f>'1.  LRAMVA Summary'!E46</f>
        <v>kWh</v>
      </c>
      <c r="E123" s="498" t="str">
        <f>'1.  LRAMVA Summary'!F46</f>
        <v>kW</v>
      </c>
      <c r="F123" s="498" t="str">
        <f>'1.  LRAMVA Summary'!G46</f>
        <v>kWh</v>
      </c>
      <c r="G123" s="498" t="str">
        <f>'1.  LRAMVA Summary'!H46</f>
        <v>kW</v>
      </c>
      <c r="H123" s="498" t="str">
        <f>'1.  LRAMVA Summary'!I46</f>
        <v>kW</v>
      </c>
      <c r="I123" s="498">
        <f>'1.  LRAMVA Summary'!J46</f>
        <v>0</v>
      </c>
      <c r="J123" s="498">
        <f>'1.  LRAMVA Summary'!K46</f>
        <v>0</v>
      </c>
      <c r="K123" s="498">
        <f>'1.  LRAMVA Summary'!L46</f>
        <v>0</v>
      </c>
      <c r="L123" s="498">
        <f>'1.  LRAMVA Summary'!M46</f>
        <v>0</v>
      </c>
      <c r="M123" s="498">
        <f>'1.  LRAMVA Summary'!N46</f>
        <v>0</v>
      </c>
      <c r="N123" s="498">
        <f>'1.  LRAMVA Summary'!O46</f>
        <v>0</v>
      </c>
      <c r="O123" s="498">
        <f>'1.  LRAMVA Summary'!P46</f>
        <v>0</v>
      </c>
      <c r="P123" s="499">
        <f>'1.  LRAMVA Summary'!Q46</f>
        <v>0</v>
      </c>
    </row>
    <row r="124" spans="1:16">
      <c r="B124" s="432">
        <v>2011</v>
      </c>
      <c r="C124" s="578">
        <f>HLOOKUP(B124,$E$15:$P$114,9,FALSE)</f>
        <v>0</v>
      </c>
      <c r="D124" s="579">
        <f>HLOOKUP(B124,$E$15:$P$114,16,FALSE)</f>
        <v>0</v>
      </c>
      <c r="E124" s="580">
        <f t="shared" ref="E124:E135" si="57">HLOOKUP(B124,$E$15:$P$114,23,FALSE)</f>
        <v>0</v>
      </c>
      <c r="F124" s="579">
        <f t="shared" ref="F124:F135" si="58">HLOOKUP(B124,$E$15:$P$114,30,FALSE)</f>
        <v>0</v>
      </c>
      <c r="G124" s="580">
        <f t="shared" ref="G124:G135" si="59">HLOOKUP(B124,$E$15:$P$114,37,FALSE)</f>
        <v>0</v>
      </c>
      <c r="H124" s="579">
        <f t="shared" ref="H124:H135" si="60">HLOOKUP(B124,$E$15:$P$114,44,FALSE)</f>
        <v>0</v>
      </c>
      <c r="I124" s="580">
        <f t="shared" ref="I124:I135" si="61">HLOOKUP(B124,$E$15:$P$114,51,FALSE)</f>
        <v>0</v>
      </c>
      <c r="J124" s="580">
        <f t="shared" ref="J124:J135" si="62">HLOOKUP(B124,$E$15:$P$114,58,FALSE)</f>
        <v>0</v>
      </c>
      <c r="K124" s="580">
        <f t="shared" ref="K124:K135" si="63">HLOOKUP(B124,$E$15:$P$114,65,FALSE)</f>
        <v>0</v>
      </c>
      <c r="L124" s="580">
        <f t="shared" ref="L124:L135" si="64">HLOOKUP(B124,$E$15:$P$114,72,FALSE)</f>
        <v>0</v>
      </c>
      <c r="M124" s="580">
        <f t="shared" ref="M124:M135" si="65">HLOOKUP(B124,$E$15:$P$114,79,FALSE)</f>
        <v>0</v>
      </c>
      <c r="N124" s="580">
        <f t="shared" ref="N124:N135" si="66">HLOOKUP(B124,$E$15:$P$114,86,FALSE)</f>
        <v>0</v>
      </c>
      <c r="O124" s="580">
        <f t="shared" ref="O124:O135" si="67">HLOOKUP(B124,$E$15:$P$114,93,FALSE)</f>
        <v>0</v>
      </c>
      <c r="P124" s="580">
        <f t="shared" ref="P124:P135" si="68">HLOOKUP(B124,$E$15:$P$114,100,FALSE)</f>
        <v>0</v>
      </c>
    </row>
    <row r="125" spans="1:16">
      <c r="B125" s="433">
        <v>2012</v>
      </c>
      <c r="C125" s="581">
        <f>HLOOKUP(B125,$E$15:$P$114,9,FALSE)</f>
        <v>0</v>
      </c>
      <c r="D125" s="582">
        <f>HLOOKUP(B125,$E$15:$P$114,16,FALSE)</f>
        <v>0</v>
      </c>
      <c r="E125" s="583">
        <f t="shared" si="57"/>
        <v>0</v>
      </c>
      <c r="F125" s="582">
        <f t="shared" si="58"/>
        <v>0</v>
      </c>
      <c r="G125" s="583">
        <f t="shared" si="59"/>
        <v>0</v>
      </c>
      <c r="H125" s="582">
        <f t="shared" si="60"/>
        <v>0</v>
      </c>
      <c r="I125" s="583">
        <f t="shared" si="61"/>
        <v>0</v>
      </c>
      <c r="J125" s="583">
        <f t="shared" si="62"/>
        <v>0</v>
      </c>
      <c r="K125" s="583">
        <f t="shared" si="63"/>
        <v>0</v>
      </c>
      <c r="L125" s="583">
        <f t="shared" si="64"/>
        <v>0</v>
      </c>
      <c r="M125" s="583">
        <f t="shared" si="65"/>
        <v>0</v>
      </c>
      <c r="N125" s="583">
        <f t="shared" si="66"/>
        <v>0</v>
      </c>
      <c r="O125" s="583">
        <f t="shared" si="67"/>
        <v>0</v>
      </c>
      <c r="P125" s="583">
        <f t="shared" si="68"/>
        <v>0</v>
      </c>
    </row>
    <row r="126" spans="1:16">
      <c r="B126" s="433">
        <v>2013</v>
      </c>
      <c r="C126" s="581">
        <f>HLOOKUP(B126,$E$15:$P$114,9,FALSE)</f>
        <v>0</v>
      </c>
      <c r="D126" s="582">
        <f>HLOOKUP(B126,$E$15:$P$114,16,FALSE)</f>
        <v>0</v>
      </c>
      <c r="E126" s="583">
        <f t="shared" si="57"/>
        <v>0</v>
      </c>
      <c r="F126" s="582">
        <f t="shared" si="58"/>
        <v>0</v>
      </c>
      <c r="G126" s="583">
        <f t="shared" si="59"/>
        <v>0</v>
      </c>
      <c r="H126" s="582">
        <f t="shared" si="60"/>
        <v>0</v>
      </c>
      <c r="I126" s="583">
        <f t="shared" si="61"/>
        <v>0</v>
      </c>
      <c r="J126" s="583">
        <f t="shared" si="62"/>
        <v>0</v>
      </c>
      <c r="K126" s="583">
        <f t="shared" si="63"/>
        <v>0</v>
      </c>
      <c r="L126" s="583">
        <f t="shared" si="64"/>
        <v>0</v>
      </c>
      <c r="M126" s="583">
        <f t="shared" si="65"/>
        <v>0</v>
      </c>
      <c r="N126" s="583">
        <f t="shared" si="66"/>
        <v>0</v>
      </c>
      <c r="O126" s="583">
        <f t="shared" si="67"/>
        <v>0</v>
      </c>
      <c r="P126" s="583">
        <f t="shared" si="68"/>
        <v>0</v>
      </c>
    </row>
    <row r="127" spans="1:16">
      <c r="B127" s="433">
        <v>2014</v>
      </c>
      <c r="C127" s="677">
        <f t="shared" ref="C127:C135" si="69">HLOOKUP(B127,$E$15:$P$114,9,FALSE)</f>
        <v>0</v>
      </c>
      <c r="D127" s="717">
        <f t="shared" ref="D127:D134" si="70">HLOOKUP(B127,$E$15:$P$114,16,FALSE)</f>
        <v>0</v>
      </c>
      <c r="E127" s="583">
        <f t="shared" si="57"/>
        <v>0</v>
      </c>
      <c r="F127" s="582">
        <f t="shared" si="58"/>
        <v>0</v>
      </c>
      <c r="G127" s="583">
        <f t="shared" si="59"/>
        <v>0</v>
      </c>
      <c r="H127" s="582">
        <f t="shared" si="60"/>
        <v>0</v>
      </c>
      <c r="I127" s="583">
        <f t="shared" si="61"/>
        <v>0</v>
      </c>
      <c r="J127" s="583">
        <f t="shared" si="62"/>
        <v>0</v>
      </c>
      <c r="K127" s="583">
        <f t="shared" si="63"/>
        <v>0</v>
      </c>
      <c r="L127" s="583">
        <f t="shared" si="64"/>
        <v>0</v>
      </c>
      <c r="M127" s="583">
        <f t="shared" si="65"/>
        <v>0</v>
      </c>
      <c r="N127" s="583">
        <f t="shared" si="66"/>
        <v>0</v>
      </c>
      <c r="O127" s="583">
        <f t="shared" si="67"/>
        <v>0</v>
      </c>
      <c r="P127" s="583">
        <f t="shared" si="68"/>
        <v>0</v>
      </c>
    </row>
    <row r="128" spans="1:16">
      <c r="B128" s="433">
        <v>2015</v>
      </c>
      <c r="C128" s="581">
        <f t="shared" si="69"/>
        <v>0</v>
      </c>
      <c r="D128" s="582">
        <f t="shared" si="70"/>
        <v>0</v>
      </c>
      <c r="E128" s="583">
        <f t="shared" si="57"/>
        <v>0</v>
      </c>
      <c r="F128" s="582">
        <f t="shared" si="58"/>
        <v>0</v>
      </c>
      <c r="G128" s="583">
        <f t="shared" si="59"/>
        <v>0</v>
      </c>
      <c r="H128" s="582">
        <f t="shared" si="60"/>
        <v>0</v>
      </c>
      <c r="I128" s="583">
        <f t="shared" si="61"/>
        <v>0</v>
      </c>
      <c r="J128" s="583">
        <f t="shared" si="62"/>
        <v>0</v>
      </c>
      <c r="K128" s="583">
        <f t="shared" si="63"/>
        <v>0</v>
      </c>
      <c r="L128" s="583">
        <f t="shared" si="64"/>
        <v>0</v>
      </c>
      <c r="M128" s="583">
        <f t="shared" si="65"/>
        <v>0</v>
      </c>
      <c r="N128" s="583">
        <f t="shared" si="66"/>
        <v>0</v>
      </c>
      <c r="O128" s="583">
        <f t="shared" si="67"/>
        <v>0</v>
      </c>
      <c r="P128" s="583">
        <f t="shared" si="68"/>
        <v>0</v>
      </c>
    </row>
    <row r="129" spans="2:16">
      <c r="B129" s="433">
        <v>2016</v>
      </c>
      <c r="C129" s="677">
        <f t="shared" si="69"/>
        <v>0</v>
      </c>
      <c r="D129" s="582">
        <f t="shared" si="70"/>
        <v>0</v>
      </c>
      <c r="E129" s="583">
        <f t="shared" si="57"/>
        <v>0</v>
      </c>
      <c r="F129" s="582">
        <f t="shared" si="58"/>
        <v>0</v>
      </c>
      <c r="G129" s="583">
        <f t="shared" si="59"/>
        <v>0</v>
      </c>
      <c r="H129" s="582">
        <f t="shared" si="60"/>
        <v>0</v>
      </c>
      <c r="I129" s="583">
        <f t="shared" si="61"/>
        <v>0</v>
      </c>
      <c r="J129" s="583">
        <f t="shared" si="62"/>
        <v>0</v>
      </c>
      <c r="K129" s="583">
        <f t="shared" si="63"/>
        <v>0</v>
      </c>
      <c r="L129" s="583">
        <f t="shared" si="64"/>
        <v>0</v>
      </c>
      <c r="M129" s="583">
        <f t="shared" si="65"/>
        <v>0</v>
      </c>
      <c r="N129" s="583">
        <f t="shared" si="66"/>
        <v>0</v>
      </c>
      <c r="O129" s="583">
        <f t="shared" si="67"/>
        <v>0</v>
      </c>
      <c r="P129" s="583">
        <f t="shared" si="68"/>
        <v>0</v>
      </c>
    </row>
    <row r="130" spans="2:16">
      <c r="B130" s="433">
        <v>2017</v>
      </c>
      <c r="C130" s="718"/>
      <c r="D130" s="717"/>
      <c r="E130" s="583"/>
      <c r="F130" s="582"/>
      <c r="G130" s="583"/>
      <c r="H130" s="582"/>
      <c r="I130" s="583"/>
      <c r="J130" s="583"/>
      <c r="K130" s="583"/>
      <c r="L130" s="583"/>
      <c r="M130" s="583"/>
      <c r="N130" s="583"/>
      <c r="O130" s="583"/>
      <c r="P130" s="583"/>
    </row>
    <row r="131" spans="2:16">
      <c r="B131" s="433">
        <v>2018</v>
      </c>
      <c r="C131" s="581">
        <f t="shared" si="69"/>
        <v>0.01</v>
      </c>
      <c r="D131" s="582">
        <f t="shared" si="70"/>
        <v>2.1600000000000001E-2</v>
      </c>
      <c r="E131" s="583">
        <f t="shared" si="57"/>
        <v>5.7603</v>
      </c>
      <c r="F131" s="582">
        <f t="shared" si="58"/>
        <v>3.2800000000000003E-2</v>
      </c>
      <c r="G131" s="583">
        <f t="shared" si="59"/>
        <v>28.803899999999999</v>
      </c>
      <c r="H131" s="582">
        <f t="shared" si="60"/>
        <v>16.612300000000001</v>
      </c>
      <c r="I131" s="583">
        <f t="shared" si="61"/>
        <v>0</v>
      </c>
      <c r="J131" s="583">
        <f t="shared" si="62"/>
        <v>0</v>
      </c>
      <c r="K131" s="583">
        <f t="shared" si="63"/>
        <v>0</v>
      </c>
      <c r="L131" s="583">
        <f t="shared" si="64"/>
        <v>0</v>
      </c>
      <c r="M131" s="583">
        <f t="shared" si="65"/>
        <v>0</v>
      </c>
      <c r="N131" s="583">
        <f t="shared" si="66"/>
        <v>0</v>
      </c>
      <c r="O131" s="583">
        <f t="shared" si="67"/>
        <v>0</v>
      </c>
      <c r="P131" s="583">
        <f t="shared" si="68"/>
        <v>0</v>
      </c>
    </row>
    <row r="132" spans="2:16">
      <c r="B132" s="433">
        <v>2019</v>
      </c>
      <c r="C132" s="581">
        <f t="shared" si="69"/>
        <v>4.3E-3</v>
      </c>
      <c r="D132" s="582">
        <f t="shared" si="70"/>
        <v>2.4500000000000001E-2</v>
      </c>
      <c r="E132" s="583">
        <f t="shared" si="57"/>
        <v>6.7648999999999999</v>
      </c>
      <c r="F132" s="582">
        <f t="shared" si="58"/>
        <v>3.85E-2</v>
      </c>
      <c r="G132" s="583">
        <f t="shared" si="59"/>
        <v>33.324300000000001</v>
      </c>
      <c r="H132" s="582">
        <f t="shared" si="60"/>
        <v>8.9753000000000007</v>
      </c>
      <c r="I132" s="583">
        <f t="shared" si="61"/>
        <v>0</v>
      </c>
      <c r="J132" s="583">
        <f t="shared" si="62"/>
        <v>0</v>
      </c>
      <c r="K132" s="583">
        <f t="shared" si="63"/>
        <v>0</v>
      </c>
      <c r="L132" s="583">
        <f t="shared" si="64"/>
        <v>0</v>
      </c>
      <c r="M132" s="583">
        <f t="shared" si="65"/>
        <v>0</v>
      </c>
      <c r="N132" s="583">
        <f t="shared" si="66"/>
        <v>0</v>
      </c>
      <c r="O132" s="583">
        <f t="shared" si="67"/>
        <v>0</v>
      </c>
      <c r="P132" s="583">
        <f t="shared" si="68"/>
        <v>0</v>
      </c>
    </row>
    <row r="133" spans="2:16">
      <c r="B133" s="433">
        <v>2020</v>
      </c>
      <c r="C133" s="677">
        <f t="shared" si="69"/>
        <v>0</v>
      </c>
      <c r="D133" s="717">
        <f t="shared" si="70"/>
        <v>2.5100000000000001E-2</v>
      </c>
      <c r="E133" s="583">
        <f t="shared" si="57"/>
        <v>6.8704999999999998</v>
      </c>
      <c r="F133" s="582">
        <f t="shared" si="58"/>
        <v>3.9100000000000003E-2</v>
      </c>
      <c r="G133" s="583">
        <f t="shared" si="59"/>
        <v>33.8444</v>
      </c>
      <c r="H133" s="582">
        <f t="shared" si="60"/>
        <v>9.1152999999999995</v>
      </c>
      <c r="I133" s="583">
        <f t="shared" si="61"/>
        <v>0</v>
      </c>
      <c r="J133" s="583">
        <f t="shared" si="62"/>
        <v>0</v>
      </c>
      <c r="K133" s="583">
        <f t="shared" si="63"/>
        <v>0</v>
      </c>
      <c r="L133" s="583">
        <f t="shared" si="64"/>
        <v>0</v>
      </c>
      <c r="M133" s="583">
        <f t="shared" si="65"/>
        <v>0</v>
      </c>
      <c r="N133" s="583">
        <f t="shared" si="66"/>
        <v>0</v>
      </c>
      <c r="O133" s="583">
        <f t="shared" si="67"/>
        <v>0</v>
      </c>
      <c r="P133" s="583">
        <f t="shared" si="68"/>
        <v>0</v>
      </c>
    </row>
    <row r="134" spans="2:16">
      <c r="B134" s="676">
        <v>2021</v>
      </c>
      <c r="C134" s="581">
        <f t="shared" si="69"/>
        <v>0</v>
      </c>
      <c r="D134" s="582">
        <f t="shared" si="70"/>
        <v>2.58E-2</v>
      </c>
      <c r="E134" s="679">
        <f t="shared" si="57"/>
        <v>6.9931000000000001</v>
      </c>
      <c r="F134" s="678">
        <f t="shared" si="58"/>
        <v>3.9800000000000002E-2</v>
      </c>
      <c r="G134" s="679">
        <f t="shared" si="59"/>
        <v>34.448399999999999</v>
      </c>
      <c r="H134" s="678">
        <f t="shared" si="60"/>
        <v>9.2780000000000005</v>
      </c>
      <c r="I134" s="679">
        <f t="shared" si="61"/>
        <v>0</v>
      </c>
      <c r="J134" s="679">
        <f t="shared" si="62"/>
        <v>0</v>
      </c>
      <c r="K134" s="679">
        <f t="shared" si="63"/>
        <v>0</v>
      </c>
      <c r="L134" s="679">
        <f t="shared" si="64"/>
        <v>0</v>
      </c>
      <c r="M134" s="679">
        <f t="shared" si="65"/>
        <v>0</v>
      </c>
      <c r="N134" s="679">
        <f t="shared" si="66"/>
        <v>0</v>
      </c>
      <c r="O134" s="679">
        <f t="shared" si="67"/>
        <v>0</v>
      </c>
      <c r="P134" s="679">
        <f t="shared" si="68"/>
        <v>0</v>
      </c>
    </row>
    <row r="135" spans="2:16">
      <c r="B135" s="673">
        <v>2022</v>
      </c>
      <c r="C135" s="721">
        <f t="shared" si="69"/>
        <v>0</v>
      </c>
      <c r="D135" s="719">
        <f>HLOOKUP(B135,$E$15:$P$114,16,FALSE)</f>
        <v>2.6499999999999999E-2</v>
      </c>
      <c r="E135" s="675">
        <f t="shared" si="57"/>
        <v>7.1775000000000002</v>
      </c>
      <c r="F135" s="674">
        <f t="shared" si="58"/>
        <v>4.0800000000000003E-2</v>
      </c>
      <c r="G135" s="675">
        <f t="shared" si="59"/>
        <v>35.357100000000003</v>
      </c>
      <c r="H135" s="674">
        <f t="shared" si="60"/>
        <v>9.5227000000000004</v>
      </c>
      <c r="I135" s="675">
        <f t="shared" si="61"/>
        <v>0</v>
      </c>
      <c r="J135" s="675">
        <f t="shared" si="62"/>
        <v>0</v>
      </c>
      <c r="K135" s="675">
        <f t="shared" si="63"/>
        <v>0</v>
      </c>
      <c r="L135" s="675">
        <f t="shared" si="64"/>
        <v>0</v>
      </c>
      <c r="M135" s="675">
        <f t="shared" si="65"/>
        <v>0</v>
      </c>
      <c r="N135" s="675">
        <f t="shared" si="66"/>
        <v>0</v>
      </c>
      <c r="O135" s="675">
        <f t="shared" si="67"/>
        <v>0</v>
      </c>
      <c r="P135" s="675">
        <f t="shared" si="68"/>
        <v>0</v>
      </c>
    </row>
    <row r="136" spans="2:16" ht="18.75" customHeight="1">
      <c r="B136" s="430" t="s">
        <v>995</v>
      </c>
      <c r="C136" s="720"/>
      <c r="D136" s="510"/>
      <c r="E136" s="511"/>
      <c r="F136" s="510"/>
      <c r="G136" s="510"/>
      <c r="H136" s="510"/>
      <c r="I136" s="510"/>
      <c r="J136" s="510"/>
      <c r="K136" s="510"/>
      <c r="L136" s="510"/>
      <c r="M136" s="510"/>
      <c r="N136" s="510"/>
      <c r="O136" s="510"/>
      <c r="P136" s="510"/>
    </row>
    <row r="138" spans="2:16">
      <c r="B138" s="504" t="s">
        <v>484</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8"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E6CC0-E54C-9A4E-9978-10764DE29A67}">
  <dimension ref="A1:S156"/>
  <sheetViews>
    <sheetView showGridLines="0" workbookViewId="0">
      <selection activeCell="C52" sqref="C52"/>
    </sheetView>
  </sheetViews>
  <sheetFormatPr defaultColWidth="11.5703125" defaultRowHeight="15"/>
  <cols>
    <col min="3" max="3" width="14.7109375" customWidth="1"/>
    <col min="4" max="4" width="19" customWidth="1"/>
    <col min="5" max="5" width="12.28515625" customWidth="1"/>
    <col min="6" max="6" width="13.140625" customWidth="1"/>
    <col min="7" max="7" width="14.7109375" customWidth="1"/>
    <col min="11" max="11" width="16.42578125" bestFit="1" customWidth="1"/>
    <col min="12" max="12" width="14.7109375" bestFit="1" customWidth="1"/>
    <col min="13" max="13" width="8.7109375" bestFit="1" customWidth="1"/>
    <col min="14" max="14" width="9.7109375" bestFit="1" customWidth="1"/>
    <col min="15" max="15" width="10" bestFit="1" customWidth="1"/>
    <col min="16" max="16" width="11.28515625" bestFit="1" customWidth="1"/>
    <col min="17" max="17" width="11.28515625" customWidth="1"/>
    <col min="18" max="18" width="11.42578125" customWidth="1"/>
    <col min="19" max="19" width="12.7109375" customWidth="1"/>
  </cols>
  <sheetData>
    <row r="1" spans="1:19" ht="26.25">
      <c r="B1" s="757" t="s">
        <v>916</v>
      </c>
    </row>
    <row r="2" spans="1:19" ht="26.25">
      <c r="B2" s="757"/>
    </row>
    <row r="3" spans="1:19" ht="18.75">
      <c r="B3" s="758" t="s">
        <v>917</v>
      </c>
      <c r="K3" s="758" t="s">
        <v>969</v>
      </c>
    </row>
    <row r="5" spans="1:19" ht="34.15" customHeight="1">
      <c r="A5" s="754"/>
      <c r="B5" s="754" t="s">
        <v>214</v>
      </c>
      <c r="C5" s="754" t="s">
        <v>192</v>
      </c>
      <c r="D5" s="754" t="s">
        <v>912</v>
      </c>
      <c r="E5" s="754" t="s">
        <v>974</v>
      </c>
      <c r="F5" s="754" t="s">
        <v>914</v>
      </c>
      <c r="G5" s="754" t="s">
        <v>915</v>
      </c>
      <c r="H5" s="754" t="s">
        <v>970</v>
      </c>
      <c r="I5" s="754"/>
      <c r="J5" s="754"/>
      <c r="K5" s="754" t="s">
        <v>214</v>
      </c>
      <c r="L5" s="754" t="s">
        <v>192</v>
      </c>
      <c r="M5" s="754" t="s">
        <v>970</v>
      </c>
      <c r="N5" s="754" t="s">
        <v>26</v>
      </c>
      <c r="O5" s="755" t="s">
        <v>340</v>
      </c>
      <c r="P5" s="755" t="s">
        <v>341</v>
      </c>
      <c r="Q5" s="755" t="s">
        <v>28</v>
      </c>
      <c r="R5" s="754" t="s">
        <v>913</v>
      </c>
      <c r="S5" s="754" t="s">
        <v>914</v>
      </c>
    </row>
    <row r="6" spans="1:19">
      <c r="B6">
        <v>2017</v>
      </c>
      <c r="C6" t="s">
        <v>991</v>
      </c>
      <c r="D6" t="s">
        <v>1023</v>
      </c>
      <c r="E6" s="760">
        <v>65333.669668554678</v>
      </c>
      <c r="F6" s="760">
        <v>2.9020556650926546</v>
      </c>
      <c r="G6" s="760" t="s">
        <v>341</v>
      </c>
      <c r="H6" s="760" t="s">
        <v>971</v>
      </c>
      <c r="K6">
        <v>2017</v>
      </c>
      <c r="L6" t="str">
        <f>C6</f>
        <v>Audit Funding</v>
      </c>
      <c r="M6" t="s">
        <v>971</v>
      </c>
      <c r="O6" s="756">
        <f>GETPIVOTDATA("Net energy",$K$18,"Year",2017,"Program","Audit Funding","Rate Class","GS&lt;50 kW","Type","2017 Final")</f>
        <v>0.5</v>
      </c>
      <c r="P6" s="756">
        <f>IFERROR(SUMIFS($F$6:$F$156,$B$6:$B$156,$K6,$C$6:$C$156,$L6,$G$6:$G$156,P$5)/SUMIFS($F$6:$F$156,$B$6:$B$156,$K6,$C$6:$C$156,$L6,Table1[Type],"2017 Final"),0)</f>
        <v>0.5</v>
      </c>
      <c r="Q6" s="756">
        <f>IFERROR(SUMIFS($F$6:$F$156,$B$6:$B$156,$K6,$C$6:$C$156,$L6,$G$6:$G$156,Q$5)/SUMIFS($F$6:$F$156,$B$6:$B$156,$K6,$C$6:$C$156,$L6),0)</f>
        <v>0</v>
      </c>
      <c r="R6" s="753">
        <f>SUMIFS($E$6:$E$156,$B$6:$B$156,$K6,$C$6:$C$156,$L6)</f>
        <v>130667.33933710936</v>
      </c>
      <c r="S6" s="752">
        <f>SUMIFS($F$6:$F$156,$B$6:$B$156,$K6,$C$6:$C$156,$L6,Table1[Type],"2017 Final")</f>
        <v>5.8041113301853091</v>
      </c>
    </row>
    <row r="7" spans="1:19">
      <c r="B7">
        <v>2017</v>
      </c>
      <c r="C7" t="s">
        <v>991</v>
      </c>
      <c r="D7" t="s">
        <v>1024</v>
      </c>
      <c r="E7" s="760">
        <v>65333.669668554678</v>
      </c>
      <c r="F7" s="760">
        <v>2.9020556650926546</v>
      </c>
      <c r="G7" s="760" t="s">
        <v>340</v>
      </c>
      <c r="H7" s="760" t="s">
        <v>971</v>
      </c>
      <c r="K7">
        <v>2017</v>
      </c>
      <c r="L7" t="s">
        <v>19</v>
      </c>
      <c r="M7" t="s">
        <v>971</v>
      </c>
      <c r="O7" s="756">
        <f>GETPIVOTDATA("Net energy",$K$18,"Year",2017,"Program","Retrofit","Rate Class","GS&lt;50 kW","Type","2017 Final")</f>
        <v>0.25263760082224418</v>
      </c>
      <c r="P7" s="756">
        <f>GETPIVOTDATA("Net Demand",$K$37,"Year",2017,"Program","Retrofit","Rate Class","GS&gt;50 kW","Type","2017 Final")</f>
        <v>0.47941786575628942</v>
      </c>
      <c r="Q7" s="756">
        <f>IFERROR(SUMIFS($F$6:$F$156,$B$6:$B$156,$K7,$C$6:$C$156,$L7,$G$6:$G$156,Q$5)/SUMIFS($F$6:$F$156,$B$6:$B$156,$K7,$C$6:$C$156,$L7),0)</f>
        <v>0</v>
      </c>
      <c r="R7" s="753">
        <f>SUMIFS($E$6:$E$156,$B$6:$B$156,$K7,$C$6:$C$156,$L7)</f>
        <v>4706928.8804095788</v>
      </c>
      <c r="S7" s="752">
        <f>SUMIFS($F$6:$F$156,$B$6:$B$156,$K7,$C$6:$C$156,$L7,Table1[Type],"2017 Final")</f>
        <v>666.33447615096816</v>
      </c>
    </row>
    <row r="8" spans="1:19">
      <c r="B8">
        <v>2017</v>
      </c>
      <c r="C8" t="s">
        <v>19</v>
      </c>
      <c r="D8" t="s">
        <v>1025</v>
      </c>
      <c r="E8" s="760">
        <v>20607.565172700652</v>
      </c>
      <c r="F8" s="760">
        <v>4.1150620821019448</v>
      </c>
      <c r="G8" s="760" t="s">
        <v>340</v>
      </c>
      <c r="H8" s="760" t="s">
        <v>971</v>
      </c>
      <c r="K8">
        <v>2017</v>
      </c>
      <c r="L8" t="s">
        <v>19</v>
      </c>
      <c r="M8" t="s">
        <v>918</v>
      </c>
      <c r="O8" s="756">
        <f>GETPIVOTDATA("Net energy",$K$18,"Year",2017,"Program","Retrofit","Rate Class","GS&lt;50 kW","Type","Post-2017")</f>
        <v>0.37774146450852453</v>
      </c>
      <c r="P8" s="756">
        <f>GETPIVOTDATA("Net Demand",$K$37,"Year",2017,"Program","Retrofit","Rate Class","GS&gt;50 kW","Type","Post-2017")</f>
        <v>0.56617111641889151</v>
      </c>
      <c r="Q8" s="756"/>
      <c r="R8" s="753">
        <v>477553.3615516646</v>
      </c>
      <c r="S8" s="752">
        <f>SUMIFS($F$6:$F$156,Table1[Type],"Post-2017",Table1[Year],Table2[[#This Row],[Year]])*R8/(R8+$R$9)</f>
        <v>69.314764922853357</v>
      </c>
    </row>
    <row r="9" spans="1:19">
      <c r="B9">
        <v>2017</v>
      </c>
      <c r="C9" t="s">
        <v>19</v>
      </c>
      <c r="D9" t="s">
        <v>1026</v>
      </c>
      <c r="E9" s="760">
        <v>314340.77535465441</v>
      </c>
      <c r="F9" s="760">
        <v>0</v>
      </c>
      <c r="G9" s="760" t="s">
        <v>341</v>
      </c>
      <c r="H9" s="760" t="s">
        <v>971</v>
      </c>
      <c r="K9">
        <v>2017</v>
      </c>
      <c r="L9" t="s">
        <v>19</v>
      </c>
      <c r="M9" t="s">
        <v>973</v>
      </c>
      <c r="O9" s="756">
        <f>O8</f>
        <v>0.37774146450852453</v>
      </c>
      <c r="P9" s="756">
        <f t="shared" ref="P9:Q9" si="0">P8</f>
        <v>0.56617111641889151</v>
      </c>
      <c r="Q9" s="756">
        <f t="shared" si="0"/>
        <v>0</v>
      </c>
      <c r="R9" s="753">
        <f>SUMIFS($E$6:$E$156,$H$6:$H$156,"Post-2017",$B$6:$B$156,Table2[[#This Row],[Year]])-R8</f>
        <v>1452683.1752017497</v>
      </c>
      <c r="S9" s="752">
        <f>SUMIFS($F$6:$F$156,Table1[Type],"Post-2017",Table1[Year],Table2[[#This Row],[Year]])*R9/(R9+$R$8)</f>
        <v>210.85055808072238</v>
      </c>
    </row>
    <row r="10" spans="1:19">
      <c r="B10">
        <v>2017</v>
      </c>
      <c r="C10" t="s">
        <v>19</v>
      </c>
      <c r="D10" t="s">
        <v>1027</v>
      </c>
      <c r="E10" s="760">
        <v>328344.48383392743</v>
      </c>
      <c r="F10" s="760">
        <v>81.594645430429978</v>
      </c>
      <c r="G10" s="760" t="s">
        <v>341</v>
      </c>
      <c r="H10" s="760" t="s">
        <v>971</v>
      </c>
      <c r="K10">
        <v>2018</v>
      </c>
      <c r="L10" t="s">
        <v>19</v>
      </c>
      <c r="M10" t="s">
        <v>918</v>
      </c>
      <c r="O10" s="756">
        <f>GETPIVOTDATA("Net energy",$K$18,"Year",2018,"Program","Retrofit","Rate Class","GS&lt;50 kW","Type","Post-2017")</f>
        <v>0.22358606086507113</v>
      </c>
      <c r="P10" s="756">
        <f>GETPIVOTDATA("Net Demand",$K$37,"Year",2018,"Program","Retrofit","Rate Class","GS&gt;50 kW","Type","Post-2017")</f>
        <v>0.70076696877263056</v>
      </c>
      <c r="Q10" s="756">
        <f>IFERROR(SUMIFS($F$6:$F$156,$B$6:$B$156,$K10,$C$6:$C$156,$L10,$G$6:$G$156,Q$5)/SUMIFS($F$6:$F$156,$B$6:$B$156,$K10,$C$6:$C$156,$L10),0)</f>
        <v>0</v>
      </c>
      <c r="R10" s="753">
        <v>817969.23096999759</v>
      </c>
      <c r="S10" s="752">
        <f>SUMIFS($F$6:$F$156,Table1[Type],"Post-2017",Table1[Year],Table2[[#This Row],[Year]])*R10/(R10+$R$11)</f>
        <v>122.11575413403162</v>
      </c>
    </row>
    <row r="11" spans="1:19">
      <c r="B11">
        <v>2017</v>
      </c>
      <c r="C11" t="s">
        <v>19</v>
      </c>
      <c r="D11" t="s">
        <v>1028</v>
      </c>
      <c r="E11" s="760">
        <v>5127.0883192110086</v>
      </c>
      <c r="F11" s="760">
        <v>0</v>
      </c>
      <c r="G11" s="760" t="s">
        <v>341</v>
      </c>
      <c r="H11" s="760" t="s">
        <v>971</v>
      </c>
      <c r="K11">
        <v>2018</v>
      </c>
      <c r="L11" t="s">
        <v>19</v>
      </c>
      <c r="M11" t="s">
        <v>973</v>
      </c>
      <c r="O11" s="756">
        <f t="shared" ref="O11:Q11" si="1">O10</f>
        <v>0.22358606086507113</v>
      </c>
      <c r="P11" s="756">
        <f t="shared" si="1"/>
        <v>0.70076696877263056</v>
      </c>
      <c r="Q11" s="756">
        <f t="shared" si="1"/>
        <v>0</v>
      </c>
      <c r="R11" s="753">
        <f>SUMIFS($E$6:$E$156,$H$6:$H$156,"Post-2017",$B$6:$B$156,Table2[[#This Row],[Year]])-R10</f>
        <v>151216.54000697914</v>
      </c>
      <c r="S11" s="752">
        <f>SUMIFS($F$6:$F$156,Table1[Type],"Post-2017",Table1[Year],Table2[[#This Row],[Year]])*R11/(R10+$R$11)</f>
        <v>22.575325722940956</v>
      </c>
    </row>
    <row r="12" spans="1:19">
      <c r="B12">
        <v>2017</v>
      </c>
      <c r="C12" t="s">
        <v>19</v>
      </c>
      <c r="D12" t="s">
        <v>1029</v>
      </c>
      <c r="E12" s="760">
        <v>45031.249843400466</v>
      </c>
      <c r="F12" s="760">
        <v>9.0793900550356543</v>
      </c>
      <c r="G12" s="760" t="s">
        <v>341</v>
      </c>
      <c r="H12" s="760" t="s">
        <v>971</v>
      </c>
      <c r="K12">
        <v>2019</v>
      </c>
      <c r="L12" t="s">
        <v>19</v>
      </c>
      <c r="M12" t="s">
        <v>918</v>
      </c>
      <c r="O12" s="756">
        <f>GETPIVOTDATA("Net energy",$K$18,"Year",2019,"Program","Retrofit","Rate Class","GS&lt;50 kW","Type","Post-2017")</f>
        <v>8.2166733384711699E-2</v>
      </c>
      <c r="P12" s="756">
        <f>GETPIVOTDATA("Net Demand",$K$37,"Year",2019,"Program","Retrofit","Rate Class","GS&gt;50 kW","Type","Post-2017")</f>
        <v>0.89305153095108436</v>
      </c>
      <c r="Q12" s="756">
        <f>IFERROR(SUMIFS($F$6:$F$156,$B$6:$B$156,$K12,$C$6:$C$156,$L12,$G$6:$G$156,Q$5)/SUMIFS($F$6:$F$156,$B$6:$B$156,$K12,$C$6:$C$156,$L12),0)</f>
        <v>0</v>
      </c>
      <c r="R12" s="753">
        <v>4515.5755739105134</v>
      </c>
      <c r="S12" s="752">
        <f>SUMIFS($F$6:$F$156,Table1[Type],"Post-2017",Table1[Year],Table2[[#This Row],[Year]])*R12/(R13+$R$12)</f>
        <v>0.66948261460089287</v>
      </c>
    </row>
    <row r="13" spans="1:19">
      <c r="B13">
        <v>2017</v>
      </c>
      <c r="C13" t="s">
        <v>19</v>
      </c>
      <c r="D13" t="s">
        <v>1030</v>
      </c>
      <c r="E13" s="760">
        <v>108613.30128110033</v>
      </c>
      <c r="F13" s="760">
        <v>18.788503907742413</v>
      </c>
      <c r="G13" s="760" t="s">
        <v>341</v>
      </c>
      <c r="H13" s="760" t="s">
        <v>971</v>
      </c>
      <c r="K13">
        <v>2019</v>
      </c>
      <c r="L13" t="s">
        <v>19</v>
      </c>
      <c r="M13" t="s">
        <v>973</v>
      </c>
      <c r="O13" s="756">
        <f t="shared" ref="O13:Q13" si="2">O12</f>
        <v>8.2166733384711699E-2</v>
      </c>
      <c r="P13" s="756">
        <f t="shared" si="2"/>
        <v>0.89305153095108436</v>
      </c>
      <c r="Q13" s="756">
        <f t="shared" si="2"/>
        <v>0</v>
      </c>
      <c r="R13" s="753">
        <f>SUMIFS($E$6:$E$156,$H$6:$H$156,"Post-2017",$B$6:$B$156,Table2[[#This Row],[Year]])-R12</f>
        <v>776357.45538495341</v>
      </c>
      <c r="S13" s="752">
        <f>SUMIFS($F$6:$F$156,Table1[Type],"Post-2017",Table1[Year],Table2[[#This Row],[Year]])*R13/(R13+$R$12)</f>
        <v>115.10333745691283</v>
      </c>
    </row>
    <row r="14" spans="1:19">
      <c r="B14">
        <v>2017</v>
      </c>
      <c r="C14" t="s">
        <v>19</v>
      </c>
      <c r="D14" t="s">
        <v>1031</v>
      </c>
      <c r="E14" s="760">
        <v>86360.652837950707</v>
      </c>
      <c r="F14" s="760">
        <v>0</v>
      </c>
      <c r="G14" s="760" t="s">
        <v>341</v>
      </c>
      <c r="H14" s="760" t="s">
        <v>971</v>
      </c>
    </row>
    <row r="15" spans="1:19">
      <c r="B15">
        <v>2017</v>
      </c>
      <c r="C15" t="s">
        <v>19</v>
      </c>
      <c r="D15" t="s">
        <v>1032</v>
      </c>
      <c r="E15" s="760">
        <v>11392.199487898944</v>
      </c>
      <c r="F15" s="760">
        <v>2.3761614809935763</v>
      </c>
      <c r="G15" s="760" t="s">
        <v>341</v>
      </c>
      <c r="H15" s="760" t="s">
        <v>971</v>
      </c>
    </row>
    <row r="16" spans="1:19">
      <c r="B16">
        <v>2017</v>
      </c>
      <c r="C16" t="s">
        <v>19</v>
      </c>
      <c r="D16" t="s">
        <v>1033</v>
      </c>
      <c r="E16" s="760">
        <v>201.16269085241726</v>
      </c>
      <c r="F16" s="760">
        <v>1.1264161637023116</v>
      </c>
      <c r="G16" s="760" t="s">
        <v>341</v>
      </c>
      <c r="H16" s="760" t="s">
        <v>971</v>
      </c>
    </row>
    <row r="17" spans="2:15">
      <c r="B17">
        <v>2017</v>
      </c>
      <c r="C17" t="s">
        <v>19</v>
      </c>
      <c r="D17" t="s">
        <v>1034</v>
      </c>
      <c r="E17" s="760">
        <v>5436.7070431589764</v>
      </c>
      <c r="F17" s="760">
        <v>1.3359871334956264</v>
      </c>
      <c r="G17" s="760" t="s">
        <v>341</v>
      </c>
      <c r="H17" s="760" t="s">
        <v>971</v>
      </c>
    </row>
    <row r="18" spans="2:15">
      <c r="B18">
        <v>2017</v>
      </c>
      <c r="C18" t="s">
        <v>19</v>
      </c>
      <c r="D18" t="s">
        <v>1035</v>
      </c>
      <c r="E18" s="760">
        <v>5786.1991304086932</v>
      </c>
      <c r="F18" s="760">
        <v>0</v>
      </c>
      <c r="G18" s="760" t="s">
        <v>341</v>
      </c>
      <c r="H18" s="760" t="s">
        <v>971</v>
      </c>
      <c r="K18" s="761" t="s">
        <v>987</v>
      </c>
      <c r="L18" s="761" t="s">
        <v>990</v>
      </c>
    </row>
    <row r="19" spans="2:15">
      <c r="B19">
        <v>2017</v>
      </c>
      <c r="C19" t="s">
        <v>19</v>
      </c>
      <c r="D19" t="s">
        <v>1036</v>
      </c>
      <c r="E19" s="760">
        <v>6217.770369715754</v>
      </c>
      <c r="F19" s="760">
        <v>1.0313200872367954</v>
      </c>
      <c r="G19" s="760" t="s">
        <v>340</v>
      </c>
      <c r="H19" s="760" t="s">
        <v>971</v>
      </c>
      <c r="K19" s="761" t="s">
        <v>988</v>
      </c>
      <c r="L19" t="s">
        <v>340</v>
      </c>
      <c r="M19" t="s">
        <v>341</v>
      </c>
      <c r="N19" t="s">
        <v>26</v>
      </c>
      <c r="O19" t="s">
        <v>989</v>
      </c>
    </row>
    <row r="20" spans="2:15">
      <c r="B20">
        <v>2017</v>
      </c>
      <c r="C20" t="s">
        <v>19</v>
      </c>
      <c r="D20" t="s">
        <v>1037</v>
      </c>
      <c r="E20" s="760">
        <v>6292.4915543194538</v>
      </c>
      <c r="F20" s="760">
        <v>0</v>
      </c>
      <c r="G20" s="760" t="s">
        <v>340</v>
      </c>
      <c r="H20" s="760" t="s">
        <v>971</v>
      </c>
      <c r="K20" s="762">
        <v>2017</v>
      </c>
      <c r="L20" s="764">
        <v>0.30923642029610582</v>
      </c>
      <c r="M20" s="764">
        <v>0.68834083988996941</v>
      </c>
      <c r="N20" s="764">
        <v>2.4227398139248274E-3</v>
      </c>
      <c r="O20" s="764">
        <v>1</v>
      </c>
    </row>
    <row r="21" spans="2:15">
      <c r="B21">
        <v>2017</v>
      </c>
      <c r="C21" t="s">
        <v>19</v>
      </c>
      <c r="D21" t="s">
        <v>1038</v>
      </c>
      <c r="E21" s="760">
        <v>8337.9958011140461</v>
      </c>
      <c r="F21" s="760">
        <v>2.4494417155368722</v>
      </c>
      <c r="G21" s="760" t="s">
        <v>341</v>
      </c>
      <c r="H21" s="760" t="s">
        <v>971</v>
      </c>
      <c r="K21" s="763" t="s">
        <v>991</v>
      </c>
      <c r="L21" s="764">
        <v>0.5</v>
      </c>
      <c r="M21" s="764">
        <v>0.5</v>
      </c>
      <c r="N21" s="764">
        <v>0</v>
      </c>
      <c r="O21" s="764">
        <v>1</v>
      </c>
    </row>
    <row r="22" spans="2:15">
      <c r="B22">
        <v>2017</v>
      </c>
      <c r="C22" t="s">
        <v>19</v>
      </c>
      <c r="D22" t="s">
        <v>1039</v>
      </c>
      <c r="E22" s="760">
        <v>4395.4290964339216</v>
      </c>
      <c r="F22" s="760">
        <v>0</v>
      </c>
      <c r="G22" s="760" t="s">
        <v>341</v>
      </c>
      <c r="H22" s="760" t="s">
        <v>971</v>
      </c>
      <c r="K22" s="765" t="s">
        <v>971</v>
      </c>
      <c r="L22" s="764">
        <v>0.5</v>
      </c>
      <c r="M22" s="764">
        <v>0.5</v>
      </c>
      <c r="N22" s="764">
        <v>0</v>
      </c>
      <c r="O22" s="764">
        <v>1</v>
      </c>
    </row>
    <row r="23" spans="2:15">
      <c r="B23">
        <v>2017</v>
      </c>
      <c r="C23" t="s">
        <v>19</v>
      </c>
      <c r="D23" t="s">
        <v>1040</v>
      </c>
      <c r="E23" s="760">
        <v>7911.2496443742666</v>
      </c>
      <c r="F23" s="760">
        <v>1.6501121395788727</v>
      </c>
      <c r="G23" s="760" t="s">
        <v>341</v>
      </c>
      <c r="H23" s="760" t="s">
        <v>971</v>
      </c>
      <c r="K23" s="763" t="s">
        <v>19</v>
      </c>
      <c r="L23" s="764">
        <v>0.30394070199747675</v>
      </c>
      <c r="M23" s="764">
        <v>0.69356930139049611</v>
      </c>
      <c r="N23" s="764">
        <v>2.4899966120271377E-3</v>
      </c>
      <c r="O23" s="764">
        <v>1</v>
      </c>
    </row>
    <row r="24" spans="2:15">
      <c r="B24">
        <v>2017</v>
      </c>
      <c r="C24" t="s">
        <v>19</v>
      </c>
      <c r="D24" t="s">
        <v>1041</v>
      </c>
      <c r="E24" s="760">
        <v>8334.3721089063547</v>
      </c>
      <c r="F24" s="760">
        <v>1.5913268946063759</v>
      </c>
      <c r="G24" s="760" t="s">
        <v>341</v>
      </c>
      <c r="H24" s="760" t="s">
        <v>971</v>
      </c>
      <c r="K24" s="765" t="s">
        <v>971</v>
      </c>
      <c r="L24" s="764">
        <v>0.25263760082224418</v>
      </c>
      <c r="M24" s="764">
        <v>0.74736239917775582</v>
      </c>
      <c r="N24" s="764">
        <v>0</v>
      </c>
      <c r="O24" s="764">
        <v>1</v>
      </c>
    </row>
    <row r="25" spans="2:15">
      <c r="B25">
        <v>2017</v>
      </c>
      <c r="C25" t="s">
        <v>19</v>
      </c>
      <c r="D25" t="s">
        <v>1042</v>
      </c>
      <c r="E25" s="760">
        <v>6123.6319002590762</v>
      </c>
      <c r="F25" s="760">
        <v>1.2012062172992819</v>
      </c>
      <c r="G25" s="760" t="s">
        <v>341</v>
      </c>
      <c r="H25" s="760" t="s">
        <v>971</v>
      </c>
      <c r="K25" s="765" t="s">
        <v>972</v>
      </c>
      <c r="L25" s="764">
        <v>0.37774146450852453</v>
      </c>
      <c r="M25" s="764">
        <v>0.61618661801291319</v>
      </c>
      <c r="N25" s="764">
        <v>6.0719174785622623E-3</v>
      </c>
      <c r="O25" s="764">
        <v>1</v>
      </c>
    </row>
    <row r="26" spans="2:15">
      <c r="B26">
        <v>2017</v>
      </c>
      <c r="C26" t="s">
        <v>19</v>
      </c>
      <c r="D26" t="s">
        <v>1043</v>
      </c>
      <c r="E26" s="760">
        <v>28788.263363850579</v>
      </c>
      <c r="F26" s="760">
        <v>0</v>
      </c>
      <c r="G26" s="760" t="s">
        <v>341</v>
      </c>
      <c r="H26" s="760" t="s">
        <v>971</v>
      </c>
      <c r="K26" s="762">
        <v>2018</v>
      </c>
      <c r="L26" s="764">
        <v>0.22358606086507113</v>
      </c>
      <c r="M26" s="764">
        <v>0.77641393913492884</v>
      </c>
      <c r="N26" s="764">
        <v>0</v>
      </c>
      <c r="O26" s="764">
        <v>1</v>
      </c>
    </row>
    <row r="27" spans="2:15">
      <c r="B27">
        <v>2017</v>
      </c>
      <c r="C27" t="s">
        <v>19</v>
      </c>
      <c r="D27" t="s">
        <v>1044</v>
      </c>
      <c r="E27" s="760">
        <v>69088.522270360554</v>
      </c>
      <c r="F27" s="760">
        <v>0</v>
      </c>
      <c r="G27" s="760" t="s">
        <v>341</v>
      </c>
      <c r="H27" s="760" t="s">
        <v>971</v>
      </c>
      <c r="K27" s="763" t="s">
        <v>19</v>
      </c>
      <c r="L27" s="764">
        <v>0.22358606086507113</v>
      </c>
      <c r="M27" s="764">
        <v>0.77641393913492884</v>
      </c>
      <c r="N27" s="764">
        <v>0</v>
      </c>
      <c r="O27" s="764">
        <v>1</v>
      </c>
    </row>
    <row r="28" spans="2:15">
      <c r="B28">
        <v>2017</v>
      </c>
      <c r="C28" t="s">
        <v>19</v>
      </c>
      <c r="D28" t="s">
        <v>1045</v>
      </c>
      <c r="E28" s="760">
        <v>7094.2891590549016</v>
      </c>
      <c r="F28" s="760">
        <v>1.8067082093799967</v>
      </c>
      <c r="G28" s="760" t="s">
        <v>341</v>
      </c>
      <c r="H28" s="760" t="s">
        <v>971</v>
      </c>
      <c r="K28" s="765" t="s">
        <v>972</v>
      </c>
      <c r="L28" s="764">
        <v>0.22358606086507113</v>
      </c>
      <c r="M28" s="764">
        <v>0.77641393913492884</v>
      </c>
      <c r="N28" s="764">
        <v>0</v>
      </c>
      <c r="O28" s="764">
        <v>1</v>
      </c>
    </row>
    <row r="29" spans="2:15">
      <c r="B29">
        <v>2017</v>
      </c>
      <c r="C29" t="s">
        <v>19</v>
      </c>
      <c r="D29" t="s">
        <v>1046</v>
      </c>
      <c r="E29" s="760">
        <v>13178.517122146714</v>
      </c>
      <c r="F29" s="760">
        <v>3.3522028115544797</v>
      </c>
      <c r="G29" s="760" t="s">
        <v>341</v>
      </c>
      <c r="H29" s="760" t="s">
        <v>971</v>
      </c>
      <c r="K29" s="762">
        <v>2019</v>
      </c>
      <c r="L29" s="764">
        <v>8.2166733384711699E-2</v>
      </c>
      <c r="M29" s="764">
        <v>0.9178332666152883</v>
      </c>
      <c r="N29" s="764">
        <v>0</v>
      </c>
      <c r="O29" s="764">
        <v>1</v>
      </c>
    </row>
    <row r="30" spans="2:15">
      <c r="B30">
        <v>2017</v>
      </c>
      <c r="C30" t="s">
        <v>19</v>
      </c>
      <c r="D30" t="s">
        <v>1047</v>
      </c>
      <c r="E30" s="760">
        <v>117495.33005117133</v>
      </c>
      <c r="F30" s="760">
        <v>23.689902787276935</v>
      </c>
      <c r="G30" s="760" t="s">
        <v>341</v>
      </c>
      <c r="H30" s="760" t="s">
        <v>971</v>
      </c>
      <c r="K30" s="763" t="s">
        <v>19</v>
      </c>
      <c r="L30" s="764">
        <v>8.2166733384711699E-2</v>
      </c>
      <c r="M30" s="764">
        <v>0.9178332666152883</v>
      </c>
      <c r="N30" s="764">
        <v>0</v>
      </c>
      <c r="O30" s="764">
        <v>1</v>
      </c>
    </row>
    <row r="31" spans="2:15">
      <c r="B31">
        <v>2017</v>
      </c>
      <c r="C31" t="s">
        <v>19</v>
      </c>
      <c r="D31" t="s">
        <v>1048</v>
      </c>
      <c r="E31" s="760">
        <v>12870.676690702838</v>
      </c>
      <c r="F31" s="760">
        <v>0</v>
      </c>
      <c r="G31" s="760" t="s">
        <v>341</v>
      </c>
      <c r="H31" s="760" t="s">
        <v>971</v>
      </c>
      <c r="K31" s="765" t="s">
        <v>972</v>
      </c>
      <c r="L31" s="764">
        <v>8.2166733384711699E-2</v>
      </c>
      <c r="M31" s="764">
        <v>0.9178332666152883</v>
      </c>
      <c r="N31" s="764">
        <v>0</v>
      </c>
      <c r="O31" s="764">
        <v>1</v>
      </c>
    </row>
    <row r="32" spans="2:15">
      <c r="B32">
        <v>2017</v>
      </c>
      <c r="C32" t="s">
        <v>19</v>
      </c>
      <c r="D32" t="s">
        <v>1049</v>
      </c>
      <c r="E32" s="760">
        <v>6289.4434672775424</v>
      </c>
      <c r="F32" s="760">
        <v>1.3118391509652036</v>
      </c>
      <c r="G32" s="760" t="s">
        <v>341</v>
      </c>
      <c r="H32" s="760" t="s">
        <v>971</v>
      </c>
      <c r="K32" s="762" t="s">
        <v>989</v>
      </c>
      <c r="L32" s="764">
        <v>0.26971952036127672</v>
      </c>
      <c r="M32" s="764">
        <v>0.72850135839957275</v>
      </c>
      <c r="N32" s="764">
        <v>1.7791212391506073E-3</v>
      </c>
      <c r="O32" s="764">
        <v>1</v>
      </c>
    </row>
    <row r="33" spans="2:15">
      <c r="B33">
        <v>2017</v>
      </c>
      <c r="C33" t="s">
        <v>19</v>
      </c>
      <c r="D33" t="s">
        <v>1050</v>
      </c>
      <c r="E33" s="760">
        <v>4874.1321957752016</v>
      </c>
      <c r="F33" s="760">
        <v>0</v>
      </c>
      <c r="G33" s="760" t="s">
        <v>341</v>
      </c>
      <c r="H33" s="760" t="s">
        <v>971</v>
      </c>
    </row>
    <row r="34" spans="2:15">
      <c r="B34">
        <v>2017</v>
      </c>
      <c r="C34" t="s">
        <v>19</v>
      </c>
      <c r="D34" t="s">
        <v>1051</v>
      </c>
      <c r="E34" s="760">
        <v>10097.150824819768</v>
      </c>
      <c r="F34" s="760">
        <v>2.5683995452545152</v>
      </c>
      <c r="G34" s="760" t="s">
        <v>341</v>
      </c>
      <c r="H34" s="760" t="s">
        <v>971</v>
      </c>
    </row>
    <row r="35" spans="2:15">
      <c r="B35">
        <v>2017</v>
      </c>
      <c r="C35" t="s">
        <v>19</v>
      </c>
      <c r="D35" t="s">
        <v>1052</v>
      </c>
      <c r="E35" s="760">
        <v>1508.0281483627659</v>
      </c>
      <c r="F35" s="760">
        <v>0</v>
      </c>
      <c r="G35" s="760" t="s">
        <v>341</v>
      </c>
      <c r="H35" s="760" t="s">
        <v>971</v>
      </c>
    </row>
    <row r="36" spans="2:15">
      <c r="B36">
        <v>2017</v>
      </c>
      <c r="C36" t="s">
        <v>19</v>
      </c>
      <c r="D36" t="s">
        <v>1053</v>
      </c>
      <c r="E36" s="760">
        <v>46701.43414961041</v>
      </c>
      <c r="F36" s="760">
        <v>18.321824032215801</v>
      </c>
      <c r="G36" s="760" t="s">
        <v>341</v>
      </c>
      <c r="H36" s="760" t="s">
        <v>971</v>
      </c>
    </row>
    <row r="37" spans="2:15">
      <c r="B37">
        <v>2017</v>
      </c>
      <c r="C37" t="s">
        <v>19</v>
      </c>
      <c r="D37" t="s">
        <v>1054</v>
      </c>
      <c r="E37" s="760">
        <v>5695.7435374622901</v>
      </c>
      <c r="F37" s="760">
        <v>1.9242814117257667</v>
      </c>
      <c r="G37" s="760" t="s">
        <v>341</v>
      </c>
      <c r="H37" s="760" t="s">
        <v>971</v>
      </c>
      <c r="K37" s="761" t="s">
        <v>992</v>
      </c>
      <c r="L37" s="761" t="s">
        <v>990</v>
      </c>
    </row>
    <row r="38" spans="2:15">
      <c r="B38">
        <v>2017</v>
      </c>
      <c r="C38" t="s">
        <v>19</v>
      </c>
      <c r="D38" t="s">
        <v>1055</v>
      </c>
      <c r="E38" s="760">
        <v>34004.5922132013</v>
      </c>
      <c r="F38" s="760">
        <v>6.6703196797500093</v>
      </c>
      <c r="G38" s="760" t="s">
        <v>341</v>
      </c>
      <c r="H38" s="760" t="s">
        <v>971</v>
      </c>
      <c r="K38" s="761" t="s">
        <v>988</v>
      </c>
      <c r="L38" t="s">
        <v>340</v>
      </c>
      <c r="M38" t="s">
        <v>341</v>
      </c>
      <c r="N38" t="s">
        <v>26</v>
      </c>
      <c r="O38" t="s">
        <v>989</v>
      </c>
    </row>
    <row r="39" spans="2:15">
      <c r="B39">
        <v>2017</v>
      </c>
      <c r="C39" t="s">
        <v>19</v>
      </c>
      <c r="D39" t="s">
        <v>1056</v>
      </c>
      <c r="E39" s="760">
        <v>26274.706470460937</v>
      </c>
      <c r="F39" s="760">
        <v>5.0342088341729347</v>
      </c>
      <c r="G39" s="760" t="s">
        <v>341</v>
      </c>
      <c r="H39" s="760" t="s">
        <v>971</v>
      </c>
      <c r="K39" s="762">
        <v>2017</v>
      </c>
      <c r="L39" s="764">
        <v>0.49493411030602757</v>
      </c>
      <c r="M39" s="764">
        <v>0.50506588969397226</v>
      </c>
      <c r="N39" s="764">
        <v>0</v>
      </c>
      <c r="O39" s="764">
        <v>1</v>
      </c>
    </row>
    <row r="40" spans="2:15">
      <c r="B40">
        <v>2017</v>
      </c>
      <c r="C40" t="s">
        <v>19</v>
      </c>
      <c r="D40" t="s">
        <v>1057</v>
      </c>
      <c r="E40" s="760">
        <v>24070.833202974609</v>
      </c>
      <c r="F40" s="760">
        <v>0</v>
      </c>
      <c r="G40" s="760" t="s">
        <v>340</v>
      </c>
      <c r="H40" s="760" t="s">
        <v>971</v>
      </c>
      <c r="K40" s="763" t="s">
        <v>991</v>
      </c>
      <c r="L40" s="764">
        <v>0.5</v>
      </c>
      <c r="M40" s="764">
        <v>0.5</v>
      </c>
      <c r="N40" s="764">
        <v>0</v>
      </c>
      <c r="O40" s="764">
        <v>1</v>
      </c>
    </row>
    <row r="41" spans="2:15">
      <c r="B41">
        <v>2017</v>
      </c>
      <c r="C41" t="s">
        <v>19</v>
      </c>
      <c r="D41" t="s">
        <v>1058</v>
      </c>
      <c r="E41" s="760">
        <v>106854.54839954109</v>
      </c>
      <c r="F41" s="760">
        <v>0</v>
      </c>
      <c r="G41" s="760" t="s">
        <v>341</v>
      </c>
      <c r="H41" s="760" t="s">
        <v>971</v>
      </c>
      <c r="K41" s="765" t="s">
        <v>971</v>
      </c>
      <c r="L41" s="764">
        <v>0.5</v>
      </c>
      <c r="M41" s="764">
        <v>0.5</v>
      </c>
      <c r="N41" s="764">
        <v>0</v>
      </c>
      <c r="O41" s="764">
        <v>1</v>
      </c>
    </row>
    <row r="42" spans="2:15">
      <c r="B42">
        <v>2017</v>
      </c>
      <c r="C42" t="s">
        <v>19</v>
      </c>
      <c r="D42" t="s">
        <v>1059</v>
      </c>
      <c r="E42" s="760">
        <v>80603.275982087303</v>
      </c>
      <c r="F42" s="760">
        <v>0</v>
      </c>
      <c r="G42" s="760" t="s">
        <v>341</v>
      </c>
      <c r="H42" s="760" t="s">
        <v>971</v>
      </c>
      <c r="K42" s="763" t="s">
        <v>19</v>
      </c>
      <c r="L42" s="764">
        <v>0.4949030453361285</v>
      </c>
      <c r="M42" s="764">
        <v>0.5050969546638715</v>
      </c>
      <c r="N42" s="764">
        <v>0</v>
      </c>
      <c r="O42" s="764">
        <v>1</v>
      </c>
    </row>
    <row r="43" spans="2:15">
      <c r="B43">
        <v>2017</v>
      </c>
      <c r="C43" t="s">
        <v>19</v>
      </c>
      <c r="D43" t="s">
        <v>1060</v>
      </c>
      <c r="E43" s="760">
        <v>1880.9683063305617</v>
      </c>
      <c r="F43" s="760">
        <v>2.4715767143147933</v>
      </c>
      <c r="G43" s="760" t="s">
        <v>340</v>
      </c>
      <c r="H43" s="760" t="s">
        <v>971</v>
      </c>
      <c r="K43" s="765" t="s">
        <v>971</v>
      </c>
      <c r="L43" s="764">
        <v>0.52058213424371047</v>
      </c>
      <c r="M43" s="764">
        <v>0.47941786575628942</v>
      </c>
      <c r="N43" s="764">
        <v>0</v>
      </c>
      <c r="O43" s="764">
        <v>1</v>
      </c>
    </row>
    <row r="44" spans="2:15">
      <c r="B44">
        <v>2017</v>
      </c>
      <c r="C44" t="s">
        <v>19</v>
      </c>
      <c r="D44" t="s">
        <v>1061</v>
      </c>
      <c r="E44" s="760">
        <v>11615.458587942272</v>
      </c>
      <c r="F44" s="760">
        <v>2.3425861507860657</v>
      </c>
      <c r="G44" s="760" t="s">
        <v>341</v>
      </c>
      <c r="H44" s="760" t="s">
        <v>971</v>
      </c>
      <c r="K44" s="765" t="s">
        <v>972</v>
      </c>
      <c r="L44" s="764">
        <v>0.43382888358110844</v>
      </c>
      <c r="M44" s="764">
        <v>0.56617111641889151</v>
      </c>
      <c r="N44" s="764">
        <v>0</v>
      </c>
      <c r="O44" s="764">
        <v>1</v>
      </c>
    </row>
    <row r="45" spans="2:15">
      <c r="B45">
        <v>2017</v>
      </c>
      <c r="C45" t="s">
        <v>19</v>
      </c>
      <c r="D45" t="s">
        <v>1062</v>
      </c>
      <c r="E45" s="760">
        <v>3322.724850637192</v>
      </c>
      <c r="F45" s="760">
        <v>0.69304709862312663</v>
      </c>
      <c r="G45" s="760" t="s">
        <v>341</v>
      </c>
      <c r="H45" s="760" t="s">
        <v>971</v>
      </c>
      <c r="K45" s="762">
        <v>2018</v>
      </c>
      <c r="L45" s="764">
        <v>0.29923303122736944</v>
      </c>
      <c r="M45" s="764">
        <v>0.70076696877263056</v>
      </c>
      <c r="N45" s="764">
        <v>0</v>
      </c>
      <c r="O45" s="764">
        <v>1</v>
      </c>
    </row>
    <row r="46" spans="2:15">
      <c r="B46">
        <v>2017</v>
      </c>
      <c r="C46" t="s">
        <v>19</v>
      </c>
      <c r="D46" t="s">
        <v>1063</v>
      </c>
      <c r="E46" s="760">
        <v>85017.515609458438</v>
      </c>
      <c r="F46" s="760">
        <v>33.163242880450952</v>
      </c>
      <c r="G46" s="760" t="s">
        <v>341</v>
      </c>
      <c r="H46" s="760" t="s">
        <v>971</v>
      </c>
      <c r="K46" s="763" t="s">
        <v>19</v>
      </c>
      <c r="L46" s="764">
        <v>0.29923303122736944</v>
      </c>
      <c r="M46" s="764">
        <v>0.70076696877263056</v>
      </c>
      <c r="N46" s="764">
        <v>0</v>
      </c>
      <c r="O46" s="764">
        <v>1</v>
      </c>
    </row>
    <row r="47" spans="2:15">
      <c r="B47">
        <v>2017</v>
      </c>
      <c r="C47" t="s">
        <v>19</v>
      </c>
      <c r="D47" t="s">
        <v>1064</v>
      </c>
      <c r="E47" s="760">
        <v>0</v>
      </c>
      <c r="F47" s="760">
        <v>0</v>
      </c>
      <c r="G47" s="760" t="s">
        <v>341</v>
      </c>
      <c r="H47" s="760" t="s">
        <v>971</v>
      </c>
      <c r="K47" s="765" t="s">
        <v>972</v>
      </c>
      <c r="L47" s="764">
        <v>0.29923303122736944</v>
      </c>
      <c r="M47" s="764">
        <v>0.70076696877263056</v>
      </c>
      <c r="N47" s="764">
        <v>0</v>
      </c>
      <c r="O47" s="764">
        <v>1</v>
      </c>
    </row>
    <row r="48" spans="2:15">
      <c r="B48">
        <v>2017</v>
      </c>
      <c r="C48" t="s">
        <v>19</v>
      </c>
      <c r="D48" t="s">
        <v>1065</v>
      </c>
      <c r="E48" s="760">
        <v>8356.5925624350493</v>
      </c>
      <c r="F48" s="760">
        <v>5.2659955653083061</v>
      </c>
      <c r="G48" s="760" t="s">
        <v>340</v>
      </c>
      <c r="H48" s="760" t="s">
        <v>971</v>
      </c>
      <c r="K48" s="762">
        <v>2019</v>
      </c>
      <c r="L48" s="764">
        <v>0.10694846904891557</v>
      </c>
      <c r="M48" s="764">
        <v>0.89305153095108436</v>
      </c>
      <c r="N48" s="764">
        <v>0</v>
      </c>
      <c r="O48" s="764">
        <v>1</v>
      </c>
    </row>
    <row r="49" spans="2:15">
      <c r="B49">
        <v>2017</v>
      </c>
      <c r="C49" t="s">
        <v>19</v>
      </c>
      <c r="D49" t="s">
        <v>1066</v>
      </c>
      <c r="E49" s="760">
        <v>634070.67075431207</v>
      </c>
      <c r="F49" s="760">
        <v>333.99786926587399</v>
      </c>
      <c r="G49" s="760" t="s">
        <v>340</v>
      </c>
      <c r="H49" s="760" t="s">
        <v>971</v>
      </c>
      <c r="K49" s="763" t="s">
        <v>19</v>
      </c>
      <c r="L49" s="764">
        <v>0.10694846904891557</v>
      </c>
      <c r="M49" s="764">
        <v>0.89305153095108436</v>
      </c>
      <c r="N49" s="764">
        <v>0</v>
      </c>
      <c r="O49" s="764">
        <v>1</v>
      </c>
    </row>
    <row r="50" spans="2:15">
      <c r="B50">
        <v>2017</v>
      </c>
      <c r="C50" t="s">
        <v>19</v>
      </c>
      <c r="D50" t="s">
        <v>1067</v>
      </c>
      <c r="E50" s="760">
        <v>80554.357602479184</v>
      </c>
      <c r="F50" s="760">
        <v>37.035558738917501</v>
      </c>
      <c r="G50" s="760" t="s">
        <v>341</v>
      </c>
      <c r="H50" s="760" t="s">
        <v>971</v>
      </c>
      <c r="K50" s="765" t="s">
        <v>972</v>
      </c>
      <c r="L50" s="764">
        <v>0.10694846904891557</v>
      </c>
      <c r="M50" s="764">
        <v>0.89305153095108436</v>
      </c>
      <c r="N50" s="764">
        <v>0</v>
      </c>
      <c r="O50" s="764">
        <v>1</v>
      </c>
    </row>
    <row r="51" spans="2:15">
      <c r="B51">
        <v>2017</v>
      </c>
      <c r="C51" t="s">
        <v>19</v>
      </c>
      <c r="D51" t="s">
        <v>1068</v>
      </c>
      <c r="E51" s="760">
        <v>370587.46261327551</v>
      </c>
      <c r="F51" s="760">
        <v>59.19900124376673</v>
      </c>
      <c r="G51" s="760" t="s">
        <v>341</v>
      </c>
      <c r="H51" s="760" t="s">
        <v>971</v>
      </c>
      <c r="K51" s="762" t="s">
        <v>989</v>
      </c>
      <c r="L51" s="764">
        <v>0.43454794927186896</v>
      </c>
      <c r="M51" s="764">
        <v>0.56545205072813087</v>
      </c>
      <c r="N51" s="764">
        <v>0</v>
      </c>
      <c r="O51" s="764">
        <v>1</v>
      </c>
    </row>
    <row r="52" spans="2:15">
      <c r="B52">
        <v>2017</v>
      </c>
      <c r="C52" t="s">
        <v>19</v>
      </c>
      <c r="D52" t="s">
        <v>1069</v>
      </c>
      <c r="E52" s="760">
        <v>6942.7800500490348</v>
      </c>
      <c r="F52" s="760">
        <v>1.146338722871256</v>
      </c>
      <c r="G52" s="760" t="s">
        <v>341</v>
      </c>
      <c r="H52" s="760" t="s">
        <v>971</v>
      </c>
    </row>
    <row r="53" spans="2:15">
      <c r="B53">
        <v>2018</v>
      </c>
      <c r="C53" t="s">
        <v>19</v>
      </c>
      <c r="D53" t="s">
        <v>1070</v>
      </c>
      <c r="E53" s="760">
        <v>20506.830453003582</v>
      </c>
      <c r="F53" s="760">
        <v>5.7947556615017879</v>
      </c>
      <c r="G53" s="760" t="s">
        <v>341</v>
      </c>
      <c r="H53" s="760" t="s">
        <v>972</v>
      </c>
    </row>
    <row r="54" spans="2:15">
      <c r="B54">
        <v>2019</v>
      </c>
      <c r="C54" t="s">
        <v>19</v>
      </c>
      <c r="D54" t="s">
        <v>1071</v>
      </c>
      <c r="E54" s="760">
        <v>50372.202244957029</v>
      </c>
      <c r="F54" s="760">
        <v>11.033849821215734</v>
      </c>
      <c r="G54" s="760" t="s">
        <v>340</v>
      </c>
      <c r="H54" s="760" t="s">
        <v>972</v>
      </c>
    </row>
    <row r="55" spans="2:15">
      <c r="B55">
        <v>2018</v>
      </c>
      <c r="C55" t="s">
        <v>19</v>
      </c>
      <c r="D55" t="s">
        <v>1072</v>
      </c>
      <c r="E55" s="760">
        <v>1376.841607320323</v>
      </c>
      <c r="F55" s="760">
        <v>1.3931227651966627</v>
      </c>
      <c r="G55" s="760" t="s">
        <v>340</v>
      </c>
      <c r="H55" s="760" t="s">
        <v>972</v>
      </c>
    </row>
    <row r="56" spans="2:15">
      <c r="B56">
        <v>2018</v>
      </c>
      <c r="C56" t="s">
        <v>19</v>
      </c>
      <c r="D56" t="s">
        <v>1073</v>
      </c>
      <c r="E56" s="760">
        <v>5249.2181002765055</v>
      </c>
      <c r="F56" s="760">
        <v>0</v>
      </c>
      <c r="G56" s="760" t="s">
        <v>340</v>
      </c>
      <c r="H56" s="760" t="s">
        <v>972</v>
      </c>
    </row>
    <row r="57" spans="2:15">
      <c r="B57">
        <v>2017</v>
      </c>
      <c r="C57" t="s">
        <v>19</v>
      </c>
      <c r="D57" t="s">
        <v>1037</v>
      </c>
      <c r="E57" s="760">
        <v>6709.3454339166374</v>
      </c>
      <c r="F57" s="760">
        <v>0</v>
      </c>
      <c r="G57" s="760" t="s">
        <v>340</v>
      </c>
      <c r="H57" s="760" t="s">
        <v>972</v>
      </c>
    </row>
    <row r="58" spans="2:15">
      <c r="B58">
        <v>2017</v>
      </c>
      <c r="C58" t="s">
        <v>19</v>
      </c>
      <c r="D58" t="s">
        <v>1060</v>
      </c>
      <c r="E58" s="760">
        <v>26344.495383667407</v>
      </c>
      <c r="F58" s="760">
        <v>0</v>
      </c>
      <c r="G58" s="760" t="s">
        <v>340</v>
      </c>
      <c r="H58" s="760" t="s">
        <v>972</v>
      </c>
    </row>
    <row r="59" spans="2:15">
      <c r="B59">
        <v>2017</v>
      </c>
      <c r="C59" t="s">
        <v>19</v>
      </c>
      <c r="D59" t="s">
        <v>1057</v>
      </c>
      <c r="E59" s="760">
        <v>12980.10677204389</v>
      </c>
      <c r="F59" s="760">
        <v>1.6669845053635282</v>
      </c>
      <c r="G59" s="760" t="s">
        <v>341</v>
      </c>
      <c r="H59" s="760" t="s">
        <v>972</v>
      </c>
    </row>
    <row r="60" spans="2:15">
      <c r="B60">
        <v>2017</v>
      </c>
      <c r="C60" t="s">
        <v>19</v>
      </c>
      <c r="D60" t="s">
        <v>1025</v>
      </c>
      <c r="E60" s="760">
        <v>17619.501915679077</v>
      </c>
      <c r="F60" s="760">
        <v>0</v>
      </c>
      <c r="G60" s="760" t="s">
        <v>341</v>
      </c>
      <c r="H60" s="760" t="s">
        <v>972</v>
      </c>
    </row>
    <row r="61" spans="2:15">
      <c r="B61">
        <v>2019</v>
      </c>
      <c r="C61" t="s">
        <v>19</v>
      </c>
      <c r="D61" t="s">
        <v>1074</v>
      </c>
      <c r="E61" s="760">
        <v>4594.4018456328176</v>
      </c>
      <c r="F61" s="760">
        <v>1.3478760429082242</v>
      </c>
      <c r="G61" s="760" t="s">
        <v>340</v>
      </c>
      <c r="H61" s="760" t="s">
        <v>972</v>
      </c>
    </row>
    <row r="62" spans="2:15">
      <c r="B62">
        <v>2017</v>
      </c>
      <c r="C62" t="s">
        <v>19</v>
      </c>
      <c r="D62" t="s">
        <v>1075</v>
      </c>
      <c r="E62" s="760">
        <v>17699.487846165186</v>
      </c>
      <c r="F62" s="760">
        <v>3.4236686531585221</v>
      </c>
      <c r="G62" s="760" t="s">
        <v>341</v>
      </c>
      <c r="H62" s="760" t="s">
        <v>972</v>
      </c>
    </row>
    <row r="63" spans="2:15">
      <c r="B63">
        <v>2017</v>
      </c>
      <c r="C63" t="s">
        <v>19</v>
      </c>
      <c r="D63" t="s">
        <v>1076</v>
      </c>
      <c r="E63" s="760">
        <v>7513.6861114826661</v>
      </c>
      <c r="F63" s="760">
        <v>1.3423194278903459</v>
      </c>
      <c r="G63" s="760" t="s">
        <v>340</v>
      </c>
      <c r="H63" s="760" t="s">
        <v>972</v>
      </c>
    </row>
    <row r="64" spans="2:15">
      <c r="B64">
        <v>2017</v>
      </c>
      <c r="C64" t="s">
        <v>19</v>
      </c>
      <c r="D64" t="s">
        <v>1064</v>
      </c>
      <c r="E64" s="760">
        <v>5409.8737674380336</v>
      </c>
      <c r="F64" s="760">
        <v>1.000190703218117</v>
      </c>
      <c r="G64" s="760" t="s">
        <v>341</v>
      </c>
      <c r="H64" s="760" t="s">
        <v>972</v>
      </c>
    </row>
    <row r="65" spans="2:8">
      <c r="B65">
        <v>2017</v>
      </c>
      <c r="C65" t="s">
        <v>19</v>
      </c>
      <c r="D65" t="s">
        <v>1061</v>
      </c>
      <c r="E65" s="760">
        <v>8939.8034248942804</v>
      </c>
      <c r="F65" s="760">
        <v>2.1504100119189515</v>
      </c>
      <c r="G65" s="760" t="s">
        <v>341</v>
      </c>
      <c r="H65" s="760" t="s">
        <v>972</v>
      </c>
    </row>
    <row r="66" spans="2:8">
      <c r="B66">
        <v>2017</v>
      </c>
      <c r="C66" t="s">
        <v>19</v>
      </c>
      <c r="D66" t="s">
        <v>1056</v>
      </c>
      <c r="E66" s="760">
        <v>3620.1504139837971</v>
      </c>
      <c r="F66" s="760">
        <v>0</v>
      </c>
      <c r="G66" s="760" t="s">
        <v>340</v>
      </c>
      <c r="H66" s="760" t="s">
        <v>972</v>
      </c>
    </row>
    <row r="67" spans="2:8">
      <c r="B67">
        <v>2017</v>
      </c>
      <c r="C67" t="s">
        <v>19</v>
      </c>
      <c r="D67" t="s">
        <v>1036</v>
      </c>
      <c r="E67" s="760">
        <v>5150.7500090161466</v>
      </c>
      <c r="F67" s="760">
        <v>1.2351561382598333</v>
      </c>
      <c r="G67" s="760" t="s">
        <v>340</v>
      </c>
      <c r="H67" s="760" t="s">
        <v>972</v>
      </c>
    </row>
    <row r="68" spans="2:8">
      <c r="B68">
        <v>2017</v>
      </c>
      <c r="C68" t="s">
        <v>19</v>
      </c>
      <c r="D68" t="s">
        <v>1077</v>
      </c>
      <c r="E68" s="760">
        <v>5186.8825579100039</v>
      </c>
      <c r="F68" s="760">
        <v>0.99066507747318244</v>
      </c>
      <c r="G68" s="760" t="s">
        <v>340</v>
      </c>
      <c r="H68" s="760" t="s">
        <v>972</v>
      </c>
    </row>
    <row r="69" spans="2:8">
      <c r="B69">
        <v>2017</v>
      </c>
      <c r="C69" t="s">
        <v>19</v>
      </c>
      <c r="D69" t="s">
        <v>1078</v>
      </c>
      <c r="E69" s="760">
        <v>4073.351585353455</v>
      </c>
      <c r="F69" s="760">
        <v>1.1510131108462456</v>
      </c>
      <c r="G69" s="760" t="s">
        <v>340</v>
      </c>
      <c r="H69" s="760" t="s">
        <v>972</v>
      </c>
    </row>
    <row r="70" spans="2:8">
      <c r="B70">
        <v>2018</v>
      </c>
      <c r="C70" t="s">
        <v>19</v>
      </c>
      <c r="D70" t="s">
        <v>1079</v>
      </c>
      <c r="E70" s="760">
        <v>79552.80534729395</v>
      </c>
      <c r="F70" s="760">
        <v>0</v>
      </c>
      <c r="G70" s="760" t="s">
        <v>341</v>
      </c>
      <c r="H70" s="760" t="s">
        <v>972</v>
      </c>
    </row>
    <row r="71" spans="2:8">
      <c r="B71">
        <v>2018</v>
      </c>
      <c r="C71" t="s">
        <v>19</v>
      </c>
      <c r="D71" t="s">
        <v>1080</v>
      </c>
      <c r="E71" s="760">
        <v>89342.618652823992</v>
      </c>
      <c r="F71" s="760">
        <v>23.772786650774734</v>
      </c>
      <c r="G71" s="760" t="s">
        <v>341</v>
      </c>
      <c r="H71" s="760" t="s">
        <v>972</v>
      </c>
    </row>
    <row r="72" spans="2:8">
      <c r="B72">
        <v>2017</v>
      </c>
      <c r="C72" t="s">
        <v>19</v>
      </c>
      <c r="D72" t="s">
        <v>1081</v>
      </c>
      <c r="E72" s="760">
        <v>44516.264174108335</v>
      </c>
      <c r="F72" s="760">
        <v>10.401983313468415</v>
      </c>
      <c r="G72" s="760" t="s">
        <v>340</v>
      </c>
      <c r="H72" s="760" t="s">
        <v>972</v>
      </c>
    </row>
    <row r="73" spans="2:8">
      <c r="B73">
        <v>2017</v>
      </c>
      <c r="C73" t="s">
        <v>19</v>
      </c>
      <c r="D73" t="s">
        <v>1082</v>
      </c>
      <c r="E73" s="760">
        <v>26645.602112634322</v>
      </c>
      <c r="F73" s="760">
        <v>3.457802145411204</v>
      </c>
      <c r="G73" s="760" t="s">
        <v>340</v>
      </c>
      <c r="H73" s="760" t="s">
        <v>972</v>
      </c>
    </row>
    <row r="74" spans="2:8">
      <c r="B74">
        <v>2017</v>
      </c>
      <c r="C74" t="s">
        <v>19</v>
      </c>
      <c r="D74" t="s">
        <v>1083</v>
      </c>
      <c r="E74" s="760">
        <v>8442.0183772952641</v>
      </c>
      <c r="F74" s="760">
        <v>2.4766626936829561</v>
      </c>
      <c r="G74" s="760" t="s">
        <v>341</v>
      </c>
      <c r="H74" s="760" t="s">
        <v>972</v>
      </c>
    </row>
    <row r="75" spans="2:8">
      <c r="B75">
        <v>2018</v>
      </c>
      <c r="C75" t="s">
        <v>19</v>
      </c>
      <c r="D75" t="s">
        <v>1084</v>
      </c>
      <c r="E75" s="760">
        <v>39267.483508673518</v>
      </c>
      <c r="F75" s="760">
        <v>4.6048462455303936</v>
      </c>
      <c r="G75" s="760" t="s">
        <v>340</v>
      </c>
      <c r="H75" s="760" t="s">
        <v>972</v>
      </c>
    </row>
    <row r="76" spans="2:8">
      <c r="B76">
        <v>2017</v>
      </c>
      <c r="C76" t="s">
        <v>19</v>
      </c>
      <c r="D76" t="s">
        <v>1054</v>
      </c>
      <c r="E76" s="760">
        <v>3587.5834259341891</v>
      </c>
      <c r="F76" s="760">
        <v>0.77951370679380216</v>
      </c>
      <c r="G76" s="760" t="s">
        <v>340</v>
      </c>
      <c r="H76" s="760" t="s">
        <v>972</v>
      </c>
    </row>
    <row r="77" spans="2:8">
      <c r="B77">
        <v>2019</v>
      </c>
      <c r="C77" t="s">
        <v>19</v>
      </c>
      <c r="D77" t="s">
        <v>1085</v>
      </c>
      <c r="E77" s="760">
        <v>47210.956175812542</v>
      </c>
      <c r="F77" s="760">
        <v>5.4057926102502982</v>
      </c>
      <c r="G77" s="760" t="s">
        <v>341</v>
      </c>
      <c r="H77" s="760" t="s">
        <v>972</v>
      </c>
    </row>
    <row r="78" spans="2:8">
      <c r="B78">
        <v>2019</v>
      </c>
      <c r="C78" t="s">
        <v>19</v>
      </c>
      <c r="D78" t="s">
        <v>1086</v>
      </c>
      <c r="E78" s="760">
        <v>49834.114292649945</v>
      </c>
      <c r="F78" s="760">
        <v>1.2859594755661503</v>
      </c>
      <c r="G78" s="760" t="s">
        <v>341</v>
      </c>
      <c r="H78" s="760" t="s">
        <v>972</v>
      </c>
    </row>
    <row r="79" spans="2:8">
      <c r="B79">
        <v>2019</v>
      </c>
      <c r="C79" t="s">
        <v>19</v>
      </c>
      <c r="D79" t="s">
        <v>1087</v>
      </c>
      <c r="E79" s="760">
        <v>27482.163565452433</v>
      </c>
      <c r="F79" s="760">
        <v>4.9692014302741363</v>
      </c>
      <c r="G79" s="760" t="s">
        <v>341</v>
      </c>
      <c r="H79" s="760" t="s">
        <v>972</v>
      </c>
    </row>
    <row r="80" spans="2:8">
      <c r="B80">
        <v>2019</v>
      </c>
      <c r="C80" t="s">
        <v>19</v>
      </c>
      <c r="D80" t="s">
        <v>1088</v>
      </c>
      <c r="E80" s="760">
        <v>101589.49412643559</v>
      </c>
      <c r="F80" s="760">
        <v>10.769513706793804</v>
      </c>
      <c r="G80" s="760" t="s">
        <v>341</v>
      </c>
      <c r="H80" s="760" t="s">
        <v>972</v>
      </c>
    </row>
    <row r="81" spans="2:8">
      <c r="B81">
        <v>2019</v>
      </c>
      <c r="C81" t="s">
        <v>19</v>
      </c>
      <c r="D81" t="s">
        <v>1089</v>
      </c>
      <c r="E81" s="760">
        <v>87197.356304823057</v>
      </c>
      <c r="F81" s="760">
        <v>0</v>
      </c>
      <c r="G81" s="760" t="s">
        <v>341</v>
      </c>
      <c r="H81" s="760" t="s">
        <v>972</v>
      </c>
    </row>
    <row r="82" spans="2:8">
      <c r="B82">
        <v>2017</v>
      </c>
      <c r="C82" t="s">
        <v>19</v>
      </c>
      <c r="D82" t="s">
        <v>1058</v>
      </c>
      <c r="E82" s="760">
        <v>5061.8868088938416</v>
      </c>
      <c r="F82" s="760">
        <v>1.2176924910607867</v>
      </c>
      <c r="G82" s="760" t="s">
        <v>340</v>
      </c>
      <c r="H82" s="760" t="s">
        <v>972</v>
      </c>
    </row>
    <row r="83" spans="2:8">
      <c r="B83">
        <v>2017</v>
      </c>
      <c r="C83" t="s">
        <v>19</v>
      </c>
      <c r="D83" t="s">
        <v>1090</v>
      </c>
      <c r="E83" s="760">
        <v>5430.2256209756961</v>
      </c>
      <c r="F83" s="760">
        <v>0</v>
      </c>
      <c r="G83" s="760" t="s">
        <v>340</v>
      </c>
      <c r="H83" s="760" t="s">
        <v>972</v>
      </c>
    </row>
    <row r="84" spans="2:8">
      <c r="B84">
        <v>2018</v>
      </c>
      <c r="C84" t="s">
        <v>19</v>
      </c>
      <c r="D84" t="s">
        <v>1091</v>
      </c>
      <c r="E84" s="760">
        <v>67802.400461904865</v>
      </c>
      <c r="F84" s="760">
        <v>16.749225268176403</v>
      </c>
      <c r="G84" s="760" t="s">
        <v>341</v>
      </c>
      <c r="H84" s="760" t="s">
        <v>972</v>
      </c>
    </row>
    <row r="85" spans="2:8">
      <c r="B85">
        <v>2017</v>
      </c>
      <c r="C85" t="s">
        <v>19</v>
      </c>
      <c r="D85" t="s">
        <v>1045</v>
      </c>
      <c r="E85" s="760">
        <v>4468.486693336913</v>
      </c>
      <c r="F85" s="760">
        <v>0.73188557806913002</v>
      </c>
      <c r="G85" s="760" t="s">
        <v>340</v>
      </c>
      <c r="H85" s="760" t="s">
        <v>972</v>
      </c>
    </row>
    <row r="86" spans="2:8">
      <c r="B86">
        <v>2017</v>
      </c>
      <c r="C86" t="s">
        <v>19</v>
      </c>
      <c r="D86" t="s">
        <v>1050</v>
      </c>
      <c r="E86" s="760">
        <v>18132.890960816465</v>
      </c>
      <c r="F86" s="760">
        <v>0</v>
      </c>
      <c r="G86" s="760" t="s">
        <v>340</v>
      </c>
      <c r="H86" s="760" t="s">
        <v>972</v>
      </c>
    </row>
    <row r="87" spans="2:8">
      <c r="B87">
        <v>2017</v>
      </c>
      <c r="C87" t="s">
        <v>19</v>
      </c>
      <c r="D87" t="s">
        <v>1043</v>
      </c>
      <c r="E87" s="760">
        <v>3070.0743048494578</v>
      </c>
      <c r="F87" s="760">
        <v>0</v>
      </c>
      <c r="G87" s="760" t="s">
        <v>340</v>
      </c>
      <c r="H87" s="760" t="s">
        <v>972</v>
      </c>
    </row>
    <row r="88" spans="2:8">
      <c r="B88">
        <v>2017</v>
      </c>
      <c r="C88" t="s">
        <v>19</v>
      </c>
      <c r="D88" t="s">
        <v>1092</v>
      </c>
      <c r="E88" s="760">
        <v>85472.670677437185</v>
      </c>
      <c r="F88" s="760">
        <v>14.035215733015496</v>
      </c>
      <c r="G88" s="760" t="s">
        <v>341</v>
      </c>
      <c r="H88" s="760" t="s">
        <v>972</v>
      </c>
    </row>
    <row r="89" spans="2:8">
      <c r="B89">
        <v>2017</v>
      </c>
      <c r="C89" t="s">
        <v>19</v>
      </c>
      <c r="D89" t="s">
        <v>1093</v>
      </c>
      <c r="E89" s="760">
        <v>2015.2170637843137</v>
      </c>
      <c r="F89" s="760">
        <v>0</v>
      </c>
      <c r="G89" s="760" t="s">
        <v>341</v>
      </c>
      <c r="H89" s="760" t="s">
        <v>972</v>
      </c>
    </row>
    <row r="90" spans="2:8">
      <c r="B90">
        <v>2018</v>
      </c>
      <c r="C90" t="s">
        <v>19</v>
      </c>
      <c r="D90" t="s">
        <v>1094</v>
      </c>
      <c r="E90" s="760">
        <v>1623.4995501797719</v>
      </c>
      <c r="F90" s="760">
        <v>0.39055065554231227</v>
      </c>
      <c r="G90" s="760" t="s">
        <v>340</v>
      </c>
      <c r="H90" s="760" t="s">
        <v>972</v>
      </c>
    </row>
    <row r="91" spans="2:8">
      <c r="B91">
        <v>2017</v>
      </c>
      <c r="C91" t="s">
        <v>19</v>
      </c>
      <c r="D91" t="s">
        <v>1055</v>
      </c>
      <c r="E91" s="760">
        <v>21418.504998925167</v>
      </c>
      <c r="F91" s="760">
        <v>2.730679380214541</v>
      </c>
      <c r="G91" s="760" t="s">
        <v>340</v>
      </c>
      <c r="H91" s="760" t="s">
        <v>972</v>
      </c>
    </row>
    <row r="92" spans="2:8">
      <c r="B92">
        <v>2018</v>
      </c>
      <c r="C92" t="s">
        <v>19</v>
      </c>
      <c r="D92" t="s">
        <v>1095</v>
      </c>
      <c r="E92" s="760">
        <v>18667.585740394246</v>
      </c>
      <c r="F92" s="760">
        <v>5.2756090584028605</v>
      </c>
      <c r="G92" s="760" t="s">
        <v>340</v>
      </c>
      <c r="H92" s="760" t="s">
        <v>972</v>
      </c>
    </row>
    <row r="93" spans="2:8">
      <c r="B93">
        <v>2017</v>
      </c>
      <c r="C93" t="s">
        <v>19</v>
      </c>
      <c r="D93" t="s">
        <v>1096</v>
      </c>
      <c r="E93" s="760">
        <v>6474.0643883601824</v>
      </c>
      <c r="F93" s="760">
        <v>1.7519213349225269</v>
      </c>
      <c r="G93" s="760" t="s">
        <v>340</v>
      </c>
      <c r="H93" s="760" t="s">
        <v>972</v>
      </c>
    </row>
    <row r="94" spans="2:8">
      <c r="B94">
        <v>2017</v>
      </c>
      <c r="C94" t="s">
        <v>19</v>
      </c>
      <c r="D94" t="s">
        <v>1097</v>
      </c>
      <c r="E94" s="760">
        <v>6522.232500812911</v>
      </c>
      <c r="F94" s="760">
        <v>1.7622407628128727</v>
      </c>
      <c r="G94" s="760" t="s">
        <v>340</v>
      </c>
      <c r="H94" s="760" t="s">
        <v>972</v>
      </c>
    </row>
    <row r="95" spans="2:8">
      <c r="B95">
        <v>2017</v>
      </c>
      <c r="C95" t="s">
        <v>19</v>
      </c>
      <c r="D95" t="s">
        <v>1098</v>
      </c>
      <c r="E95" s="760">
        <v>6522.232500812911</v>
      </c>
      <c r="F95" s="760">
        <v>1.7622407628128727</v>
      </c>
      <c r="G95" s="760" t="s">
        <v>340</v>
      </c>
      <c r="H95" s="760" t="s">
        <v>972</v>
      </c>
    </row>
    <row r="96" spans="2:8">
      <c r="B96">
        <v>2017</v>
      </c>
      <c r="C96" t="s">
        <v>19</v>
      </c>
      <c r="D96" t="s">
        <v>1099</v>
      </c>
      <c r="E96" s="760">
        <v>6474.0643883601824</v>
      </c>
      <c r="F96" s="760">
        <v>1.7519213349225269</v>
      </c>
      <c r="G96" s="760" t="s">
        <v>340</v>
      </c>
      <c r="H96" s="760" t="s">
        <v>972</v>
      </c>
    </row>
    <row r="97" spans="2:8">
      <c r="B97">
        <v>2017</v>
      </c>
      <c r="C97" t="s">
        <v>19</v>
      </c>
      <c r="D97" t="s">
        <v>1067</v>
      </c>
      <c r="E97" s="760">
        <v>50738.850216944731</v>
      </c>
      <c r="F97" s="760">
        <v>15.002860548271752</v>
      </c>
      <c r="G97" s="760" t="s">
        <v>340</v>
      </c>
      <c r="H97" s="760" t="s">
        <v>972</v>
      </c>
    </row>
    <row r="98" spans="2:8">
      <c r="B98">
        <v>2017</v>
      </c>
      <c r="C98" t="s">
        <v>19</v>
      </c>
      <c r="D98" t="s">
        <v>1052</v>
      </c>
      <c r="E98" s="760">
        <v>8423.0779514487676</v>
      </c>
      <c r="F98" s="760">
        <v>2.4711060786650778</v>
      </c>
      <c r="G98" s="760" t="s">
        <v>340</v>
      </c>
      <c r="H98" s="760" t="s">
        <v>972</v>
      </c>
    </row>
    <row r="99" spans="2:8">
      <c r="B99">
        <v>2017</v>
      </c>
      <c r="C99" t="s">
        <v>19</v>
      </c>
      <c r="D99" t="s">
        <v>1051</v>
      </c>
      <c r="E99" s="760">
        <v>1258.0022688593697</v>
      </c>
      <c r="F99" s="760">
        <v>0</v>
      </c>
      <c r="G99" s="760" t="s">
        <v>340</v>
      </c>
      <c r="H99" s="760" t="s">
        <v>972</v>
      </c>
    </row>
    <row r="100" spans="2:8">
      <c r="B100">
        <v>2017</v>
      </c>
      <c r="C100" t="s">
        <v>19</v>
      </c>
      <c r="D100" t="s">
        <v>1033</v>
      </c>
      <c r="E100" s="760">
        <v>147.24818152116634</v>
      </c>
      <c r="F100" s="760">
        <v>0.63504171632896311</v>
      </c>
      <c r="G100" s="760" t="s">
        <v>340</v>
      </c>
      <c r="H100" s="760" t="s">
        <v>972</v>
      </c>
    </row>
    <row r="101" spans="2:8">
      <c r="B101">
        <v>2019</v>
      </c>
      <c r="C101" t="s">
        <v>19</v>
      </c>
      <c r="D101" t="s">
        <v>1100</v>
      </c>
      <c r="E101" s="760">
        <v>28151.210458985373</v>
      </c>
      <c r="F101" s="760">
        <v>7.3331442193087009</v>
      </c>
      <c r="G101" s="760" t="s">
        <v>341</v>
      </c>
      <c r="H101" s="760" t="s">
        <v>972</v>
      </c>
    </row>
    <row r="102" spans="2:8">
      <c r="B102">
        <v>2019</v>
      </c>
      <c r="C102" t="s">
        <v>19</v>
      </c>
      <c r="D102" t="s">
        <v>1101</v>
      </c>
      <c r="E102" s="760">
        <v>6332.3900892224519</v>
      </c>
      <c r="F102" s="760">
        <v>3.5721096543504176</v>
      </c>
      <c r="G102" s="760" t="s">
        <v>341</v>
      </c>
      <c r="H102" s="760" t="s">
        <v>972</v>
      </c>
    </row>
    <row r="103" spans="2:8">
      <c r="B103">
        <v>2019</v>
      </c>
      <c r="C103" t="s">
        <v>19</v>
      </c>
      <c r="D103" t="s">
        <v>1102</v>
      </c>
      <c r="E103" s="760">
        <v>10841.145209644435</v>
      </c>
      <c r="F103" s="760">
        <v>2.1170703218116804</v>
      </c>
      <c r="G103" s="760" t="s">
        <v>341</v>
      </c>
      <c r="H103" s="760" t="s">
        <v>972</v>
      </c>
    </row>
    <row r="104" spans="2:8">
      <c r="B104">
        <v>2017</v>
      </c>
      <c r="C104" t="s">
        <v>19</v>
      </c>
      <c r="D104" t="s">
        <v>1068</v>
      </c>
      <c r="E104" s="760">
        <v>300383.56082469266</v>
      </c>
      <c r="F104" s="760">
        <v>37.467461263408822</v>
      </c>
      <c r="G104" s="760" t="s">
        <v>341</v>
      </c>
      <c r="H104" s="760" t="s">
        <v>972</v>
      </c>
    </row>
    <row r="105" spans="2:8">
      <c r="B105">
        <v>2017</v>
      </c>
      <c r="C105" t="s">
        <v>19</v>
      </c>
      <c r="D105" t="s">
        <v>1103</v>
      </c>
      <c r="E105" s="760">
        <v>9188.8123106713829</v>
      </c>
      <c r="F105" s="760">
        <v>2.6957520858164483</v>
      </c>
      <c r="G105" s="760" t="s">
        <v>340</v>
      </c>
      <c r="H105" s="760" t="s">
        <v>972</v>
      </c>
    </row>
    <row r="106" spans="2:8">
      <c r="B106">
        <v>2017</v>
      </c>
      <c r="C106" t="s">
        <v>19</v>
      </c>
      <c r="D106" t="s">
        <v>1104</v>
      </c>
      <c r="E106" s="760">
        <v>1847.8856668712849</v>
      </c>
      <c r="F106" s="760">
        <v>0.44452920143027419</v>
      </c>
      <c r="G106" s="760" t="s">
        <v>340</v>
      </c>
      <c r="H106" s="760" t="s">
        <v>972</v>
      </c>
    </row>
    <row r="107" spans="2:8">
      <c r="B107">
        <v>2017</v>
      </c>
      <c r="C107" t="s">
        <v>19</v>
      </c>
      <c r="D107" t="s">
        <v>1105</v>
      </c>
      <c r="E107" s="760">
        <v>114505.86901238187</v>
      </c>
      <c r="F107" s="760">
        <v>15.18464123957092</v>
      </c>
      <c r="G107" s="760" t="s">
        <v>341</v>
      </c>
      <c r="H107" s="760" t="s">
        <v>972</v>
      </c>
    </row>
    <row r="108" spans="2:8">
      <c r="B108">
        <v>2017</v>
      </c>
      <c r="C108" t="s">
        <v>19</v>
      </c>
      <c r="D108" t="s">
        <v>1106</v>
      </c>
      <c r="E108" s="760">
        <v>10106.476625303725</v>
      </c>
      <c r="F108" s="760">
        <v>1.0374994040524435</v>
      </c>
      <c r="G108" s="760" t="s">
        <v>340</v>
      </c>
      <c r="H108" s="760" t="s">
        <v>972</v>
      </c>
    </row>
    <row r="109" spans="2:8">
      <c r="B109">
        <v>2019</v>
      </c>
      <c r="C109" t="s">
        <v>19</v>
      </c>
      <c r="D109" t="s">
        <v>1107</v>
      </c>
      <c r="E109" s="760">
        <v>13471.711705721893</v>
      </c>
      <c r="F109" s="760">
        <v>2.7791013110846245</v>
      </c>
      <c r="G109" s="760" t="s">
        <v>341</v>
      </c>
      <c r="H109" s="760" t="s">
        <v>972</v>
      </c>
    </row>
    <row r="110" spans="2:8">
      <c r="B110">
        <v>2018</v>
      </c>
      <c r="C110" t="s">
        <v>19</v>
      </c>
      <c r="D110" t="s">
        <v>1108</v>
      </c>
      <c r="E110" s="760">
        <v>34175.907874965946</v>
      </c>
      <c r="F110" s="760">
        <v>6.2242026221692495</v>
      </c>
      <c r="G110" s="760" t="s">
        <v>341</v>
      </c>
      <c r="H110" s="760" t="s">
        <v>972</v>
      </c>
    </row>
    <row r="111" spans="2:8">
      <c r="B111">
        <v>2017</v>
      </c>
      <c r="C111" t="s">
        <v>19</v>
      </c>
      <c r="D111" t="s">
        <v>1047</v>
      </c>
      <c r="E111" s="760">
        <v>52854.196044163436</v>
      </c>
      <c r="F111" s="760">
        <v>0</v>
      </c>
      <c r="G111" s="760" t="s">
        <v>341</v>
      </c>
      <c r="H111" s="760" t="s">
        <v>972</v>
      </c>
    </row>
    <row r="112" spans="2:8">
      <c r="B112">
        <v>2017</v>
      </c>
      <c r="C112" t="s">
        <v>19</v>
      </c>
      <c r="D112" t="s">
        <v>1044</v>
      </c>
      <c r="E112" s="760">
        <v>89886.438509953208</v>
      </c>
      <c r="F112" s="760">
        <v>21.623170441001193</v>
      </c>
      <c r="G112" s="760" t="s">
        <v>341</v>
      </c>
      <c r="H112" s="760" t="s">
        <v>972</v>
      </c>
    </row>
    <row r="113" spans="2:8">
      <c r="B113">
        <v>2019</v>
      </c>
      <c r="C113" t="s">
        <v>19</v>
      </c>
      <c r="D113" t="s">
        <v>1109</v>
      </c>
      <c r="E113" s="760">
        <v>1583.902000175387</v>
      </c>
      <c r="F113" s="760">
        <v>0.38102502979737785</v>
      </c>
      <c r="G113" s="760" t="s">
        <v>341</v>
      </c>
      <c r="H113" s="760" t="s">
        <v>972</v>
      </c>
    </row>
    <row r="114" spans="2:8">
      <c r="B114">
        <v>2017</v>
      </c>
      <c r="C114" t="s">
        <v>19</v>
      </c>
      <c r="D114" t="s">
        <v>1029</v>
      </c>
      <c r="E114" s="760">
        <v>34449.868503814672</v>
      </c>
      <c r="F114" s="760">
        <v>8.2872943980929676</v>
      </c>
      <c r="G114" s="760" t="s">
        <v>340</v>
      </c>
      <c r="H114" s="760" t="s">
        <v>972</v>
      </c>
    </row>
    <row r="115" spans="2:8">
      <c r="B115">
        <v>2017</v>
      </c>
      <c r="C115" t="s">
        <v>19</v>
      </c>
      <c r="D115" t="s">
        <v>1110</v>
      </c>
      <c r="E115" s="760">
        <v>5279.3860203930371</v>
      </c>
      <c r="F115" s="760">
        <v>2.3433039332538739</v>
      </c>
      <c r="G115" s="760" t="s">
        <v>340</v>
      </c>
      <c r="H115" s="760" t="s">
        <v>972</v>
      </c>
    </row>
    <row r="116" spans="2:8">
      <c r="B116">
        <v>2017</v>
      </c>
      <c r="C116" t="s">
        <v>19</v>
      </c>
      <c r="D116" t="s">
        <v>1046</v>
      </c>
      <c r="E116" s="760">
        <v>10993.564316330338</v>
      </c>
      <c r="F116" s="760">
        <v>3.225218116805721</v>
      </c>
      <c r="G116" s="760" t="s">
        <v>340</v>
      </c>
      <c r="H116" s="760" t="s">
        <v>972</v>
      </c>
    </row>
    <row r="117" spans="2:8">
      <c r="B117">
        <v>2018</v>
      </c>
      <c r="C117" t="s">
        <v>19</v>
      </c>
      <c r="D117" t="s">
        <v>1111</v>
      </c>
      <c r="E117" s="760">
        <v>45402.9697381468</v>
      </c>
      <c r="F117" s="760">
        <v>12.912779499404053</v>
      </c>
      <c r="G117" s="760" t="s">
        <v>340</v>
      </c>
      <c r="H117" s="760" t="s">
        <v>972</v>
      </c>
    </row>
    <row r="118" spans="2:8">
      <c r="B118">
        <v>2017</v>
      </c>
      <c r="C118" t="s">
        <v>19</v>
      </c>
      <c r="D118" t="s">
        <v>1039</v>
      </c>
      <c r="E118" s="760">
        <v>2768.5531261228471</v>
      </c>
      <c r="F118" s="760">
        <v>0</v>
      </c>
      <c r="G118" s="760" t="s">
        <v>340</v>
      </c>
      <c r="H118" s="760" t="s">
        <v>972</v>
      </c>
    </row>
    <row r="119" spans="2:8">
      <c r="B119">
        <v>2018</v>
      </c>
      <c r="C119" t="s">
        <v>19</v>
      </c>
      <c r="D119" t="s">
        <v>1112</v>
      </c>
      <c r="E119" s="760">
        <v>12802.995222742604</v>
      </c>
      <c r="F119" s="760">
        <v>2.0130822407628131</v>
      </c>
      <c r="G119" s="760" t="s">
        <v>341</v>
      </c>
      <c r="H119" s="760" t="s">
        <v>972</v>
      </c>
    </row>
    <row r="120" spans="2:8">
      <c r="B120">
        <v>2017</v>
      </c>
      <c r="C120" t="s">
        <v>19</v>
      </c>
      <c r="D120" t="s">
        <v>1035</v>
      </c>
      <c r="E120" s="760">
        <v>5985.8037841122405</v>
      </c>
      <c r="F120" s="760">
        <v>0.91049106078665087</v>
      </c>
      <c r="G120" s="760" t="s">
        <v>341</v>
      </c>
      <c r="H120" s="760" t="s">
        <v>972</v>
      </c>
    </row>
    <row r="121" spans="2:8">
      <c r="B121">
        <v>2017</v>
      </c>
      <c r="C121" t="s">
        <v>19</v>
      </c>
      <c r="D121" t="s">
        <v>1113</v>
      </c>
      <c r="E121" s="760">
        <v>2006.1666877493542</v>
      </c>
      <c r="F121" s="760">
        <v>0</v>
      </c>
      <c r="G121" s="760" t="s">
        <v>341</v>
      </c>
      <c r="H121" s="760" t="s">
        <v>972</v>
      </c>
    </row>
    <row r="122" spans="2:8">
      <c r="B122">
        <v>2017</v>
      </c>
      <c r="C122" t="s">
        <v>19</v>
      </c>
      <c r="D122" t="s">
        <v>1114</v>
      </c>
      <c r="E122" s="760">
        <v>181730.11421436202</v>
      </c>
      <c r="F122" s="760">
        <v>0</v>
      </c>
      <c r="G122" s="760" t="s">
        <v>340</v>
      </c>
      <c r="H122" s="760" t="s">
        <v>972</v>
      </c>
    </row>
    <row r="123" spans="2:8">
      <c r="B123">
        <v>2017</v>
      </c>
      <c r="C123" t="s">
        <v>19</v>
      </c>
      <c r="D123" t="s">
        <v>1115</v>
      </c>
      <c r="E123" s="760">
        <v>4826.8672186450631</v>
      </c>
      <c r="F123" s="760">
        <v>0</v>
      </c>
      <c r="G123" s="760" t="s">
        <v>341</v>
      </c>
      <c r="H123" s="760" t="s">
        <v>972</v>
      </c>
    </row>
    <row r="124" spans="2:8">
      <c r="B124">
        <v>2017</v>
      </c>
      <c r="C124" t="s">
        <v>19</v>
      </c>
      <c r="D124" t="s">
        <v>1116</v>
      </c>
      <c r="E124" s="760">
        <v>926.58252644583888</v>
      </c>
      <c r="F124" s="760">
        <v>0.22305840286054832</v>
      </c>
      <c r="G124" s="760" t="s">
        <v>341</v>
      </c>
      <c r="H124" s="760" t="s">
        <v>972</v>
      </c>
    </row>
    <row r="125" spans="2:8">
      <c r="B125">
        <v>2018</v>
      </c>
      <c r="C125" t="s">
        <v>19</v>
      </c>
      <c r="D125" t="s">
        <v>1117</v>
      </c>
      <c r="E125" s="760">
        <v>48238.504266334101</v>
      </c>
      <c r="F125" s="760">
        <v>0</v>
      </c>
      <c r="G125" s="760" t="s">
        <v>341</v>
      </c>
      <c r="H125" s="760" t="s">
        <v>972</v>
      </c>
    </row>
    <row r="126" spans="2:8">
      <c r="B126">
        <v>2018</v>
      </c>
      <c r="C126" t="s">
        <v>19</v>
      </c>
      <c r="D126" t="s">
        <v>1118</v>
      </c>
      <c r="E126" s="760">
        <v>9708.324007024803</v>
      </c>
      <c r="F126" s="760">
        <v>2.8497497020262217</v>
      </c>
      <c r="G126" s="760" t="s">
        <v>341</v>
      </c>
      <c r="H126" s="760" t="s">
        <v>972</v>
      </c>
    </row>
    <row r="127" spans="2:8">
      <c r="B127">
        <v>2017</v>
      </c>
      <c r="C127" t="s">
        <v>19</v>
      </c>
      <c r="D127" t="s">
        <v>1034</v>
      </c>
      <c r="E127" s="760">
        <v>2867.8142027119834</v>
      </c>
      <c r="F127" s="760">
        <v>0.81047199046483909</v>
      </c>
      <c r="G127" s="760" t="s">
        <v>340</v>
      </c>
      <c r="H127" s="760" t="s">
        <v>972</v>
      </c>
    </row>
    <row r="128" spans="2:8">
      <c r="B128">
        <v>2017</v>
      </c>
      <c r="C128" t="s">
        <v>19</v>
      </c>
      <c r="D128" t="s">
        <v>1063</v>
      </c>
      <c r="E128" s="760">
        <v>69443.125894471174</v>
      </c>
      <c r="F128" s="760">
        <v>19.74185935637664</v>
      </c>
      <c r="G128" s="760" t="s">
        <v>340</v>
      </c>
      <c r="H128" s="760" t="s">
        <v>972</v>
      </c>
    </row>
    <row r="129" spans="2:8">
      <c r="B129">
        <v>2018</v>
      </c>
      <c r="C129" t="s">
        <v>19</v>
      </c>
      <c r="D129" t="s">
        <v>1119</v>
      </c>
      <c r="E129" s="760">
        <v>25315.194680643839</v>
      </c>
      <c r="F129" s="760">
        <v>6.5885578069129922</v>
      </c>
      <c r="G129" s="760" t="s">
        <v>340</v>
      </c>
      <c r="H129" s="760" t="s">
        <v>972</v>
      </c>
    </row>
    <row r="130" spans="2:8">
      <c r="B130">
        <v>2017</v>
      </c>
      <c r="C130" t="s">
        <v>19</v>
      </c>
      <c r="D130" t="s">
        <v>1059</v>
      </c>
      <c r="E130" s="760">
        <v>61663.22871819068</v>
      </c>
      <c r="F130" s="760">
        <v>0</v>
      </c>
      <c r="G130" s="760" t="s">
        <v>341</v>
      </c>
      <c r="H130" s="760" t="s">
        <v>972</v>
      </c>
    </row>
    <row r="131" spans="2:8">
      <c r="B131">
        <v>2018</v>
      </c>
      <c r="C131" t="s">
        <v>19</v>
      </c>
      <c r="D131" t="s">
        <v>1120</v>
      </c>
      <c r="E131" s="760">
        <v>35223.780524240297</v>
      </c>
      <c r="F131" s="760">
        <v>10.333716328963053</v>
      </c>
      <c r="G131" s="760" t="s">
        <v>341</v>
      </c>
      <c r="H131" s="760" t="s">
        <v>972</v>
      </c>
    </row>
    <row r="132" spans="2:8">
      <c r="B132">
        <v>2017</v>
      </c>
      <c r="C132" t="s">
        <v>19</v>
      </c>
      <c r="D132" t="s">
        <v>1121</v>
      </c>
      <c r="E132" s="760">
        <v>336888.75536037033</v>
      </c>
      <c r="F132" s="760">
        <v>43.29</v>
      </c>
      <c r="G132" s="760" t="s">
        <v>341</v>
      </c>
      <c r="H132" s="760" t="s">
        <v>972</v>
      </c>
    </row>
    <row r="133" spans="2:8">
      <c r="B133">
        <v>2019</v>
      </c>
      <c r="C133" t="s">
        <v>19</v>
      </c>
      <c r="D133" t="s">
        <v>1122</v>
      </c>
      <c r="E133" s="760">
        <v>88670.62823222825</v>
      </c>
      <c r="F133" s="760">
        <v>11.184672228843862</v>
      </c>
      <c r="G133" s="760" t="s">
        <v>341</v>
      </c>
      <c r="H133" s="760" t="s">
        <v>972</v>
      </c>
    </row>
    <row r="134" spans="2:8">
      <c r="B134">
        <v>2019</v>
      </c>
      <c r="C134" t="s">
        <v>19</v>
      </c>
      <c r="D134" t="s">
        <v>1123</v>
      </c>
      <c r="E134" s="760">
        <v>31802.015789510442</v>
      </c>
      <c r="F134" s="760">
        <v>7.8586412395709182</v>
      </c>
      <c r="G134" s="760" t="s">
        <v>341</v>
      </c>
      <c r="H134" s="760" t="s">
        <v>972</v>
      </c>
    </row>
    <row r="135" spans="2:8">
      <c r="B135">
        <v>2017</v>
      </c>
      <c r="C135" t="s">
        <v>19</v>
      </c>
      <c r="D135" t="s">
        <v>1030</v>
      </c>
      <c r="E135" s="760">
        <v>60879.775015602478</v>
      </c>
      <c r="F135" s="760">
        <v>15.169558998808105</v>
      </c>
      <c r="G135" s="760" t="s">
        <v>341</v>
      </c>
      <c r="H135" s="760" t="s">
        <v>972</v>
      </c>
    </row>
    <row r="136" spans="2:8">
      <c r="B136">
        <v>2017</v>
      </c>
      <c r="C136" t="s">
        <v>19</v>
      </c>
      <c r="D136" t="s">
        <v>1124</v>
      </c>
      <c r="E136" s="760">
        <v>87832.254549351725</v>
      </c>
      <c r="F136" s="760">
        <v>28.219666269368297</v>
      </c>
      <c r="G136" s="760" t="s">
        <v>340</v>
      </c>
      <c r="H136" s="760" t="s">
        <v>972</v>
      </c>
    </row>
    <row r="137" spans="2:8">
      <c r="B137">
        <v>2018</v>
      </c>
      <c r="C137" t="s">
        <v>19</v>
      </c>
      <c r="D137" t="s">
        <v>1125</v>
      </c>
      <c r="E137" s="760">
        <v>127182.92322461132</v>
      </c>
      <c r="F137" s="760">
        <v>0</v>
      </c>
      <c r="G137" s="760" t="s">
        <v>341</v>
      </c>
      <c r="H137" s="760" t="s">
        <v>972</v>
      </c>
    </row>
    <row r="138" spans="2:8">
      <c r="B138">
        <v>2017</v>
      </c>
      <c r="C138" t="s">
        <v>19</v>
      </c>
      <c r="D138" t="s">
        <v>1126</v>
      </c>
      <c r="E138" s="760">
        <v>11720.236965272543</v>
      </c>
      <c r="F138" s="760">
        <v>0</v>
      </c>
      <c r="G138" s="760" t="s">
        <v>26</v>
      </c>
      <c r="H138" s="760" t="s">
        <v>972</v>
      </c>
    </row>
    <row r="139" spans="2:8">
      <c r="B139">
        <v>2017</v>
      </c>
      <c r="C139" t="s">
        <v>19</v>
      </c>
      <c r="D139" t="s">
        <v>1048</v>
      </c>
      <c r="E139" s="760">
        <v>10736.762769473611</v>
      </c>
      <c r="F139" s="760">
        <v>0</v>
      </c>
      <c r="G139" s="760" t="s">
        <v>340</v>
      </c>
      <c r="H139" s="760" t="s">
        <v>972</v>
      </c>
    </row>
    <row r="140" spans="2:8">
      <c r="B140">
        <v>2017</v>
      </c>
      <c r="C140" t="s">
        <v>19</v>
      </c>
      <c r="D140" t="s">
        <v>1032</v>
      </c>
      <c r="E140" s="760">
        <v>9503.412001052322</v>
      </c>
      <c r="F140" s="760">
        <v>2.2861501787842671</v>
      </c>
      <c r="G140" s="760" t="s">
        <v>340</v>
      </c>
      <c r="H140" s="760" t="s">
        <v>972</v>
      </c>
    </row>
    <row r="141" spans="2:8">
      <c r="B141">
        <v>2019</v>
      </c>
      <c r="C141" t="s">
        <v>19</v>
      </c>
      <c r="D141" t="s">
        <v>1127</v>
      </c>
      <c r="E141" s="760">
        <v>92277.619686770748</v>
      </c>
      <c r="F141" s="760">
        <v>14.17328967818832</v>
      </c>
      <c r="G141" s="760" t="s">
        <v>341</v>
      </c>
      <c r="H141" s="760" t="s">
        <v>972</v>
      </c>
    </row>
    <row r="142" spans="2:8">
      <c r="B142">
        <v>2018</v>
      </c>
      <c r="C142" t="s">
        <v>19</v>
      </c>
      <c r="D142" t="s">
        <v>1128</v>
      </c>
      <c r="E142" s="760">
        <v>21448.672919041699</v>
      </c>
      <c r="F142" s="760">
        <v>5.1597139451728253</v>
      </c>
      <c r="G142" s="760" t="s">
        <v>340</v>
      </c>
      <c r="H142" s="760" t="s">
        <v>972</v>
      </c>
    </row>
    <row r="143" spans="2:8">
      <c r="B143">
        <v>2018</v>
      </c>
      <c r="C143" t="s">
        <v>19</v>
      </c>
      <c r="D143" t="s">
        <v>1129</v>
      </c>
      <c r="E143" s="760">
        <v>1261.5118035662595</v>
      </c>
      <c r="F143" s="760">
        <v>0.30323241954707986</v>
      </c>
      <c r="G143" s="760" t="s">
        <v>340</v>
      </c>
      <c r="H143" s="760" t="s">
        <v>972</v>
      </c>
    </row>
    <row r="144" spans="2:8">
      <c r="B144">
        <v>2018</v>
      </c>
      <c r="C144" t="s">
        <v>19</v>
      </c>
      <c r="D144" t="s">
        <v>1130</v>
      </c>
      <c r="E144" s="760">
        <v>7451.4762687833163</v>
      </c>
      <c r="F144" s="760">
        <v>0</v>
      </c>
      <c r="G144" s="760" t="s">
        <v>340</v>
      </c>
      <c r="H144" s="760" t="s">
        <v>972</v>
      </c>
    </row>
    <row r="145" spans="2:8">
      <c r="B145">
        <v>2017</v>
      </c>
      <c r="C145" t="s">
        <v>19</v>
      </c>
      <c r="D145" t="s">
        <v>1131</v>
      </c>
      <c r="E145" s="760">
        <v>5427.352485726502</v>
      </c>
      <c r="F145" s="760">
        <v>1.2700834326579262</v>
      </c>
      <c r="G145" s="760" t="s">
        <v>340</v>
      </c>
      <c r="H145" s="760" t="s">
        <v>972</v>
      </c>
    </row>
    <row r="146" spans="2:8">
      <c r="B146">
        <v>2018</v>
      </c>
      <c r="C146" t="s">
        <v>19</v>
      </c>
      <c r="D146" t="s">
        <v>1132</v>
      </c>
      <c r="E146" s="760">
        <v>19350.565903318155</v>
      </c>
      <c r="F146" s="760">
        <v>5.0803337306317049</v>
      </c>
      <c r="G146" s="760" t="s">
        <v>340</v>
      </c>
      <c r="H146" s="760" t="s">
        <v>972</v>
      </c>
    </row>
    <row r="147" spans="2:8">
      <c r="B147">
        <v>2019</v>
      </c>
      <c r="C147" t="s">
        <v>19</v>
      </c>
      <c r="D147" t="s">
        <v>1133</v>
      </c>
      <c r="E147" s="760">
        <v>5246.6753755809696</v>
      </c>
      <c r="F147" s="760">
        <v>1.2621454112038142</v>
      </c>
      <c r="G147" s="760" t="s">
        <v>341</v>
      </c>
      <c r="H147" s="760" t="s">
        <v>972</v>
      </c>
    </row>
    <row r="148" spans="2:8">
      <c r="B148">
        <v>2018</v>
      </c>
      <c r="C148" t="s">
        <v>19</v>
      </c>
      <c r="D148" t="s">
        <v>1134</v>
      </c>
      <c r="E148" s="760">
        <v>66067.745055204301</v>
      </c>
      <c r="F148" s="760">
        <v>0</v>
      </c>
      <c r="G148" s="760" t="s">
        <v>341</v>
      </c>
      <c r="H148" s="760" t="s">
        <v>972</v>
      </c>
    </row>
    <row r="149" spans="2:8">
      <c r="B149">
        <v>2018</v>
      </c>
      <c r="C149" t="s">
        <v>19</v>
      </c>
      <c r="D149" t="s">
        <v>1040</v>
      </c>
      <c r="E149" s="760">
        <v>6599.5916673974461</v>
      </c>
      <c r="F149" s="760">
        <v>1.5876042908224077</v>
      </c>
      <c r="G149" s="760" t="s">
        <v>340</v>
      </c>
      <c r="H149" s="760" t="s">
        <v>972</v>
      </c>
    </row>
    <row r="150" spans="2:8">
      <c r="B150">
        <v>2018</v>
      </c>
      <c r="C150" t="s">
        <v>19</v>
      </c>
      <c r="D150" t="s">
        <v>1031</v>
      </c>
      <c r="E150" s="760">
        <v>23681.817291477339</v>
      </c>
      <c r="F150" s="760">
        <v>0</v>
      </c>
      <c r="G150" s="760" t="s">
        <v>340</v>
      </c>
      <c r="H150" s="760" t="s">
        <v>972</v>
      </c>
    </row>
    <row r="151" spans="2:8">
      <c r="B151">
        <v>2017</v>
      </c>
      <c r="C151" t="s">
        <v>19</v>
      </c>
      <c r="D151" t="s">
        <v>1049</v>
      </c>
      <c r="E151" s="760">
        <v>1441.3506765028399</v>
      </c>
      <c r="F151" s="760">
        <v>0.34689153754469609</v>
      </c>
      <c r="G151" s="760" t="s">
        <v>340</v>
      </c>
      <c r="H151" s="760" t="s">
        <v>972</v>
      </c>
    </row>
    <row r="152" spans="2:8">
      <c r="B152">
        <v>2017</v>
      </c>
      <c r="C152" t="s">
        <v>19</v>
      </c>
      <c r="D152" t="s">
        <v>1062</v>
      </c>
      <c r="E152" s="760">
        <v>2771.8285003069273</v>
      </c>
      <c r="F152" s="760">
        <v>0.66679380214541117</v>
      </c>
      <c r="G152" s="760" t="s">
        <v>340</v>
      </c>
      <c r="H152" s="760" t="s">
        <v>972</v>
      </c>
    </row>
    <row r="153" spans="2:8">
      <c r="B153">
        <v>2018</v>
      </c>
      <c r="C153" t="s">
        <v>19</v>
      </c>
      <c r="D153" t="s">
        <v>1135</v>
      </c>
      <c r="E153" s="760">
        <v>161884.50710760782</v>
      </c>
      <c r="F153" s="760">
        <v>33.657210965435041</v>
      </c>
      <c r="G153" s="760" t="s">
        <v>341</v>
      </c>
      <c r="H153" s="760" t="s">
        <v>972</v>
      </c>
    </row>
    <row r="154" spans="2:8">
      <c r="B154">
        <v>2019</v>
      </c>
      <c r="C154" t="s">
        <v>19</v>
      </c>
      <c r="D154" t="s">
        <v>1136</v>
      </c>
      <c r="E154" s="760">
        <v>9195.1820515188447</v>
      </c>
      <c r="F154" s="760">
        <v>0</v>
      </c>
      <c r="G154" s="760" t="s">
        <v>340</v>
      </c>
      <c r="H154" s="760" t="s">
        <v>972</v>
      </c>
    </row>
    <row r="155" spans="2:8">
      <c r="B155">
        <v>2017</v>
      </c>
      <c r="C155" t="s">
        <v>19</v>
      </c>
      <c r="D155" t="s">
        <v>1038</v>
      </c>
      <c r="E155" s="760">
        <v>5251.8613847057641</v>
      </c>
      <c r="F155" s="760">
        <v>0.99225268176400483</v>
      </c>
      <c r="G155" s="760" t="s">
        <v>340</v>
      </c>
      <c r="H155" s="760" t="s">
        <v>972</v>
      </c>
    </row>
    <row r="156" spans="2:8">
      <c r="B156">
        <v>2019</v>
      </c>
      <c r="C156" t="s">
        <v>19</v>
      </c>
      <c r="D156" t="s">
        <v>1137</v>
      </c>
      <c r="E156" s="760">
        <v>125019.86180374163</v>
      </c>
      <c r="F156" s="760">
        <v>30.299427890345651</v>
      </c>
      <c r="G156" s="760" t="s">
        <v>341</v>
      </c>
      <c r="H156" s="760" t="s">
        <v>972</v>
      </c>
    </row>
  </sheetData>
  <pageMargins left="0.7" right="0.7" top="0.75" bottom="0.75" header="0.3" footer="0.3"/>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30</vt:i4>
      </vt:variant>
    </vt:vector>
  </HeadingPairs>
  <TitlesOfParts>
    <vt:vector size="44"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vt:lpstr>
      <vt:lpstr>4.  2011-2014 LRAM</vt:lpstr>
      <vt:lpstr>5.  2015-2027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2015-2027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lpstr>Table_5_g.__2021_Lost_Revenues_Work_Form</vt:lpstr>
      <vt:lpstr>Table_5_h.__2022_Lost_Revenues_Work_Form</vt:lpstr>
      <vt:lpstr>Table_5_i.__2023_Lost_Revenues_Work_Form</vt:lpstr>
      <vt:lpstr>Table_5_j.__2024_Lost_Revenues_Work_Form</vt:lpstr>
      <vt:lpstr>Table_5_k.__2025_Lost_Revenues_Work_Form</vt:lpstr>
      <vt:lpstr>Table_5_l.__2026_Lost_Revenues_Work_Form</vt:lpstr>
      <vt:lpstr>Table_5_m.__2027_Lost_Revenues_Work_Form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Pina Pacione</cp:lastModifiedBy>
  <cp:lastPrinted>2017-05-24T00:43:43Z</cp:lastPrinted>
  <dcterms:created xsi:type="dcterms:W3CDTF">2012-03-05T18:56:04Z</dcterms:created>
  <dcterms:modified xsi:type="dcterms:W3CDTF">2022-11-28T13:55:01Z</dcterms:modified>
</cp:coreProperties>
</file>