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2/EB-2022-0041 - HORCI - Applications for 2023 Electricity Distribution Rates/Working Folder/Interrogatories/Interrogatory Responses by HORCI/PDF Folder - RRA/Excels to be filed/"/>
    </mc:Choice>
  </mc:AlternateContent>
  <xr:revisionPtr revIDLastSave="11" documentId="8_{4B52830D-130C-43B6-96B5-4AE6504B8715}" xr6:coauthVersionLast="47" xr6:coauthVersionMax="47" xr10:uidLastSave="{961FDC91-2147-448F-B963-FC13ABCFA87C}"/>
  <bookViews>
    <workbookView xWindow="-110" yWindow="-110" windowWidth="19420" windowHeight="10420" xr2:uid="{A457784D-0EE5-47E5-A33D-8BEEE5030B29}"/>
  </bookViews>
  <sheets>
    <sheet name="App.2-M_Regulatory_Costs" sheetId="1" r:id="rId1"/>
  </sheets>
  <externalReferences>
    <externalReference r:id="rId2"/>
  </externalReferences>
  <definedNames>
    <definedName name="EBNUMBER">'[1]LDC Info'!$E$16</definedName>
    <definedName name="RebaseYear">'[1]LDC Info'!$E$28</definedName>
    <definedName name="TestYear">'[1]LDC Info'!$E$24</definedName>
  </definedNames>
  <calcPr calcId="191028" iterate="1" iterateCount="5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1" l="1"/>
  <c r="J78" i="1"/>
  <c r="C82" i="1" s="1"/>
  <c r="C83" i="1" s="1"/>
  <c r="H78" i="1"/>
  <c r="G78" i="1"/>
  <c r="I78" i="1" s="1"/>
  <c r="F78" i="1"/>
  <c r="E78" i="1"/>
  <c r="D78" i="1"/>
  <c r="J77" i="1"/>
  <c r="H77" i="1"/>
  <c r="K77" i="1" s="1"/>
  <c r="G77" i="1"/>
  <c r="I77" i="1" s="1"/>
  <c r="F77" i="1"/>
  <c r="F79" i="1" s="1"/>
  <c r="E77" i="1"/>
  <c r="E79" i="1" s="1"/>
  <c r="D77" i="1"/>
  <c r="D79" i="1" s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J13" i="1"/>
  <c r="H13" i="1"/>
  <c r="G13" i="1"/>
  <c r="F13" i="1"/>
  <c r="E13" i="1"/>
  <c r="K1" i="1"/>
  <c r="K78" i="1" l="1"/>
  <c r="J79" i="1"/>
  <c r="G79" i="1"/>
  <c r="H79" i="1"/>
  <c r="K79" i="1" l="1"/>
  <c r="I79" i="1"/>
</calcChain>
</file>

<file path=xl/sharedStrings.xml><?xml version="1.0" encoding="utf-8"?>
<sst xmlns="http://schemas.openxmlformats.org/spreadsheetml/2006/main" count="63" uniqueCount="55">
  <si>
    <t>File Number:</t>
  </si>
  <si>
    <t>Exhibit:</t>
  </si>
  <si>
    <t>Tab:</t>
  </si>
  <si>
    <t>Schedule:</t>
  </si>
  <si>
    <t>Page:</t>
  </si>
  <si>
    <t>Date:</t>
  </si>
  <si>
    <t>Appendix 2-M</t>
  </si>
  <si>
    <t>Regulatory Cost Schedule ($000s)</t>
  </si>
  <si>
    <t>Regulatory Cost Category</t>
  </si>
  <si>
    <t>USoA Account</t>
  </si>
  <si>
    <t>USoA Account Balance</t>
  </si>
  <si>
    <t>Annual % Change</t>
  </si>
  <si>
    <t>(A)</t>
  </si>
  <si>
    <t>(B)</t>
  </si>
  <si>
    <t>(C )</t>
  </si>
  <si>
    <t>(D)</t>
  </si>
  <si>
    <t>(E)</t>
  </si>
  <si>
    <t>(F)</t>
  </si>
  <si>
    <t>(G)</t>
  </si>
  <si>
    <t>(H)=[(G)-(F)]/(F)</t>
  </si>
  <si>
    <t>(I)</t>
  </si>
  <si>
    <t>(J) = [(I)-(G)]/(G)</t>
  </si>
  <si>
    <t>Regulatory Costs (Ongoing)</t>
  </si>
  <si>
    <t>OEB Annual Assessment</t>
  </si>
  <si>
    <t>OEB Section 30 Costs (OEB-initiated)</t>
  </si>
  <si>
    <t>Expert Witness costs for regulatory matters</t>
  </si>
  <si>
    <t>Legal costs for regulatory matters</t>
  </si>
  <si>
    <t>Consultants' costs for regulatory matters</t>
  </si>
  <si>
    <t>Operating expenses associated with staff resources allocated to regulatory matters</t>
  </si>
  <si>
    <r>
      <t xml:space="preserve">Operating expenses associated with other resources allocated to regulatory matters </t>
    </r>
    <r>
      <rPr>
        <vertAlign val="superscript"/>
        <sz val="10"/>
        <rFont val="Arial"/>
        <family val="2"/>
      </rPr>
      <t>1</t>
    </r>
  </si>
  <si>
    <t>Other regulatory agency fees or assessments</t>
  </si>
  <si>
    <t>Any other costs for regulatory matters (please define)</t>
  </si>
  <si>
    <t>Intervenor costs</t>
  </si>
  <si>
    <t>Include other items in green cells, as applicable</t>
  </si>
  <si>
    <t>Regulatory Costs (One-Time)</t>
  </si>
  <si>
    <t>Expert Witness costs</t>
  </si>
  <si>
    <t>Legal costs</t>
  </si>
  <si>
    <t>Consultants' costs</t>
  </si>
  <si>
    <t>Incremental operating expenses associated with staff resources allocated to this application.</t>
  </si>
  <si>
    <r>
      <t xml:space="preserve">Incremental operating expenses associated with other resources allocated to this application. </t>
    </r>
    <r>
      <rPr>
        <vertAlign val="superscript"/>
        <sz val="10"/>
        <rFont val="Arial"/>
        <family val="2"/>
      </rPr>
      <t>1</t>
    </r>
  </si>
  <si>
    <t>OEB Section 30 Costs (application-related)</t>
  </si>
  <si>
    <r>
      <t xml:space="preserve">Sub-total - Ongoing Costs </t>
    </r>
    <r>
      <rPr>
        <vertAlign val="superscript"/>
        <sz val="10"/>
        <rFont val="Arial"/>
        <family val="2"/>
      </rPr>
      <t>2</t>
    </r>
  </si>
  <si>
    <r>
      <t xml:space="preserve">Sub-total - One-time Costs </t>
    </r>
    <r>
      <rPr>
        <vertAlign val="superscript"/>
        <sz val="10"/>
        <rFont val="Arial"/>
        <family val="2"/>
      </rPr>
      <t>3</t>
    </r>
  </si>
  <si>
    <t>Total</t>
  </si>
  <si>
    <t>Application-Related One-Time Costs</t>
  </si>
  <si>
    <t>Total One-Time Costs Related to Application to be Amortized over IRM Period</t>
  </si>
  <si>
    <t>1/5 of Total One-Time Costs</t>
  </si>
  <si>
    <t>As filed</t>
  </si>
  <si>
    <t>Notes:</t>
  </si>
  <si>
    <t>1</t>
  </si>
  <si>
    <t>Please identify the resources involved.</t>
  </si>
  <si>
    <t>2</t>
  </si>
  <si>
    <t>Sum of all ongoing costs.</t>
  </si>
  <si>
    <t>3</t>
  </si>
  <si>
    <t>Sum of all one-time costs related to this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</si>
</sst>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_-;\-&quot;$&quot;* #,##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lightDown">
        <bgColor theme="0" tint="-0.249977111117893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79">
    <xf numFmtId="0" fontId="0" fillId="0" borderId="0" xfId="0"/>
    <xf numFmtId="40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5" fillId="0" borderId="0" xfId="3" applyFont="1"/>
    <xf numFmtId="4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0" fontId="0" fillId="0" borderId="6" xfId="0" quotePrefix="1" applyNumberForma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0" fillId="0" borderId="6" xfId="0" applyBorder="1" applyAlignment="1">
      <alignment vertical="top" wrapText="1"/>
    </xf>
    <xf numFmtId="10" fontId="0" fillId="0" borderId="6" xfId="2" applyNumberFormat="1" applyFont="1" applyBorder="1" applyAlignment="1" applyProtection="1">
      <alignment vertical="top"/>
    </xf>
    <xf numFmtId="10" fontId="0" fillId="0" borderId="7" xfId="2" applyNumberFormat="1" applyFont="1" applyBorder="1" applyAlignment="1" applyProtection="1">
      <alignment vertical="top"/>
    </xf>
    <xf numFmtId="0" fontId="0" fillId="0" borderId="0" xfId="0" applyAlignment="1">
      <alignment vertical="top"/>
    </xf>
    <xf numFmtId="0" fontId="0" fillId="0" borderId="10" xfId="0" applyBorder="1" applyAlignment="1">
      <alignment vertical="top" wrapText="1"/>
    </xf>
    <xf numFmtId="40" fontId="0" fillId="0" borderId="10" xfId="0" applyNumberFormat="1" applyBorder="1" applyAlignment="1">
      <alignment horizontal="center" vertical="top"/>
    </xf>
    <xf numFmtId="164" fontId="0" fillId="0" borderId="10" xfId="1" applyNumberFormat="1" applyFont="1" applyFill="1" applyBorder="1" applyAlignment="1" applyProtection="1">
      <alignment vertical="top"/>
    </xf>
    <xf numFmtId="10" fontId="0" fillId="0" borderId="6" xfId="2" applyNumberFormat="1" applyFont="1" applyFill="1" applyBorder="1" applyAlignment="1" applyProtection="1">
      <alignment vertical="top"/>
    </xf>
    <xf numFmtId="10" fontId="0" fillId="0" borderId="7" xfId="2" applyNumberFormat="1" applyFont="1" applyFill="1" applyBorder="1" applyAlignment="1" applyProtection="1">
      <alignment vertical="top"/>
    </xf>
    <xf numFmtId="0" fontId="2" fillId="0" borderId="13" xfId="0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10" fontId="0" fillId="0" borderId="16" xfId="2" applyNumberFormat="1" applyFont="1" applyBorder="1" applyAlignment="1" applyProtection="1">
      <alignment vertical="top"/>
    </xf>
    <xf numFmtId="10" fontId="0" fillId="0" borderId="17" xfId="2" applyNumberFormat="1" applyFont="1" applyBorder="1" applyAlignment="1" applyProtection="1">
      <alignment vertical="top"/>
    </xf>
    <xf numFmtId="0" fontId="4" fillId="0" borderId="18" xfId="0" applyFont="1" applyBorder="1" applyAlignment="1">
      <alignment vertical="top" wrapText="1"/>
    </xf>
    <xf numFmtId="40" fontId="0" fillId="2" borderId="18" xfId="0" applyNumberFormat="1" applyFill="1" applyBorder="1" applyAlignment="1">
      <alignment horizontal="center" vertical="top"/>
    </xf>
    <xf numFmtId="164" fontId="0" fillId="0" borderId="18" xfId="1" applyNumberFormat="1" applyFont="1" applyBorder="1" applyAlignment="1" applyProtection="1">
      <alignment vertical="top"/>
    </xf>
    <xf numFmtId="10" fontId="0" fillId="0" borderId="18" xfId="2" applyNumberFormat="1" applyFont="1" applyBorder="1" applyAlignment="1" applyProtection="1">
      <alignment vertical="top"/>
    </xf>
    <xf numFmtId="10" fontId="0" fillId="0" borderId="19" xfId="2" applyNumberFormat="1" applyFont="1" applyBorder="1" applyAlignment="1" applyProtection="1">
      <alignment vertical="top"/>
    </xf>
    <xf numFmtId="0" fontId="4" fillId="0" borderId="20" xfId="0" applyFont="1" applyBorder="1" applyAlignment="1">
      <alignment vertical="top" wrapText="1"/>
    </xf>
    <xf numFmtId="40" fontId="0" fillId="2" borderId="20" xfId="0" applyNumberFormat="1" applyFill="1" applyBorder="1" applyAlignment="1">
      <alignment horizontal="center" vertical="top"/>
    </xf>
    <xf numFmtId="164" fontId="0" fillId="0" borderId="20" xfId="1" applyNumberFormat="1" applyFont="1" applyBorder="1" applyAlignment="1" applyProtection="1">
      <alignment vertical="top"/>
    </xf>
    <xf numFmtId="10" fontId="0" fillId="0" borderId="20" xfId="2" applyNumberFormat="1" applyFont="1" applyBorder="1" applyAlignment="1" applyProtection="1">
      <alignment vertical="top"/>
    </xf>
    <xf numFmtId="10" fontId="0" fillId="0" borderId="21" xfId="2" applyNumberFormat="1" applyFont="1" applyBorder="1" applyAlignment="1" applyProtection="1">
      <alignment vertical="top"/>
    </xf>
    <xf numFmtId="0" fontId="2" fillId="0" borderId="22" xfId="0" applyFont="1" applyBorder="1" applyAlignment="1">
      <alignment horizontal="center" vertical="top"/>
    </xf>
    <xf numFmtId="0" fontId="0" fillId="0" borderId="23" xfId="0" applyBorder="1" applyAlignment="1">
      <alignment vertical="top" wrapText="1"/>
    </xf>
    <xf numFmtId="40" fontId="0" fillId="2" borderId="23" xfId="0" applyNumberFormat="1" applyFill="1" applyBorder="1" applyAlignment="1">
      <alignment horizontal="center" vertical="top"/>
    </xf>
    <xf numFmtId="164" fontId="0" fillId="0" borderId="23" xfId="1" applyNumberFormat="1" applyFont="1" applyBorder="1" applyAlignment="1" applyProtection="1">
      <alignment vertical="top"/>
    </xf>
    <xf numFmtId="10" fontId="0" fillId="0" borderId="23" xfId="2" applyNumberFormat="1" applyFont="1" applyBorder="1" applyAlignment="1" applyProtection="1">
      <alignment vertical="top"/>
    </xf>
    <xf numFmtId="10" fontId="0" fillId="0" borderId="24" xfId="2" applyNumberFormat="1" applyFont="1" applyBorder="1" applyAlignment="1" applyProtection="1">
      <alignment vertical="top"/>
    </xf>
    <xf numFmtId="0" fontId="2" fillId="0" borderId="25" xfId="0" applyFont="1" applyBorder="1"/>
    <xf numFmtId="40" fontId="2" fillId="0" borderId="26" xfId="0" applyNumberFormat="1" applyFont="1" applyBorder="1" applyAlignment="1">
      <alignment horizontal="center"/>
    </xf>
    <xf numFmtId="0" fontId="2" fillId="0" borderId="0" xfId="0" applyFont="1"/>
    <xf numFmtId="0" fontId="0" fillId="0" borderId="27" xfId="0" applyBorder="1" applyAlignment="1">
      <alignment horizontal="left" wrapText="1"/>
    </xf>
    <xf numFmtId="0" fontId="0" fillId="0" borderId="28" xfId="0" applyBorder="1"/>
    <xf numFmtId="4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40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quotePrefix="1" applyFont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 applyProtection="1">
      <alignment horizontal="right" vertical="top"/>
      <protection locked="0"/>
    </xf>
    <xf numFmtId="0" fontId="3" fillId="3" borderId="0" xfId="0" applyFont="1" applyFill="1" applyAlignment="1" applyProtection="1">
      <alignment horizontal="right" vertical="top"/>
      <protection locked="0"/>
    </xf>
    <xf numFmtId="0" fontId="0" fillId="3" borderId="6" xfId="0" applyFill="1" applyBorder="1" applyAlignment="1" applyProtection="1">
      <alignment horizontal="center" vertical="top"/>
      <protection locked="0"/>
    </xf>
    <xf numFmtId="40" fontId="0" fillId="3" borderId="6" xfId="0" applyNumberFormat="1" applyFill="1" applyBorder="1" applyAlignment="1" applyProtection="1">
      <alignment horizontal="center" vertical="top"/>
      <protection locked="0"/>
    </xf>
    <xf numFmtId="0" fontId="4" fillId="3" borderId="10" xfId="0" applyFont="1" applyFill="1" applyBorder="1" applyAlignment="1" applyProtection="1">
      <alignment vertical="top"/>
      <protection locked="0"/>
    </xf>
    <xf numFmtId="0" fontId="0" fillId="3" borderId="10" xfId="0" applyFill="1" applyBorder="1" applyAlignment="1" applyProtection="1">
      <alignment vertical="top"/>
      <protection locked="0"/>
    </xf>
    <xf numFmtId="3" fontId="0" fillId="3" borderId="6" xfId="0" applyNumberFormat="1" applyFill="1" applyBorder="1" applyAlignment="1" applyProtection="1">
      <alignment vertical="top"/>
      <protection locked="0"/>
    </xf>
    <xf numFmtId="3" fontId="0" fillId="3" borderId="6" xfId="1" applyNumberFormat="1" applyFont="1" applyFill="1" applyBorder="1" applyAlignment="1" applyProtection="1">
      <alignment vertical="top"/>
      <protection locked="0"/>
    </xf>
    <xf numFmtId="3" fontId="0" fillId="3" borderId="10" xfId="1" applyNumberFormat="1" applyFont="1" applyFill="1" applyBorder="1" applyAlignment="1" applyProtection="1">
      <alignment vertical="top"/>
      <protection locked="0"/>
    </xf>
    <xf numFmtId="0" fontId="0" fillId="3" borderId="16" xfId="0" applyFill="1" applyBorder="1" applyAlignment="1" applyProtection="1">
      <alignment vertical="top"/>
      <protection locked="0"/>
    </xf>
    <xf numFmtId="40" fontId="0" fillId="3" borderId="16" xfId="0" applyNumberFormat="1" applyFill="1" applyBorder="1" applyAlignment="1" applyProtection="1">
      <alignment horizontal="center" vertical="top"/>
      <protection locked="0"/>
    </xf>
    <xf numFmtId="3" fontId="0" fillId="3" borderId="16" xfId="1" applyNumberFormat="1" applyFont="1" applyFill="1" applyBorder="1" applyAlignment="1" applyProtection="1">
      <alignment vertical="top"/>
      <protection locked="0"/>
    </xf>
    <xf numFmtId="3" fontId="0" fillId="3" borderId="16" xfId="0" applyNumberFormat="1" applyFill="1" applyBorder="1" applyAlignment="1" applyProtection="1">
      <alignment vertical="top"/>
      <protection locked="0"/>
    </xf>
    <xf numFmtId="0" fontId="2" fillId="0" borderId="11" xfId="0" quotePrefix="1" applyFont="1" applyBorder="1" applyAlignment="1">
      <alignment horizontal="center"/>
    </xf>
    <xf numFmtId="0" fontId="2" fillId="0" borderId="12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quotePrefix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F81BF1BB-0EC5-43D1-9898-FA354E41FF1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IAL%20SERVICES/Business%20Plan_COS/2022%20COS%20for%202023/_OEB%20Checklist_Ch%202%20Appendices/2023_Filing_Requirements_Chapter2_Appendices_14Sep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2.1.7 - System OM (2-AB)"/>
      <sheetName val="Hidden_CAPEX"/>
      <sheetName val="App.2-AC_Customer Engagement"/>
      <sheetName val="App.2-B_Acctg Instructions"/>
      <sheetName val="App.2-BA_Fixed Asset Cont"/>
      <sheetName val="2.1.7  All Accounts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2.1.5.6"/>
      <sheetName val="App.2-FC Calc of REG Expansion"/>
      <sheetName val="App.2-G SQI"/>
      <sheetName val="2.1.4 SAIDI SAIFI"/>
      <sheetName val="2.1.4_ServiceQuality"/>
      <sheetName val="2018 Adjusted SAIDI and SAIFI"/>
      <sheetName val="2019 Adjusted SAIDI and SAIFI"/>
      <sheetName val="2020"/>
      <sheetName val="App.2-H_Other_Oper_Rev"/>
      <sheetName val="Hidden_Other Revenue"/>
      <sheetName val="Several_Accounts"/>
      <sheetName val="App_2-I LF_CDM"/>
      <sheetName val="lists"/>
      <sheetName val="App.2-IA_Load_Forecast_Instrct"/>
      <sheetName val="App.2-IB Consolidated"/>
      <sheetName val="App.2-IB Off Grid "/>
      <sheetName val="App.2-IB Grid"/>
      <sheetName val="App.2-IB_Load_Forecast_Analysis"/>
      <sheetName val="2.1.2"/>
      <sheetName val="2.1.5.4"/>
      <sheetName val="App.2-JA_OM&amp;A_Summary_Analys"/>
      <sheetName val="Hidden_OM&amp;A Summary"/>
      <sheetName val="OM&amp;A_Expenses"/>
      <sheetName val="App.2-JB_OM&amp;A_Cost _Drivers"/>
      <sheetName val="App.2-JC_OMA Programs"/>
      <sheetName val="App.2-JD_OMA Programs"/>
      <sheetName val="App.2-K_Employee Costs"/>
      <sheetName val="Hidden_Employee Costs"/>
      <sheetName val="FTE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ZA_Com. Exp. Forecast"/>
      <sheetName val="App.2-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16">
          <cell r="E16" t="str">
            <v>EB-2022-0041</v>
          </cell>
        </row>
        <row r="24">
          <cell r="E24">
            <v>2023</v>
          </cell>
        </row>
        <row r="28">
          <cell r="E28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39B4-C2FC-43E3-86F1-2E3E6006BCFF}">
  <dimension ref="A1:L96"/>
  <sheetViews>
    <sheetView tabSelected="1" zoomScale="85" zoomScaleNormal="85" workbookViewId="0">
      <selection activeCell="H7" sqref="H7"/>
    </sheetView>
  </sheetViews>
  <sheetFormatPr defaultColWidth="9.42578125" defaultRowHeight="14.45"/>
  <cols>
    <col min="1" max="1" width="4.42578125" customWidth="1"/>
    <col min="2" max="2" width="40.5703125" customWidth="1"/>
    <col min="3" max="3" width="17.5703125" style="1" customWidth="1"/>
    <col min="4" max="4" width="15.5703125" customWidth="1"/>
    <col min="5" max="8" width="13.5703125" customWidth="1"/>
    <col min="9" max="9" width="17" customWidth="1"/>
    <col min="10" max="10" width="12.5703125" customWidth="1"/>
    <col min="11" max="11" width="15.5703125" bestFit="1" customWidth="1"/>
    <col min="12" max="12" width="10.5703125" customWidth="1"/>
  </cols>
  <sheetData>
    <row r="1" spans="1:12">
      <c r="J1" s="2" t="s">
        <v>0</v>
      </c>
      <c r="K1" s="3" t="str">
        <f>EBNUMBER</f>
        <v>EB-2022-0041</v>
      </c>
    </row>
    <row r="2" spans="1:12">
      <c r="J2" s="2" t="s">
        <v>1</v>
      </c>
      <c r="K2" s="57"/>
    </row>
    <row r="3" spans="1:12">
      <c r="J3" s="2" t="s">
        <v>2</v>
      </c>
      <c r="K3" s="57"/>
    </row>
    <row r="4" spans="1:12">
      <c r="A4" s="4"/>
      <c r="J4" s="2" t="s">
        <v>3</v>
      </c>
      <c r="K4" s="57"/>
    </row>
    <row r="5" spans="1:12">
      <c r="J5" s="2" t="s">
        <v>4</v>
      </c>
      <c r="K5" s="58"/>
    </row>
    <row r="6" spans="1:12">
      <c r="J6" s="2"/>
      <c r="K6" s="3"/>
    </row>
    <row r="7" spans="1:12">
      <c r="J7" s="2" t="s">
        <v>5</v>
      </c>
      <c r="K7" s="58"/>
    </row>
    <row r="9" spans="1:12" ht="18">
      <c r="A9" s="72" t="s">
        <v>6</v>
      </c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pans="1:12" ht="18">
      <c r="A10" s="72" t="s">
        <v>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2" spans="1:12" ht="15" thickBot="1"/>
    <row r="13" spans="1:12" ht="51.95">
      <c r="A13" s="73" t="s">
        <v>8</v>
      </c>
      <c r="B13" s="74"/>
      <c r="C13" s="5" t="s">
        <v>9</v>
      </c>
      <c r="D13" s="6" t="s">
        <v>10</v>
      </c>
      <c r="E13" s="6" t="str">
        <f>"Last Rebasing Year (" &amp; RebaseYear &amp; " OEB Approved)"</f>
        <v>Last Rebasing Year (2018 OEB Approved)</v>
      </c>
      <c r="F13" s="6" t="str">
        <f>"Last Rebasing Year (" &amp; RebaseYear &amp; " Actual)"</f>
        <v>Last Rebasing Year (2018 Actual)</v>
      </c>
      <c r="G13" s="6" t="str">
        <f>"Most Current Actuals Year " &amp; TestYear - 2</f>
        <v>Most Current Actuals Year 2021</v>
      </c>
      <c r="H13" s="6" t="str">
        <f>TestYear -1 &amp; " Bridge Year"</f>
        <v>2022 Bridge Year</v>
      </c>
      <c r="I13" s="6" t="s">
        <v>11</v>
      </c>
      <c r="J13" s="6" t="str">
        <f>TestYear &amp; " Test Year"</f>
        <v>2023 Test Year</v>
      </c>
      <c r="K13" s="7" t="s">
        <v>11</v>
      </c>
    </row>
    <row r="14" spans="1:12">
      <c r="A14" s="75" t="s">
        <v>12</v>
      </c>
      <c r="B14" s="76"/>
      <c r="C14" s="8" t="s">
        <v>13</v>
      </c>
      <c r="D14" s="9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1" t="s">
        <v>21</v>
      </c>
    </row>
    <row r="15" spans="1:12">
      <c r="A15" s="77" t="s">
        <v>22</v>
      </c>
      <c r="B15" s="78"/>
      <c r="C15" s="8"/>
      <c r="D15" s="9"/>
      <c r="E15" s="9"/>
      <c r="F15" s="9"/>
      <c r="G15" s="9"/>
      <c r="H15" s="9"/>
      <c r="I15" s="9"/>
      <c r="J15" s="9"/>
      <c r="K15" s="12"/>
    </row>
    <row r="16" spans="1:12">
      <c r="A16" s="13">
        <v>1</v>
      </c>
      <c r="B16" s="14" t="s">
        <v>23</v>
      </c>
      <c r="C16" s="59">
        <v>5655</v>
      </c>
      <c r="D16" s="63"/>
      <c r="E16" s="63">
        <v>25</v>
      </c>
      <c r="F16" s="63">
        <v>16.869990000000001</v>
      </c>
      <c r="G16" s="63">
        <v>10.438840000000001</v>
      </c>
      <c r="H16" s="63">
        <v>17.23903</v>
      </c>
      <c r="I16" s="15">
        <f>IF(G16=0,"",(H16-G16)/G16)</f>
        <v>0.65143157668859741</v>
      </c>
      <c r="J16" s="64">
        <v>18</v>
      </c>
      <c r="K16" s="16">
        <f>IF(H16=0,"",(J16-H16)/H16)</f>
        <v>4.4142274826367865E-2</v>
      </c>
      <c r="L16" s="17"/>
    </row>
    <row r="17" spans="1:12">
      <c r="A17" s="13">
        <v>2</v>
      </c>
      <c r="B17" s="14" t="s">
        <v>24</v>
      </c>
      <c r="C17" s="59">
        <v>5655</v>
      </c>
      <c r="D17" s="63"/>
      <c r="E17" s="63">
        <v>25</v>
      </c>
      <c r="F17" s="63">
        <v>1.09859</v>
      </c>
      <c r="G17" s="63">
        <v>0.35828999999999994</v>
      </c>
      <c r="H17" s="63">
        <v>0.47427999999999998</v>
      </c>
      <c r="I17" s="15">
        <f t="shared" ref="I17:I45" si="0">IF(G17=0,"",(H17-G17)/G17)</f>
        <v>0.32373217226269241</v>
      </c>
      <c r="J17" s="64">
        <v>0.5</v>
      </c>
      <c r="K17" s="16">
        <f t="shared" ref="K17:K45" si="1">IF(H17=0,"",(J17-H17)/H17)</f>
        <v>5.4229569030952225E-2</v>
      </c>
      <c r="L17" s="17"/>
    </row>
    <row r="18" spans="1:12" ht="12.75" customHeight="1">
      <c r="A18" s="13">
        <v>3</v>
      </c>
      <c r="B18" s="14" t="s">
        <v>25</v>
      </c>
      <c r="C18" s="59"/>
      <c r="D18" s="63"/>
      <c r="E18" s="63">
        <v>0</v>
      </c>
      <c r="F18" s="63">
        <v>0</v>
      </c>
      <c r="G18" s="63">
        <v>0</v>
      </c>
      <c r="H18" s="63">
        <v>0</v>
      </c>
      <c r="I18" s="15" t="str">
        <f t="shared" si="0"/>
        <v/>
      </c>
      <c r="J18" s="64">
        <v>0</v>
      </c>
      <c r="K18" s="16" t="str">
        <f t="shared" si="1"/>
        <v/>
      </c>
      <c r="L18" s="17"/>
    </row>
    <row r="19" spans="1:12">
      <c r="A19" s="13">
        <v>4</v>
      </c>
      <c r="B19" s="14" t="s">
        <v>26</v>
      </c>
      <c r="C19" s="59"/>
      <c r="D19" s="63"/>
      <c r="E19" s="63">
        <v>0</v>
      </c>
      <c r="F19" s="63">
        <v>0</v>
      </c>
      <c r="G19" s="63">
        <v>0</v>
      </c>
      <c r="H19" s="63">
        <v>0</v>
      </c>
      <c r="I19" s="15" t="str">
        <f t="shared" si="0"/>
        <v/>
      </c>
      <c r="J19" s="64">
        <v>0</v>
      </c>
      <c r="K19" s="16" t="str">
        <f t="shared" si="1"/>
        <v/>
      </c>
      <c r="L19" s="17"/>
    </row>
    <row r="20" spans="1:12">
      <c r="A20" s="13">
        <v>5</v>
      </c>
      <c r="B20" s="14" t="s">
        <v>27</v>
      </c>
      <c r="C20" s="59"/>
      <c r="D20" s="63"/>
      <c r="E20" s="63">
        <v>0</v>
      </c>
      <c r="F20" s="63">
        <v>0</v>
      </c>
      <c r="G20" s="63">
        <v>0</v>
      </c>
      <c r="H20" s="63">
        <v>0</v>
      </c>
      <c r="I20" s="15" t="str">
        <f t="shared" si="0"/>
        <v/>
      </c>
      <c r="J20" s="64">
        <v>0</v>
      </c>
      <c r="K20" s="16" t="str">
        <f t="shared" si="1"/>
        <v/>
      </c>
      <c r="L20" s="17"/>
    </row>
    <row r="21" spans="1:12" ht="25.5" customHeight="1">
      <c r="A21" s="13">
        <v>6</v>
      </c>
      <c r="B21" s="14" t="s">
        <v>28</v>
      </c>
      <c r="C21" s="59">
        <v>5655</v>
      </c>
      <c r="D21" s="63"/>
      <c r="E21" s="63">
        <v>0</v>
      </c>
      <c r="F21" s="63">
        <v>1.6070000000000001E-2</v>
      </c>
      <c r="G21" s="63">
        <v>0</v>
      </c>
      <c r="H21" s="63">
        <v>0</v>
      </c>
      <c r="I21" s="15" t="str">
        <f t="shared" si="0"/>
        <v/>
      </c>
      <c r="J21" s="64">
        <v>0</v>
      </c>
      <c r="K21" s="16" t="str">
        <f t="shared" si="1"/>
        <v/>
      </c>
      <c r="L21" s="17"/>
    </row>
    <row r="22" spans="1:12" ht="32.85" customHeight="1">
      <c r="A22" s="13">
        <v>7</v>
      </c>
      <c r="B22" s="14" t="s">
        <v>29</v>
      </c>
      <c r="C22" s="59"/>
      <c r="D22" s="63"/>
      <c r="E22" s="63">
        <v>0</v>
      </c>
      <c r="F22" s="63">
        <v>0</v>
      </c>
      <c r="G22" s="63">
        <v>0</v>
      </c>
      <c r="H22" s="63">
        <v>0</v>
      </c>
      <c r="I22" s="15" t="str">
        <f t="shared" si="0"/>
        <v/>
      </c>
      <c r="J22" s="64">
        <v>0</v>
      </c>
      <c r="K22" s="16" t="str">
        <f t="shared" si="1"/>
        <v/>
      </c>
      <c r="L22" s="17"/>
    </row>
    <row r="23" spans="1:12" ht="13.7" customHeight="1">
      <c r="A23" s="13">
        <v>8</v>
      </c>
      <c r="B23" s="14" t="s">
        <v>30</v>
      </c>
      <c r="C23" s="59"/>
      <c r="D23" s="63"/>
      <c r="E23" s="63">
        <v>0</v>
      </c>
      <c r="F23" s="63">
        <v>0</v>
      </c>
      <c r="G23" s="63">
        <v>0</v>
      </c>
      <c r="H23" s="63">
        <v>0</v>
      </c>
      <c r="I23" s="15" t="str">
        <f t="shared" si="0"/>
        <v/>
      </c>
      <c r="J23" s="64">
        <v>0</v>
      </c>
      <c r="K23" s="16" t="str">
        <f t="shared" si="1"/>
        <v/>
      </c>
      <c r="L23" s="17"/>
    </row>
    <row r="24" spans="1:12" ht="29.1">
      <c r="A24" s="13">
        <v>9</v>
      </c>
      <c r="B24" s="14" t="s">
        <v>31</v>
      </c>
      <c r="C24" s="59"/>
      <c r="D24" s="63"/>
      <c r="E24" s="63">
        <v>0</v>
      </c>
      <c r="F24" s="63">
        <v>0</v>
      </c>
      <c r="G24" s="63">
        <v>0</v>
      </c>
      <c r="H24" s="63">
        <v>0</v>
      </c>
      <c r="I24" s="15" t="str">
        <f t="shared" si="0"/>
        <v/>
      </c>
      <c r="J24" s="64">
        <v>0</v>
      </c>
      <c r="K24" s="16" t="str">
        <f t="shared" si="1"/>
        <v/>
      </c>
      <c r="L24" s="17"/>
    </row>
    <row r="25" spans="1:12">
      <c r="A25" s="13">
        <v>10</v>
      </c>
      <c r="B25" s="18" t="s">
        <v>32</v>
      </c>
      <c r="C25" s="59">
        <v>5655</v>
      </c>
      <c r="D25" s="63"/>
      <c r="E25" s="63">
        <v>0</v>
      </c>
      <c r="F25" s="63">
        <v>0.26632</v>
      </c>
      <c r="G25" s="63">
        <v>0.30492000000000002</v>
      </c>
      <c r="H25" s="63">
        <v>1.06795</v>
      </c>
      <c r="I25" s="15">
        <f t="shared" si="0"/>
        <v>2.502394070575888</v>
      </c>
      <c r="J25" s="65">
        <v>0.5</v>
      </c>
      <c r="K25" s="16">
        <f t="shared" si="1"/>
        <v>-0.53181328713891096</v>
      </c>
      <c r="L25" s="17"/>
    </row>
    <row r="26" spans="1:12">
      <c r="A26" s="13">
        <v>11</v>
      </c>
      <c r="B26" s="61" t="s">
        <v>33</v>
      </c>
      <c r="C26" s="60"/>
      <c r="D26" s="63"/>
      <c r="E26" s="63"/>
      <c r="F26" s="63"/>
      <c r="G26" s="63"/>
      <c r="H26" s="63"/>
      <c r="I26" s="15" t="str">
        <f t="shared" si="0"/>
        <v/>
      </c>
      <c r="J26" s="65"/>
      <c r="K26" s="16" t="str">
        <f t="shared" si="1"/>
        <v/>
      </c>
      <c r="L26" s="17"/>
    </row>
    <row r="27" spans="1:12">
      <c r="A27" s="13">
        <v>12</v>
      </c>
      <c r="B27" s="62"/>
      <c r="C27" s="60"/>
      <c r="D27" s="63"/>
      <c r="E27" s="63"/>
      <c r="F27" s="63"/>
      <c r="G27" s="63"/>
      <c r="H27" s="63"/>
      <c r="I27" s="15" t="str">
        <f t="shared" si="0"/>
        <v/>
      </c>
      <c r="J27" s="65"/>
      <c r="K27" s="16" t="str">
        <f t="shared" si="1"/>
        <v/>
      </c>
      <c r="L27" s="17"/>
    </row>
    <row r="28" spans="1:12">
      <c r="A28" s="13">
        <v>13</v>
      </c>
      <c r="B28" s="62"/>
      <c r="C28" s="60"/>
      <c r="D28" s="63"/>
      <c r="E28" s="63"/>
      <c r="F28" s="63"/>
      <c r="G28" s="63"/>
      <c r="H28" s="63"/>
      <c r="I28" s="15" t="str">
        <f t="shared" si="0"/>
        <v/>
      </c>
      <c r="J28" s="65"/>
      <c r="K28" s="16" t="str">
        <f t="shared" si="1"/>
        <v/>
      </c>
      <c r="L28" s="17"/>
    </row>
    <row r="29" spans="1:12">
      <c r="A29" s="13">
        <v>14</v>
      </c>
      <c r="B29" s="62"/>
      <c r="C29" s="60"/>
      <c r="D29" s="63"/>
      <c r="E29" s="63"/>
      <c r="F29" s="63"/>
      <c r="G29" s="63"/>
      <c r="H29" s="63"/>
      <c r="I29" s="15" t="str">
        <f t="shared" si="0"/>
        <v/>
      </c>
      <c r="J29" s="65"/>
      <c r="K29" s="16" t="str">
        <f t="shared" si="1"/>
        <v/>
      </c>
      <c r="L29" s="17"/>
    </row>
    <row r="30" spans="1:12">
      <c r="A30" s="13">
        <v>15</v>
      </c>
      <c r="B30" s="62"/>
      <c r="C30" s="60"/>
      <c r="D30" s="63"/>
      <c r="E30" s="63"/>
      <c r="F30" s="63"/>
      <c r="G30" s="63"/>
      <c r="H30" s="63"/>
      <c r="I30" s="15" t="str">
        <f t="shared" si="0"/>
        <v/>
      </c>
      <c r="J30" s="65"/>
      <c r="K30" s="16" t="str">
        <f t="shared" si="1"/>
        <v/>
      </c>
      <c r="L30" s="17"/>
    </row>
    <row r="31" spans="1:12">
      <c r="A31" s="13">
        <v>16</v>
      </c>
      <c r="B31" s="62"/>
      <c r="C31" s="60"/>
      <c r="D31" s="63"/>
      <c r="E31" s="63"/>
      <c r="F31" s="63"/>
      <c r="G31" s="63"/>
      <c r="H31" s="63"/>
      <c r="I31" s="15" t="str">
        <f t="shared" si="0"/>
        <v/>
      </c>
      <c r="J31" s="65"/>
      <c r="K31" s="16" t="str">
        <f t="shared" si="1"/>
        <v/>
      </c>
      <c r="L31" s="17"/>
    </row>
    <row r="32" spans="1:12">
      <c r="A32" s="13">
        <v>17</v>
      </c>
      <c r="B32" s="62"/>
      <c r="C32" s="60"/>
      <c r="D32" s="63"/>
      <c r="E32" s="63"/>
      <c r="F32" s="63"/>
      <c r="G32" s="63"/>
      <c r="H32" s="63"/>
      <c r="I32" s="15" t="str">
        <f t="shared" si="0"/>
        <v/>
      </c>
      <c r="J32" s="65"/>
      <c r="K32" s="16" t="str">
        <f t="shared" si="1"/>
        <v/>
      </c>
      <c r="L32" s="17"/>
    </row>
    <row r="33" spans="1:12">
      <c r="A33" s="13">
        <v>18</v>
      </c>
      <c r="B33" s="62"/>
      <c r="C33" s="60"/>
      <c r="D33" s="63"/>
      <c r="E33" s="63"/>
      <c r="F33" s="63"/>
      <c r="G33" s="63"/>
      <c r="H33" s="63"/>
      <c r="I33" s="15" t="str">
        <f t="shared" si="0"/>
        <v/>
      </c>
      <c r="J33" s="65"/>
      <c r="K33" s="16" t="str">
        <f t="shared" si="1"/>
        <v/>
      </c>
      <c r="L33" s="17"/>
    </row>
    <row r="34" spans="1:12">
      <c r="A34" s="13">
        <v>19</v>
      </c>
      <c r="B34" s="62"/>
      <c r="C34" s="60"/>
      <c r="D34" s="63"/>
      <c r="E34" s="63"/>
      <c r="F34" s="63"/>
      <c r="G34" s="63"/>
      <c r="H34" s="63"/>
      <c r="I34" s="15" t="str">
        <f t="shared" si="0"/>
        <v/>
      </c>
      <c r="J34" s="65"/>
      <c r="K34" s="16" t="str">
        <f t="shared" si="1"/>
        <v/>
      </c>
      <c r="L34" s="17"/>
    </row>
    <row r="35" spans="1:12">
      <c r="A35" s="13">
        <v>20</v>
      </c>
      <c r="B35" s="62"/>
      <c r="C35" s="60"/>
      <c r="D35" s="63"/>
      <c r="E35" s="63"/>
      <c r="F35" s="63"/>
      <c r="G35" s="63"/>
      <c r="H35" s="63"/>
      <c r="I35" s="15" t="str">
        <f t="shared" si="0"/>
        <v/>
      </c>
      <c r="J35" s="65"/>
      <c r="K35" s="16" t="str">
        <f t="shared" si="1"/>
        <v/>
      </c>
      <c r="L35" s="17"/>
    </row>
    <row r="36" spans="1:12">
      <c r="A36" s="13">
        <v>21</v>
      </c>
      <c r="B36" s="62"/>
      <c r="C36" s="60"/>
      <c r="D36" s="63"/>
      <c r="E36" s="63"/>
      <c r="F36" s="63"/>
      <c r="G36" s="63"/>
      <c r="H36" s="63"/>
      <c r="I36" s="15" t="str">
        <f t="shared" si="0"/>
        <v/>
      </c>
      <c r="J36" s="65"/>
      <c r="K36" s="16" t="str">
        <f t="shared" si="1"/>
        <v/>
      </c>
      <c r="L36" s="17"/>
    </row>
    <row r="37" spans="1:12">
      <c r="A37" s="13">
        <v>22</v>
      </c>
      <c r="B37" s="62"/>
      <c r="C37" s="60"/>
      <c r="D37" s="63"/>
      <c r="E37" s="63"/>
      <c r="F37" s="63"/>
      <c r="G37" s="63"/>
      <c r="H37" s="63"/>
      <c r="I37" s="15" t="str">
        <f t="shared" si="0"/>
        <v/>
      </c>
      <c r="J37" s="65"/>
      <c r="K37" s="16" t="str">
        <f t="shared" si="1"/>
        <v/>
      </c>
      <c r="L37" s="17"/>
    </row>
    <row r="38" spans="1:12">
      <c r="A38" s="13">
        <v>23</v>
      </c>
      <c r="B38" s="62"/>
      <c r="C38" s="60"/>
      <c r="D38" s="63"/>
      <c r="E38" s="63"/>
      <c r="F38" s="63"/>
      <c r="G38" s="63"/>
      <c r="H38" s="63"/>
      <c r="I38" s="15" t="str">
        <f t="shared" si="0"/>
        <v/>
      </c>
      <c r="J38" s="65"/>
      <c r="K38" s="16" t="str">
        <f t="shared" si="1"/>
        <v/>
      </c>
      <c r="L38" s="17"/>
    </row>
    <row r="39" spans="1:12">
      <c r="A39" s="13">
        <v>24</v>
      </c>
      <c r="B39" s="62"/>
      <c r="C39" s="60"/>
      <c r="D39" s="63"/>
      <c r="E39" s="63"/>
      <c r="F39" s="63"/>
      <c r="G39" s="63"/>
      <c r="H39" s="63"/>
      <c r="I39" s="15" t="str">
        <f t="shared" si="0"/>
        <v/>
      </c>
      <c r="J39" s="65"/>
      <c r="K39" s="16" t="str">
        <f t="shared" si="1"/>
        <v/>
      </c>
      <c r="L39" s="17"/>
    </row>
    <row r="40" spans="1:12">
      <c r="A40" s="13">
        <v>25</v>
      </c>
      <c r="B40" s="62"/>
      <c r="C40" s="60"/>
      <c r="D40" s="63"/>
      <c r="E40" s="63"/>
      <c r="F40" s="63"/>
      <c r="G40" s="63"/>
      <c r="H40" s="63"/>
      <c r="I40" s="15" t="str">
        <f t="shared" si="0"/>
        <v/>
      </c>
      <c r="J40" s="65"/>
      <c r="K40" s="16" t="str">
        <f t="shared" si="1"/>
        <v/>
      </c>
      <c r="L40" s="17"/>
    </row>
    <row r="41" spans="1:12">
      <c r="A41" s="13">
        <v>26</v>
      </c>
      <c r="B41" s="62"/>
      <c r="C41" s="60"/>
      <c r="D41" s="63"/>
      <c r="E41" s="63"/>
      <c r="F41" s="63"/>
      <c r="G41" s="63"/>
      <c r="H41" s="63"/>
      <c r="I41" s="15" t="str">
        <f t="shared" si="0"/>
        <v/>
      </c>
      <c r="J41" s="65"/>
      <c r="K41" s="16" t="str">
        <f t="shared" si="1"/>
        <v/>
      </c>
      <c r="L41" s="17"/>
    </row>
    <row r="42" spans="1:12">
      <c r="A42" s="13">
        <v>27</v>
      </c>
      <c r="B42" s="62"/>
      <c r="C42" s="60"/>
      <c r="D42" s="63"/>
      <c r="E42" s="63"/>
      <c r="F42" s="63"/>
      <c r="G42" s="63"/>
      <c r="H42" s="63"/>
      <c r="I42" s="15" t="str">
        <f t="shared" si="0"/>
        <v/>
      </c>
      <c r="J42" s="65"/>
      <c r="K42" s="16" t="str">
        <f t="shared" si="1"/>
        <v/>
      </c>
      <c r="L42" s="17"/>
    </row>
    <row r="43" spans="1:12">
      <c r="A43" s="13">
        <v>28</v>
      </c>
      <c r="B43" s="62"/>
      <c r="C43" s="60"/>
      <c r="D43" s="63"/>
      <c r="E43" s="63"/>
      <c r="F43" s="63"/>
      <c r="G43" s="63"/>
      <c r="H43" s="63"/>
      <c r="I43" s="15" t="str">
        <f t="shared" si="0"/>
        <v/>
      </c>
      <c r="J43" s="65"/>
      <c r="K43" s="16" t="str">
        <f t="shared" si="1"/>
        <v/>
      </c>
      <c r="L43" s="17"/>
    </row>
    <row r="44" spans="1:12">
      <c r="A44" s="13">
        <v>29</v>
      </c>
      <c r="B44" s="62"/>
      <c r="C44" s="60"/>
      <c r="D44" s="63"/>
      <c r="E44" s="63"/>
      <c r="F44" s="63"/>
      <c r="G44" s="63"/>
      <c r="H44" s="63"/>
      <c r="I44" s="15" t="str">
        <f t="shared" si="0"/>
        <v/>
      </c>
      <c r="J44" s="65"/>
      <c r="K44" s="16" t="str">
        <f t="shared" si="1"/>
        <v/>
      </c>
      <c r="L44" s="17"/>
    </row>
    <row r="45" spans="1:12">
      <c r="A45" s="13">
        <v>30</v>
      </c>
      <c r="B45" s="62"/>
      <c r="C45" s="60"/>
      <c r="D45" s="63"/>
      <c r="E45" s="63"/>
      <c r="F45" s="63"/>
      <c r="G45" s="63"/>
      <c r="H45" s="63"/>
      <c r="I45" s="15" t="str">
        <f t="shared" si="0"/>
        <v/>
      </c>
      <c r="J45" s="65"/>
      <c r="K45" s="16" t="str">
        <f t="shared" si="1"/>
        <v/>
      </c>
      <c r="L45" s="17"/>
    </row>
    <row r="46" spans="1:12">
      <c r="A46" s="70" t="s">
        <v>34</v>
      </c>
      <c r="B46" s="71"/>
      <c r="C46" s="19"/>
      <c r="D46" s="20"/>
      <c r="E46" s="20"/>
      <c r="F46" s="20"/>
      <c r="G46" s="20"/>
      <c r="H46" s="20"/>
      <c r="I46" s="21"/>
      <c r="J46" s="20"/>
      <c r="K46" s="22"/>
      <c r="L46" s="17"/>
    </row>
    <row r="47" spans="1:12">
      <c r="A47" s="23">
        <v>1</v>
      </c>
      <c r="B47" s="24" t="s">
        <v>35</v>
      </c>
      <c r="C47" s="59"/>
      <c r="D47" s="63"/>
      <c r="E47" s="63">
        <v>0</v>
      </c>
      <c r="F47" s="63">
        <v>0</v>
      </c>
      <c r="G47" s="63">
        <v>0</v>
      </c>
      <c r="H47" s="63">
        <v>0</v>
      </c>
      <c r="I47" s="15" t="str">
        <f t="shared" ref="I47:I79" si="2">IF(G47=0,"",(H47-G47)/G47)</f>
        <v/>
      </c>
      <c r="J47" s="64">
        <v>0</v>
      </c>
      <c r="K47" s="16" t="str">
        <f t="shared" ref="K47:K79" si="3">IF(H47=0,"",(J47-H47)/H47)</f>
        <v/>
      </c>
      <c r="L47" s="17"/>
    </row>
    <row r="48" spans="1:12">
      <c r="A48" s="23">
        <v>2</v>
      </c>
      <c r="B48" s="24" t="s">
        <v>36</v>
      </c>
      <c r="C48" s="59"/>
      <c r="D48" s="63"/>
      <c r="E48" s="63">
        <v>0</v>
      </c>
      <c r="F48" s="63">
        <v>0</v>
      </c>
      <c r="G48" s="63">
        <v>0</v>
      </c>
      <c r="H48" s="63">
        <v>0</v>
      </c>
      <c r="I48" s="15" t="str">
        <f t="shared" si="2"/>
        <v/>
      </c>
      <c r="J48" s="64">
        <v>0</v>
      </c>
      <c r="K48" s="16" t="str">
        <f t="shared" si="3"/>
        <v/>
      </c>
      <c r="L48" s="17"/>
    </row>
    <row r="49" spans="1:12">
      <c r="A49" s="23">
        <v>3</v>
      </c>
      <c r="B49" s="25" t="s">
        <v>37</v>
      </c>
      <c r="C49" s="59">
        <v>5655</v>
      </c>
      <c r="D49" s="63"/>
      <c r="E49" s="63">
        <v>2</v>
      </c>
      <c r="F49" s="63">
        <v>0</v>
      </c>
      <c r="G49" s="63">
        <v>0</v>
      </c>
      <c r="H49" s="63">
        <v>82.218739999999997</v>
      </c>
      <c r="I49" s="15" t="str">
        <f t="shared" si="2"/>
        <v/>
      </c>
      <c r="J49" s="64">
        <v>0</v>
      </c>
      <c r="K49" s="16">
        <f t="shared" si="3"/>
        <v>-1</v>
      </c>
      <c r="L49" s="17"/>
    </row>
    <row r="50" spans="1:12" ht="24.95">
      <c r="A50" s="23">
        <v>4</v>
      </c>
      <c r="B50" s="25" t="s">
        <v>38</v>
      </c>
      <c r="C50" s="59"/>
      <c r="D50" s="63"/>
      <c r="E50" s="63">
        <v>0</v>
      </c>
      <c r="F50" s="63">
        <v>0</v>
      </c>
      <c r="G50" s="63">
        <v>0</v>
      </c>
      <c r="H50" s="63">
        <v>0</v>
      </c>
      <c r="I50" s="15" t="str">
        <f t="shared" si="2"/>
        <v/>
      </c>
      <c r="J50" s="64">
        <v>0</v>
      </c>
      <c r="K50" s="16" t="str">
        <f t="shared" si="3"/>
        <v/>
      </c>
      <c r="L50" s="17"/>
    </row>
    <row r="51" spans="1:12" ht="27">
      <c r="A51" s="23">
        <v>5</v>
      </c>
      <c r="B51" s="25" t="s">
        <v>39</v>
      </c>
      <c r="C51" s="59"/>
      <c r="D51" s="63"/>
      <c r="E51" s="63">
        <v>0</v>
      </c>
      <c r="F51" s="63">
        <v>0</v>
      </c>
      <c r="G51" s="63">
        <v>0</v>
      </c>
      <c r="H51" s="63">
        <v>0</v>
      </c>
      <c r="I51" s="15" t="str">
        <f t="shared" si="2"/>
        <v/>
      </c>
      <c r="J51" s="65">
        <v>0</v>
      </c>
      <c r="K51" s="16" t="str">
        <f t="shared" si="3"/>
        <v/>
      </c>
      <c r="L51" s="17"/>
    </row>
    <row r="52" spans="1:12">
      <c r="A52" s="23">
        <v>6</v>
      </c>
      <c r="B52" s="26" t="s">
        <v>32</v>
      </c>
      <c r="C52" s="59">
        <v>5655</v>
      </c>
      <c r="D52" s="63"/>
      <c r="E52" s="63">
        <v>16</v>
      </c>
      <c r="F52" s="63">
        <v>38.982869999999998</v>
      </c>
      <c r="G52" s="63">
        <v>0</v>
      </c>
      <c r="H52" s="63">
        <v>0</v>
      </c>
      <c r="I52" s="15" t="str">
        <f t="shared" si="2"/>
        <v/>
      </c>
      <c r="J52" s="65">
        <v>25</v>
      </c>
      <c r="K52" s="16" t="str">
        <f t="shared" si="3"/>
        <v/>
      </c>
      <c r="L52" s="17"/>
    </row>
    <row r="53" spans="1:12">
      <c r="A53" s="23">
        <v>7</v>
      </c>
      <c r="B53" s="24" t="s">
        <v>40</v>
      </c>
      <c r="C53" s="59">
        <v>5655</v>
      </c>
      <c r="D53" s="63"/>
      <c r="E53" s="63">
        <v>35</v>
      </c>
      <c r="F53" s="63">
        <v>8.6109099999999987</v>
      </c>
      <c r="G53" s="63">
        <v>0</v>
      </c>
      <c r="H53" s="63">
        <v>0</v>
      </c>
      <c r="I53" s="15" t="str">
        <f t="shared" si="2"/>
        <v/>
      </c>
      <c r="J53" s="65">
        <v>10</v>
      </c>
      <c r="K53" s="16" t="str">
        <f t="shared" si="3"/>
        <v/>
      </c>
      <c r="L53" s="17"/>
    </row>
    <row r="54" spans="1:12">
      <c r="A54" s="23">
        <v>8</v>
      </c>
      <c r="B54" s="61" t="s">
        <v>33</v>
      </c>
      <c r="C54" s="60"/>
      <c r="D54" s="63"/>
      <c r="E54" s="63"/>
      <c r="F54" s="63"/>
      <c r="G54" s="63"/>
      <c r="H54" s="63"/>
      <c r="I54" s="15" t="str">
        <f t="shared" si="2"/>
        <v/>
      </c>
      <c r="J54" s="64"/>
      <c r="K54" s="16" t="str">
        <f t="shared" si="3"/>
        <v/>
      </c>
      <c r="L54" s="17"/>
    </row>
    <row r="55" spans="1:12">
      <c r="A55" s="23">
        <v>9</v>
      </c>
      <c r="B55" s="62"/>
      <c r="C55" s="60"/>
      <c r="D55" s="63"/>
      <c r="E55" s="63"/>
      <c r="F55" s="63"/>
      <c r="G55" s="63"/>
      <c r="H55" s="63"/>
      <c r="I55" s="15" t="str">
        <f t="shared" si="2"/>
        <v/>
      </c>
      <c r="J55" s="64"/>
      <c r="K55" s="16" t="str">
        <f t="shared" si="3"/>
        <v/>
      </c>
      <c r="L55" s="17"/>
    </row>
    <row r="56" spans="1:12">
      <c r="A56" s="23">
        <v>10</v>
      </c>
      <c r="B56" s="62"/>
      <c r="C56" s="60"/>
      <c r="D56" s="63"/>
      <c r="E56" s="63"/>
      <c r="F56" s="63"/>
      <c r="G56" s="63"/>
      <c r="H56" s="63"/>
      <c r="I56" s="15" t="str">
        <f t="shared" si="2"/>
        <v/>
      </c>
      <c r="J56" s="64"/>
      <c r="K56" s="16" t="str">
        <f t="shared" si="3"/>
        <v/>
      </c>
      <c r="L56" s="17"/>
    </row>
    <row r="57" spans="1:12">
      <c r="A57" s="23">
        <v>11</v>
      </c>
      <c r="B57" s="62"/>
      <c r="C57" s="60"/>
      <c r="D57" s="63"/>
      <c r="E57" s="63"/>
      <c r="F57" s="63"/>
      <c r="G57" s="63"/>
      <c r="H57" s="63"/>
      <c r="I57" s="15" t="str">
        <f t="shared" si="2"/>
        <v/>
      </c>
      <c r="J57" s="64"/>
      <c r="K57" s="16" t="str">
        <f t="shared" si="3"/>
        <v/>
      </c>
      <c r="L57" s="17"/>
    </row>
    <row r="58" spans="1:12">
      <c r="A58" s="23">
        <v>12</v>
      </c>
      <c r="B58" s="62"/>
      <c r="C58" s="60"/>
      <c r="D58" s="63"/>
      <c r="E58" s="63"/>
      <c r="F58" s="63"/>
      <c r="G58" s="63"/>
      <c r="H58" s="63"/>
      <c r="I58" s="15" t="str">
        <f t="shared" si="2"/>
        <v/>
      </c>
      <c r="J58" s="64"/>
      <c r="K58" s="16" t="str">
        <f t="shared" si="3"/>
        <v/>
      </c>
      <c r="L58" s="17"/>
    </row>
    <row r="59" spans="1:12">
      <c r="A59" s="23">
        <v>13</v>
      </c>
      <c r="B59" s="62"/>
      <c r="C59" s="60"/>
      <c r="D59" s="63"/>
      <c r="E59" s="63"/>
      <c r="F59" s="63"/>
      <c r="G59" s="63"/>
      <c r="H59" s="63"/>
      <c r="I59" s="15" t="str">
        <f t="shared" si="2"/>
        <v/>
      </c>
      <c r="J59" s="64"/>
      <c r="K59" s="16" t="str">
        <f t="shared" si="3"/>
        <v/>
      </c>
      <c r="L59" s="17"/>
    </row>
    <row r="60" spans="1:12">
      <c r="A60" s="23">
        <v>14</v>
      </c>
      <c r="B60" s="62"/>
      <c r="C60" s="60"/>
      <c r="D60" s="63"/>
      <c r="E60" s="63"/>
      <c r="F60" s="63"/>
      <c r="G60" s="63"/>
      <c r="H60" s="63"/>
      <c r="I60" s="15" t="str">
        <f t="shared" si="2"/>
        <v/>
      </c>
      <c r="J60" s="64"/>
      <c r="K60" s="16" t="str">
        <f t="shared" si="3"/>
        <v/>
      </c>
      <c r="L60" s="17"/>
    </row>
    <row r="61" spans="1:12">
      <c r="A61" s="23">
        <v>15</v>
      </c>
      <c r="B61" s="62"/>
      <c r="C61" s="60"/>
      <c r="D61" s="63"/>
      <c r="E61" s="63"/>
      <c r="F61" s="63"/>
      <c r="G61" s="63"/>
      <c r="H61" s="63"/>
      <c r="I61" s="15" t="str">
        <f t="shared" si="2"/>
        <v/>
      </c>
      <c r="J61" s="64"/>
      <c r="K61" s="16" t="str">
        <f t="shared" si="3"/>
        <v/>
      </c>
      <c r="L61" s="17"/>
    </row>
    <row r="62" spans="1:12">
      <c r="A62" s="23">
        <v>16</v>
      </c>
      <c r="B62" s="62"/>
      <c r="C62" s="60"/>
      <c r="D62" s="63"/>
      <c r="E62" s="63"/>
      <c r="F62" s="63"/>
      <c r="G62" s="63"/>
      <c r="H62" s="63"/>
      <c r="I62" s="15" t="str">
        <f t="shared" si="2"/>
        <v/>
      </c>
      <c r="J62" s="64"/>
      <c r="K62" s="16" t="str">
        <f t="shared" si="3"/>
        <v/>
      </c>
      <c r="L62" s="17"/>
    </row>
    <row r="63" spans="1:12">
      <c r="A63" s="23">
        <v>17</v>
      </c>
      <c r="B63" s="62"/>
      <c r="C63" s="60"/>
      <c r="D63" s="63"/>
      <c r="E63" s="63"/>
      <c r="F63" s="63"/>
      <c r="G63" s="63"/>
      <c r="H63" s="63"/>
      <c r="I63" s="15" t="str">
        <f t="shared" si="2"/>
        <v/>
      </c>
      <c r="J63" s="64"/>
      <c r="K63" s="16" t="str">
        <f t="shared" si="3"/>
        <v/>
      </c>
      <c r="L63" s="17"/>
    </row>
    <row r="64" spans="1:12">
      <c r="A64" s="23">
        <v>18</v>
      </c>
      <c r="B64" s="62"/>
      <c r="C64" s="60"/>
      <c r="D64" s="63"/>
      <c r="E64" s="63"/>
      <c r="F64" s="63"/>
      <c r="G64" s="63"/>
      <c r="H64" s="63"/>
      <c r="I64" s="15" t="str">
        <f t="shared" si="2"/>
        <v/>
      </c>
      <c r="J64" s="64"/>
      <c r="K64" s="16" t="str">
        <f t="shared" si="3"/>
        <v/>
      </c>
      <c r="L64" s="17"/>
    </row>
    <row r="65" spans="1:12">
      <c r="A65" s="23">
        <v>19</v>
      </c>
      <c r="B65" s="62"/>
      <c r="C65" s="60"/>
      <c r="D65" s="63"/>
      <c r="E65" s="63"/>
      <c r="F65" s="63"/>
      <c r="G65" s="63"/>
      <c r="H65" s="63"/>
      <c r="I65" s="15" t="str">
        <f t="shared" si="2"/>
        <v/>
      </c>
      <c r="J65" s="64"/>
      <c r="K65" s="16" t="str">
        <f t="shared" si="3"/>
        <v/>
      </c>
      <c r="L65" s="17"/>
    </row>
    <row r="66" spans="1:12">
      <c r="A66" s="23">
        <v>20</v>
      </c>
      <c r="B66" s="62"/>
      <c r="C66" s="60"/>
      <c r="D66" s="63"/>
      <c r="E66" s="63"/>
      <c r="F66" s="63"/>
      <c r="G66" s="63"/>
      <c r="H66" s="63"/>
      <c r="I66" s="15" t="str">
        <f t="shared" si="2"/>
        <v/>
      </c>
      <c r="J66" s="64"/>
      <c r="K66" s="16" t="str">
        <f t="shared" si="3"/>
        <v/>
      </c>
      <c r="L66" s="17"/>
    </row>
    <row r="67" spans="1:12">
      <c r="A67" s="23">
        <v>21</v>
      </c>
      <c r="B67" s="62"/>
      <c r="C67" s="60"/>
      <c r="D67" s="63"/>
      <c r="E67" s="63"/>
      <c r="F67" s="63"/>
      <c r="G67" s="63"/>
      <c r="H67" s="63"/>
      <c r="I67" s="15" t="str">
        <f t="shared" si="2"/>
        <v/>
      </c>
      <c r="J67" s="64"/>
      <c r="K67" s="16" t="str">
        <f t="shared" si="3"/>
        <v/>
      </c>
      <c r="L67" s="17"/>
    </row>
    <row r="68" spans="1:12">
      <c r="A68" s="23">
        <v>22</v>
      </c>
      <c r="B68" s="62"/>
      <c r="C68" s="60"/>
      <c r="D68" s="63"/>
      <c r="E68" s="63"/>
      <c r="F68" s="63"/>
      <c r="G68" s="63"/>
      <c r="H68" s="63"/>
      <c r="I68" s="15" t="str">
        <f t="shared" si="2"/>
        <v/>
      </c>
      <c r="J68" s="64"/>
      <c r="K68" s="16" t="str">
        <f t="shared" si="3"/>
        <v/>
      </c>
      <c r="L68" s="17"/>
    </row>
    <row r="69" spans="1:12">
      <c r="A69" s="23">
        <v>23</v>
      </c>
      <c r="B69" s="62"/>
      <c r="C69" s="60"/>
      <c r="D69" s="63"/>
      <c r="E69" s="63"/>
      <c r="F69" s="63"/>
      <c r="G69" s="63"/>
      <c r="H69" s="63"/>
      <c r="I69" s="15" t="str">
        <f t="shared" si="2"/>
        <v/>
      </c>
      <c r="J69" s="64"/>
      <c r="K69" s="16" t="str">
        <f t="shared" si="3"/>
        <v/>
      </c>
      <c r="L69" s="17"/>
    </row>
    <row r="70" spans="1:12">
      <c r="A70" s="23">
        <v>24</v>
      </c>
      <c r="B70" s="62"/>
      <c r="C70" s="60"/>
      <c r="D70" s="63"/>
      <c r="E70" s="63"/>
      <c r="F70" s="63"/>
      <c r="G70" s="63"/>
      <c r="H70" s="63"/>
      <c r="I70" s="15" t="str">
        <f t="shared" si="2"/>
        <v/>
      </c>
      <c r="J70" s="64"/>
      <c r="K70" s="16" t="str">
        <f t="shared" si="3"/>
        <v/>
      </c>
      <c r="L70" s="17"/>
    </row>
    <row r="71" spans="1:12">
      <c r="A71" s="23">
        <v>25</v>
      </c>
      <c r="B71" s="62"/>
      <c r="C71" s="60"/>
      <c r="D71" s="63"/>
      <c r="E71" s="63"/>
      <c r="F71" s="63"/>
      <c r="G71" s="63"/>
      <c r="H71" s="63"/>
      <c r="I71" s="15" t="str">
        <f t="shared" si="2"/>
        <v/>
      </c>
      <c r="J71" s="64"/>
      <c r="K71" s="16" t="str">
        <f t="shared" si="3"/>
        <v/>
      </c>
      <c r="L71" s="17"/>
    </row>
    <row r="72" spans="1:12">
      <c r="A72" s="23">
        <v>26</v>
      </c>
      <c r="B72" s="62"/>
      <c r="C72" s="60"/>
      <c r="D72" s="63"/>
      <c r="E72" s="63"/>
      <c r="F72" s="63"/>
      <c r="G72" s="63"/>
      <c r="H72" s="63"/>
      <c r="I72" s="15" t="str">
        <f t="shared" si="2"/>
        <v/>
      </c>
      <c r="J72" s="64"/>
      <c r="K72" s="16" t="str">
        <f t="shared" si="3"/>
        <v/>
      </c>
      <c r="L72" s="17"/>
    </row>
    <row r="73" spans="1:12">
      <c r="A73" s="23">
        <v>27</v>
      </c>
      <c r="B73" s="62"/>
      <c r="C73" s="60"/>
      <c r="D73" s="63"/>
      <c r="E73" s="63"/>
      <c r="F73" s="63"/>
      <c r="G73" s="63"/>
      <c r="H73" s="63"/>
      <c r="I73" s="15" t="str">
        <f t="shared" si="2"/>
        <v/>
      </c>
      <c r="J73" s="64"/>
      <c r="K73" s="16" t="str">
        <f t="shared" si="3"/>
        <v/>
      </c>
      <c r="L73" s="17"/>
    </row>
    <row r="74" spans="1:12">
      <c r="A74" s="23">
        <v>28</v>
      </c>
      <c r="B74" s="62"/>
      <c r="C74" s="60"/>
      <c r="D74" s="63"/>
      <c r="E74" s="63"/>
      <c r="F74" s="63"/>
      <c r="G74" s="63"/>
      <c r="H74" s="63"/>
      <c r="I74" s="15" t="str">
        <f t="shared" si="2"/>
        <v/>
      </c>
      <c r="J74" s="65"/>
      <c r="K74" s="16" t="str">
        <f t="shared" si="3"/>
        <v/>
      </c>
      <c r="L74" s="17"/>
    </row>
    <row r="75" spans="1:12">
      <c r="A75" s="23">
        <v>29</v>
      </c>
      <c r="B75" s="62"/>
      <c r="C75" s="60"/>
      <c r="D75" s="63"/>
      <c r="E75" s="63"/>
      <c r="F75" s="63"/>
      <c r="G75" s="63"/>
      <c r="H75" s="63"/>
      <c r="I75" s="15" t="str">
        <f t="shared" si="2"/>
        <v/>
      </c>
      <c r="J75" s="65"/>
      <c r="K75" s="16" t="str">
        <f t="shared" si="3"/>
        <v/>
      </c>
      <c r="L75" s="17"/>
    </row>
    <row r="76" spans="1:12" ht="15" thickBot="1">
      <c r="A76" s="23">
        <v>30</v>
      </c>
      <c r="B76" s="66"/>
      <c r="C76" s="67"/>
      <c r="D76" s="68"/>
      <c r="E76" s="69"/>
      <c r="F76" s="68"/>
      <c r="G76" s="69"/>
      <c r="H76" s="68"/>
      <c r="I76" s="27" t="str">
        <f>IF(G76=0,"",(H76-G76)/G76)</f>
        <v/>
      </c>
      <c r="J76" s="68"/>
      <c r="K76" s="28" t="str">
        <f t="shared" si="3"/>
        <v/>
      </c>
      <c r="L76" s="17"/>
    </row>
    <row r="77" spans="1:12">
      <c r="A77" s="23">
        <v>1</v>
      </c>
      <c r="B77" s="29" t="s">
        <v>41</v>
      </c>
      <c r="C77" s="30"/>
      <c r="D77" s="31">
        <f>SUM(D16:D45)</f>
        <v>0</v>
      </c>
      <c r="E77" s="31">
        <f>SUM(E16:E45)</f>
        <v>50</v>
      </c>
      <c r="F77" s="31">
        <f>SUM(F16:F45)</f>
        <v>18.250970000000002</v>
      </c>
      <c r="G77" s="31">
        <f>SUM(G16:G45)</f>
        <v>11.10205</v>
      </c>
      <c r="H77" s="31">
        <f>SUM(H16:H45)</f>
        <v>18.78126</v>
      </c>
      <c r="I77" s="32">
        <f>IF(G77=0,"",(H77-G77)/G77)</f>
        <v>0.69169297562161935</v>
      </c>
      <c r="J77" s="31">
        <f>SUM(J16:J45)</f>
        <v>19</v>
      </c>
      <c r="K77" s="33">
        <f t="shared" si="3"/>
        <v>1.1646715928537296E-2</v>
      </c>
      <c r="L77" s="17"/>
    </row>
    <row r="78" spans="1:12" ht="15" thickBot="1">
      <c r="A78" s="23">
        <v>2</v>
      </c>
      <c r="B78" s="34" t="s">
        <v>42</v>
      </c>
      <c r="C78" s="35"/>
      <c r="D78" s="36">
        <f>SUM(D47:D76)</f>
        <v>0</v>
      </c>
      <c r="E78" s="36">
        <f>SUM(E47:E76)</f>
        <v>53</v>
      </c>
      <c r="F78" s="36">
        <f>SUM(F47:F76)</f>
        <v>47.593779999999995</v>
      </c>
      <c r="G78" s="36">
        <f>SUM(G47:G76)</f>
        <v>0</v>
      </c>
      <c r="H78" s="36">
        <f>SUM(H47:H76)</f>
        <v>82.218739999999997</v>
      </c>
      <c r="I78" s="37" t="str">
        <f>IF(G78=0,"",(H78-G78)/G78)</f>
        <v/>
      </c>
      <c r="J78" s="36">
        <f>SUM(J47:J76)</f>
        <v>35</v>
      </c>
      <c r="K78" s="38">
        <f t="shared" si="3"/>
        <v>-0.57430629562068203</v>
      </c>
      <c r="L78" s="17"/>
    </row>
    <row r="79" spans="1:12" ht="15.6" thickTop="1" thickBot="1">
      <c r="A79" s="39">
        <v>3</v>
      </c>
      <c r="B79" s="40" t="s">
        <v>43</v>
      </c>
      <c r="C79" s="41"/>
      <c r="D79" s="42">
        <f>D77+D78</f>
        <v>0</v>
      </c>
      <c r="E79" s="42">
        <f>E77+E78</f>
        <v>103</v>
      </c>
      <c r="F79" s="42">
        <f>F77+F78</f>
        <v>65.844750000000005</v>
      </c>
      <c r="G79" s="42">
        <f>G77+G78</f>
        <v>11.10205</v>
      </c>
      <c r="H79" s="42">
        <f>H77+H78</f>
        <v>101</v>
      </c>
      <c r="I79" s="43">
        <f t="shared" si="2"/>
        <v>8.0974189451497693</v>
      </c>
      <c r="J79" s="42">
        <f>J77+C83</f>
        <v>26</v>
      </c>
      <c r="K79" s="44">
        <f t="shared" si="3"/>
        <v>-0.74257425742574257</v>
      </c>
      <c r="L79" s="17"/>
    </row>
    <row r="80" spans="1:12" ht="15" thickBot="1"/>
    <row r="81" spans="1:4" ht="15" thickBot="1">
      <c r="B81" s="45" t="s">
        <v>44</v>
      </c>
      <c r="C81" s="46" t="s">
        <v>43</v>
      </c>
    </row>
    <row r="82" spans="1:4" ht="29.1">
      <c r="A82" s="47"/>
      <c r="B82" s="48" t="s">
        <v>45</v>
      </c>
      <c r="C82" s="31">
        <f>J78</f>
        <v>35</v>
      </c>
    </row>
    <row r="83" spans="1:4" ht="15" thickBot="1">
      <c r="B83" s="49" t="s">
        <v>46</v>
      </c>
      <c r="C83" s="42">
        <f>C82/5</f>
        <v>7</v>
      </c>
    </row>
    <row r="84" spans="1:4">
      <c r="C84" s="50"/>
      <c r="D84" s="51"/>
    </row>
    <row r="85" spans="1:4">
      <c r="A85" s="52"/>
      <c r="C85" s="53"/>
      <c r="D85" s="54"/>
    </row>
    <row r="86" spans="1:4" ht="15" thickBot="1">
      <c r="A86" s="52"/>
      <c r="B86" t="s">
        <v>47</v>
      </c>
      <c r="C86" s="53"/>
      <c r="D86" s="54"/>
    </row>
    <row r="87" spans="1:4" ht="15" thickBot="1">
      <c r="A87" s="52"/>
      <c r="B87" s="45" t="s">
        <v>44</v>
      </c>
      <c r="C87" s="46" t="s">
        <v>43</v>
      </c>
      <c r="D87" s="54"/>
    </row>
    <row r="88" spans="1:4" ht="26.25" customHeight="1">
      <c r="A88" s="52"/>
      <c r="B88" s="48" t="s">
        <v>45</v>
      </c>
      <c r="C88" s="31">
        <v>60</v>
      </c>
      <c r="D88" s="54"/>
    </row>
    <row r="89" spans="1:4" ht="27" customHeight="1" thickBot="1">
      <c r="A89" s="52"/>
      <c r="B89" s="49" t="s">
        <v>46</v>
      </c>
      <c r="C89" s="42">
        <f>C88/5</f>
        <v>12</v>
      </c>
      <c r="D89" s="54"/>
    </row>
    <row r="90" spans="1:4">
      <c r="A90" s="52"/>
      <c r="C90" s="53"/>
      <c r="D90" s="54"/>
    </row>
    <row r="92" spans="1:4">
      <c r="A92" s="47" t="s">
        <v>48</v>
      </c>
    </row>
    <row r="94" spans="1:4" ht="15.6">
      <c r="A94" s="55" t="s">
        <v>49</v>
      </c>
      <c r="B94" t="s">
        <v>50</v>
      </c>
    </row>
    <row r="95" spans="1:4" ht="15.6">
      <c r="A95" s="55" t="s">
        <v>51</v>
      </c>
      <c r="B95" s="56" t="s">
        <v>52</v>
      </c>
    </row>
    <row r="96" spans="1:4" ht="15.6">
      <c r="A96" s="55" t="s">
        <v>53</v>
      </c>
      <c r="B96" s="56" t="s">
        <v>54</v>
      </c>
    </row>
  </sheetData>
  <mergeCells count="6">
    <mergeCell ref="A46:B46"/>
    <mergeCell ref="A9:K9"/>
    <mergeCell ref="A10:K10"/>
    <mergeCell ref="A13:B13"/>
    <mergeCell ref="A14:B14"/>
    <mergeCell ref="A15:B15"/>
  </mergeCells>
  <dataValidations count="1">
    <dataValidation allowBlank="1" showInputMessage="1" showErrorMessage="1" promptTitle="Date Format" prompt="E.g:  &quot;August 1, 2011&quot;" sqref="K7" xr:uid="{7304A543-83EF-4389-BF98-D00DF65B5B2C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Uri.Akselrud@HydroOne.com</DisplayName>
        <AccountId>70</AccountId>
        <AccountType/>
      </UserInfo>
      <UserInfo>
        <DisplayName>Judy.BUT@HydroOne.com</DisplayName>
        <AccountId>23</AccountId>
        <AccountType/>
      </UserInfo>
      <UserInfo>
        <DisplayName>Murxmur.Ola@HydroOne.com</DisplayName>
        <AccountId>51</AccountId>
        <AccountType/>
      </UserInfo>
    </RA>
    <RAContact xmlns="7e651a3a-8d05-4ee0-9344-b668032e30e0" xsi:nil="true"/>
    <DraftReady xmlns="7e651a3a-8d05-4ee0-9344-b668032e30e0">Ready</DraftReady>
    <DocumentType xmlns="7e651a3a-8d05-4ee0-9344-b668032e30e0">Working Document</DocumentType>
    <Confidential xmlns="7e651a3a-8d05-4ee0-9344-b668032e30e0">false</Confidential>
    <RAApproved xmlns="7e651a3a-8d05-4ee0-9344-b668032e30e0">true</RAApproved>
    <Author0 xmlns="7e651a3a-8d05-4ee0-9344-b668032e30e0">
      <UserInfo>
        <DisplayName>Christine.Napierala@HydroOne.com</DisplayName>
        <AccountId>24</AccountId>
        <AccountType/>
      </UserInfo>
    </Author0>
    <RADirectorApproved xmlns="7e651a3a-8d05-4ee0-9344-b668032e30e0">false</RADirectorApproved>
    <CaseNumber_x002f_DocketNumber xmlns="7e651a3a-8d05-4ee0-9344-b668032e30e0" xsi:nil="true"/>
    <Formatted xmlns="7e651a3a-8d05-4ee0-9344-b668032e30e0">false</Formatted>
    <Legal_x0020_Review xmlns="7e651a3a-8d05-4ee0-9344-b668032e30e0">true</Legal_x0020_Review>
    <PDF xmlns="7e651a3a-8d05-4ee0-9344-b668032e30e0">false</PDF>
    <TaxCatchAll xmlns="1f5e108a-442b-424d-88d6-fdac133e65d6" xsi:nil="true"/>
    <IssueDate xmlns="7e651a3a-8d05-4ee0-9344-b668032e30e0" xsi:nil="true"/>
    <Applicant xmlns="7e651a3a-8d05-4ee0-9344-b668032e30e0">Hydro One Networks Inc. - HONI</Applicant>
    <WitnessApproved xmlns="7e651a3a-8d05-4ee0-9344-b668032e30e0">true</WitnessApproved>
    <Strategic xmlns="7e651a3a-8d05-4ee0-9344-b668032e30e0">false</Strategic>
    <Witness xmlns="7e651a3a-8d05-4ee0-9344-b668032e30e0">
      <UserInfo>
        <DisplayName>NAPIERALA Christine</DisplayName>
        <AccountId>24</AccountId>
        <AccountType/>
      </UserInfo>
    </Witness>
    <Docket xmlns="7e651a3a-8d05-4ee0-9344-b668032e30e0" xsi:nil="true"/>
    <Applicant0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TitleofExhibit xmlns="7e651a3a-8d05-4ee0-9344-b668032e30e0">App. 2-M Regulatory Costs</TitleofExhibit>
    <TypeofDocument xmlns="7e651a3a-8d05-4ee0-9344-b668032e30e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39" ma:contentTypeDescription="Create a new document." ma:contentTypeScope="" ma:versionID="d228a31d194bf90910355b4eb548bdb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87e8e24cb24ea659f5cde02346b72871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WitnessApproved" minOccurs="0"/>
                <xsd:element ref="ns2:RAApproved" minOccurs="0"/>
                <xsd:element ref="ns2:Strategic" minOccurs="0"/>
                <xsd:element ref="ns2:MediaLengthInSeconds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RA" ma:index="21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22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23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24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25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26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D'ANDREA Frank"/>
              <xsd:enumeration value="RICHARDSON Joanne"/>
              <xsd:enumeration value="SMITH Jeffrey"/>
              <xsd:enumeration value="VETSIS Stephen"/>
            </xsd:restriction>
          </xsd:simpleType>
        </xsd:union>
      </xsd:simpleType>
    </xsd:element>
    <xsd:element name="Applicant" ma:index="27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Applicant0" ma:index="28" nillable="true" ma:displayName="Applicant" ma:format="RadioButtons" ma:internalName="Applicant0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B2M Limited Partnership"/>
              <xsd:enumeration value="Canadian Niagara Power Inc."/>
              <xsd:enumeration value="Enersource"/>
              <xsd:enumeration value="Entegrus Powerlines Inc."/>
              <xsd:enumeration value="Great Lakes Power"/>
              <xsd:enumeration value="Hydro One Brampton"/>
              <xsd:enumeration value="Hydro One Remote Communities - HORCI"/>
              <xsd:enumeration value="Hydro One Sault Ste Marie Inc."/>
              <xsd:enumeration value="Hydro Ottawa"/>
              <xsd:enumeration value="Independent Electricity System Operator"/>
              <xsd:enumeration value="Niagara Peninsula Energy Inc. - NPEI"/>
              <xsd:enumeration value="Niagara Reinforcement Limited Partnership"/>
              <xsd:enumeration value="Ontario Power Authority - OPG"/>
              <xsd:enumeration value="Powerstream"/>
              <xsd:enumeration value="Toronto Hydro Electric System"/>
              <xsd:enumeration value="UCT, Inc. - NextBridge"/>
              <xsd:enumeration value="Veridian Connections"/>
              <xsd:enumeration value="Wataynikaneyap Power LP - WPLP"/>
              <xsd:enumeration value="Waterloo North Hydro Inc."/>
            </xsd:restriction>
          </xsd:simpleType>
        </xsd:union>
      </xsd:simpleType>
    </xsd:element>
    <xsd:element name="IssueDate" ma:index="29" nillable="true" ma:displayName="Issue Date" ma:format="DateOnly" ma:internalName="IssueDate">
      <xsd:simpleType>
        <xsd:restriction base="dms:DateTime"/>
      </xsd:simpleType>
    </xsd:element>
    <xsd:element name="DocumentType" ma:index="30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rgument-in-Chief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Notice of Proposal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  <xsd:enumeration value="Bi-annual Report"/>
        </xsd:restriction>
      </xsd:simpleType>
    </xsd:element>
    <xsd:element name="Docket" ma:index="31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32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Approved" ma:index="3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34" nillable="true" ma:displayName="RA Approved" ma:default="0" ma:format="Dropdown" ma:internalName="RAApproved">
      <xsd:simpleType>
        <xsd:restriction base="dms:Boolean"/>
      </xsd:simpleType>
    </xsd:element>
    <xsd:element name="Strategic" ma:index="35" nillable="true" ma:displayName="Strategic" ma:default="0" ma:format="Dropdown" ma:internalName="Strategic">
      <xsd:simpleType>
        <xsd:restriction base="dms:Boolean"/>
      </xsd:simpleType>
    </xsd:element>
    <xsd:element name="MediaLengthInSeconds" ma:index="36" nillable="true" ma:displayName="MediaLengthInSeconds" ma:hidden="true" ma:internalName="MediaLengthInSeconds" ma:readOnly="true">
      <xsd:simpleType>
        <xsd:restriction base="dms:Unknown"/>
      </xsd:simpleType>
    </xsd:element>
    <xsd:element name="Legal_x0020_Review" ma:index="37" nillable="true" ma:displayName="Legal Review" ma:default="1" ma:internalName="Legal_x0020_Review">
      <xsd:simpleType>
        <xsd:restriction base="dms:Boolean"/>
      </xsd:simpleType>
    </xsd:element>
    <xsd:element name="Formatted" ma:index="38" nillable="true" ma:displayName="Formatted" ma:default="0" ma:format="Dropdown" ma:internalName="Formatted">
      <xsd:simpleType>
        <xsd:restriction base="dms:Boolean"/>
      </xsd:simpleType>
    </xsd:element>
    <xsd:element name="PDF" ma:index="39" nillable="true" ma:displayName="PDF" ma:default="0" ma:format="Dropdown" ma:internalName="PDF">
      <xsd:simpleType>
        <xsd:restriction base="dms:Boolean"/>
      </xsd:simpleType>
    </xsd:element>
    <xsd:element name="Confidential" ma:index="4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4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42" nillable="true" ma:displayName="Witness" ma:format="Dropdown" ma:list="UserInfo" ma:SharePointGroup="0" ma:internalName="Witness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697A19-7A6B-4E85-B01A-743D496574B7}"/>
</file>

<file path=customXml/itemProps2.xml><?xml version="1.0" encoding="utf-8"?>
<ds:datastoreItem xmlns:ds="http://schemas.openxmlformats.org/officeDocument/2006/customXml" ds:itemID="{FC8927E1-4230-45E5-A8F0-EE3525768A1B}"/>
</file>

<file path=customXml/itemProps3.xml><?xml version="1.0" encoding="utf-8"?>
<ds:datastoreItem xmlns:ds="http://schemas.openxmlformats.org/officeDocument/2006/customXml" ds:itemID="{B112676C-4D54-41AB-8125-AB0D5048A2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Hydro One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NAPIERALA Christine</dc:creator>
  <cp:keywords/>
  <dc:description/>
  <cp:lastModifiedBy>OLA Murxmur</cp:lastModifiedBy>
  <cp:revision/>
  <dcterms:created xsi:type="dcterms:W3CDTF">2022-11-17T13:26:06Z</dcterms:created>
  <dcterms:modified xsi:type="dcterms:W3CDTF">2022-11-29T19:43:43Z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