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13300959-D6A9-4E77-B0C6-8ED6FB9FFDE0}"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_xlnm.Print_Area" localSheetId="0">Sheet1!$A$1:$K$53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 l="1"/>
  <c r="A18" i="2" l="1"/>
  <c r="A19" i="2" s="1"/>
  <c r="A20" i="2" s="1"/>
  <c r="A21" i="2" s="1"/>
  <c r="A22" i="2" s="1"/>
  <c r="A26" i="2"/>
  <c r="A27" i="2" s="1"/>
  <c r="A30" i="2" s="1"/>
  <c r="A31" i="2" s="1"/>
  <c r="A32" i="2" s="1"/>
  <c r="A33" i="2" s="1"/>
  <c r="A34" i="2" s="1"/>
  <c r="F34" i="2" l="1"/>
  <c r="A37" i="2"/>
  <c r="A38" i="2" s="1"/>
  <c r="A39" i="2" s="1"/>
  <c r="A40" i="2" s="1"/>
  <c r="A41" i="2" s="1"/>
  <c r="A42" i="2" s="1"/>
  <c r="F43" i="2"/>
  <c r="F45" i="2" l="1"/>
  <c r="A43" i="2"/>
  <c r="A45" i="2" s="1"/>
  <c r="G32" i="2" l="1"/>
  <c r="K32" i="2" l="1"/>
  <c r="I32" i="2"/>
  <c r="G33" i="2"/>
  <c r="G40" i="2"/>
  <c r="I40" i="2" s="1"/>
  <c r="G39" i="2"/>
  <c r="I39" i="2" s="1"/>
  <c r="G38" i="2"/>
  <c r="I38" i="2" s="1"/>
  <c r="G31" i="2"/>
  <c r="G24" i="2"/>
  <c r="G25" i="2"/>
  <c r="G26" i="2"/>
  <c r="G21" i="2"/>
  <c r="G22" i="2"/>
  <c r="G19" i="2"/>
  <c r="K24" i="2" l="1"/>
  <c r="I24" i="2"/>
  <c r="K31" i="2"/>
  <c r="I31" i="2"/>
  <c r="K33" i="2"/>
  <c r="I33" i="2"/>
  <c r="K22" i="2"/>
  <c r="I22" i="2"/>
  <c r="I19" i="2"/>
  <c r="K19" i="2"/>
  <c r="K21" i="2"/>
  <c r="I21" i="2"/>
  <c r="K26" i="2"/>
  <c r="I26" i="2"/>
  <c r="K25" i="2"/>
  <c r="I25" i="2"/>
  <c r="G20" i="2"/>
  <c r="G23" i="2"/>
  <c r="G37" i="2"/>
  <c r="I37" i="2" s="1"/>
  <c r="G18" i="2"/>
  <c r="I18" i="2" s="1"/>
  <c r="G41" i="2"/>
  <c r="I41" i="2" s="1"/>
  <c r="G30" i="2"/>
  <c r="E34" i="2"/>
  <c r="G42" i="2"/>
  <c r="I42" i="2" s="1"/>
  <c r="K18" i="2" l="1"/>
  <c r="K23" i="2"/>
  <c r="I23" i="2"/>
  <c r="I30" i="2"/>
  <c r="K30" i="2"/>
  <c r="K20" i="2"/>
  <c r="I20" i="2"/>
  <c r="E27" i="2"/>
  <c r="E43" i="2"/>
  <c r="E45" i="2" l="1"/>
</calcChain>
</file>

<file path=xl/sharedStrings.xml><?xml version="1.0" encoding="utf-8"?>
<sst xmlns="http://schemas.openxmlformats.org/spreadsheetml/2006/main" count="68" uniqueCount="57">
  <si>
    <t>(a)</t>
  </si>
  <si>
    <t>(b)</t>
  </si>
  <si>
    <t>EGD Rate Zone</t>
  </si>
  <si>
    <t>Rate 1</t>
  </si>
  <si>
    <t>Rate 6</t>
  </si>
  <si>
    <t>Rate 100</t>
  </si>
  <si>
    <t>Rate 110</t>
  </si>
  <si>
    <t>Rate 115</t>
  </si>
  <si>
    <t>Rate 135</t>
  </si>
  <si>
    <t>Rate 145</t>
  </si>
  <si>
    <t>Rate 170</t>
  </si>
  <si>
    <t>Total EGD Rate Zone</t>
  </si>
  <si>
    <t>Union North Rate Zone</t>
  </si>
  <si>
    <t>Rate 20</t>
  </si>
  <si>
    <t>Rate 25</t>
  </si>
  <si>
    <t>Total Union North Rate Zone</t>
  </si>
  <si>
    <t>Union South Rate Zone</t>
  </si>
  <si>
    <t>Rate M1</t>
  </si>
  <si>
    <t>Rate M2</t>
  </si>
  <si>
    <t xml:space="preserve">Rate M4 </t>
  </si>
  <si>
    <t xml:space="preserve">Rate M5 </t>
  </si>
  <si>
    <t xml:space="preserve">Rate M7 </t>
  </si>
  <si>
    <t>Total Union South Rate Zone</t>
  </si>
  <si>
    <t>Notes:</t>
  </si>
  <si>
    <t>(1)</t>
  </si>
  <si>
    <t>(2)</t>
  </si>
  <si>
    <t>(3)</t>
  </si>
  <si>
    <t>Load Balancing</t>
  </si>
  <si>
    <t>Transportation</t>
  </si>
  <si>
    <t>Rate 200</t>
  </si>
  <si>
    <t>Charge</t>
  </si>
  <si>
    <t>Gas Supply</t>
  </si>
  <si>
    <t>Western</t>
  </si>
  <si>
    <t>Forecast</t>
  </si>
  <si>
    <t>Component</t>
  </si>
  <si>
    <t>(10³m³)</t>
  </si>
  <si>
    <t>Particulars (cents/m³)</t>
  </si>
  <si>
    <t>Current Rate Classes</t>
  </si>
  <si>
    <t>Costs (1)</t>
  </si>
  <si>
    <t>Volumes (2)</t>
  </si>
  <si>
    <t>Common Transportation Rate (3)</t>
  </si>
  <si>
    <t>(4)</t>
  </si>
  <si>
    <t>Derivation of Gas Supply Transportation Charges</t>
  </si>
  <si>
    <t>Total</t>
  </si>
  <si>
    <t>Rate M9</t>
  </si>
  <si>
    <t>Common transportation rate per Exhibit 8, Tab 2, Schedule 2, Table 3.</t>
  </si>
  <si>
    <t>Line
No.</t>
  </si>
  <si>
    <t>($000s)</t>
  </si>
  <si>
    <t>Load balancing - transportation costs for general service and bundled contract rate classes per Exhibit 7, Tab 2, Schedule 1, Attachment 8, plus transmission costs for Rate 01 and Rate 10 in the Union North rate zone.</t>
  </si>
  <si>
    <t>General service and bundled contract rate class volumes per Exhibit 8, Tab 2, Schedule 8, Attachment 2, column (a).</t>
  </si>
  <si>
    <t>Gas supply Western transportation charge is not applicable to the Union South rate zone since there are no customers with an Empress point of receipt.</t>
  </si>
  <si>
    <t>Rate 01</t>
  </si>
  <si>
    <t>Rate 10</t>
  </si>
  <si>
    <t>Note (4)</t>
  </si>
  <si>
    <t>(d) = (c) + line 1</t>
  </si>
  <si>
    <t>(e) = (c) + line 1</t>
  </si>
  <si>
    <t>(c) = (a / b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</si>
</sst>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0_);_(* \(#,##0.0000\);_(* &quot;-&quot;??_);_(@_)"/>
    <numFmt numFmtId="166" formatCode="#,##0.0000_);\(#,##0.0000\)"/>
  </numFmts>
  <fonts count="5" x14ac:knownFonts="1">
    <font>
      <sz val="11"/>
      <color theme="1"/>
      <name val="Calibri"/>
      <family val="2"/>
      <scheme val="minor"/>
    </font>
    <font>
      <sz val="11"/>
      <color theme="1"/>
      <name val="Calibri"/>
      <family val="2"/>
      <scheme val="minor"/>
    </font>
    <font>
      <sz val="9"/>
      <color theme="1"/>
      <name val="Arial"/>
      <family val="2"/>
    </font>
    <font>
      <u/>
      <sz val="9"/>
      <color theme="1"/>
      <name val="Arial"/>
      <family val="2"/>
    </font>
    <font>
      <sz val="9"/>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wrapText="1"/>
    </xf>
    <xf numFmtId="0" fontId="2" fillId="0" borderId="1" xfId="0" applyFont="1" applyBorder="1" applyAlignment="1">
      <alignment wrapText="1"/>
    </xf>
    <xf numFmtId="0" fontId="2" fillId="0" borderId="0" xfId="0" applyFont="1" applyAlignment="1">
      <alignment wrapText="1"/>
    </xf>
    <xf numFmtId="0" fontId="2" fillId="0" borderId="1" xfId="0" quotePrefix="1" applyFont="1" applyBorder="1" applyAlignment="1">
      <alignment horizontal="center" wrapText="1"/>
    </xf>
    <xf numFmtId="0" fontId="2" fillId="0" borderId="0" xfId="0" quotePrefix="1" applyFont="1" applyAlignment="1">
      <alignment horizontal="center" wrapText="1"/>
    </xf>
    <xf numFmtId="0" fontId="2" fillId="0" borderId="0" xfId="0" quotePrefix="1" applyFont="1" applyAlignment="1">
      <alignment horizontal="center"/>
    </xf>
    <xf numFmtId="0" fontId="3" fillId="0" borderId="0" xfId="0" applyFont="1" applyAlignment="1">
      <alignment horizontal="left"/>
    </xf>
    <xf numFmtId="0" fontId="2" fillId="0" borderId="0" xfId="0" applyFont="1" applyAlignment="1">
      <alignment horizontal="left" vertical="center" indent="1"/>
    </xf>
    <xf numFmtId="164" fontId="2" fillId="0" borderId="0" xfId="1" applyNumberFormat="1" applyFont="1" applyAlignment="1">
      <alignment horizontal="center"/>
    </xf>
    <xf numFmtId="164" fontId="2" fillId="0" borderId="0" xfId="1" applyNumberFormat="1" applyFont="1" applyBorder="1" applyAlignment="1">
      <alignment horizontal="center"/>
    </xf>
    <xf numFmtId="0" fontId="2" fillId="0" borderId="0" xfId="0" applyFont="1" applyAlignment="1">
      <alignment horizontal="left"/>
    </xf>
    <xf numFmtId="43" fontId="2" fillId="0" borderId="0" xfId="0" applyNumberFormat="1" applyFont="1" applyAlignment="1">
      <alignment horizontal="center"/>
    </xf>
    <xf numFmtId="0" fontId="4" fillId="0" borderId="0" xfId="0" applyFont="1" applyAlignment="1">
      <alignment horizontal="left" vertical="center" indent="1"/>
    </xf>
    <xf numFmtId="0" fontId="4" fillId="0" borderId="0" xfId="0" applyFont="1" applyAlignment="1">
      <alignment vertical="center"/>
    </xf>
    <xf numFmtId="164" fontId="2" fillId="0" borderId="0" xfId="0" applyNumberFormat="1" applyFont="1" applyAlignment="1">
      <alignment horizontal="center"/>
    </xf>
    <xf numFmtId="165" fontId="2" fillId="0" borderId="0" xfId="1" applyNumberFormat="1"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xf numFmtId="0" fontId="4" fillId="0" borderId="0" xfId="0" applyFont="1" applyAlignment="1">
      <alignment horizontal="right"/>
    </xf>
    <xf numFmtId="0" fontId="2" fillId="0" borderId="1" xfId="0" applyFont="1" applyBorder="1" applyAlignment="1">
      <alignment horizontal="center" vertical="center"/>
    </xf>
    <xf numFmtId="165" fontId="2" fillId="0" borderId="0" xfId="0" applyNumberFormat="1" applyFont="1"/>
    <xf numFmtId="0" fontId="2" fillId="0" borderId="1" xfId="0" applyFont="1" applyBorder="1" applyAlignment="1">
      <alignment horizontal="center"/>
    </xf>
    <xf numFmtId="0" fontId="2" fillId="0" borderId="0" xfId="0" quotePrefix="1" applyFont="1" applyBorder="1" applyAlignment="1">
      <alignment horizontal="center" wrapText="1"/>
    </xf>
    <xf numFmtId="0" fontId="2" fillId="0" borderId="0" xfId="0" applyFont="1" applyBorder="1" applyAlignment="1">
      <alignment horizontal="center" wrapText="1"/>
    </xf>
    <xf numFmtId="0" fontId="2" fillId="0" borderId="1" xfId="0" quotePrefix="1" applyFont="1" applyBorder="1" applyAlignment="1">
      <alignment horizontal="center"/>
    </xf>
    <xf numFmtId="0" fontId="2" fillId="0" borderId="0" xfId="0" applyFont="1" applyAlignment="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left"/>
    </xf>
    <xf numFmtId="0" fontId="2" fillId="0" borderId="0" xfId="0" applyFont="1" applyAlignment="1">
      <alignment vertical="top"/>
    </xf>
    <xf numFmtId="0" fontId="4" fillId="0" borderId="0" xfId="0" applyFont="1" applyAlignment="1">
      <alignment horizontal="left" vertical="top"/>
    </xf>
    <xf numFmtId="164" fontId="2" fillId="0" borderId="0" xfId="1" applyNumberFormat="1" applyFont="1" applyAlignment="1">
      <alignment horizontal="center" vertical="top"/>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0" borderId="0" xfId="0" applyFont="1" applyAlignment="1">
      <alignment horizontal="left" vertical="top"/>
    </xf>
    <xf numFmtId="164" fontId="2" fillId="0" borderId="0" xfId="1" applyNumberFormat="1" applyFont="1" applyFill="1" applyAlignment="1">
      <alignment horizontal="center" vertical="top"/>
    </xf>
    <xf numFmtId="37" fontId="2" fillId="0" borderId="0" xfId="1" applyNumberFormat="1" applyFont="1" applyAlignment="1">
      <alignment horizontal="center"/>
    </xf>
    <xf numFmtId="166" fontId="2" fillId="0" borderId="0" xfId="1" applyNumberFormat="1" applyFont="1" applyBorder="1" applyAlignment="1">
      <alignment horizontal="center"/>
    </xf>
    <xf numFmtId="166" fontId="2" fillId="0" borderId="0" xfId="0" applyNumberFormat="1" applyFont="1" applyAlignment="1">
      <alignment horizontal="center"/>
    </xf>
    <xf numFmtId="37" fontId="2" fillId="0" borderId="2" xfId="1" applyNumberFormat="1" applyFont="1" applyBorder="1" applyAlignment="1">
      <alignment horizontal="center"/>
    </xf>
    <xf numFmtId="37" fontId="2" fillId="0" borderId="3" xfId="1" applyNumberFormat="1" applyFont="1" applyBorder="1" applyAlignment="1">
      <alignment horizontal="center"/>
    </xf>
    <xf numFmtId="0" fontId="4"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horizontal="center" wrapText="1"/>
    </xf>
    <xf numFmtId="0" fontId="3"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C4FB-BFE5-4220-9DEC-77D929A546D2}">
  <sheetPr>
    <pageSetUpPr fitToPage="1"/>
  </sheetPr>
  <dimension ref="A1:X58"/>
  <sheetViews>
    <sheetView tabSelected="1" view="pageLayout" zoomScaleNormal="100" workbookViewId="0"/>
  </sheetViews>
  <sheetFormatPr defaultColWidth="9.140625" defaultRowHeight="12.75" customHeight="1" x14ac:dyDescent="0.2"/>
  <cols>
    <col min="1" max="1" width="4.7109375" style="1" customWidth="1"/>
    <col min="2" max="2" width="1.7109375" style="1" customWidth="1"/>
    <col min="3" max="3" width="24.85546875" style="1" customWidth="1"/>
    <col min="4" max="4" width="1.7109375" style="1" customWidth="1"/>
    <col min="5" max="5" width="12.7109375" style="1" customWidth="1"/>
    <col min="6" max="6" width="12" style="1" customWidth="1"/>
    <col min="7" max="7" width="12.7109375" style="1" customWidth="1"/>
    <col min="8" max="8" width="1.7109375" style="1" customWidth="1"/>
    <col min="9" max="9" width="13.140625" style="22" customWidth="1"/>
    <col min="10" max="10" width="1.7109375" style="22" customWidth="1"/>
    <col min="11" max="11" width="13.140625" style="22" customWidth="1"/>
    <col min="12" max="16384" width="9.140625" style="22"/>
  </cols>
  <sheetData>
    <row r="1" spans="1:19" ht="12.75" customHeight="1" x14ac:dyDescent="0.2">
      <c r="G1" s="22"/>
      <c r="K1" s="21"/>
    </row>
    <row r="2" spans="1:19" ht="12.75" customHeight="1" x14ac:dyDescent="0.2">
      <c r="G2" s="22"/>
      <c r="K2" s="21"/>
    </row>
    <row r="3" spans="1:19" ht="12.75" customHeight="1" x14ac:dyDescent="0.2">
      <c r="G3" s="22"/>
      <c r="K3" s="21"/>
    </row>
    <row r="4" spans="1:19" ht="12.75" customHeight="1" x14ac:dyDescent="0.2">
      <c r="G4" s="22"/>
      <c r="K4" s="21"/>
    </row>
    <row r="5" spans="1:19" ht="12.75" customHeight="1" x14ac:dyDescent="0.2">
      <c r="G5" s="22"/>
      <c r="K5" s="23"/>
    </row>
    <row r="6" spans="1:19" ht="12.75" customHeight="1" x14ac:dyDescent="0.2">
      <c r="A6" s="51" t="s">
        <v>42</v>
      </c>
      <c r="B6" s="51"/>
      <c r="C6" s="51"/>
      <c r="D6" s="51"/>
      <c r="E6" s="51"/>
      <c r="F6" s="51"/>
      <c r="G6" s="51"/>
      <c r="H6" s="51"/>
      <c r="I6" s="51"/>
      <c r="J6" s="51"/>
      <c r="K6" s="51"/>
    </row>
    <row r="7" spans="1:19" ht="12.75" customHeight="1" x14ac:dyDescent="0.2">
      <c r="A7" s="51" t="s">
        <v>37</v>
      </c>
      <c r="B7" s="51"/>
      <c r="C7" s="51"/>
      <c r="D7" s="51"/>
      <c r="E7" s="51"/>
      <c r="F7" s="51"/>
      <c r="G7" s="51"/>
      <c r="H7" s="51"/>
      <c r="I7" s="51"/>
      <c r="J7" s="51"/>
      <c r="K7" s="51"/>
    </row>
    <row r="8" spans="1:19" ht="12.75" customHeight="1" x14ac:dyDescent="0.2">
      <c r="A8" s="2"/>
      <c r="B8" s="2"/>
      <c r="C8" s="2"/>
      <c r="D8" s="2"/>
      <c r="E8" s="2"/>
      <c r="F8" s="2"/>
      <c r="G8" s="2"/>
      <c r="H8" s="2"/>
      <c r="I8" s="1"/>
      <c r="J8" s="1"/>
      <c r="K8" s="1"/>
    </row>
    <row r="9" spans="1:19" ht="12.75" customHeight="1" x14ac:dyDescent="0.2">
      <c r="A9" s="2"/>
      <c r="B9" s="2"/>
      <c r="C9" s="2"/>
      <c r="D9" s="2"/>
      <c r="E9" s="52" t="s">
        <v>27</v>
      </c>
      <c r="F9" s="52"/>
      <c r="G9" s="52"/>
      <c r="H9" s="2"/>
      <c r="I9" s="2"/>
      <c r="J9" s="2"/>
      <c r="K9" s="20" t="s">
        <v>31</v>
      </c>
    </row>
    <row r="10" spans="1:19" ht="12.75" customHeight="1" x14ac:dyDescent="0.2">
      <c r="A10" s="2"/>
      <c r="B10" s="2"/>
      <c r="C10" s="2"/>
      <c r="D10" s="53" t="s">
        <v>28</v>
      </c>
      <c r="E10" s="53"/>
      <c r="F10" s="1" t="s">
        <v>33</v>
      </c>
      <c r="G10" s="19" t="s">
        <v>27</v>
      </c>
      <c r="H10" s="2"/>
      <c r="I10" s="20" t="s">
        <v>31</v>
      </c>
      <c r="J10" s="2"/>
      <c r="K10" s="20" t="s">
        <v>32</v>
      </c>
      <c r="M10" s="2"/>
      <c r="N10" s="2"/>
      <c r="O10" s="2"/>
      <c r="P10" s="2"/>
      <c r="Q10" s="2"/>
      <c r="R10" s="2"/>
      <c r="S10" s="2"/>
    </row>
    <row r="11" spans="1:19" ht="12.75" customHeight="1" x14ac:dyDescent="0.2">
      <c r="A11" s="49" t="s">
        <v>46</v>
      </c>
      <c r="D11" s="5"/>
      <c r="E11" s="27" t="s">
        <v>38</v>
      </c>
      <c r="F11" s="28" t="s">
        <v>39</v>
      </c>
      <c r="G11" s="1" t="s">
        <v>34</v>
      </c>
      <c r="H11" s="3"/>
      <c r="I11" s="20" t="s">
        <v>28</v>
      </c>
      <c r="J11" s="1"/>
      <c r="K11" s="1" t="s">
        <v>28</v>
      </c>
      <c r="M11" s="30"/>
      <c r="N11" s="30"/>
      <c r="O11" s="30"/>
      <c r="P11" s="30"/>
      <c r="Q11" s="30"/>
      <c r="R11" s="30"/>
      <c r="S11" s="30"/>
    </row>
    <row r="12" spans="1:19" ht="12.75" customHeight="1" x14ac:dyDescent="0.2">
      <c r="A12" s="50"/>
      <c r="B12" s="3"/>
      <c r="C12" s="4" t="s">
        <v>36</v>
      </c>
      <c r="D12" s="22"/>
      <c r="E12" s="29" t="s">
        <v>47</v>
      </c>
      <c r="F12" s="26" t="s">
        <v>35</v>
      </c>
      <c r="G12" s="6" t="s">
        <v>30</v>
      </c>
      <c r="H12" s="3"/>
      <c r="I12" s="24" t="s">
        <v>30</v>
      </c>
      <c r="J12" s="1"/>
      <c r="K12" s="26" t="s">
        <v>30</v>
      </c>
      <c r="M12" s="5"/>
      <c r="N12" s="5"/>
      <c r="O12" s="5"/>
      <c r="P12" s="5"/>
      <c r="Q12" s="5"/>
      <c r="R12" s="5"/>
      <c r="S12" s="5"/>
    </row>
    <row r="13" spans="1:19" ht="12.75" customHeight="1" x14ac:dyDescent="0.2">
      <c r="A13" s="2"/>
      <c r="B13" s="2"/>
      <c r="C13" s="2"/>
      <c r="D13" s="2"/>
      <c r="E13" s="7" t="s">
        <v>0</v>
      </c>
      <c r="F13" s="7" t="s">
        <v>1</v>
      </c>
      <c r="G13" s="8" t="s">
        <v>56</v>
      </c>
      <c r="H13" s="7"/>
      <c r="I13" s="8" t="s">
        <v>54</v>
      </c>
      <c r="J13" s="33"/>
      <c r="K13" s="8" t="s">
        <v>55</v>
      </c>
    </row>
    <row r="14" spans="1:19" ht="12.75" customHeight="1" x14ac:dyDescent="0.2">
      <c r="A14" s="2"/>
      <c r="B14" s="2"/>
      <c r="C14" s="2"/>
      <c r="D14" s="2"/>
      <c r="E14" s="7"/>
      <c r="F14" s="7"/>
      <c r="G14" s="7"/>
      <c r="H14" s="7"/>
    </row>
    <row r="15" spans="1:19" ht="12.75" customHeight="1" x14ac:dyDescent="0.2">
      <c r="A15" s="1">
        <v>1</v>
      </c>
      <c r="B15" s="2"/>
      <c r="C15" s="13" t="s">
        <v>40</v>
      </c>
      <c r="D15" s="2"/>
      <c r="E15" s="7"/>
      <c r="F15" s="7"/>
      <c r="G15" s="7"/>
      <c r="H15" s="7"/>
      <c r="I15" s="44">
        <v>0.88750033275087747</v>
      </c>
      <c r="J15" s="44"/>
      <c r="K15" s="44">
        <v>2.7494672382438869</v>
      </c>
      <c r="L15" s="18"/>
      <c r="M15" s="25"/>
    </row>
    <row r="16" spans="1:19" ht="12.75" customHeight="1" x14ac:dyDescent="0.2">
      <c r="A16" s="2"/>
      <c r="B16" s="2"/>
      <c r="C16" s="2"/>
      <c r="D16" s="2"/>
      <c r="E16" s="7"/>
      <c r="F16" s="7"/>
      <c r="G16" s="7"/>
      <c r="H16" s="7"/>
      <c r="I16" s="44"/>
      <c r="J16" s="44"/>
      <c r="K16" s="44"/>
    </row>
    <row r="17" spans="1:23" ht="12.75" customHeight="1" x14ac:dyDescent="0.2">
      <c r="C17" s="9" t="s">
        <v>2</v>
      </c>
      <c r="D17" s="9"/>
      <c r="G17" s="7"/>
      <c r="H17" s="7"/>
      <c r="I17" s="44"/>
      <c r="J17" s="44"/>
      <c r="K17" s="44"/>
    </row>
    <row r="18" spans="1:23" ht="12.75" customHeight="1" x14ac:dyDescent="0.2">
      <c r="A18" s="1">
        <f>A15+1</f>
        <v>2</v>
      </c>
      <c r="C18" s="10" t="s">
        <v>3</v>
      </c>
      <c r="D18" s="10"/>
      <c r="E18" s="42">
        <v>52748.675137082624</v>
      </c>
      <c r="F18" s="42">
        <v>5001026.7405322641</v>
      </c>
      <c r="G18" s="44">
        <f t="shared" ref="G18:G26" si="0">E18/F18*100</f>
        <v>1.0547569104073322</v>
      </c>
      <c r="H18" s="43"/>
      <c r="I18" s="44">
        <f>+G18+$I$15</f>
        <v>1.9422572431582097</v>
      </c>
      <c r="J18" s="44"/>
      <c r="K18" s="44">
        <f>+G18+$K$15</f>
        <v>3.8042241486512189</v>
      </c>
      <c r="M18" s="25"/>
    </row>
    <row r="19" spans="1:23" ht="12.75" customHeight="1" x14ac:dyDescent="0.2">
      <c r="A19" s="1">
        <f>+A18+1</f>
        <v>3</v>
      </c>
      <c r="C19" s="10" t="s">
        <v>4</v>
      </c>
      <c r="D19" s="10"/>
      <c r="E19" s="42">
        <v>45844.94381313512</v>
      </c>
      <c r="F19" s="42">
        <v>4795693.3541834541</v>
      </c>
      <c r="G19" s="44">
        <f t="shared" si="0"/>
        <v>0.95596070113913645</v>
      </c>
      <c r="H19" s="12"/>
      <c r="I19" s="44">
        <f t="shared" ref="I19:I26" si="1">+G19+$I$15</f>
        <v>1.8434610338900139</v>
      </c>
      <c r="J19" s="44"/>
      <c r="K19" s="44">
        <f t="shared" ref="K19:K26" si="2">+G19+$K$15</f>
        <v>3.7054279393830232</v>
      </c>
      <c r="L19" s="11"/>
      <c r="M19" s="25"/>
      <c r="V19" s="11"/>
      <c r="W19" s="11"/>
    </row>
    <row r="20" spans="1:23" ht="12.75" customHeight="1" x14ac:dyDescent="0.2">
      <c r="A20" s="1">
        <f>+A19+1</f>
        <v>4</v>
      </c>
      <c r="C20" s="10" t="s">
        <v>5</v>
      </c>
      <c r="D20" s="10"/>
      <c r="E20" s="42">
        <v>122.92079710085655</v>
      </c>
      <c r="F20" s="42">
        <v>27429.148000000001</v>
      </c>
      <c r="G20" s="44">
        <f t="shared" si="0"/>
        <v>0.44813931916826777</v>
      </c>
      <c r="H20" s="12"/>
      <c r="I20" s="44">
        <f t="shared" si="1"/>
        <v>1.3356396519191454</v>
      </c>
      <c r="J20" s="44"/>
      <c r="K20" s="44">
        <f t="shared" si="2"/>
        <v>3.1976065574121546</v>
      </c>
    </row>
    <row r="21" spans="1:23" ht="12.75" customHeight="1" x14ac:dyDescent="0.2">
      <c r="A21" s="1">
        <f>+A20+1</f>
        <v>5</v>
      </c>
      <c r="C21" s="10" t="s">
        <v>6</v>
      </c>
      <c r="D21" s="10"/>
      <c r="E21" s="42">
        <v>3349.7255559804548</v>
      </c>
      <c r="F21" s="42">
        <v>1068281.1669999999</v>
      </c>
      <c r="G21" s="44">
        <f t="shared" si="0"/>
        <v>0.31356216504193557</v>
      </c>
      <c r="H21" s="12"/>
      <c r="I21" s="44">
        <f t="shared" si="1"/>
        <v>1.201062497792813</v>
      </c>
      <c r="J21" s="44"/>
      <c r="K21" s="44">
        <f t="shared" si="2"/>
        <v>3.0630294032858227</v>
      </c>
      <c r="O21" s="11"/>
      <c r="P21" s="11"/>
    </row>
    <row r="22" spans="1:23" ht="12.75" customHeight="1" x14ac:dyDescent="0.2">
      <c r="A22" s="1">
        <f>+A21+1</f>
        <v>6</v>
      </c>
      <c r="C22" s="10" t="s">
        <v>7</v>
      </c>
      <c r="D22" s="10"/>
      <c r="E22" s="42">
        <v>123.54167832879617</v>
      </c>
      <c r="F22" s="42">
        <v>381872.95299999998</v>
      </c>
      <c r="G22" s="44">
        <f t="shared" si="0"/>
        <v>3.2351513077386283E-2</v>
      </c>
      <c r="H22" s="12"/>
      <c r="I22" s="44">
        <f t="shared" si="1"/>
        <v>0.91985184582826374</v>
      </c>
      <c r="J22" s="44"/>
      <c r="K22" s="44">
        <f t="shared" si="2"/>
        <v>2.7818187513212731</v>
      </c>
    </row>
    <row r="23" spans="1:23" ht="12.75" customHeight="1" x14ac:dyDescent="0.2">
      <c r="A23" s="1">
        <v>7</v>
      </c>
      <c r="C23" s="10" t="s">
        <v>8</v>
      </c>
      <c r="D23" s="10"/>
      <c r="E23" s="42">
        <v>0</v>
      </c>
      <c r="F23" s="42">
        <v>52646.499000000003</v>
      </c>
      <c r="G23" s="44">
        <f t="shared" si="0"/>
        <v>0</v>
      </c>
      <c r="H23" s="12"/>
      <c r="I23" s="44">
        <f t="shared" si="1"/>
        <v>0.88750033275087747</v>
      </c>
      <c r="J23" s="44"/>
      <c r="K23" s="44">
        <f t="shared" si="2"/>
        <v>2.7494672382438869</v>
      </c>
    </row>
    <row r="24" spans="1:23" ht="12.75" customHeight="1" x14ac:dyDescent="0.2">
      <c r="A24" s="1">
        <v>8</v>
      </c>
      <c r="C24" s="10" t="s">
        <v>9</v>
      </c>
      <c r="D24" s="10"/>
      <c r="E24" s="42">
        <v>0</v>
      </c>
      <c r="F24" s="42">
        <v>15713.662</v>
      </c>
      <c r="G24" s="44">
        <f t="shared" si="0"/>
        <v>0</v>
      </c>
      <c r="H24" s="12"/>
      <c r="I24" s="44">
        <f t="shared" si="1"/>
        <v>0.88750033275087747</v>
      </c>
      <c r="J24" s="44"/>
      <c r="K24" s="44">
        <f t="shared" si="2"/>
        <v>2.7494672382438869</v>
      </c>
    </row>
    <row r="25" spans="1:23" ht="12.75" customHeight="1" x14ac:dyDescent="0.2">
      <c r="A25" s="1">
        <v>9</v>
      </c>
      <c r="C25" s="10" t="s">
        <v>10</v>
      </c>
      <c r="D25" s="10"/>
      <c r="E25" s="42">
        <v>0</v>
      </c>
      <c r="F25" s="42">
        <v>323253.728</v>
      </c>
      <c r="G25" s="44">
        <f t="shared" si="0"/>
        <v>0</v>
      </c>
      <c r="H25" s="12"/>
      <c r="I25" s="44">
        <f t="shared" si="1"/>
        <v>0.88750033275087747</v>
      </c>
      <c r="J25" s="44"/>
      <c r="K25" s="44">
        <f t="shared" si="2"/>
        <v>2.7494672382438869</v>
      </c>
    </row>
    <row r="26" spans="1:23" ht="12.75" customHeight="1" x14ac:dyDescent="0.2">
      <c r="A26" s="1">
        <f>A25+1</f>
        <v>10</v>
      </c>
      <c r="C26" s="10" t="s">
        <v>29</v>
      </c>
      <c r="D26" s="10"/>
      <c r="E26" s="42">
        <v>993.74239466783081</v>
      </c>
      <c r="F26" s="42">
        <v>188852.1</v>
      </c>
      <c r="G26" s="44">
        <f t="shared" si="0"/>
        <v>0.5262014002851072</v>
      </c>
      <c r="H26" s="12"/>
      <c r="I26" s="44">
        <f t="shared" si="1"/>
        <v>1.4137017330359847</v>
      </c>
      <c r="J26" s="44"/>
      <c r="K26" s="44">
        <f t="shared" si="2"/>
        <v>3.2756686385289941</v>
      </c>
    </row>
    <row r="27" spans="1:23" ht="12.75" customHeight="1" x14ac:dyDescent="0.2">
      <c r="A27" s="1">
        <f>A26+1</f>
        <v>11</v>
      </c>
      <c r="C27" s="13" t="s">
        <v>11</v>
      </c>
      <c r="D27" s="13"/>
      <c r="E27" s="45">
        <f>SUM(E18:E26)</f>
        <v>103183.54937629569</v>
      </c>
      <c r="F27" s="45">
        <f>SUM(F18:F26)</f>
        <v>11854769.351715717</v>
      </c>
      <c r="G27" s="44"/>
      <c r="H27" s="12"/>
      <c r="I27" s="44"/>
      <c r="J27" s="44"/>
      <c r="K27" s="44"/>
    </row>
    <row r="28" spans="1:23" ht="12.75" customHeight="1" x14ac:dyDescent="0.2">
      <c r="C28" s="9"/>
      <c r="D28" s="9"/>
      <c r="E28" s="42"/>
      <c r="F28" s="42"/>
      <c r="G28" s="44"/>
      <c r="H28" s="7"/>
      <c r="I28" s="44"/>
      <c r="J28" s="44"/>
      <c r="K28" s="44"/>
    </row>
    <row r="29" spans="1:23" ht="12.75" customHeight="1" x14ac:dyDescent="0.2">
      <c r="C29" s="9" t="s">
        <v>12</v>
      </c>
      <c r="D29" s="9"/>
      <c r="E29" s="42"/>
      <c r="F29" s="42"/>
      <c r="G29" s="44"/>
      <c r="I29" s="44"/>
      <c r="J29" s="44"/>
      <c r="K29" s="44"/>
    </row>
    <row r="30" spans="1:23" ht="12.75" customHeight="1" x14ac:dyDescent="0.2">
      <c r="A30" s="1">
        <f>A27+1</f>
        <v>12</v>
      </c>
      <c r="C30" s="15" t="s">
        <v>51</v>
      </c>
      <c r="D30" s="15"/>
      <c r="E30" s="42">
        <v>23913.805675778869</v>
      </c>
      <c r="F30" s="42">
        <v>989004.62041301129</v>
      </c>
      <c r="G30" s="44">
        <f>E30/F30*100</f>
        <v>2.4179670329338192</v>
      </c>
      <c r="H30" s="12"/>
      <c r="I30" s="44">
        <f>+G30+$I$15</f>
        <v>3.3054673656846969</v>
      </c>
      <c r="J30" s="44"/>
      <c r="K30" s="44">
        <f t="shared" ref="K30:K33" si="3">+G30+$K$15</f>
        <v>5.1674342711777062</v>
      </c>
      <c r="N30" s="11"/>
      <c r="O30" s="11"/>
    </row>
    <row r="31" spans="1:23" ht="12.75" customHeight="1" x14ac:dyDescent="0.2">
      <c r="A31" s="1">
        <f>A30+1</f>
        <v>13</v>
      </c>
      <c r="C31" s="15" t="s">
        <v>52</v>
      </c>
      <c r="D31" s="15"/>
      <c r="E31" s="42">
        <v>6958.2554502733892</v>
      </c>
      <c r="F31" s="42">
        <v>324093.1379289793</v>
      </c>
      <c r="G31" s="44">
        <f>E31/F31*100</f>
        <v>2.1469925265119922</v>
      </c>
      <c r="H31" s="12"/>
      <c r="I31" s="44">
        <f t="shared" ref="I31:I33" si="4">+G31+$I$15</f>
        <v>3.0344928592628699</v>
      </c>
      <c r="J31" s="44"/>
      <c r="K31" s="44">
        <f t="shared" si="3"/>
        <v>4.8964597647558792</v>
      </c>
      <c r="L31" s="11"/>
      <c r="M31" s="11"/>
      <c r="N31" s="11"/>
      <c r="O31" s="11"/>
    </row>
    <row r="32" spans="1:23" ht="12.75" customHeight="1" x14ac:dyDescent="0.2">
      <c r="A32" s="1">
        <f t="shared" ref="A32:A33" si="5">A31+1</f>
        <v>14</v>
      </c>
      <c r="C32" s="15" t="s">
        <v>13</v>
      </c>
      <c r="D32" s="15"/>
      <c r="E32" s="42">
        <v>378.10902992289238</v>
      </c>
      <c r="F32" s="42">
        <v>135324.88782999996</v>
      </c>
      <c r="G32" s="44">
        <f>E32/F32*100</f>
        <v>0.27940834534286602</v>
      </c>
      <c r="H32" s="12"/>
      <c r="I32" s="44">
        <f t="shared" si="4"/>
        <v>1.1669086780937434</v>
      </c>
      <c r="J32" s="44"/>
      <c r="K32" s="44">
        <f t="shared" si="3"/>
        <v>3.0288755835867529</v>
      </c>
    </row>
    <row r="33" spans="1:24" ht="12.75" customHeight="1" x14ac:dyDescent="0.2">
      <c r="A33" s="1">
        <f t="shared" si="5"/>
        <v>15</v>
      </c>
      <c r="C33" s="15" t="s">
        <v>14</v>
      </c>
      <c r="D33" s="15"/>
      <c r="E33" s="42">
        <v>0</v>
      </c>
      <c r="F33" s="42">
        <v>5702.7569299999996</v>
      </c>
      <c r="G33" s="44">
        <f>E33/F33*100</f>
        <v>0</v>
      </c>
      <c r="H33" s="12"/>
      <c r="I33" s="44">
        <f t="shared" si="4"/>
        <v>0.88750033275087747</v>
      </c>
      <c r="J33" s="44"/>
      <c r="K33" s="44">
        <f t="shared" si="3"/>
        <v>2.7494672382438869</v>
      </c>
    </row>
    <row r="34" spans="1:24" ht="12.75" customHeight="1" x14ac:dyDescent="0.2">
      <c r="A34" s="1">
        <f>A33+1</f>
        <v>16</v>
      </c>
      <c r="C34" s="16" t="s">
        <v>15</v>
      </c>
      <c r="D34" s="16"/>
      <c r="E34" s="45">
        <f>SUM(E30:E33)</f>
        <v>31250.170155975149</v>
      </c>
      <c r="F34" s="45">
        <f>SUM(F30:F33)</f>
        <v>1454125.4031019905</v>
      </c>
      <c r="G34" s="44"/>
      <c r="H34" s="17"/>
      <c r="I34" s="44"/>
      <c r="J34" s="44"/>
      <c r="K34" s="44"/>
    </row>
    <row r="35" spans="1:24" ht="12.75" customHeight="1" x14ac:dyDescent="0.2">
      <c r="C35" s="13"/>
      <c r="D35" s="13"/>
      <c r="G35" s="44"/>
      <c r="I35" s="44"/>
      <c r="J35" s="44"/>
      <c r="K35" s="44"/>
    </row>
    <row r="36" spans="1:24" ht="12.75" customHeight="1" x14ac:dyDescent="0.2">
      <c r="C36" s="9" t="s">
        <v>16</v>
      </c>
      <c r="D36" s="9"/>
      <c r="G36" s="44"/>
      <c r="I36" s="44"/>
      <c r="J36" s="44"/>
      <c r="K36" s="44"/>
    </row>
    <row r="37" spans="1:24" ht="12.75" customHeight="1" x14ac:dyDescent="0.2">
      <c r="A37" s="1">
        <f>A34+1</f>
        <v>17</v>
      </c>
      <c r="C37" s="15" t="s">
        <v>17</v>
      </c>
      <c r="D37" s="15"/>
      <c r="E37" s="42">
        <v>29928.337262280795</v>
      </c>
      <c r="F37" s="42">
        <v>3255132.1250927327</v>
      </c>
      <c r="G37" s="44">
        <f t="shared" ref="G37:G42" si="6">E37/F37*100</f>
        <v>0.91942004539764077</v>
      </c>
      <c r="H37" s="12"/>
      <c r="I37" s="44">
        <f t="shared" ref="I37:I42" si="7">+G37+$I$15</f>
        <v>1.8069203781485181</v>
      </c>
      <c r="J37" s="44"/>
      <c r="K37" s="44" t="s">
        <v>53</v>
      </c>
      <c r="X37" s="11"/>
    </row>
    <row r="38" spans="1:24" ht="12.75" customHeight="1" x14ac:dyDescent="0.2">
      <c r="A38" s="1">
        <f>A37+1</f>
        <v>18</v>
      </c>
      <c r="C38" s="15" t="s">
        <v>18</v>
      </c>
      <c r="D38" s="15"/>
      <c r="E38" s="42">
        <v>10671.581948549207</v>
      </c>
      <c r="F38" s="42">
        <v>1319376.3993087611</v>
      </c>
      <c r="G38" s="44">
        <f t="shared" si="6"/>
        <v>0.8088352917439019</v>
      </c>
      <c r="H38" s="12"/>
      <c r="I38" s="44">
        <f t="shared" si="7"/>
        <v>1.6963356244947794</v>
      </c>
      <c r="J38" s="44"/>
      <c r="K38" s="44" t="s">
        <v>53</v>
      </c>
    </row>
    <row r="39" spans="1:24" ht="12.75" customHeight="1" x14ac:dyDescent="0.2">
      <c r="A39" s="1">
        <f t="shared" ref="A39:A42" si="8">A38+1</f>
        <v>19</v>
      </c>
      <c r="C39" s="15" t="s">
        <v>19</v>
      </c>
      <c r="D39" s="15"/>
      <c r="E39" s="42">
        <v>3341.3379100306897</v>
      </c>
      <c r="F39" s="42">
        <v>593899.3899299996</v>
      </c>
      <c r="G39" s="44">
        <f t="shared" si="6"/>
        <v>0.56261009300321374</v>
      </c>
      <c r="H39" s="12"/>
      <c r="I39" s="44">
        <f t="shared" si="7"/>
        <v>1.4501104257540911</v>
      </c>
      <c r="J39" s="44"/>
      <c r="K39" s="44" t="s">
        <v>53</v>
      </c>
    </row>
    <row r="40" spans="1:24" ht="12.75" customHeight="1" x14ac:dyDescent="0.2">
      <c r="A40" s="1">
        <f t="shared" si="8"/>
        <v>20</v>
      </c>
      <c r="C40" s="15" t="s">
        <v>20</v>
      </c>
      <c r="D40" s="15"/>
      <c r="E40" s="42">
        <v>32.337784647838554</v>
      </c>
      <c r="F40" s="42">
        <v>59492.90105</v>
      </c>
      <c r="G40" s="44">
        <f t="shared" si="6"/>
        <v>5.4355703079029039E-2</v>
      </c>
      <c r="H40" s="12"/>
      <c r="I40" s="44">
        <f t="shared" si="7"/>
        <v>0.94185603582990651</v>
      </c>
      <c r="J40" s="44"/>
      <c r="K40" s="44" t="s">
        <v>53</v>
      </c>
    </row>
    <row r="41" spans="1:24" ht="12.75" customHeight="1" x14ac:dyDescent="0.2">
      <c r="A41" s="1">
        <f t="shared" si="8"/>
        <v>21</v>
      </c>
      <c r="C41" s="15" t="s">
        <v>21</v>
      </c>
      <c r="D41" s="15"/>
      <c r="E41" s="42">
        <v>5548.7881355209847</v>
      </c>
      <c r="F41" s="42">
        <v>789736.67051999993</v>
      </c>
      <c r="G41" s="44">
        <f t="shared" si="6"/>
        <v>0.7026124457241425</v>
      </c>
      <c r="H41" s="12"/>
      <c r="I41" s="44">
        <f t="shared" si="7"/>
        <v>1.59011277847502</v>
      </c>
      <c r="J41" s="44"/>
      <c r="K41" s="44" t="s">
        <v>53</v>
      </c>
    </row>
    <row r="42" spans="1:24" ht="12.75" customHeight="1" x14ac:dyDescent="0.2">
      <c r="A42" s="1">
        <f t="shared" si="8"/>
        <v>22</v>
      </c>
      <c r="C42" s="15" t="s">
        <v>44</v>
      </c>
      <c r="D42" s="15"/>
      <c r="E42" s="42">
        <v>335.66884000737207</v>
      </c>
      <c r="F42" s="42">
        <v>90073.425800000012</v>
      </c>
      <c r="G42" s="44">
        <f t="shared" si="6"/>
        <v>0.37266134492618802</v>
      </c>
      <c r="H42" s="12"/>
      <c r="I42" s="44">
        <f t="shared" si="7"/>
        <v>1.2601616776770654</v>
      </c>
      <c r="J42" s="44"/>
      <c r="K42" s="44" t="s">
        <v>53</v>
      </c>
    </row>
    <row r="43" spans="1:24" ht="12.75" customHeight="1" x14ac:dyDescent="0.2">
      <c r="A43" s="1">
        <f>+A42+1</f>
        <v>23</v>
      </c>
      <c r="C43" s="13" t="s">
        <v>22</v>
      </c>
      <c r="D43" s="13"/>
      <c r="E43" s="45">
        <f>SUM(E37:E42)</f>
        <v>49858.051881036889</v>
      </c>
      <c r="F43" s="45">
        <f>SUM(F37:F42)</f>
        <v>6107710.9117014939</v>
      </c>
      <c r="G43" s="14"/>
      <c r="H43" s="17"/>
    </row>
    <row r="44" spans="1:24" ht="12.75" customHeight="1" x14ac:dyDescent="0.2">
      <c r="G44" s="14"/>
    </row>
    <row r="45" spans="1:24" ht="12.75" customHeight="1" thickBot="1" x14ac:dyDescent="0.25">
      <c r="A45" s="1">
        <f>A43+1</f>
        <v>24</v>
      </c>
      <c r="C45" s="13" t="s">
        <v>43</v>
      </c>
      <c r="D45" s="9"/>
      <c r="E45" s="46">
        <f>+E27+E34+E43</f>
        <v>184291.77141330772</v>
      </c>
      <c r="F45" s="46">
        <f>+F27+F34+F43</f>
        <v>19416605.666519202</v>
      </c>
      <c r="G45" s="14"/>
    </row>
    <row r="46" spans="1:24" ht="12.75" customHeight="1" thickTop="1" x14ac:dyDescent="0.2">
      <c r="C46" s="10"/>
      <c r="D46" s="10"/>
      <c r="E46" s="11"/>
      <c r="H46" s="17"/>
    </row>
    <row r="47" spans="1:24" ht="12.75" customHeight="1" x14ac:dyDescent="0.2">
      <c r="A47" s="9" t="s">
        <v>23</v>
      </c>
      <c r="C47" s="10"/>
      <c r="D47" s="10"/>
      <c r="E47" s="34"/>
      <c r="H47" s="17"/>
    </row>
    <row r="48" spans="1:24" ht="12.75" customHeight="1" x14ac:dyDescent="0.2">
      <c r="A48" s="8" t="s">
        <v>24</v>
      </c>
      <c r="C48" s="48" t="s">
        <v>48</v>
      </c>
      <c r="D48" s="48"/>
      <c r="E48" s="48"/>
      <c r="F48" s="48"/>
      <c r="G48" s="48"/>
      <c r="H48" s="48"/>
      <c r="I48" s="48"/>
      <c r="J48" s="48"/>
      <c r="K48" s="48"/>
    </row>
    <row r="49" spans="1:11" ht="12.75" customHeight="1" x14ac:dyDescent="0.2">
      <c r="A49" s="8"/>
      <c r="B49" s="32"/>
      <c r="C49" s="48"/>
      <c r="D49" s="48"/>
      <c r="E49" s="48"/>
      <c r="F49" s="48"/>
      <c r="G49" s="48"/>
      <c r="H49" s="48"/>
      <c r="I49" s="48"/>
      <c r="J49" s="48"/>
      <c r="K49" s="48"/>
    </row>
    <row r="50" spans="1:11" ht="12.75" customHeight="1" x14ac:dyDescent="0.2">
      <c r="A50" s="8" t="s">
        <v>25</v>
      </c>
      <c r="C50" s="35" t="s">
        <v>49</v>
      </c>
      <c r="D50" s="36"/>
      <c r="E50" s="37"/>
      <c r="F50" s="38"/>
      <c r="G50" s="38"/>
      <c r="H50" s="39"/>
      <c r="I50" s="35"/>
      <c r="J50" s="35"/>
      <c r="K50" s="35"/>
    </row>
    <row r="51" spans="1:11" ht="12.75" customHeight="1" x14ac:dyDescent="0.2">
      <c r="A51" s="8" t="s">
        <v>26</v>
      </c>
      <c r="C51" s="40" t="s">
        <v>45</v>
      </c>
      <c r="D51" s="36"/>
      <c r="E51" s="41"/>
      <c r="F51" s="38"/>
      <c r="G51" s="38"/>
      <c r="H51" s="39"/>
      <c r="I51" s="35"/>
      <c r="J51" s="35"/>
      <c r="K51" s="35"/>
    </row>
    <row r="52" spans="1:11" ht="12.75" customHeight="1" x14ac:dyDescent="0.2">
      <c r="A52" s="8" t="s">
        <v>41</v>
      </c>
      <c r="B52" s="31"/>
      <c r="C52" s="47" t="s">
        <v>50</v>
      </c>
      <c r="D52" s="47"/>
      <c r="E52" s="47"/>
      <c r="F52" s="47"/>
      <c r="G52" s="47"/>
      <c r="H52" s="47"/>
      <c r="I52" s="47"/>
      <c r="J52" s="47"/>
      <c r="K52" s="47"/>
    </row>
    <row r="53" spans="1:11" ht="12.75" customHeight="1" x14ac:dyDescent="0.2">
      <c r="C53" s="47"/>
      <c r="D53" s="47"/>
      <c r="E53" s="47"/>
      <c r="F53" s="47"/>
      <c r="G53" s="47"/>
      <c r="H53" s="47"/>
      <c r="I53" s="47"/>
      <c r="J53" s="47"/>
      <c r="K53" s="47"/>
    </row>
    <row r="54" spans="1:11" ht="12.75" customHeight="1" x14ac:dyDescent="0.2">
      <c r="C54" s="13"/>
      <c r="D54" s="13"/>
      <c r="E54" s="12"/>
      <c r="H54" s="17"/>
    </row>
    <row r="55" spans="1:11" ht="12.75" customHeight="1" x14ac:dyDescent="0.2">
      <c r="C55" s="13"/>
      <c r="D55" s="13"/>
      <c r="E55" s="12"/>
      <c r="F55" s="12"/>
      <c r="G55" s="12"/>
      <c r="H55" s="12"/>
    </row>
    <row r="56" spans="1:11" ht="12.75" customHeight="1" x14ac:dyDescent="0.2">
      <c r="G56" s="12"/>
    </row>
    <row r="58" spans="1:11" ht="12.75" customHeight="1" x14ac:dyDescent="0.2">
      <c r="C58" s="13"/>
      <c r="D58" s="13"/>
    </row>
  </sheetData>
  <mergeCells count="7">
    <mergeCell ref="C52:K53"/>
    <mergeCell ref="C48:K49"/>
    <mergeCell ref="A11:A12"/>
    <mergeCell ref="A6:K6"/>
    <mergeCell ref="E9:G9"/>
    <mergeCell ref="D10:E10"/>
    <mergeCell ref="A7:K7"/>
  </mergeCells>
  <printOptions horizontalCentered="1"/>
  <pageMargins left="0.7" right="0.7" top="0.75" bottom="0.75" header="0.3" footer="0.3"/>
  <pageSetup scale="90" orientation="portrait" r:id="rId1"/>
  <headerFooter>
    <oddHeader>&amp;R&amp;"Arial,Regular"&amp;10Filed: 2022-11-30
EB-2022-0200
Exhibit 8
Tab 2
Schedule 2
Attachment 1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a07cfc4aab3fd55fa0dc04ce5b7f322b">
  <xsd:schema xmlns:xsd="http://www.w3.org/2001/XMLSchema" xmlns:xs="http://www.w3.org/2001/XMLSchema" xmlns:p="http://schemas.microsoft.com/office/2006/metadata/properties" xmlns:ns2="0e4c58a4-4156-4653-af30-d293e31e5ce5" targetNamespace="http://schemas.microsoft.com/office/2006/metadata/properties" ma:root="true" ma:fieldsID="cc70ccb65a024ed475904ee91dd1a689"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4ab40f3-767a-43a9-8b62-265d64c54f3b"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Final_x0020_Draft_x0020_Ready_x0020_for_x0020_SL_x0020_Review xmlns="0e4c58a4-4156-4653-af30-d293e31e5ce5">false</Final_x0020_Draft_x0020_Ready_x0020_for_x0020_SL_x0020_Review>
    <Reg_x002e__x0020_Review_x0020_Due_x0020_Date xmlns="0e4c58a4-4156-4653-af30-d293e31e5ce5" xsi:nil="true"/>
    <Finance_x0020_view xmlns="0e4c58a4-4156-4653-af30-d293e31e5ce5">No</Finance_x0020_view>
    <Accountable_x0020_Area xmlns="0e4c58a4-4156-4653-af30-d293e31e5ce5">BD&amp;R</Accountable_x0020_Area>
    <Formatting_x0020_Reqd xmlns="0e4c58a4-4156-4653-af30-d293e31e5ce5">false</Formatting_x0020_Reqd>
    <Status xmlns="0e4c58a4-4156-4653-af30-d293e31e5ce5">Shell Created</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Final_x0020_Draft_x0020_Due xmlns="0e4c58a4-4156-4653-af30-d293e31e5ce5" xsi:nil="true"/>
    <Legal_x0020_Handoff_x0020_Date xmlns="0e4c58a4-4156-4653-af30-d293e31e5ce5" xsi:nil="true"/>
    <Exhibit_x002f_Tab_x002f_Schedule xmlns="0e4c58a4-4156-4653-af30-d293e31e5ce5" xsi:nil="true"/>
    <_x0031_st_x0020_Draft_x0020_SL_x0020_Review_x0020_Complete xmlns="0e4c58a4-4156-4653-af30-d293e31e5ce5" xsi:nil="true"/>
    <Binder xmlns="0e4c58a4-4156-4653-af30-d293e31e5ce5">0</Binder>
    <Attachment xmlns="0e4c58a4-4156-4653-af30-d293e31e5ce5" xsi:nil="true"/>
    <Final_x0020_Draft_x0020_Reg_x002f_1st_x0020_Level_x0020_Review_x0020_Due_x0020_Date xmlns="0e4c58a4-4156-4653-af30-d293e31e5ce5" xsi:nil="true"/>
    <Phase xmlns="0e4c58a4-4156-4653-af30-d293e31e5ce5" xsi:nil="true"/>
    <Version_x0020_Comments xmlns="0e4c58a4-4156-4653-af30-d293e31e5ce5" xsi:nil="true"/>
    <Executive_x0020_Review xmlns="0e4c58a4-4156-4653-af30-d293e31e5ce5">false</Executive_x0020_Review>
    <Legal_x0020_Session_x0020_Date xmlns="0e4c58a4-4156-4653-af30-d293e31e5ce5" xsi:nil="true"/>
    <TM_x0020_Sign_x0020_Off xmlns="0e4c58a4-4156-4653-af30-d293e31e5ce5" xsi:nil="true"/>
    <xewa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 xsi:nil="true"/>
    <_x0031_st_x0020_Draft_x0020_Evidence_x0020_Due xmlns="0e4c58a4-4156-4653-af30-d293e31e5ce5" xsi:nil="true"/>
    <Cust_x0020_Eng xmlns="0e4c58a4-4156-4653-af30-d293e31e5ce5" xsi:nil="true"/>
    <Reg_x002f_Formatting_x0020_Sign_x0020_Off xmlns="0e4c58a4-4156-4653-af30-d293e31e5ce5" xsi:nil="true"/>
    <_x0031_st_x0020_draft_x0020_ready_x0020_for_x0020_Regulatory xmlns="0e4c58a4-4156-4653-af30-d293e31e5ce5" xsi:nil="true"/>
  </documentManagement>
</p:properties>
</file>

<file path=customXml/itemProps1.xml><?xml version="1.0" encoding="utf-8"?>
<ds:datastoreItem xmlns:ds="http://schemas.openxmlformats.org/officeDocument/2006/customXml" ds:itemID="{93ADE776-FD14-4DC9-9B07-A516D0932DC1}"/>
</file>

<file path=customXml/itemProps2.xml><?xml version="1.0" encoding="utf-8"?>
<ds:datastoreItem xmlns:ds="http://schemas.openxmlformats.org/officeDocument/2006/customXml" ds:itemID="{3A2D8283-B3DA-4CD1-9BB0-DBD63A1239F8}"/>
</file>

<file path=customXml/itemProps3.xml><?xml version="1.0" encoding="utf-8"?>
<ds:datastoreItem xmlns:ds="http://schemas.openxmlformats.org/officeDocument/2006/customXml" ds:itemID="{134E0717-20ED-4E66-AD79-A11E182D6242}"/>
</file>

<file path=customXml/itemProps4.xml><?xml version="1.0" encoding="utf-8"?>
<ds:datastoreItem xmlns:ds="http://schemas.openxmlformats.org/officeDocument/2006/customXml" ds:itemID="{F415200B-1ADA-4139-A918-1CDF075253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2022-11-29T20:34:00Z</dcterms:created>
  <dcterms:modified xsi:type="dcterms:W3CDTF">2022-11-29T20:34:21Z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2022-11-29T20:34:03Z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d5f4c554-e9a5-421a-8a3a-bbf2c039ea4b</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