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105C9F72-A89C-4357-A38F-BEC98DD36021}" xr6:coauthVersionLast="47" xr6:coauthVersionMax="47" xr10:uidLastSave="{00000000-0000-0000-0000-000000000000}"/>
  <bookViews>
    <workbookView xWindow="-120" yWindow="-120" windowWidth="29040" windowHeight="15840" xr2:uid="{AEEC78FB-266A-4085-92FA-3E7F38D86249}"/>
  </bookViews>
  <sheets>
    <sheet name="Sheet1" sheetId="1" r:id="rId1"/>
  </sheets>
  <definedNames>
    <definedName name="_xlnm.Print_Titles" localSheetId="0">Sheet1!$A:$D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4" i="1" s="1"/>
  <c r="A35" i="1" l="1"/>
  <c r="A36" i="1" s="1"/>
  <c r="A38" i="1" s="1"/>
  <c r="A40" i="1" s="1"/>
  <c r="A42" i="1" s="1"/>
  <c r="E22" i="1" l="1"/>
  <c r="E27" i="1"/>
  <c r="E32" i="1"/>
  <c r="E29" i="1"/>
  <c r="E28" i="1"/>
  <c r="E31" i="1"/>
  <c r="E26" i="1"/>
  <c r="M16" i="1" l="1"/>
  <c r="N16" i="1"/>
  <c r="S16" i="1"/>
  <c r="T16" i="1"/>
  <c r="U16" i="1"/>
  <c r="V16" i="1"/>
  <c r="Y16" i="1"/>
  <c r="AB16" i="1"/>
  <c r="AC16" i="1"/>
  <c r="AD16" i="1"/>
  <c r="AE16" i="1"/>
  <c r="AF16" i="1"/>
  <c r="AI16" i="1"/>
  <c r="AJ16" i="1"/>
  <c r="AK16" i="1"/>
  <c r="AM16" i="1"/>
  <c r="AN16" i="1"/>
  <c r="AO16" i="1"/>
  <c r="AR16" i="1"/>
  <c r="AS16" i="1"/>
  <c r="AT16" i="1"/>
  <c r="AU16" i="1"/>
  <c r="G16" i="1"/>
  <c r="H16" i="1"/>
  <c r="I16" i="1"/>
  <c r="J16" i="1"/>
  <c r="K16" i="1"/>
  <c r="L16" i="1"/>
  <c r="O16" i="1"/>
  <c r="P16" i="1"/>
  <c r="Q16" i="1"/>
  <c r="R16" i="1"/>
  <c r="X16" i="1"/>
  <c r="Z16" i="1"/>
  <c r="AA16" i="1"/>
  <c r="AG16" i="1"/>
  <c r="AH16" i="1"/>
  <c r="AP16" i="1"/>
  <c r="AQ16" i="1"/>
  <c r="Q23" i="1"/>
  <c r="S23" i="1"/>
  <c r="V23" i="1"/>
  <c r="X23" i="1"/>
  <c r="Z23" i="1"/>
  <c r="AB23" i="1"/>
  <c r="AF23" i="1"/>
  <c r="AG23" i="1"/>
  <c r="AI23" i="1"/>
  <c r="AK23" i="1"/>
  <c r="AM23" i="1"/>
  <c r="AN23" i="1"/>
  <c r="AO23" i="1"/>
  <c r="AP23" i="1"/>
  <c r="AS23" i="1"/>
  <c r="G23" i="1"/>
  <c r="H23" i="1"/>
  <c r="I23" i="1"/>
  <c r="J23" i="1"/>
  <c r="K23" i="1"/>
  <c r="L23" i="1"/>
  <c r="M23" i="1"/>
  <c r="N23" i="1"/>
  <c r="O23" i="1"/>
  <c r="P23" i="1"/>
  <c r="R23" i="1"/>
  <c r="T23" i="1"/>
  <c r="U23" i="1"/>
  <c r="Y23" i="1"/>
  <c r="AA23" i="1"/>
  <c r="AC23" i="1"/>
  <c r="AD23" i="1"/>
  <c r="AE23" i="1"/>
  <c r="AH23" i="1"/>
  <c r="AJ23" i="1"/>
  <c r="AQ23" i="1"/>
  <c r="AR23" i="1"/>
  <c r="AT23" i="1"/>
  <c r="AU23" i="1"/>
  <c r="T36" i="1"/>
  <c r="AS36" i="1"/>
  <c r="X36" i="1"/>
  <c r="Y36" i="1"/>
  <c r="AC36" i="1"/>
  <c r="AJ36" i="1"/>
  <c r="G36" i="1"/>
  <c r="H36" i="1"/>
  <c r="I36" i="1"/>
  <c r="J36" i="1"/>
  <c r="K36" i="1"/>
  <c r="K38" i="1" s="1"/>
  <c r="L36" i="1"/>
  <c r="M36" i="1"/>
  <c r="N36" i="1"/>
  <c r="O36" i="1"/>
  <c r="P36" i="1"/>
  <c r="Q36" i="1"/>
  <c r="R36" i="1"/>
  <c r="AF36" i="1"/>
  <c r="AN36" i="1"/>
  <c r="AO36" i="1"/>
  <c r="J38" i="1" l="1"/>
  <c r="H38" i="1"/>
  <c r="H42" i="1" s="1"/>
  <c r="AE36" i="1"/>
  <c r="AE38" i="1" s="1"/>
  <c r="AE42" i="1" s="1"/>
  <c r="AU36" i="1"/>
  <c r="AU38" i="1" s="1"/>
  <c r="AU42" i="1" s="1"/>
  <c r="AM36" i="1"/>
  <c r="V36" i="1"/>
  <c r="V38" i="1" s="1"/>
  <c r="V42" i="1" s="1"/>
  <c r="AO38" i="1"/>
  <c r="AO42" i="1" s="1"/>
  <c r="AR36" i="1"/>
  <c r="AR38" i="1" s="1"/>
  <c r="AR42" i="1" s="1"/>
  <c r="AI36" i="1"/>
  <c r="AI38" i="1" s="1"/>
  <c r="AI42" i="1" s="1"/>
  <c r="AB36" i="1"/>
  <c r="AB38" i="1" s="1"/>
  <c r="AB42" i="1" s="1"/>
  <c r="G38" i="1"/>
  <c r="G42" i="1" s="1"/>
  <c r="P38" i="1"/>
  <c r="P42" i="1" s="1"/>
  <c r="J42" i="1"/>
  <c r="AQ36" i="1"/>
  <c r="AQ38" i="1" s="1"/>
  <c r="AQ42" i="1" s="1"/>
  <c r="AH36" i="1"/>
  <c r="AH38" i="1" s="1"/>
  <c r="AH42" i="1" s="1"/>
  <c r="AA36" i="1"/>
  <c r="AA38" i="1" s="1"/>
  <c r="AA42" i="1" s="1"/>
  <c r="AJ38" i="1"/>
  <c r="AJ42" i="1" s="1"/>
  <c r="AT36" i="1"/>
  <c r="AT38" i="1" s="1"/>
  <c r="AT42" i="1" s="1"/>
  <c r="AK36" i="1"/>
  <c r="AK38" i="1" s="1"/>
  <c r="AK42" i="1" s="1"/>
  <c r="AD36" i="1"/>
  <c r="AD38" i="1" s="1"/>
  <c r="AD42" i="1" s="1"/>
  <c r="U36" i="1"/>
  <c r="U38" i="1" s="1"/>
  <c r="U42" i="1" s="1"/>
  <c r="L38" i="1"/>
  <c r="L42" i="1" s="1"/>
  <c r="AS38" i="1"/>
  <c r="AS42" i="1" s="1"/>
  <c r="AC38" i="1"/>
  <c r="AC42" i="1" s="1"/>
  <c r="T38" i="1"/>
  <c r="T42" i="1" s="1"/>
  <c r="AP36" i="1"/>
  <c r="AP38" i="1" s="1"/>
  <c r="AP42" i="1" s="1"/>
  <c r="AG36" i="1"/>
  <c r="AG38" i="1" s="1"/>
  <c r="AG42" i="1" s="1"/>
  <c r="Z36" i="1"/>
  <c r="Z38" i="1" s="1"/>
  <c r="Z42" i="1" s="1"/>
  <c r="Q38" i="1"/>
  <c r="Q42" i="1" s="1"/>
  <c r="I38" i="1"/>
  <c r="I42" i="1" s="1"/>
  <c r="K42" i="1"/>
  <c r="S36" i="1"/>
  <c r="S38" i="1" s="1"/>
  <c r="S42" i="1" s="1"/>
  <c r="AM38" i="1"/>
  <c r="AM42" i="1" s="1"/>
  <c r="N38" i="1"/>
  <c r="N42" i="1" s="1"/>
  <c r="R38" i="1"/>
  <c r="R42" i="1" s="1"/>
  <c r="O38" i="1"/>
  <c r="O42" i="1" s="1"/>
  <c r="M38" i="1"/>
  <c r="M42" i="1" s="1"/>
  <c r="Y38" i="1"/>
  <c r="Y42" i="1" s="1"/>
  <c r="X38" i="1"/>
  <c r="X42" i="1" s="1"/>
  <c r="AN38" i="1"/>
  <c r="AN42" i="1" s="1"/>
  <c r="AF38" i="1"/>
  <c r="AF42" i="1" s="1"/>
  <c r="E35" i="1"/>
  <c r="E21" i="1"/>
  <c r="E23" i="1" s="1"/>
  <c r="E18" i="1"/>
  <c r="E40" i="1"/>
  <c r="E34" i="1"/>
  <c r="E30" i="1"/>
  <c r="E14" i="1"/>
  <c r="E16" i="1"/>
  <c r="E36" i="1" l="1"/>
  <c r="E38" i="1" s="1"/>
  <c r="E42" i="1" s="1"/>
</calcChain>
</file>

<file path=xl/sharedStrings.xml><?xml version="1.0" encoding="utf-8"?>
<sst xmlns="http://schemas.openxmlformats.org/spreadsheetml/2006/main" count="119" uniqueCount="114">
  <si>
    <t>Line</t>
  </si>
  <si>
    <t>Revenue</t>
  </si>
  <si>
    <t>No.</t>
  </si>
  <si>
    <t>Requirement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</si>
  <si>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</si>
  <si>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</si>
  <si>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</si>
  <si>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</si>
  <si>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</si>
  <si>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</si>
  <si>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</si>
  <si>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</si>
  <si>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</si>
  <si>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</si>
  <si>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</si>
  <si>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</si>
  <si>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</si>
  <si>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</si>
  <si>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</si>
  <si>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</si>
  <si>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</si>
  <si>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M9</t>
  </si>
  <si>
    <t>Rate T3</t>
  </si>
  <si>
    <t>Rate 331</t>
  </si>
  <si>
    <t>Rate 332</t>
  </si>
  <si>
    <t>Rate 401</t>
  </si>
  <si>
    <t>Rate M12</t>
  </si>
  <si>
    <t>Rate M13</t>
  </si>
  <si>
    <t>Rate M16</t>
  </si>
  <si>
    <t>Rate M17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</si>
  <si>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</si>
  <si>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</si>
  <si>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</si>
  <si>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</si>
  <si>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</si>
  <si>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</si>
  <si>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</si>
  <si>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</si>
  <si>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</si>
  <si>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</si>
  <si>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</si>
  <si>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Particulars ($000s)</t>
  </si>
  <si>
    <t>Operating &amp; Maintenance Expenses</t>
  </si>
  <si>
    <t>Cost of Gas</t>
  </si>
  <si>
    <t>Total Operating &amp; Maintenance Expenses</t>
  </si>
  <si>
    <t>EGD Rate Zone</t>
  </si>
  <si>
    <t>Union North Rate Zone</t>
  </si>
  <si>
    <t>Union South Rate Zone</t>
  </si>
  <si>
    <t>Ex-Franchise</t>
  </si>
  <si>
    <t>Rate C1 (F)</t>
  </si>
  <si>
    <t>Rate C1 (I)</t>
  </si>
  <si>
    <t>Rate T2 (I)</t>
  </si>
  <si>
    <t>Rate T2 (F)</t>
  </si>
  <si>
    <t>Rate T1 (I)</t>
  </si>
  <si>
    <t>Rate T1 (F)</t>
  </si>
  <si>
    <t>Rate M7 (I)</t>
  </si>
  <si>
    <t>Rate M7 (F)</t>
  </si>
  <si>
    <t>Rate M5 (I)</t>
  </si>
  <si>
    <t>Rate M5 (F)</t>
  </si>
  <si>
    <t>Rate M4 (I)</t>
  </si>
  <si>
    <t>Rate M4 (F)</t>
  </si>
  <si>
    <t>2024 Cost Allocation Study - Current Rate Classes</t>
  </si>
  <si>
    <t>Revenue Requirement Summary by Rate Class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</si>
  <si>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</si>
  <si>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</si>
  <si>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</si>
  <si>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</si>
  <si>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</si>
  <si>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</si>
  <si>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</si>
  <si>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</si>
  <si>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</si>
  <si>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</si>
  <si>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</si>
  <si>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</si>
  <si>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</si>
  <si>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</si>
  <si>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</si>
  <si>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</si>
  <si>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</si>
  <si>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</si>
  <si>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</si>
  <si>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</si>
  <si>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</si>
  <si>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</si>
  <si>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</si>
  <si>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</si>
  <si>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</si>
  <si>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</si>
  <si>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</si>
  <si>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</si>
  <si>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</si>
  <si>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</si>
  <si>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</si>
  <si>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</si>
  <si>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</si>
  <si>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</si>
  <si>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</si>
  <si>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</si>
  <si>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</si>
  <si>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</si>
  <si>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</si>
  <si>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</si>
  <si>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Storage</t>
  </si>
  <si>
    <t>Transmission</t>
  </si>
  <si>
    <t>Distribution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</si>
  <si>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</si>
  <si>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</si>
  <si>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</si>
  <si>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</si>
  <si>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</si>
  <si>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</si>
  <si>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Revenue Requirement Less Other Revenue</t>
  </si>
  <si>
    <t>Revenue Requirement Summary by Rate Class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</si>
</sst>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" xfId="0" applyFont="1" applyBorder="1"/>
    <xf numFmtId="164" fontId="2" fillId="0" borderId="0" xfId="1" applyNumberFormat="1" applyFont="1" applyFill="1"/>
    <xf numFmtId="0" fontId="2" fillId="0" borderId="0" xfId="0" applyFont="1" applyAlignment="1">
      <alignment horizontal="left" indent="1"/>
    </xf>
    <xf numFmtId="164" fontId="2" fillId="0" borderId="0" xfId="1" applyNumberFormat="1" applyFont="1" applyFill="1" applyBorder="1"/>
    <xf numFmtId="165" fontId="2" fillId="0" borderId="1" xfId="2" applyNumberFormat="1" applyFont="1" applyFill="1" applyBorder="1"/>
    <xf numFmtId="165" fontId="2" fillId="0" borderId="0" xfId="1" applyNumberFormat="1" applyFont="1" applyFill="1"/>
    <xf numFmtId="165" fontId="2" fillId="0" borderId="0" xfId="2" applyNumberFormat="1" applyFont="1" applyFill="1" applyBorder="1"/>
    <xf numFmtId="164" fontId="2" fillId="0" borderId="1" xfId="1" applyNumberFormat="1" applyFont="1" applyFill="1" applyBorder="1"/>
    <xf numFmtId="0" fontId="2" fillId="0" borderId="0" xfId="0" applyFont="1" applyAlignment="1">
      <alignment horizontal="left" indent="2"/>
    </xf>
    <xf numFmtId="164" fontId="4" fillId="0" borderId="0" xfId="1" applyNumberFormat="1" applyFont="1" applyFill="1"/>
    <xf numFmtId="0" fontId="2" fillId="0" borderId="1" xfId="0" applyFont="1" applyBorder="1" applyAlignment="1">
      <alignment horizontal="center"/>
    </xf>
    <xf numFmtId="164" fontId="2" fillId="0" borderId="2" xfId="1" applyNumberFormat="1" applyFont="1" applyFill="1" applyBorder="1"/>
    <xf numFmtId="164" fontId="2" fillId="0" borderId="3" xfId="1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AD64-16FC-46BD-94B1-FF7DC67A817E}">
  <dimension ref="A1:AU48"/>
  <sheetViews>
    <sheetView tabSelected="1" view="pageLayout" zoomScaleNormal="90" zoomScaleSheetLayoutView="10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1.85546875" style="2" bestFit="1" customWidth="1"/>
    <col min="4" max="4" width="1.7109375" style="2" customWidth="1"/>
    <col min="5" max="5" width="12.5703125" style="2" customWidth="1"/>
    <col min="6" max="6" width="1.7109375" style="2" customWidth="1"/>
    <col min="7" max="17" width="10.28515625" style="2" customWidth="1"/>
    <col min="18" max="18" width="10.28515625" style="2" bestFit="1" customWidth="1"/>
    <col min="19" max="19" width="8.7109375" style="2" bestFit="1" customWidth="1"/>
    <col min="20" max="21" width="7.7109375" style="2" bestFit="1" customWidth="1"/>
    <col min="22" max="22" width="8.42578125" style="2" bestFit="1" customWidth="1"/>
    <col min="23" max="23" width="1.7109375" style="19" customWidth="1"/>
    <col min="24" max="24" width="10.28515625" style="2" bestFit="1" customWidth="1"/>
    <col min="25" max="25" width="8.7109375" style="2" bestFit="1" customWidth="1"/>
    <col min="26" max="26" width="10.85546875" style="2" bestFit="1" customWidth="1"/>
    <col min="27" max="27" width="10.140625" style="2" bestFit="1" customWidth="1"/>
    <col min="28" max="30" width="10.7109375" style="2" customWidth="1"/>
    <col min="31" max="31" width="10.140625" style="2" bestFit="1" customWidth="1"/>
    <col min="32" max="32" width="8" style="2" bestFit="1" customWidth="1"/>
    <col min="33" max="33" width="10.28515625" style="2" bestFit="1" customWidth="1"/>
    <col min="34" max="34" width="9.5703125" style="2" bestFit="1" customWidth="1"/>
    <col min="35" max="35" width="10.28515625" style="2" bestFit="1" customWidth="1"/>
    <col min="36" max="36" width="9.5703125" style="2" bestFit="1" customWidth="1"/>
    <col min="37" max="37" width="7.7109375" style="2" bestFit="1" customWidth="1"/>
    <col min="38" max="38" width="1.7109375" style="19" customWidth="1"/>
    <col min="39" max="39" width="8.42578125" style="2" bestFit="1" customWidth="1"/>
    <col min="40" max="40" width="8.7109375" style="2" bestFit="1" customWidth="1"/>
    <col min="41" max="41" width="8.42578125" style="2" bestFit="1" customWidth="1"/>
    <col min="42" max="42" width="10.5703125" style="2" bestFit="1" customWidth="1"/>
    <col min="43" max="43" width="9.85546875" style="2" bestFit="1" customWidth="1"/>
    <col min="44" max="47" width="9" style="2" bestFit="1" customWidth="1"/>
    <col min="48" max="16384" width="9.140625" style="2"/>
  </cols>
  <sheetData>
    <row r="1" spans="1:47" x14ac:dyDescent="0.2">
      <c r="Q1" s="3"/>
      <c r="AF1" s="3"/>
      <c r="AU1" s="3"/>
    </row>
    <row r="2" spans="1:47" x14ac:dyDescent="0.2">
      <c r="Q2" s="3"/>
      <c r="AF2" s="3"/>
      <c r="AU2" s="3"/>
    </row>
    <row r="3" spans="1:47" x14ac:dyDescent="0.2">
      <c r="Q3" s="3"/>
      <c r="AF3" s="3"/>
      <c r="AU3" s="3"/>
    </row>
    <row r="4" spans="1:47" x14ac:dyDescent="0.2">
      <c r="Q4" s="3"/>
      <c r="AF4" s="3"/>
      <c r="AU4" s="3"/>
    </row>
    <row r="5" spans="1:47" x14ac:dyDescent="0.2">
      <c r="Q5" s="3"/>
      <c r="AB5" s="4"/>
      <c r="AC5" s="4"/>
      <c r="AD5" s="5"/>
      <c r="AF5" s="3"/>
      <c r="AN5" s="5"/>
      <c r="AU5" s="3"/>
    </row>
    <row r="6" spans="1:47" ht="12.75" customHeight="1" x14ac:dyDescent="0.2">
      <c r="B6" s="23"/>
      <c r="C6" s="23"/>
      <c r="D6" s="23"/>
      <c r="E6" s="23"/>
      <c r="F6" s="23"/>
      <c r="G6" s="23"/>
      <c r="I6" s="22" t="s">
        <v>61</v>
      </c>
      <c r="J6" s="23"/>
      <c r="K6" s="23"/>
      <c r="L6" s="23"/>
      <c r="M6" s="23"/>
      <c r="N6" s="23"/>
      <c r="O6" s="23"/>
      <c r="P6" s="23"/>
      <c r="Q6" s="23"/>
      <c r="S6" s="23"/>
      <c r="T6" s="23"/>
      <c r="U6" s="23"/>
      <c r="V6" s="23"/>
      <c r="W6" s="22" t="s">
        <v>61</v>
      </c>
      <c r="X6" s="23"/>
      <c r="Y6" s="23"/>
      <c r="Z6" s="23"/>
      <c r="AA6" s="23"/>
      <c r="AB6" s="23"/>
      <c r="AC6" s="23"/>
      <c r="AD6" s="23"/>
      <c r="AE6" s="23"/>
      <c r="AF6" s="23"/>
      <c r="AH6" s="23"/>
      <c r="AI6" s="23"/>
      <c r="AJ6" s="23"/>
      <c r="AK6" s="22" t="s">
        <v>61</v>
      </c>
      <c r="AL6" s="22"/>
      <c r="AM6" s="23"/>
      <c r="AN6" s="23"/>
      <c r="AO6" s="23"/>
      <c r="AP6" s="23"/>
      <c r="AQ6" s="23"/>
      <c r="AR6" s="23"/>
      <c r="AS6" s="23"/>
      <c r="AT6" s="23"/>
      <c r="AU6" s="23"/>
    </row>
    <row r="7" spans="1:47" ht="12.75" customHeight="1" x14ac:dyDescent="0.2">
      <c r="B7" s="23"/>
      <c r="C7" s="23"/>
      <c r="D7" s="23"/>
      <c r="E7" s="23"/>
      <c r="F7" s="23"/>
      <c r="G7" s="23"/>
      <c r="I7" s="22" t="s">
        <v>62</v>
      </c>
      <c r="J7" s="23"/>
      <c r="K7" s="23"/>
      <c r="L7" s="23"/>
      <c r="M7" s="23"/>
      <c r="N7" s="23"/>
      <c r="O7" s="23"/>
      <c r="P7" s="23"/>
      <c r="Q7" s="23"/>
      <c r="S7" s="23"/>
      <c r="T7" s="23"/>
      <c r="U7" s="23"/>
      <c r="V7" s="23"/>
      <c r="W7" s="22" t="s">
        <v>113</v>
      </c>
      <c r="X7" s="23"/>
      <c r="Y7" s="23"/>
      <c r="Z7" s="23"/>
      <c r="AA7" s="23"/>
      <c r="AB7" s="23"/>
      <c r="AC7" s="23"/>
      <c r="AD7" s="23"/>
      <c r="AE7" s="23"/>
      <c r="AF7" s="23"/>
      <c r="AH7" s="23"/>
      <c r="AI7" s="23"/>
      <c r="AJ7" s="23"/>
      <c r="AK7" s="22" t="s">
        <v>113</v>
      </c>
      <c r="AL7" s="22"/>
      <c r="AM7" s="23"/>
      <c r="AN7" s="23"/>
      <c r="AO7" s="23"/>
      <c r="AP7" s="23"/>
      <c r="AQ7" s="23"/>
      <c r="AR7" s="23"/>
      <c r="AS7" s="23"/>
      <c r="AT7" s="23"/>
      <c r="AU7" s="23"/>
    </row>
    <row r="8" spans="1:47" x14ac:dyDescent="0.2">
      <c r="Q8" s="3"/>
      <c r="AF8" s="3"/>
      <c r="AU8" s="3"/>
    </row>
    <row r="9" spans="1:47" x14ac:dyDescent="0.2">
      <c r="A9" s="1" t="s">
        <v>0</v>
      </c>
      <c r="E9" s="1" t="s">
        <v>1</v>
      </c>
      <c r="F9" s="1"/>
      <c r="G9" s="24" t="s">
        <v>45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 t="s">
        <v>46</v>
      </c>
      <c r="S9" s="24"/>
      <c r="T9" s="24"/>
      <c r="U9" s="24"/>
      <c r="V9" s="24"/>
      <c r="W9" s="20"/>
      <c r="X9" s="24" t="s">
        <v>47</v>
      </c>
      <c r="Y9" s="24"/>
      <c r="Z9" s="24"/>
      <c r="AA9" s="24"/>
      <c r="AB9" s="24"/>
      <c r="AC9" s="24"/>
      <c r="AD9" s="24"/>
      <c r="AE9" s="24"/>
      <c r="AF9" s="24"/>
      <c r="AG9" s="24" t="s">
        <v>47</v>
      </c>
      <c r="AH9" s="24"/>
      <c r="AI9" s="24"/>
      <c r="AJ9" s="24"/>
      <c r="AK9" s="24"/>
      <c r="AL9" s="20"/>
      <c r="AM9" s="24" t="s">
        <v>48</v>
      </c>
      <c r="AN9" s="24"/>
      <c r="AO9" s="24"/>
      <c r="AP9" s="24"/>
      <c r="AQ9" s="24"/>
      <c r="AR9" s="24"/>
      <c r="AS9" s="24"/>
      <c r="AT9" s="24"/>
      <c r="AU9" s="24"/>
    </row>
    <row r="10" spans="1:47" ht="13.5" customHeight="1" x14ac:dyDescent="0.2">
      <c r="A10" s="16" t="s">
        <v>2</v>
      </c>
      <c r="C10" s="6" t="s">
        <v>41</v>
      </c>
      <c r="E10" s="16" t="s">
        <v>3</v>
      </c>
      <c r="F10" s="1"/>
      <c r="G10" s="16" t="s">
        <v>4</v>
      </c>
      <c r="H10" s="16" t="s">
        <v>5</v>
      </c>
      <c r="I10" s="16" t="s">
        <v>6</v>
      </c>
      <c r="J10" s="16" t="s">
        <v>7</v>
      </c>
      <c r="K10" s="16" t="s">
        <v>8</v>
      </c>
      <c r="L10" s="16" t="s">
        <v>9</v>
      </c>
      <c r="M10" s="16" t="s">
        <v>10</v>
      </c>
      <c r="N10" s="16" t="s">
        <v>11</v>
      </c>
      <c r="O10" s="16" t="s">
        <v>12</v>
      </c>
      <c r="P10" s="16" t="s">
        <v>13</v>
      </c>
      <c r="Q10" s="16" t="s">
        <v>14</v>
      </c>
      <c r="R10" s="16" t="s">
        <v>15</v>
      </c>
      <c r="S10" s="16" t="s">
        <v>16</v>
      </c>
      <c r="T10" s="16" t="s">
        <v>17</v>
      </c>
      <c r="U10" s="16" t="s">
        <v>18</v>
      </c>
      <c r="V10" s="16" t="s">
        <v>6</v>
      </c>
      <c r="W10" s="21"/>
      <c r="X10" s="16" t="s">
        <v>19</v>
      </c>
      <c r="Y10" s="16" t="s">
        <v>20</v>
      </c>
      <c r="Z10" s="16" t="s">
        <v>60</v>
      </c>
      <c r="AA10" s="16" t="s">
        <v>59</v>
      </c>
      <c r="AB10" s="16" t="s">
        <v>58</v>
      </c>
      <c r="AC10" s="16" t="s">
        <v>57</v>
      </c>
      <c r="AD10" s="16" t="s">
        <v>56</v>
      </c>
      <c r="AE10" s="16" t="s">
        <v>55</v>
      </c>
      <c r="AF10" s="16" t="s">
        <v>21</v>
      </c>
      <c r="AG10" s="16" t="s">
        <v>54</v>
      </c>
      <c r="AH10" s="16" t="s">
        <v>53</v>
      </c>
      <c r="AI10" s="16" t="s">
        <v>52</v>
      </c>
      <c r="AJ10" s="16" t="s">
        <v>51</v>
      </c>
      <c r="AK10" s="16" t="s">
        <v>22</v>
      </c>
      <c r="AL10" s="21"/>
      <c r="AM10" s="16" t="s">
        <v>23</v>
      </c>
      <c r="AN10" s="16" t="s">
        <v>24</v>
      </c>
      <c r="AO10" s="16" t="s">
        <v>25</v>
      </c>
      <c r="AP10" s="16" t="s">
        <v>49</v>
      </c>
      <c r="AQ10" s="16" t="s">
        <v>50</v>
      </c>
      <c r="AR10" s="16" t="s">
        <v>26</v>
      </c>
      <c r="AS10" s="16" t="s">
        <v>27</v>
      </c>
      <c r="AT10" s="16" t="s">
        <v>28</v>
      </c>
      <c r="AU10" s="16" t="s">
        <v>29</v>
      </c>
    </row>
    <row r="11" spans="1:47" s="1" customFormat="1" x14ac:dyDescent="0.2">
      <c r="E11" s="1" t="s">
        <v>63</v>
      </c>
      <c r="G11" s="1" t="s">
        <v>64</v>
      </c>
      <c r="H11" s="1" t="s">
        <v>65</v>
      </c>
      <c r="I11" s="1" t="s">
        <v>66</v>
      </c>
      <c r="J11" s="1" t="s">
        <v>67</v>
      </c>
      <c r="K11" s="1" t="s">
        <v>68</v>
      </c>
      <c r="L11" s="1" t="s">
        <v>69</v>
      </c>
      <c r="M11" s="1" t="s">
        <v>70</v>
      </c>
      <c r="N11" s="1" t="s">
        <v>71</v>
      </c>
      <c r="O11" s="1" t="s">
        <v>72</v>
      </c>
      <c r="P11" s="1" t="s">
        <v>73</v>
      </c>
      <c r="Q11" s="1" t="s">
        <v>74</v>
      </c>
      <c r="R11" s="1" t="s">
        <v>75</v>
      </c>
      <c r="S11" s="1" t="s">
        <v>76</v>
      </c>
      <c r="T11" s="1" t="s">
        <v>77</v>
      </c>
      <c r="U11" s="1" t="s">
        <v>78</v>
      </c>
      <c r="V11" s="1" t="s">
        <v>79</v>
      </c>
      <c r="W11" s="21"/>
      <c r="X11" s="1" t="s">
        <v>80</v>
      </c>
      <c r="Y11" s="1" t="s">
        <v>81</v>
      </c>
      <c r="Z11" s="1" t="s">
        <v>82</v>
      </c>
      <c r="AA11" s="1" t="s">
        <v>83</v>
      </c>
      <c r="AB11" s="1" t="s">
        <v>84</v>
      </c>
      <c r="AC11" s="1" t="s">
        <v>85</v>
      </c>
      <c r="AD11" s="1" t="s">
        <v>86</v>
      </c>
      <c r="AE11" s="1" t="s">
        <v>87</v>
      </c>
      <c r="AF11" s="1" t="s">
        <v>88</v>
      </c>
      <c r="AG11" s="1" t="s">
        <v>89</v>
      </c>
      <c r="AH11" s="1" t="s">
        <v>90</v>
      </c>
      <c r="AI11" s="1" t="s">
        <v>91</v>
      </c>
      <c r="AJ11" s="1" t="s">
        <v>92</v>
      </c>
      <c r="AK11" s="1" t="s">
        <v>93</v>
      </c>
      <c r="AL11" s="21"/>
      <c r="AM11" s="1" t="s">
        <v>94</v>
      </c>
      <c r="AN11" s="1" t="s">
        <v>95</v>
      </c>
      <c r="AO11" s="1" t="s">
        <v>96</v>
      </c>
      <c r="AP11" s="1" t="s">
        <v>97</v>
      </c>
      <c r="AQ11" s="1" t="s">
        <v>98</v>
      </c>
      <c r="AR11" s="1" t="s">
        <v>99</v>
      </c>
      <c r="AS11" s="1" t="s">
        <v>100</v>
      </c>
      <c r="AT11" s="1" t="s">
        <v>101</v>
      </c>
      <c r="AU11" s="1" t="s">
        <v>102</v>
      </c>
    </row>
    <row r="12" spans="1:47" x14ac:dyDescent="0.2">
      <c r="E12" s="7"/>
      <c r="F12" s="7"/>
      <c r="G12" s="7"/>
      <c r="H12" s="7"/>
      <c r="I12" s="7"/>
      <c r="J12" s="7"/>
      <c r="K12" s="7"/>
    </row>
    <row r="13" spans="1:47" x14ac:dyDescent="0.2">
      <c r="C13" s="2" t="s">
        <v>30</v>
      </c>
      <c r="E13" s="7"/>
      <c r="F13" s="7"/>
      <c r="G13" s="7"/>
      <c r="H13" s="7"/>
      <c r="I13" s="7"/>
      <c r="J13" s="7"/>
      <c r="K13" s="7"/>
    </row>
    <row r="14" spans="1:47" x14ac:dyDescent="0.2">
      <c r="A14" s="1">
        <v>1</v>
      </c>
      <c r="C14" s="8" t="s">
        <v>31</v>
      </c>
      <c r="E14" s="7">
        <f>SUM(G14:AU14)</f>
        <v>16184284.977462607</v>
      </c>
      <c r="F14" s="7"/>
      <c r="G14" s="7">
        <v>5933177.6729926812</v>
      </c>
      <c r="H14" s="7">
        <v>2584953.2010148373</v>
      </c>
      <c r="I14" s="7">
        <v>6887.4452181844135</v>
      </c>
      <c r="J14" s="7">
        <v>188582.40654887565</v>
      </c>
      <c r="K14" s="7">
        <v>26015.657795510848</v>
      </c>
      <c r="L14" s="7">
        <v>66429.539406986485</v>
      </c>
      <c r="M14" s="7">
        <v>3232.4407903164979</v>
      </c>
      <c r="N14" s="7">
        <v>1837.2163012407323</v>
      </c>
      <c r="O14" s="7">
        <v>4413.1923385873561</v>
      </c>
      <c r="P14" s="7">
        <v>31595.76380035585</v>
      </c>
      <c r="Q14" s="7">
        <v>0</v>
      </c>
      <c r="R14" s="7">
        <v>1068998.0897039864</v>
      </c>
      <c r="S14" s="7">
        <v>150919.93223079835</v>
      </c>
      <c r="T14" s="7">
        <v>75426.761417861126</v>
      </c>
      <c r="U14" s="7">
        <v>15778.576613539999</v>
      </c>
      <c r="V14" s="7">
        <v>25991.909595684599</v>
      </c>
      <c r="W14" s="9">
        <v>0</v>
      </c>
      <c r="X14" s="7">
        <v>3485168.9867625241</v>
      </c>
      <c r="Y14" s="7">
        <v>618826.3099677125</v>
      </c>
      <c r="Z14" s="7">
        <v>150334.60693802731</v>
      </c>
      <c r="AA14" s="7">
        <v>38.092337223023364</v>
      </c>
      <c r="AB14" s="7">
        <v>1720.5973518907965</v>
      </c>
      <c r="AC14" s="7">
        <v>2110.2448039966043</v>
      </c>
      <c r="AD14" s="7">
        <v>190470.00891035996</v>
      </c>
      <c r="AE14" s="7">
        <v>3094.7875538607186</v>
      </c>
      <c r="AF14" s="7">
        <v>11672.800814843753</v>
      </c>
      <c r="AG14" s="7">
        <v>66362.928287399089</v>
      </c>
      <c r="AH14" s="7">
        <v>116.93898627631728</v>
      </c>
      <c r="AI14" s="7">
        <v>561429.32267561636</v>
      </c>
      <c r="AJ14" s="7">
        <v>3246.9928980224586</v>
      </c>
      <c r="AK14" s="7">
        <v>60425.540223913755</v>
      </c>
      <c r="AL14" s="9"/>
      <c r="AM14" s="7">
        <v>60.149289184770993</v>
      </c>
      <c r="AN14" s="7">
        <v>205189.6525243397</v>
      </c>
      <c r="AO14" s="7">
        <v>0</v>
      </c>
      <c r="AP14" s="7">
        <v>10906.141277048557</v>
      </c>
      <c r="AQ14" s="7">
        <v>225.88135613672426</v>
      </c>
      <c r="AR14" s="7">
        <v>625627.2007639833</v>
      </c>
      <c r="AS14" s="7">
        <v>23.699176910321377</v>
      </c>
      <c r="AT14" s="7">
        <v>53.863187121387561</v>
      </c>
      <c r="AU14" s="7">
        <v>2940.4256067671422</v>
      </c>
    </row>
    <row r="15" spans="1:47" x14ac:dyDescent="0.2">
      <c r="A15" s="1">
        <v>2</v>
      </c>
      <c r="C15" s="8" t="s">
        <v>32</v>
      </c>
      <c r="E15" s="10">
        <v>5.8744389411492633E-2</v>
      </c>
      <c r="F15" s="11"/>
      <c r="G15" s="10">
        <v>5.8744389411492633E-2</v>
      </c>
      <c r="H15" s="10">
        <v>5.8744389411492633E-2</v>
      </c>
      <c r="I15" s="10">
        <v>5.8744389411492633E-2</v>
      </c>
      <c r="J15" s="10">
        <v>5.8744389411492633E-2</v>
      </c>
      <c r="K15" s="10">
        <v>5.8744389411492633E-2</v>
      </c>
      <c r="L15" s="10">
        <v>5.8744389411492633E-2</v>
      </c>
      <c r="M15" s="10">
        <v>5.8744389411492633E-2</v>
      </c>
      <c r="N15" s="10">
        <v>5.8744389411492633E-2</v>
      </c>
      <c r="O15" s="10">
        <v>5.8744389411492633E-2</v>
      </c>
      <c r="P15" s="10">
        <v>5.8744389411492633E-2</v>
      </c>
      <c r="Q15" s="10">
        <v>5.8744389411492633E-2</v>
      </c>
      <c r="R15" s="10">
        <v>5.8744389411492633E-2</v>
      </c>
      <c r="S15" s="10">
        <v>5.8744389411492633E-2</v>
      </c>
      <c r="T15" s="10">
        <v>5.8744389411492633E-2</v>
      </c>
      <c r="U15" s="10">
        <v>5.8744389411492633E-2</v>
      </c>
      <c r="V15" s="10">
        <v>5.8744389411492633E-2</v>
      </c>
      <c r="W15" s="12"/>
      <c r="X15" s="10">
        <v>5.8744389411492633E-2</v>
      </c>
      <c r="Y15" s="10">
        <v>5.8744389411492633E-2</v>
      </c>
      <c r="Z15" s="10">
        <v>5.8744389411492633E-2</v>
      </c>
      <c r="AA15" s="10">
        <v>5.8744389411492633E-2</v>
      </c>
      <c r="AB15" s="10">
        <v>5.8744389411492633E-2</v>
      </c>
      <c r="AC15" s="10">
        <v>5.8744389411492633E-2</v>
      </c>
      <c r="AD15" s="10">
        <v>5.8744389411492633E-2</v>
      </c>
      <c r="AE15" s="10">
        <v>5.8744389411492633E-2</v>
      </c>
      <c r="AF15" s="10">
        <v>5.8744389411492633E-2</v>
      </c>
      <c r="AG15" s="10">
        <v>5.8744389411492633E-2</v>
      </c>
      <c r="AH15" s="10">
        <v>5.8744389411492633E-2</v>
      </c>
      <c r="AI15" s="10">
        <v>5.8744389411492633E-2</v>
      </c>
      <c r="AJ15" s="10">
        <v>5.8744389411492633E-2</v>
      </c>
      <c r="AK15" s="10">
        <v>5.8744389411492633E-2</v>
      </c>
      <c r="AL15" s="12"/>
      <c r="AM15" s="10">
        <v>5.8744389411492633E-2</v>
      </c>
      <c r="AN15" s="10">
        <v>5.8744389411492633E-2</v>
      </c>
      <c r="AO15" s="10">
        <v>5.8744389411492633E-2</v>
      </c>
      <c r="AP15" s="10">
        <v>5.8744389411492633E-2</v>
      </c>
      <c r="AQ15" s="10">
        <v>5.8744389411492633E-2</v>
      </c>
      <c r="AR15" s="10">
        <v>5.8744389411492633E-2</v>
      </c>
      <c r="AS15" s="10">
        <v>5.8744389411492633E-2</v>
      </c>
      <c r="AT15" s="10">
        <v>5.8744389411492633E-2</v>
      </c>
      <c r="AU15" s="10">
        <v>5.8744389411492633E-2</v>
      </c>
    </row>
    <row r="16" spans="1:47" x14ac:dyDescent="0.2">
      <c r="A16" s="1">
        <v>3</v>
      </c>
      <c r="C16" s="2" t="s">
        <v>33</v>
      </c>
      <c r="E16" s="17">
        <f>SUM(G16:AU16)</f>
        <v>950735.93906263355</v>
      </c>
      <c r="F16" s="7"/>
      <c r="G16" s="17">
        <f>G14*G15</f>
        <v>348540.89966985577</v>
      </c>
      <c r="H16" s="17">
        <f>H14*H15</f>
        <v>151851.4974509</v>
      </c>
      <c r="I16" s="17">
        <f t="shared" ref="I16:V16" si="0">I14*I15</f>
        <v>404.598763947348</v>
      </c>
      <c r="J16" s="17">
        <f t="shared" si="0"/>
        <v>11078.15832646357</v>
      </c>
      <c r="K16" s="17">
        <f t="shared" si="0"/>
        <v>1528.2739323356232</v>
      </c>
      <c r="L16" s="17">
        <f t="shared" si="0"/>
        <v>3902.3627313501092</v>
      </c>
      <c r="M16" s="17">
        <f t="shared" si="0"/>
        <v>189.88776053594535</v>
      </c>
      <c r="N16" s="17">
        <f t="shared" si="0"/>
        <v>107.92614983322773</v>
      </c>
      <c r="O16" s="17">
        <f t="shared" si="0"/>
        <v>259.2502892857915</v>
      </c>
      <c r="P16" s="17">
        <f t="shared" si="0"/>
        <v>1856.0738524416463</v>
      </c>
      <c r="Q16" s="17">
        <f t="shared" si="0"/>
        <v>0</v>
      </c>
      <c r="R16" s="17">
        <f t="shared" si="0"/>
        <v>62797.640061712715</v>
      </c>
      <c r="S16" s="17">
        <f t="shared" si="0"/>
        <v>8865.699268922097</v>
      </c>
      <c r="T16" s="17">
        <f t="shared" si="0"/>
        <v>4430.8990447785818</v>
      </c>
      <c r="U16" s="17">
        <f t="shared" si="0"/>
        <v>926.90284894486445</v>
      </c>
      <c r="V16" s="17">
        <f t="shared" si="0"/>
        <v>1526.8788588372081</v>
      </c>
      <c r="W16" s="9"/>
      <c r="X16" s="17">
        <f t="shared" ref="X16:AF16" si="1">X14*X15</f>
        <v>204734.12412323494</v>
      </c>
      <c r="Y16" s="17">
        <f t="shared" si="1"/>
        <v>36352.573730820346</v>
      </c>
      <c r="Z16" s="17">
        <f t="shared" si="1"/>
        <v>8831.3146919911578</v>
      </c>
      <c r="AA16" s="17">
        <f t="shared" si="1"/>
        <v>2.2377110914231806</v>
      </c>
      <c r="AB16" s="17">
        <f t="shared" si="1"/>
        <v>101.07544085985597</v>
      </c>
      <c r="AC16" s="17">
        <f t="shared" si="1"/>
        <v>123.96504251955547</v>
      </c>
      <c r="AD16" s="17">
        <f t="shared" si="1"/>
        <v>11189.044374640656</v>
      </c>
      <c r="AE16" s="17">
        <f t="shared" si="1"/>
        <v>181.8014052098348</v>
      </c>
      <c r="AF16" s="17">
        <f t="shared" si="1"/>
        <v>685.71155658996997</v>
      </c>
      <c r="AG16" s="17">
        <f>AG14*AG15</f>
        <v>3898.449701801932</v>
      </c>
      <c r="AH16" s="17">
        <f>AH14*AH15</f>
        <v>6.8695093472011752</v>
      </c>
      <c r="AI16" s="17">
        <f>AI14*AI15</f>
        <v>32980.822758286959</v>
      </c>
      <c r="AJ16" s="17">
        <f>AJ14*AJ15</f>
        <v>190.74261521778229</v>
      </c>
      <c r="AK16" s="17">
        <f>AK14*AK15</f>
        <v>3549.6614653134015</v>
      </c>
      <c r="AL16" s="9"/>
      <c r="AM16" s="17">
        <f t="shared" ref="AM16:AU16" si="2">AM14*AM15</f>
        <v>3.5334332666946695</v>
      </c>
      <c r="AN16" s="17">
        <f t="shared" si="2"/>
        <v>12053.740851098673</v>
      </c>
      <c r="AO16" s="17">
        <f t="shared" si="2"/>
        <v>0</v>
      </c>
      <c r="AP16" s="17">
        <f t="shared" si="2"/>
        <v>640.67461015569393</v>
      </c>
      <c r="AQ16" s="17">
        <f t="shared" si="2"/>
        <v>13.26926234569178</v>
      </c>
      <c r="AR16" s="17">
        <f t="shared" si="2"/>
        <v>36752.087908101515</v>
      </c>
      <c r="AS16" s="17">
        <f t="shared" si="2"/>
        <v>1.3921936771517738</v>
      </c>
      <c r="AT16" s="17">
        <f t="shared" si="2"/>
        <v>3.1641600392028857</v>
      </c>
      <c r="AU16" s="17">
        <f t="shared" si="2"/>
        <v>172.7335068794535</v>
      </c>
    </row>
    <row r="17" spans="1:47" x14ac:dyDescent="0.2"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x14ac:dyDescent="0.2">
      <c r="A18" s="1">
        <v>4</v>
      </c>
      <c r="C18" s="2" t="s">
        <v>34</v>
      </c>
      <c r="E18" s="17">
        <f>SUM(G18:AU18)</f>
        <v>920994.59951126901</v>
      </c>
      <c r="F18" s="7"/>
      <c r="G18" s="17">
        <v>358707.37737028918</v>
      </c>
      <c r="H18" s="17">
        <v>139508.76934891078</v>
      </c>
      <c r="I18" s="17">
        <v>346.8030041745065</v>
      </c>
      <c r="J18" s="17">
        <v>9022.6249468553397</v>
      </c>
      <c r="K18" s="17">
        <v>1221.3158171056584</v>
      </c>
      <c r="L18" s="17">
        <v>3470.5133238407329</v>
      </c>
      <c r="M18" s="17">
        <v>314.12860423105116</v>
      </c>
      <c r="N18" s="17">
        <v>93.831463296795476</v>
      </c>
      <c r="O18" s="17">
        <v>197.56380530172203</v>
      </c>
      <c r="P18" s="17">
        <v>1175.1352279855612</v>
      </c>
      <c r="Q18" s="17">
        <v>0</v>
      </c>
      <c r="R18" s="17">
        <v>64872.019604505425</v>
      </c>
      <c r="S18" s="17">
        <v>7589.5299847339138</v>
      </c>
      <c r="T18" s="17">
        <v>3893.4389889718245</v>
      </c>
      <c r="U18" s="17">
        <v>827.78655119318216</v>
      </c>
      <c r="V18" s="17">
        <v>1430.9797234608775</v>
      </c>
      <c r="W18" s="9">
        <v>0</v>
      </c>
      <c r="X18" s="17">
        <v>212289.17242656683</v>
      </c>
      <c r="Y18" s="17">
        <v>31598.137855422945</v>
      </c>
      <c r="Z18" s="17">
        <v>7482.9877241104368</v>
      </c>
      <c r="AA18" s="17">
        <v>1.0810121666583501</v>
      </c>
      <c r="AB18" s="17">
        <v>102.0639377144261</v>
      </c>
      <c r="AC18" s="17">
        <v>192.16804007052934</v>
      </c>
      <c r="AD18" s="17">
        <v>8941.3661286892439</v>
      </c>
      <c r="AE18" s="17">
        <v>123.44878435572279</v>
      </c>
      <c r="AF18" s="17">
        <v>500.3178620505293</v>
      </c>
      <c r="AG18" s="17">
        <v>3171.591195215457</v>
      </c>
      <c r="AH18" s="17">
        <v>7.5704627755911069</v>
      </c>
      <c r="AI18" s="17">
        <v>23889.808046510181</v>
      </c>
      <c r="AJ18" s="17">
        <v>169.53139504981016</v>
      </c>
      <c r="AK18" s="17">
        <v>2543.7887243434434</v>
      </c>
      <c r="AL18" s="9"/>
      <c r="AM18" s="17">
        <v>0.5415208954647448</v>
      </c>
      <c r="AN18" s="17">
        <v>5144.6213105209645</v>
      </c>
      <c r="AO18" s="17">
        <v>0</v>
      </c>
      <c r="AP18" s="17">
        <v>469.03622122730263</v>
      </c>
      <c r="AQ18" s="17">
        <v>2.0335980009373005</v>
      </c>
      <c r="AR18" s="17">
        <v>31544.351234603004</v>
      </c>
      <c r="AS18" s="17">
        <v>0.21336244660899392</v>
      </c>
      <c r="AT18" s="17">
        <v>0.48492744831877199</v>
      </c>
      <c r="AU18" s="17">
        <v>148.46597622816114</v>
      </c>
    </row>
    <row r="19" spans="1:47" x14ac:dyDescent="0.2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9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9"/>
      <c r="AM19" s="7"/>
      <c r="AN19" s="7"/>
      <c r="AO19" s="7"/>
      <c r="AP19" s="7"/>
      <c r="AQ19" s="7"/>
      <c r="AR19" s="7"/>
      <c r="AS19" s="7"/>
      <c r="AT19" s="7"/>
      <c r="AU19" s="7"/>
    </row>
    <row r="20" spans="1:47" x14ac:dyDescent="0.2">
      <c r="C20" s="2" t="s">
        <v>35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9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9"/>
      <c r="AM20" s="7"/>
      <c r="AN20" s="7"/>
      <c r="AO20" s="7"/>
      <c r="AP20" s="7"/>
      <c r="AQ20" s="7"/>
      <c r="AR20" s="7"/>
      <c r="AS20" s="7"/>
      <c r="AT20" s="7"/>
      <c r="AU20" s="7"/>
    </row>
    <row r="21" spans="1:47" x14ac:dyDescent="0.2">
      <c r="A21" s="1">
        <v>5</v>
      </c>
      <c r="C21" s="8" t="s">
        <v>36</v>
      </c>
      <c r="E21" s="7">
        <f>SUM(G21:AU21)</f>
        <v>120702.59500002314</v>
      </c>
      <c r="F21" s="7"/>
      <c r="G21" s="7">
        <v>44249.711539539043</v>
      </c>
      <c r="H21" s="7">
        <v>19278.612539917398</v>
      </c>
      <c r="I21" s="7">
        <v>51.36665054483592</v>
      </c>
      <c r="J21" s="7">
        <v>1406.4498909588142</v>
      </c>
      <c r="K21" s="7">
        <v>194.02509353509038</v>
      </c>
      <c r="L21" s="7">
        <v>495.43231611685792</v>
      </c>
      <c r="M21" s="7">
        <v>24.107582887872347</v>
      </c>
      <c r="N21" s="7">
        <v>13.701981610241516</v>
      </c>
      <c r="O21" s="7">
        <v>32.91364235389468</v>
      </c>
      <c r="P21" s="7">
        <v>235.64159226196838</v>
      </c>
      <c r="Q21" s="7">
        <v>0</v>
      </c>
      <c r="R21" s="7">
        <v>7972.6008073276216</v>
      </c>
      <c r="S21" s="7">
        <v>1125.5626975706525</v>
      </c>
      <c r="T21" s="7">
        <v>562.53370774560062</v>
      </c>
      <c r="U21" s="7">
        <v>117.67681706748766</v>
      </c>
      <c r="V21" s="7">
        <v>193.84797917077967</v>
      </c>
      <c r="W21" s="9">
        <v>0</v>
      </c>
      <c r="X21" s="7">
        <v>25992.432863215134</v>
      </c>
      <c r="Y21" s="7">
        <v>4615.2141766785808</v>
      </c>
      <c r="Z21" s="7">
        <v>1121.1973343893314</v>
      </c>
      <c r="AA21" s="7">
        <v>0.28409311618261884</v>
      </c>
      <c r="AB21" s="7">
        <v>12.832236061870653</v>
      </c>
      <c r="AC21" s="7">
        <v>15.738231517944977</v>
      </c>
      <c r="AD21" s="7">
        <v>1420.5276524216529</v>
      </c>
      <c r="AE21" s="7">
        <v>23.080963369401083</v>
      </c>
      <c r="AF21" s="7">
        <v>87.055891022188462</v>
      </c>
      <c r="AG21" s="7">
        <v>494.93552957353813</v>
      </c>
      <c r="AH21" s="7">
        <v>0.87213238767601931</v>
      </c>
      <c r="AI21" s="7">
        <v>4187.1467445376547</v>
      </c>
      <c r="AJ21" s="7">
        <v>24.216112684849804</v>
      </c>
      <c r="AK21" s="7">
        <v>450.6544168902887</v>
      </c>
      <c r="AL21" s="9"/>
      <c r="AM21" s="7">
        <v>0.44859413326685887</v>
      </c>
      <c r="AN21" s="7">
        <v>1530.3069342470174</v>
      </c>
      <c r="AO21" s="7">
        <v>0</v>
      </c>
      <c r="AP21" s="7">
        <v>81.338134827073105</v>
      </c>
      <c r="AQ21" s="7">
        <v>1.6846259124696636</v>
      </c>
      <c r="AR21" s="7">
        <v>4665.9353032878062</v>
      </c>
      <c r="AS21" s="7">
        <v>0.17674875080510977</v>
      </c>
      <c r="AT21" s="7">
        <v>0.40171230731396856</v>
      </c>
      <c r="AU21" s="7">
        <v>21.929730082950883</v>
      </c>
    </row>
    <row r="22" spans="1:47" x14ac:dyDescent="0.2">
      <c r="A22" s="1">
        <v>6</v>
      </c>
      <c r="C22" s="8" t="s">
        <v>37</v>
      </c>
      <c r="E22" s="13">
        <f>SUM(G22:AU22)</f>
        <v>127182.5029203915</v>
      </c>
      <c r="F22" s="7"/>
      <c r="G22" s="13">
        <v>46104.243787402782</v>
      </c>
      <c r="H22" s="13">
        <v>20849.854743012074</v>
      </c>
      <c r="I22" s="13">
        <v>54.807302103680762</v>
      </c>
      <c r="J22" s="13">
        <v>1563.137971551929</v>
      </c>
      <c r="K22" s="13">
        <v>213.44709003166807</v>
      </c>
      <c r="L22" s="13">
        <v>671.67375085432593</v>
      </c>
      <c r="M22" s="13">
        <v>5.3795706222790143</v>
      </c>
      <c r="N22" s="13">
        <v>3.3100786039955614</v>
      </c>
      <c r="O22" s="13">
        <v>16.278954065359134</v>
      </c>
      <c r="P22" s="13">
        <v>231.42919818933018</v>
      </c>
      <c r="Q22" s="13">
        <v>0</v>
      </c>
      <c r="R22" s="13">
        <v>8155.5382041846287</v>
      </c>
      <c r="S22" s="13">
        <v>1179.2764610364795</v>
      </c>
      <c r="T22" s="13">
        <v>694.82976869102208</v>
      </c>
      <c r="U22" s="13">
        <v>167.18040824610512</v>
      </c>
      <c r="V22" s="13">
        <v>249.04573787626796</v>
      </c>
      <c r="W22" s="9">
        <v>0</v>
      </c>
      <c r="X22" s="13">
        <v>26337.228847151764</v>
      </c>
      <c r="Y22" s="13">
        <v>4690.506631420787</v>
      </c>
      <c r="Z22" s="13">
        <v>1310.8129377540758</v>
      </c>
      <c r="AA22" s="13">
        <v>0.16804758714520551</v>
      </c>
      <c r="AB22" s="13">
        <v>12.880022077595303</v>
      </c>
      <c r="AC22" s="13">
        <v>3.470989352095565</v>
      </c>
      <c r="AD22" s="13">
        <v>1603.0084751654958</v>
      </c>
      <c r="AE22" s="13">
        <v>6.0348574702508211</v>
      </c>
      <c r="AF22" s="13">
        <v>93.986827014143401</v>
      </c>
      <c r="AG22" s="13">
        <v>549.65783651636161</v>
      </c>
      <c r="AH22" s="13">
        <v>1.1178756604111546</v>
      </c>
      <c r="AI22" s="13">
        <v>4508.6558623097035</v>
      </c>
      <c r="AJ22" s="13">
        <v>34.692850737005379</v>
      </c>
      <c r="AK22" s="13">
        <v>470.03222205644227</v>
      </c>
      <c r="AL22" s="9"/>
      <c r="AM22" s="13">
        <v>3.9947520289713712E-3</v>
      </c>
      <c r="AN22" s="13">
        <v>632.8332809540658</v>
      </c>
      <c r="AO22" s="13">
        <v>0</v>
      </c>
      <c r="AP22" s="13">
        <v>102.76028948152629</v>
      </c>
      <c r="AQ22" s="13">
        <v>1.5001673635113295E-2</v>
      </c>
      <c r="AR22" s="13">
        <v>6630.296762674895</v>
      </c>
      <c r="AS22" s="13">
        <v>1.5739560073043653E-3</v>
      </c>
      <c r="AT22" s="13">
        <v>3.577267145735545E-3</v>
      </c>
      <c r="AU22" s="13">
        <v>34.90113088701527</v>
      </c>
    </row>
    <row r="23" spans="1:47" x14ac:dyDescent="0.2">
      <c r="A23" s="1">
        <v>7</v>
      </c>
      <c r="C23" s="2" t="s">
        <v>38</v>
      </c>
      <c r="E23" s="17">
        <f>SUM(E21:E22)</f>
        <v>247885.09792041464</v>
      </c>
      <c r="F23" s="7"/>
      <c r="G23" s="17">
        <f>SUM(G21:G22)</f>
        <v>90353.955326941825</v>
      </c>
      <c r="H23" s="17">
        <f>SUM(H21:H22)</f>
        <v>40128.467282929472</v>
      </c>
      <c r="I23" s="17">
        <f t="shared" ref="I23:V23" si="3">SUM(I21:I22)</f>
        <v>106.17395264851669</v>
      </c>
      <c r="J23" s="17">
        <f t="shared" si="3"/>
        <v>2969.5878625107434</v>
      </c>
      <c r="K23" s="17">
        <f t="shared" si="3"/>
        <v>407.47218356675842</v>
      </c>
      <c r="L23" s="17">
        <f t="shared" si="3"/>
        <v>1167.1060669711837</v>
      </c>
      <c r="M23" s="17">
        <f t="shared" si="3"/>
        <v>29.487153510151362</v>
      </c>
      <c r="N23" s="17">
        <f t="shared" si="3"/>
        <v>17.012060214237078</v>
      </c>
      <c r="O23" s="17">
        <f t="shared" si="3"/>
        <v>49.192596419253817</v>
      </c>
      <c r="P23" s="17">
        <f t="shared" si="3"/>
        <v>467.07079045129854</v>
      </c>
      <c r="Q23" s="17">
        <f t="shared" si="3"/>
        <v>0</v>
      </c>
      <c r="R23" s="17">
        <f t="shared" si="3"/>
        <v>16128.13901151225</v>
      </c>
      <c r="S23" s="17">
        <f t="shared" si="3"/>
        <v>2304.839158607132</v>
      </c>
      <c r="T23" s="17">
        <f t="shared" si="3"/>
        <v>1257.3634764366227</v>
      </c>
      <c r="U23" s="17">
        <f t="shared" si="3"/>
        <v>284.85722531359278</v>
      </c>
      <c r="V23" s="17">
        <f t="shared" si="3"/>
        <v>442.89371704704763</v>
      </c>
      <c r="W23" s="9"/>
      <c r="X23" s="17">
        <f t="shared" ref="X23:AF23" si="4">SUM(X21:X22)</f>
        <v>52329.661710366898</v>
      </c>
      <c r="Y23" s="17">
        <f t="shared" si="4"/>
        <v>9305.7208080993678</v>
      </c>
      <c r="Z23" s="17">
        <f t="shared" si="4"/>
        <v>2432.0102721434073</v>
      </c>
      <c r="AA23" s="17">
        <f t="shared" si="4"/>
        <v>0.45214070332782436</v>
      </c>
      <c r="AB23" s="17">
        <f t="shared" si="4"/>
        <v>25.712258139465956</v>
      </c>
      <c r="AC23" s="17">
        <f t="shared" si="4"/>
        <v>19.209220870040543</v>
      </c>
      <c r="AD23" s="17">
        <f t="shared" si="4"/>
        <v>3023.5361275871487</v>
      </c>
      <c r="AE23" s="17">
        <f t="shared" si="4"/>
        <v>29.115820839651903</v>
      </c>
      <c r="AF23" s="17">
        <f t="shared" si="4"/>
        <v>181.04271803633185</v>
      </c>
      <c r="AG23" s="17">
        <f>SUM(AG21:AG22)</f>
        <v>1044.5933660898997</v>
      </c>
      <c r="AH23" s="17">
        <f>SUM(AH21:AH22)</f>
        <v>1.9900080480871738</v>
      </c>
      <c r="AI23" s="17">
        <f>SUM(AI21:AI22)</f>
        <v>8695.8026068473591</v>
      </c>
      <c r="AJ23" s="17">
        <f>SUM(AJ21:AJ22)</f>
        <v>58.908963421855184</v>
      </c>
      <c r="AK23" s="17">
        <f>SUM(AK21:AK22)</f>
        <v>920.68663894673091</v>
      </c>
      <c r="AL23" s="9"/>
      <c r="AM23" s="17">
        <f t="shared" ref="AM23:AU23" si="5">SUM(AM21:AM22)</f>
        <v>0.45258888529583025</v>
      </c>
      <c r="AN23" s="17">
        <f t="shared" si="5"/>
        <v>2163.1402152010833</v>
      </c>
      <c r="AO23" s="17">
        <f t="shared" si="5"/>
        <v>0</v>
      </c>
      <c r="AP23" s="17">
        <f t="shared" si="5"/>
        <v>184.09842430859939</v>
      </c>
      <c r="AQ23" s="17">
        <f t="shared" si="5"/>
        <v>1.6996275861047769</v>
      </c>
      <c r="AR23" s="17">
        <f t="shared" si="5"/>
        <v>11296.2320659627</v>
      </c>
      <c r="AS23" s="17">
        <f t="shared" si="5"/>
        <v>0.17832270681241413</v>
      </c>
      <c r="AT23" s="17">
        <f t="shared" si="5"/>
        <v>0.40528957445970409</v>
      </c>
      <c r="AU23" s="17">
        <f t="shared" si="5"/>
        <v>56.830860969966153</v>
      </c>
    </row>
    <row r="24" spans="1:47" x14ac:dyDescent="0.2"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 x14ac:dyDescent="0.2">
      <c r="C25" s="2" t="s">
        <v>42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 x14ac:dyDescent="0.2">
      <c r="A26" s="1">
        <v>8</v>
      </c>
      <c r="C26" s="8" t="s">
        <v>43</v>
      </c>
      <c r="E26" s="7">
        <f t="shared" ref="E26:E32" si="6">SUM(G26:AU26)</f>
        <v>3251983.989049579</v>
      </c>
      <c r="F26" s="7"/>
      <c r="G26" s="7">
        <v>1152088.0174532912</v>
      </c>
      <c r="H26" s="7">
        <v>739714.44054099103</v>
      </c>
      <c r="I26" s="7">
        <v>3562.1144529599292</v>
      </c>
      <c r="J26" s="7">
        <v>38934.057127238128</v>
      </c>
      <c r="K26" s="7">
        <v>5167.0208731455059</v>
      </c>
      <c r="L26" s="7">
        <v>786.83215495533454</v>
      </c>
      <c r="M26" s="7">
        <v>1537.8011267533661</v>
      </c>
      <c r="N26" s="7">
        <v>307.03200474653931</v>
      </c>
      <c r="O26" s="7">
        <v>4953.3495022483521</v>
      </c>
      <c r="P26" s="7">
        <v>32758.748872558903</v>
      </c>
      <c r="Q26" s="7">
        <v>0</v>
      </c>
      <c r="R26" s="7">
        <v>218237.77491420117</v>
      </c>
      <c r="S26" s="7">
        <v>42354.559365614623</v>
      </c>
      <c r="T26" s="7">
        <v>9348.0112138890145</v>
      </c>
      <c r="U26" s="7">
        <v>1380.4074225619206</v>
      </c>
      <c r="V26" s="7">
        <v>1315.8519389860362</v>
      </c>
      <c r="W26" s="9">
        <v>0</v>
      </c>
      <c r="X26" s="7">
        <v>717625.38026597002</v>
      </c>
      <c r="Y26" s="7">
        <v>173236.86483135531</v>
      </c>
      <c r="Z26" s="7">
        <v>24015.879015556548</v>
      </c>
      <c r="AA26" s="7">
        <v>2.6649094127500579</v>
      </c>
      <c r="AB26" s="7">
        <v>159.7075226228082</v>
      </c>
      <c r="AC26" s="7">
        <v>1039.3005740973758</v>
      </c>
      <c r="AD26" s="7">
        <v>23040.999382440768</v>
      </c>
      <c r="AE26" s="7">
        <v>1357.9096067896244</v>
      </c>
      <c r="AF26" s="7">
        <v>4824.9167782381846</v>
      </c>
      <c r="AG26" s="7">
        <v>1300.4642933483328</v>
      </c>
      <c r="AH26" s="7">
        <v>67.188886356969903</v>
      </c>
      <c r="AI26" s="7">
        <v>14556.142314206056</v>
      </c>
      <c r="AJ26" s="7">
        <v>74.754756626318937</v>
      </c>
      <c r="AK26" s="7">
        <v>1409.0313734218862</v>
      </c>
      <c r="AL26" s="9"/>
      <c r="AM26" s="7">
        <v>0</v>
      </c>
      <c r="AN26" s="7">
        <v>0</v>
      </c>
      <c r="AO26" s="7">
        <v>0</v>
      </c>
      <c r="AP26" s="7">
        <v>7712.9428210700744</v>
      </c>
      <c r="AQ26" s="7">
        <v>3069.6681650491923</v>
      </c>
      <c r="AR26" s="7">
        <v>25385.569235738036</v>
      </c>
      <c r="AS26" s="7">
        <v>123.07065076262866</v>
      </c>
      <c r="AT26" s="7">
        <v>450.01410478912021</v>
      </c>
      <c r="AU26" s="7">
        <v>85.50059758679167</v>
      </c>
    </row>
    <row r="27" spans="1:47" x14ac:dyDescent="0.2">
      <c r="A27" s="1">
        <f>A26+1</f>
        <v>9</v>
      </c>
      <c r="C27" s="8" t="s">
        <v>103</v>
      </c>
      <c r="E27" s="7">
        <f t="shared" si="6"/>
        <v>30284.585334084648</v>
      </c>
      <c r="F27" s="7"/>
      <c r="G27" s="7">
        <v>8384.7026230915744</v>
      </c>
      <c r="H27" s="7">
        <v>7174.8874257737771</v>
      </c>
      <c r="I27" s="7">
        <v>22.000936856901752</v>
      </c>
      <c r="J27" s="7">
        <v>571.97798774652438</v>
      </c>
      <c r="K27" s="7">
        <v>52.412357163900381</v>
      </c>
      <c r="L27" s="7">
        <v>1.4067479553310949</v>
      </c>
      <c r="M27" s="7">
        <v>0.41802897852694842</v>
      </c>
      <c r="N27" s="7">
        <v>3.8595741685756368</v>
      </c>
      <c r="O27" s="7">
        <v>17.848618568306225</v>
      </c>
      <c r="P27" s="7">
        <v>183.40208633627768</v>
      </c>
      <c r="Q27" s="7">
        <v>0</v>
      </c>
      <c r="R27" s="7">
        <v>1555.2846576147788</v>
      </c>
      <c r="S27" s="7">
        <v>426.56509435973567</v>
      </c>
      <c r="T27" s="7">
        <v>142.50434876159363</v>
      </c>
      <c r="U27" s="7">
        <v>0.21627301941482108</v>
      </c>
      <c r="V27" s="7">
        <v>1.835450010175379</v>
      </c>
      <c r="W27" s="9">
        <v>0</v>
      </c>
      <c r="X27" s="7">
        <v>4929.7815040327041</v>
      </c>
      <c r="Y27" s="7">
        <v>1685.6508885156504</v>
      </c>
      <c r="Z27" s="7">
        <v>480.21492391605619</v>
      </c>
      <c r="AA27" s="7">
        <v>0.19287156407758302</v>
      </c>
      <c r="AB27" s="7">
        <v>4.0711718299552837</v>
      </c>
      <c r="AC27" s="7">
        <v>9.3934919479203946E-2</v>
      </c>
      <c r="AD27" s="7">
        <v>758.41837838993706</v>
      </c>
      <c r="AE27" s="7">
        <v>12.88474407957019</v>
      </c>
      <c r="AF27" s="7">
        <v>53.204328631769989</v>
      </c>
      <c r="AG27" s="7">
        <v>208.84722488976664</v>
      </c>
      <c r="AH27" s="7">
        <v>0</v>
      </c>
      <c r="AI27" s="7">
        <v>1597.0116604915579</v>
      </c>
      <c r="AJ27" s="7">
        <v>0</v>
      </c>
      <c r="AK27" s="7">
        <v>347.24586754486739</v>
      </c>
      <c r="AL27" s="9"/>
      <c r="AM27" s="7">
        <v>0.50042072200715881</v>
      </c>
      <c r="AN27" s="7">
        <v>4.1983595196527244</v>
      </c>
      <c r="AO27" s="7">
        <v>0</v>
      </c>
      <c r="AP27" s="7">
        <v>27.904818080144068</v>
      </c>
      <c r="AQ27" s="7">
        <v>1.8792526538204692</v>
      </c>
      <c r="AR27" s="7">
        <v>1627.8567366730331</v>
      </c>
      <c r="AS27" s="7">
        <v>0.19716873434709009</v>
      </c>
      <c r="AT27" s="7">
        <v>0.44812258555693668</v>
      </c>
      <c r="AU27" s="7">
        <v>4.6607459053002778</v>
      </c>
    </row>
    <row r="28" spans="1:47" x14ac:dyDescent="0.2">
      <c r="A28" s="1">
        <f t="shared" ref="A28:A35" si="7">A27+1</f>
        <v>10</v>
      </c>
      <c r="C28" s="8" t="s">
        <v>104</v>
      </c>
      <c r="E28" s="7">
        <f t="shared" si="6"/>
        <v>12038.006099324664</v>
      </c>
      <c r="F28" s="7"/>
      <c r="G28" s="7">
        <v>2143.1073010344312</v>
      </c>
      <c r="H28" s="7">
        <v>1912.4931208864314</v>
      </c>
      <c r="I28" s="7">
        <v>6.7456425733093113</v>
      </c>
      <c r="J28" s="7">
        <v>219.4456298570982</v>
      </c>
      <c r="K28" s="7">
        <v>46.118588372973385</v>
      </c>
      <c r="L28" s="7">
        <v>0</v>
      </c>
      <c r="M28" s="7">
        <v>0.764657140234555</v>
      </c>
      <c r="N28" s="7">
        <v>0</v>
      </c>
      <c r="O28" s="7">
        <v>0</v>
      </c>
      <c r="P28" s="7">
        <v>50.88202909822725</v>
      </c>
      <c r="Q28" s="7">
        <v>0</v>
      </c>
      <c r="R28" s="7">
        <v>394.51273000320407</v>
      </c>
      <c r="S28" s="7">
        <v>116.46735093345492</v>
      </c>
      <c r="T28" s="7">
        <v>40.269666397919195</v>
      </c>
      <c r="U28" s="7">
        <v>0</v>
      </c>
      <c r="V28" s="7">
        <v>0</v>
      </c>
      <c r="W28" s="9">
        <v>0</v>
      </c>
      <c r="X28" s="7">
        <v>1262.3220755372213</v>
      </c>
      <c r="Y28" s="7">
        <v>467.72717734377966</v>
      </c>
      <c r="Z28" s="7">
        <v>166.4956286024987</v>
      </c>
      <c r="AA28" s="7">
        <v>0</v>
      </c>
      <c r="AB28" s="7">
        <v>1.462619592127941</v>
      </c>
      <c r="AC28" s="7">
        <v>0</v>
      </c>
      <c r="AD28" s="7">
        <v>246.27638465511001</v>
      </c>
      <c r="AE28" s="7">
        <v>0</v>
      </c>
      <c r="AF28" s="7">
        <v>20.105232250053852</v>
      </c>
      <c r="AG28" s="7">
        <v>83.440380378054471</v>
      </c>
      <c r="AH28" s="7">
        <v>0</v>
      </c>
      <c r="AI28" s="7">
        <v>1053.9240978126163</v>
      </c>
      <c r="AJ28" s="7">
        <v>0</v>
      </c>
      <c r="AK28" s="7">
        <v>104.52601972821853</v>
      </c>
      <c r="AL28" s="9"/>
      <c r="AM28" s="7">
        <v>0</v>
      </c>
      <c r="AN28" s="7">
        <v>51.169318713542644</v>
      </c>
      <c r="AO28" s="7">
        <v>0</v>
      </c>
      <c r="AP28" s="7">
        <v>51.343440460063732</v>
      </c>
      <c r="AQ28" s="7">
        <v>0</v>
      </c>
      <c r="AR28" s="7">
        <v>3591.905817669036</v>
      </c>
      <c r="AS28" s="7">
        <v>0</v>
      </c>
      <c r="AT28" s="7">
        <v>0</v>
      </c>
      <c r="AU28" s="7">
        <v>6.5011902850557712</v>
      </c>
    </row>
    <row r="29" spans="1:47" x14ac:dyDescent="0.2">
      <c r="A29" s="1">
        <f t="shared" si="7"/>
        <v>11</v>
      </c>
      <c r="C29" s="8" t="s">
        <v>105</v>
      </c>
      <c r="E29" s="7">
        <f t="shared" si="6"/>
        <v>101331.43023372215</v>
      </c>
      <c r="F29" s="7"/>
      <c r="G29" s="7">
        <v>42057.168142457856</v>
      </c>
      <c r="H29" s="7">
        <v>15520.760235251801</v>
      </c>
      <c r="I29" s="7">
        <v>34.282017949117765</v>
      </c>
      <c r="J29" s="7">
        <v>868.54171836565001</v>
      </c>
      <c r="K29" s="7">
        <v>99.934508447050476</v>
      </c>
      <c r="L29" s="7">
        <v>508.02798166207339</v>
      </c>
      <c r="M29" s="7">
        <v>39.615840459493903</v>
      </c>
      <c r="N29" s="7">
        <v>14.635155522455157</v>
      </c>
      <c r="O29" s="7">
        <v>23.837793767444236</v>
      </c>
      <c r="P29" s="7">
        <v>63.433090089977348</v>
      </c>
      <c r="Q29" s="7">
        <v>0</v>
      </c>
      <c r="R29" s="7">
        <v>7658.9021656840669</v>
      </c>
      <c r="S29" s="7">
        <v>877.15075168451665</v>
      </c>
      <c r="T29" s="7">
        <v>482.87611646076851</v>
      </c>
      <c r="U29" s="7">
        <v>118.28194132670588</v>
      </c>
      <c r="V29" s="7">
        <v>206.43144592960991</v>
      </c>
      <c r="W29" s="9">
        <v>0</v>
      </c>
      <c r="X29" s="7">
        <v>25202.306409762761</v>
      </c>
      <c r="Y29" s="7">
        <v>3739.8926908922044</v>
      </c>
      <c r="Z29" s="7">
        <v>719.43892255365279</v>
      </c>
      <c r="AA29" s="7">
        <v>0.11629160310318602</v>
      </c>
      <c r="AB29" s="7">
        <v>11.747940333571693</v>
      </c>
      <c r="AC29" s="7">
        <v>26.557001483722637</v>
      </c>
      <c r="AD29" s="7">
        <v>809.5926102582788</v>
      </c>
      <c r="AE29" s="7">
        <v>16.55590247499071</v>
      </c>
      <c r="AF29" s="7">
        <v>34.868356385913565</v>
      </c>
      <c r="AG29" s="7">
        <v>298.54257168110729</v>
      </c>
      <c r="AH29" s="7">
        <v>0.78074088771800532</v>
      </c>
      <c r="AI29" s="7">
        <v>1704.0687208212703</v>
      </c>
      <c r="AJ29" s="7">
        <v>24.229999848029216</v>
      </c>
      <c r="AK29" s="7">
        <v>157.36546888863046</v>
      </c>
      <c r="AL29" s="9"/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11.487700788595967</v>
      </c>
    </row>
    <row r="30" spans="1:47" x14ac:dyDescent="0.2">
      <c r="A30" s="1">
        <f t="shared" si="7"/>
        <v>12</v>
      </c>
      <c r="C30" s="8" t="s">
        <v>106</v>
      </c>
      <c r="E30" s="7">
        <f t="shared" si="6"/>
        <v>197654.22300469602</v>
      </c>
      <c r="F30" s="7"/>
      <c r="G30" s="7">
        <v>77596.268783745123</v>
      </c>
      <c r="H30" s="7">
        <v>30477.474785179591</v>
      </c>
      <c r="I30" s="7">
        <v>80.620722539508108</v>
      </c>
      <c r="J30" s="7">
        <v>2164.0763010543783</v>
      </c>
      <c r="K30" s="7">
        <v>254.58940258565158</v>
      </c>
      <c r="L30" s="7">
        <v>957.94146715734746</v>
      </c>
      <c r="M30" s="7">
        <v>57.597872002379546</v>
      </c>
      <c r="N30" s="7">
        <v>22.22224866961653</v>
      </c>
      <c r="O30" s="7">
        <v>42.307045731618196</v>
      </c>
      <c r="P30" s="7">
        <v>271.6877869509172</v>
      </c>
      <c r="Q30" s="7">
        <v>0</v>
      </c>
      <c r="R30" s="7">
        <v>13915.237072046504</v>
      </c>
      <c r="S30" s="7">
        <v>1761.616443280061</v>
      </c>
      <c r="T30" s="7">
        <v>992.73760852604357</v>
      </c>
      <c r="U30" s="7">
        <v>230.08746519843899</v>
      </c>
      <c r="V30" s="7">
        <v>375.21422822309455</v>
      </c>
      <c r="W30" s="9">
        <v>0</v>
      </c>
      <c r="X30" s="7">
        <v>45478.679242958431</v>
      </c>
      <c r="Y30" s="7">
        <v>7292.5462802503816</v>
      </c>
      <c r="Z30" s="7">
        <v>1736.4161852358063</v>
      </c>
      <c r="AA30" s="7">
        <v>0.27014120542835984</v>
      </c>
      <c r="AB30" s="7">
        <v>23.362541218645635</v>
      </c>
      <c r="AC30" s="7">
        <v>40.342261556283219</v>
      </c>
      <c r="AD30" s="7">
        <v>2017.9515983178126</v>
      </c>
      <c r="AE30" s="7">
        <v>27.174399872653598</v>
      </c>
      <c r="AF30" s="7">
        <v>109.5695036332572</v>
      </c>
      <c r="AG30" s="7">
        <v>735.2548721628923</v>
      </c>
      <c r="AH30" s="7">
        <v>1.5106296461810471</v>
      </c>
      <c r="AI30" s="7">
        <v>5281.8859317711667</v>
      </c>
      <c r="AJ30" s="7">
        <v>46.881822987879204</v>
      </c>
      <c r="AK30" s="7">
        <v>560.81645508534427</v>
      </c>
      <c r="AL30" s="9"/>
      <c r="AM30" s="7">
        <v>0.11709973073818174</v>
      </c>
      <c r="AN30" s="7">
        <v>1241.0139709291441</v>
      </c>
      <c r="AO30" s="7">
        <v>0</v>
      </c>
      <c r="AP30" s="7">
        <v>60.62296930561579</v>
      </c>
      <c r="AQ30" s="7">
        <v>0.43974993455255501</v>
      </c>
      <c r="AR30" s="7">
        <v>3768.8943789041186</v>
      </c>
      <c r="AS30" s="7">
        <v>4.6137988869497777E-2</v>
      </c>
      <c r="AT30" s="7">
        <v>0.10486183285124713</v>
      </c>
      <c r="AU30" s="7">
        <v>30.642737277765896</v>
      </c>
    </row>
    <row r="31" spans="1:47" x14ac:dyDescent="0.2">
      <c r="A31" s="1">
        <f t="shared" si="7"/>
        <v>13</v>
      </c>
      <c r="C31" s="8" t="s">
        <v>107</v>
      </c>
      <c r="E31" s="7">
        <f t="shared" si="6"/>
        <v>160437.73514282037</v>
      </c>
      <c r="F31" s="7"/>
      <c r="G31" s="7">
        <v>53329.359010836248</v>
      </c>
      <c r="H31" s="7">
        <v>32555.557190057858</v>
      </c>
      <c r="I31" s="7">
        <v>302.66310570901857</v>
      </c>
      <c r="J31" s="7">
        <v>3431.5777933663198</v>
      </c>
      <c r="K31" s="7">
        <v>1079.2598602082462</v>
      </c>
      <c r="L31" s="7">
        <v>181.38072218516393</v>
      </c>
      <c r="M31" s="7">
        <v>1063.7898430261712</v>
      </c>
      <c r="N31" s="7">
        <v>325.31709212973067</v>
      </c>
      <c r="O31" s="7">
        <v>387.72753363558741</v>
      </c>
      <c r="P31" s="7">
        <v>43.967659288964356</v>
      </c>
      <c r="Q31" s="7">
        <v>0</v>
      </c>
      <c r="R31" s="7">
        <v>6290.4219356552621</v>
      </c>
      <c r="S31" s="7">
        <v>1795.1990353907097</v>
      </c>
      <c r="T31" s="7">
        <v>1442.574572681438</v>
      </c>
      <c r="U31" s="7">
        <v>87.789209244326827</v>
      </c>
      <c r="V31" s="7">
        <v>915.30853416999719</v>
      </c>
      <c r="W31" s="9">
        <v>0</v>
      </c>
      <c r="X31" s="7">
        <v>34108.24090874305</v>
      </c>
      <c r="Y31" s="7">
        <v>7631.5873404275808</v>
      </c>
      <c r="Z31" s="7">
        <v>5959.5122542463132</v>
      </c>
      <c r="AA31" s="7">
        <v>2.1524302163901012</v>
      </c>
      <c r="AB31" s="7">
        <v>47.411917331465602</v>
      </c>
      <c r="AC31" s="7">
        <v>441.76617264509434</v>
      </c>
      <c r="AD31" s="7">
        <v>3831.257712659261</v>
      </c>
      <c r="AE31" s="7">
        <v>402.52023780315454</v>
      </c>
      <c r="AF31" s="7">
        <v>27.839278692775789</v>
      </c>
      <c r="AG31" s="7">
        <v>978.75831453208332</v>
      </c>
      <c r="AH31" s="7">
        <v>81.788968584026065</v>
      </c>
      <c r="AI31" s="7">
        <v>3531.4690307189439</v>
      </c>
      <c r="AJ31" s="7">
        <v>28.805344781840351</v>
      </c>
      <c r="AK31" s="7">
        <v>111.71482319963657</v>
      </c>
      <c r="AL31" s="9"/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21.017310653740001</v>
      </c>
      <c r="AS31" s="7">
        <v>0</v>
      </c>
      <c r="AT31" s="7">
        <v>0</v>
      </c>
      <c r="AU31" s="7">
        <v>0</v>
      </c>
    </row>
    <row r="32" spans="1:47" x14ac:dyDescent="0.2">
      <c r="A32" s="1">
        <f t="shared" si="7"/>
        <v>14</v>
      </c>
      <c r="C32" s="8" t="s">
        <v>108</v>
      </c>
      <c r="E32" s="7">
        <f t="shared" si="6"/>
        <v>125997.52084796493</v>
      </c>
      <c r="F32" s="7"/>
      <c r="G32" s="7">
        <v>64841.675897038571</v>
      </c>
      <c r="H32" s="7">
        <v>7436.0096344825351</v>
      </c>
      <c r="I32" s="7">
        <v>78.798214038565476</v>
      </c>
      <c r="J32" s="7">
        <v>2048.6522312431857</v>
      </c>
      <c r="K32" s="7">
        <v>105.07427310519688</v>
      </c>
      <c r="L32" s="7">
        <v>18.843044602667661</v>
      </c>
      <c r="M32" s="7">
        <v>196.96458062907124</v>
      </c>
      <c r="N32" s="7">
        <v>24.053220227765689</v>
      </c>
      <c r="O32" s="7">
        <v>56.48512065869599</v>
      </c>
      <c r="P32" s="7">
        <v>126.86487506035961</v>
      </c>
      <c r="Q32" s="7">
        <v>0</v>
      </c>
      <c r="R32" s="7">
        <v>11168.588047472829</v>
      </c>
      <c r="S32" s="7">
        <v>205.13509192154282</v>
      </c>
      <c r="T32" s="7">
        <v>305.67604342374182</v>
      </c>
      <c r="U32" s="7">
        <v>23.808029755733727</v>
      </c>
      <c r="V32" s="7">
        <v>56.529133808002996</v>
      </c>
      <c r="W32" s="9">
        <v>0</v>
      </c>
      <c r="X32" s="7">
        <v>36425.352478554873</v>
      </c>
      <c r="Y32" s="7">
        <v>825.71663270397994</v>
      </c>
      <c r="Z32" s="7">
        <v>1111.6031469716154</v>
      </c>
      <c r="AA32" s="7">
        <v>0</v>
      </c>
      <c r="AB32" s="7">
        <v>33.239776541444478</v>
      </c>
      <c r="AC32" s="7">
        <v>142.94239734172723</v>
      </c>
      <c r="AD32" s="7">
        <v>297.63128020237849</v>
      </c>
      <c r="AE32" s="7">
        <v>20.735808343761565</v>
      </c>
      <c r="AF32" s="7">
        <v>32.594908578033156</v>
      </c>
      <c r="AG32" s="7">
        <v>216.69501293067813</v>
      </c>
      <c r="AH32" s="7">
        <v>0</v>
      </c>
      <c r="AI32" s="7">
        <v>193.14120717734352</v>
      </c>
      <c r="AJ32" s="7">
        <v>0</v>
      </c>
      <c r="AK32" s="7">
        <v>4.7107611506669151</v>
      </c>
      <c r="AL32" s="9"/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</row>
    <row r="33" spans="1:47" x14ac:dyDescent="0.2">
      <c r="C33" s="8" t="s">
        <v>109</v>
      </c>
    </row>
    <row r="34" spans="1:47" x14ac:dyDescent="0.2">
      <c r="A34" s="1">
        <f>A32+1</f>
        <v>15</v>
      </c>
      <c r="C34" s="14" t="s">
        <v>110</v>
      </c>
      <c r="E34" s="7">
        <f>SUM(G34:AU34)</f>
        <v>148388.21253862113</v>
      </c>
      <c r="F34" s="7"/>
      <c r="G34" s="7">
        <v>58534.480735605328</v>
      </c>
      <c r="H34" s="7">
        <v>21726.161084293723</v>
      </c>
      <c r="I34" s="7">
        <v>121.06153818022948</v>
      </c>
      <c r="J34" s="7">
        <v>2698.5883035396951</v>
      </c>
      <c r="K34" s="7">
        <v>333.8106517165113</v>
      </c>
      <c r="L34" s="7">
        <v>500.91398824830196</v>
      </c>
      <c r="M34" s="7">
        <v>274.95806620967704</v>
      </c>
      <c r="N34" s="7">
        <v>60.324554434723908</v>
      </c>
      <c r="O34" s="7">
        <v>98.768188398750567</v>
      </c>
      <c r="P34" s="7">
        <v>189.75824706582506</v>
      </c>
      <c r="Q34" s="7">
        <v>0</v>
      </c>
      <c r="R34" s="7">
        <v>10217.630639916033</v>
      </c>
      <c r="S34" s="7">
        <v>1179.3098802421541</v>
      </c>
      <c r="T34" s="7">
        <v>854.41989864229174</v>
      </c>
      <c r="U34" s="7">
        <v>131.64880207585648</v>
      </c>
      <c r="V34" s="7">
        <v>293.54845385118847</v>
      </c>
      <c r="W34" s="9">
        <v>0</v>
      </c>
      <c r="X34" s="7">
        <v>34268.98715127779</v>
      </c>
      <c r="Y34" s="7">
        <v>4955.018052769452</v>
      </c>
      <c r="Z34" s="7">
        <v>2291.823771750755</v>
      </c>
      <c r="AA34" s="7">
        <v>0.43921540333390247</v>
      </c>
      <c r="AB34" s="7">
        <v>36.249554475156472</v>
      </c>
      <c r="AC34" s="7">
        <v>147.47299912193262</v>
      </c>
      <c r="AD34" s="7">
        <v>1802.3622940130122</v>
      </c>
      <c r="AE34" s="7">
        <v>77.23166841632495</v>
      </c>
      <c r="AF34" s="7">
        <v>80.552370462096263</v>
      </c>
      <c r="AG34" s="7">
        <v>644.48480039578089</v>
      </c>
      <c r="AH34" s="7">
        <v>9.9933154399558823</v>
      </c>
      <c r="AI34" s="7">
        <v>3386.6217946314077</v>
      </c>
      <c r="AJ34" s="7">
        <v>25.433325035481175</v>
      </c>
      <c r="AK34" s="7">
        <v>365.44903612989907</v>
      </c>
      <c r="AL34" s="9"/>
      <c r="AM34" s="7">
        <v>0.16072930210299655</v>
      </c>
      <c r="AN34" s="7">
        <v>425.6888502924715</v>
      </c>
      <c r="AO34" s="7">
        <v>0</v>
      </c>
      <c r="AP34" s="7">
        <v>39.981644159302647</v>
      </c>
      <c r="AQ34" s="7">
        <v>0.60359404445175469</v>
      </c>
      <c r="AR34" s="7">
        <v>2597.4681121252324</v>
      </c>
      <c r="AS34" s="7">
        <v>6.3328298918216175E-2</v>
      </c>
      <c r="AT34" s="7">
        <v>0.14393175035650585</v>
      </c>
      <c r="AU34" s="7">
        <v>16.599966905613197</v>
      </c>
    </row>
    <row r="35" spans="1:47" x14ac:dyDescent="0.2">
      <c r="A35" s="1">
        <f t="shared" si="7"/>
        <v>16</v>
      </c>
      <c r="C35" s="14" t="s">
        <v>111</v>
      </c>
      <c r="E35" s="13">
        <f>SUM(G35:AU35)</f>
        <v>219625.970063391</v>
      </c>
      <c r="F35" s="7"/>
      <c r="G35" s="13">
        <v>88805.32176000769</v>
      </c>
      <c r="H35" s="13">
        <v>31072.159432312161</v>
      </c>
      <c r="I35" s="13">
        <v>153.02384618658419</v>
      </c>
      <c r="J35" s="13">
        <v>3420.5986348581309</v>
      </c>
      <c r="K35" s="13">
        <v>421.83747868564973</v>
      </c>
      <c r="L35" s="13">
        <v>687.63891004069319</v>
      </c>
      <c r="M35" s="13">
        <v>321.89249340893491</v>
      </c>
      <c r="N35" s="13">
        <v>72.602386901753405</v>
      </c>
      <c r="O35" s="13">
        <v>121.37642335774223</v>
      </c>
      <c r="P35" s="13">
        <v>296.37774087121818</v>
      </c>
      <c r="Q35" s="13">
        <v>0</v>
      </c>
      <c r="R35" s="13">
        <v>15559.483474923629</v>
      </c>
      <c r="S35" s="13">
        <v>1671.3477304594235</v>
      </c>
      <c r="T35" s="13">
        <v>1116.7525384426776</v>
      </c>
      <c r="U35" s="13">
        <v>178.32587508402472</v>
      </c>
      <c r="V35" s="13">
        <v>381.57954127103062</v>
      </c>
      <c r="W35" s="9">
        <v>0</v>
      </c>
      <c r="X35" s="13">
        <v>51843.051386778898</v>
      </c>
      <c r="Y35" s="13">
        <v>7002.2578819556793</v>
      </c>
      <c r="Z35" s="13">
        <v>2894.9317923427298</v>
      </c>
      <c r="AA35" s="13">
        <v>0.55977747745111484</v>
      </c>
      <c r="AB35" s="13">
        <v>44.716415566582029</v>
      </c>
      <c r="AC35" s="13">
        <v>173.27215322627038</v>
      </c>
      <c r="AD35" s="13">
        <v>2416.6587750397957</v>
      </c>
      <c r="AE35" s="13">
        <v>94.112179849273943</v>
      </c>
      <c r="AF35" s="13">
        <v>115.28293350311955</v>
      </c>
      <c r="AG35" s="13">
        <v>852.10945815523746</v>
      </c>
      <c r="AH35" s="13">
        <v>11.610507472735847</v>
      </c>
      <c r="AI35" s="13">
        <v>4731.4030554073897</v>
      </c>
      <c r="AJ35" s="13">
        <v>34.596523845027505</v>
      </c>
      <c r="AK35" s="13">
        <v>530.02213930460857</v>
      </c>
      <c r="AL35" s="9"/>
      <c r="AM35" s="13">
        <v>0.26401775472473304</v>
      </c>
      <c r="AN35" s="13">
        <v>584.20472850950114</v>
      </c>
      <c r="AO35" s="13">
        <v>0</v>
      </c>
      <c r="AP35" s="13">
        <v>61.014283848816376</v>
      </c>
      <c r="AQ35" s="13">
        <v>0.99147785933428734</v>
      </c>
      <c r="AR35" s="13">
        <v>3930.5411937265226</v>
      </c>
      <c r="AS35" s="13">
        <v>0.10402456224323058</v>
      </c>
      <c r="AT35" s="13">
        <v>0.23642569877130701</v>
      </c>
      <c r="AU35" s="13">
        <v>23.710664694947088</v>
      </c>
    </row>
    <row r="36" spans="1:47" x14ac:dyDescent="0.2">
      <c r="A36" s="1">
        <f>A35+1</f>
        <v>17</v>
      </c>
      <c r="C36" s="2" t="s">
        <v>44</v>
      </c>
      <c r="E36" s="17">
        <f>SUM(E26:E35)</f>
        <v>4247741.6723142033</v>
      </c>
      <c r="F36" s="7"/>
      <c r="G36" s="17">
        <f>SUM(G26:G35)</f>
        <v>1547780.1017071083</v>
      </c>
      <c r="H36" s="17">
        <f>SUM(H26:H35)</f>
        <v>887589.94344922889</v>
      </c>
      <c r="I36" s="17">
        <f t="shared" ref="I36:V36" si="8">SUM(I26:I35)</f>
        <v>4361.3104769931633</v>
      </c>
      <c r="J36" s="17">
        <f t="shared" si="8"/>
        <v>54357.515727269107</v>
      </c>
      <c r="K36" s="17">
        <f t="shared" si="8"/>
        <v>7560.0579934306852</v>
      </c>
      <c r="L36" s="17">
        <f t="shared" si="8"/>
        <v>3642.9850168069129</v>
      </c>
      <c r="M36" s="17">
        <f t="shared" si="8"/>
        <v>3493.8025086078555</v>
      </c>
      <c r="N36" s="17">
        <f t="shared" si="8"/>
        <v>830.04623680116038</v>
      </c>
      <c r="O36" s="17">
        <f t="shared" si="8"/>
        <v>5701.7002263664963</v>
      </c>
      <c r="P36" s="17">
        <f t="shared" si="8"/>
        <v>33985.122387320676</v>
      </c>
      <c r="Q36" s="17">
        <f t="shared" si="8"/>
        <v>0</v>
      </c>
      <c r="R36" s="17">
        <f t="shared" si="8"/>
        <v>284997.83563751751</v>
      </c>
      <c r="S36" s="17">
        <f t="shared" si="8"/>
        <v>50387.350743886214</v>
      </c>
      <c r="T36" s="17">
        <f t="shared" si="8"/>
        <v>14725.822007225488</v>
      </c>
      <c r="U36" s="17">
        <f t="shared" si="8"/>
        <v>2150.5650182664222</v>
      </c>
      <c r="V36" s="17">
        <f t="shared" si="8"/>
        <v>3546.2987262491351</v>
      </c>
      <c r="W36" s="9"/>
      <c r="X36" s="17">
        <f t="shared" ref="X36:AF36" si="9">SUM(X26:X35)</f>
        <v>951144.10142361559</v>
      </c>
      <c r="Y36" s="17">
        <f t="shared" si="9"/>
        <v>206837.26177621403</v>
      </c>
      <c r="Z36" s="17">
        <f t="shared" si="9"/>
        <v>39376.315641175977</v>
      </c>
      <c r="AA36" s="17">
        <f t="shared" si="9"/>
        <v>6.3956368825343048</v>
      </c>
      <c r="AB36" s="17">
        <f t="shared" si="9"/>
        <v>361.96945951175735</v>
      </c>
      <c r="AC36" s="17">
        <f t="shared" si="9"/>
        <v>2011.7474943918851</v>
      </c>
      <c r="AD36" s="17">
        <f t="shared" si="9"/>
        <v>35221.148415976357</v>
      </c>
      <c r="AE36" s="17">
        <f t="shared" si="9"/>
        <v>2009.1245476293539</v>
      </c>
      <c r="AF36" s="17">
        <f t="shared" si="9"/>
        <v>5298.9336903752046</v>
      </c>
      <c r="AG36" s="17">
        <f>SUM(AG26:AG35)</f>
        <v>5318.5969284739331</v>
      </c>
      <c r="AH36" s="17">
        <f>SUM(AH26:AH35)</f>
        <v>172.87304838758678</v>
      </c>
      <c r="AI36" s="17">
        <f>SUM(AI26:AI35)</f>
        <v>36035.667813037755</v>
      </c>
      <c r="AJ36" s="17">
        <f>SUM(AJ26:AJ35)</f>
        <v>234.70177312457639</v>
      </c>
      <c r="AK36" s="17">
        <f>SUM(AK26:AK35)</f>
        <v>3590.8819444537576</v>
      </c>
      <c r="AL36" s="9"/>
      <c r="AM36" s="17">
        <f t="shared" ref="AM36:AU36" si="10">SUM(AM26:AM35)</f>
        <v>1.04226750957307</v>
      </c>
      <c r="AN36" s="17">
        <f t="shared" si="10"/>
        <v>2306.2752279643119</v>
      </c>
      <c r="AO36" s="17">
        <f t="shared" si="10"/>
        <v>0</v>
      </c>
      <c r="AP36" s="17">
        <f t="shared" si="10"/>
        <v>7953.8099769240171</v>
      </c>
      <c r="AQ36" s="17">
        <f t="shared" si="10"/>
        <v>3073.5822395413516</v>
      </c>
      <c r="AR36" s="17">
        <f t="shared" si="10"/>
        <v>40923.252785489727</v>
      </c>
      <c r="AS36" s="17">
        <f t="shared" si="10"/>
        <v>123.4813103470067</v>
      </c>
      <c r="AT36" s="17">
        <f t="shared" si="10"/>
        <v>450.94744665665621</v>
      </c>
      <c r="AU36" s="17">
        <f t="shared" si="10"/>
        <v>179.10360344406988</v>
      </c>
    </row>
    <row r="37" spans="1:47" x14ac:dyDescent="0.2"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1:47" x14ac:dyDescent="0.2">
      <c r="A38" s="1">
        <f>A36+1</f>
        <v>18</v>
      </c>
      <c r="C38" s="2" t="s">
        <v>39</v>
      </c>
      <c r="E38" s="17">
        <f>E16+E18+E23+E36</f>
        <v>6367357.3088085204</v>
      </c>
      <c r="F38" s="7"/>
      <c r="G38" s="17">
        <f>G16+G18+G23+G36</f>
        <v>2345382.334074195</v>
      </c>
      <c r="H38" s="17">
        <f>H16+H18+H23+H36</f>
        <v>1219078.6775319693</v>
      </c>
      <c r="I38" s="17">
        <f t="shared" ref="I38:V38" si="11">I16+I18+I23+I36</f>
        <v>5218.8861977635343</v>
      </c>
      <c r="J38" s="17">
        <f t="shared" si="11"/>
        <v>77427.886863098756</v>
      </c>
      <c r="K38" s="17">
        <f t="shared" si="11"/>
        <v>10717.119926438725</v>
      </c>
      <c r="L38" s="17">
        <f t="shared" si="11"/>
        <v>12182.967138968939</v>
      </c>
      <c r="M38" s="17">
        <f t="shared" si="11"/>
        <v>4027.3060268850036</v>
      </c>
      <c r="N38" s="17">
        <f t="shared" si="11"/>
        <v>1048.8159101454207</v>
      </c>
      <c r="O38" s="17">
        <f t="shared" si="11"/>
        <v>6207.7069173732634</v>
      </c>
      <c r="P38" s="17">
        <f t="shared" si="11"/>
        <v>37483.402258199181</v>
      </c>
      <c r="Q38" s="17">
        <f t="shared" si="11"/>
        <v>0</v>
      </c>
      <c r="R38" s="17">
        <f t="shared" si="11"/>
        <v>428795.63431524788</v>
      </c>
      <c r="S38" s="17">
        <f t="shared" si="11"/>
        <v>69147.41915614935</v>
      </c>
      <c r="T38" s="17">
        <f t="shared" si="11"/>
        <v>24307.523517412519</v>
      </c>
      <c r="U38" s="17">
        <f t="shared" si="11"/>
        <v>4190.1116437180617</v>
      </c>
      <c r="V38" s="17">
        <f t="shared" si="11"/>
        <v>6947.0510255942681</v>
      </c>
      <c r="W38" s="9"/>
      <c r="X38" s="17">
        <f t="shared" ref="X38:AF38" si="12">X16+X18+X23+X36</f>
        <v>1420497.0596837844</v>
      </c>
      <c r="Y38" s="17">
        <f t="shared" si="12"/>
        <v>284093.69417055673</v>
      </c>
      <c r="Z38" s="17">
        <f t="shared" si="12"/>
        <v>58122.628329420979</v>
      </c>
      <c r="AA38" s="17">
        <f t="shared" si="12"/>
        <v>10.166500843943659</v>
      </c>
      <c r="AB38" s="17">
        <f t="shared" si="12"/>
        <v>590.82109622550536</v>
      </c>
      <c r="AC38" s="17">
        <f t="shared" si="12"/>
        <v>2347.0897978520106</v>
      </c>
      <c r="AD38" s="17">
        <f t="shared" si="12"/>
        <v>58375.095046893402</v>
      </c>
      <c r="AE38" s="17">
        <f t="shared" si="12"/>
        <v>2343.4905580345635</v>
      </c>
      <c r="AF38" s="17">
        <f t="shared" si="12"/>
        <v>6666.0058270520358</v>
      </c>
      <c r="AG38" s="17">
        <f>AG16+AG18+AG23+AG36</f>
        <v>13433.231191581221</v>
      </c>
      <c r="AH38" s="17">
        <f>AH16+AH18+AH23+AH36</f>
        <v>189.30302855846622</v>
      </c>
      <c r="AI38" s="17">
        <f>AI16+AI18+AI23+AI36</f>
        <v>101602.10122468225</v>
      </c>
      <c r="AJ38" s="17">
        <f>AJ16+AJ18+AJ23+AJ36</f>
        <v>653.88474681402397</v>
      </c>
      <c r="AK38" s="17">
        <f>AK16+AK18+AK23+AK36</f>
        <v>10605.018773057334</v>
      </c>
      <c r="AL38" s="9"/>
      <c r="AM38" s="17">
        <f t="shared" ref="AM38:AU38" si="13">AM16+AM18+AM23+AM36</f>
        <v>5.5698105570283145</v>
      </c>
      <c r="AN38" s="17">
        <f t="shared" si="13"/>
        <v>21667.777604785035</v>
      </c>
      <c r="AO38" s="17">
        <f t="shared" si="13"/>
        <v>0</v>
      </c>
      <c r="AP38" s="17">
        <f t="shared" si="13"/>
        <v>9247.6192326156124</v>
      </c>
      <c r="AQ38" s="17">
        <f t="shared" si="13"/>
        <v>3090.5847274740854</v>
      </c>
      <c r="AR38" s="17">
        <f t="shared" si="13"/>
        <v>120515.92399415694</v>
      </c>
      <c r="AS38" s="17">
        <f t="shared" si="13"/>
        <v>125.26518917757988</v>
      </c>
      <c r="AT38" s="17">
        <f t="shared" si="13"/>
        <v>455.00182371863758</v>
      </c>
      <c r="AU38" s="17">
        <f t="shared" si="13"/>
        <v>557.13394752165073</v>
      </c>
    </row>
    <row r="39" spans="1:47" x14ac:dyDescent="0.2"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1:47" x14ac:dyDescent="0.2">
      <c r="A40" s="1">
        <f>A38+1</f>
        <v>19</v>
      </c>
      <c r="C40" s="2" t="s">
        <v>40</v>
      </c>
      <c r="E40" s="17">
        <f>SUM(G40:AU40)</f>
        <v>83284.471172104095</v>
      </c>
      <c r="F40" s="7"/>
      <c r="G40" s="17">
        <v>40243.558194717058</v>
      </c>
      <c r="H40" s="17">
        <v>8401.7728696072063</v>
      </c>
      <c r="I40" s="17">
        <v>23.700928121293348</v>
      </c>
      <c r="J40" s="17">
        <v>648.77092529095353</v>
      </c>
      <c r="K40" s="17">
        <v>154.64412253879712</v>
      </c>
      <c r="L40" s="17">
        <v>7.6448067484679898</v>
      </c>
      <c r="M40" s="17">
        <v>26.098009061010352</v>
      </c>
      <c r="N40" s="17">
        <v>8.5667274778398568</v>
      </c>
      <c r="O40" s="17">
        <v>125.78185099217421</v>
      </c>
      <c r="P40" s="17">
        <v>175.84409693755629</v>
      </c>
      <c r="Q40" s="17">
        <v>0</v>
      </c>
      <c r="R40" s="17">
        <v>7023.6240886504293</v>
      </c>
      <c r="S40" s="17">
        <v>402.74541441764086</v>
      </c>
      <c r="T40" s="17">
        <v>181.24048624039742</v>
      </c>
      <c r="U40" s="17">
        <v>9.076625396680754</v>
      </c>
      <c r="V40" s="17">
        <v>4.4715755429769137</v>
      </c>
      <c r="W40" s="9">
        <v>0</v>
      </c>
      <c r="X40" s="17">
        <v>22930.61273966475</v>
      </c>
      <c r="Y40" s="17">
        <v>1659.9015107544412</v>
      </c>
      <c r="Z40" s="17">
        <v>436.72339857887539</v>
      </c>
      <c r="AA40" s="17">
        <v>9.4149384406518738E-2</v>
      </c>
      <c r="AB40" s="17">
        <v>4.2164533072164634</v>
      </c>
      <c r="AC40" s="17">
        <v>24.830856703382366</v>
      </c>
      <c r="AD40" s="17">
        <v>587.77429155643415</v>
      </c>
      <c r="AE40" s="17">
        <v>31.809239772380774</v>
      </c>
      <c r="AF40" s="17">
        <v>57.626199849904339</v>
      </c>
      <c r="AG40" s="17">
        <v>15.475395567294557</v>
      </c>
      <c r="AH40" s="17">
        <v>0.24222653264016178</v>
      </c>
      <c r="AI40" s="17">
        <v>89.965906700221637</v>
      </c>
      <c r="AJ40" s="17">
        <v>1.1452198041904338</v>
      </c>
      <c r="AK40" s="17">
        <v>6.5128621874611454</v>
      </c>
      <c r="AL40" s="9"/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</row>
    <row r="41" spans="1:47" x14ac:dyDescent="0.2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9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9"/>
      <c r="AM41" s="7"/>
      <c r="AN41" s="7"/>
      <c r="AO41" s="7"/>
      <c r="AP41" s="7"/>
      <c r="AQ41" s="7"/>
      <c r="AR41" s="7"/>
      <c r="AS41" s="7"/>
      <c r="AT41" s="7"/>
      <c r="AU41" s="7"/>
    </row>
    <row r="42" spans="1:47" ht="13.5" thickBot="1" x14ac:dyDescent="0.25">
      <c r="A42" s="1">
        <f>A40+1</f>
        <v>20</v>
      </c>
      <c r="C42" s="2" t="s">
        <v>112</v>
      </c>
      <c r="E42" s="18">
        <f>E38-E40</f>
        <v>6284072.8376364168</v>
      </c>
      <c r="F42" s="7"/>
      <c r="G42" s="18">
        <f>G38-G40</f>
        <v>2305138.7758794781</v>
      </c>
      <c r="H42" s="18">
        <f>H38-H40</f>
        <v>1210676.9046623621</v>
      </c>
      <c r="I42" s="18">
        <f t="shared" ref="I42:V42" si="14">I38-I40</f>
        <v>5195.1852696422411</v>
      </c>
      <c r="J42" s="18">
        <f t="shared" si="14"/>
        <v>76779.115937807801</v>
      </c>
      <c r="K42" s="18">
        <f t="shared" si="14"/>
        <v>10562.475803899928</v>
      </c>
      <c r="L42" s="18">
        <f t="shared" si="14"/>
        <v>12175.322332220472</v>
      </c>
      <c r="M42" s="18">
        <f t="shared" si="14"/>
        <v>4001.208017823993</v>
      </c>
      <c r="N42" s="18">
        <f t="shared" si="14"/>
        <v>1040.249182667581</v>
      </c>
      <c r="O42" s="18">
        <f t="shared" si="14"/>
        <v>6081.925066381089</v>
      </c>
      <c r="P42" s="18">
        <f t="shared" si="14"/>
        <v>37307.558161261622</v>
      </c>
      <c r="Q42" s="18">
        <f t="shared" si="14"/>
        <v>0</v>
      </c>
      <c r="R42" s="18">
        <f t="shared" si="14"/>
        <v>421772.01022659743</v>
      </c>
      <c r="S42" s="18">
        <f t="shared" si="14"/>
        <v>68744.673741731705</v>
      </c>
      <c r="T42" s="18">
        <f t="shared" si="14"/>
        <v>24126.283031172123</v>
      </c>
      <c r="U42" s="18">
        <f t="shared" si="14"/>
        <v>4181.0350183213814</v>
      </c>
      <c r="V42" s="18">
        <f t="shared" si="14"/>
        <v>6942.5794500512911</v>
      </c>
      <c r="W42" s="9"/>
      <c r="X42" s="18">
        <f t="shared" ref="X42:AF42" si="15">X38-X40</f>
        <v>1397566.4469441196</v>
      </c>
      <c r="Y42" s="18">
        <f t="shared" si="15"/>
        <v>282433.7926598023</v>
      </c>
      <c r="Z42" s="18">
        <f t="shared" si="15"/>
        <v>57685.904930842102</v>
      </c>
      <c r="AA42" s="18">
        <f t="shared" si="15"/>
        <v>10.07235145953714</v>
      </c>
      <c r="AB42" s="18">
        <f t="shared" si="15"/>
        <v>586.60464291828885</v>
      </c>
      <c r="AC42" s="18">
        <f t="shared" si="15"/>
        <v>2322.2589411486283</v>
      </c>
      <c r="AD42" s="18">
        <f t="shared" si="15"/>
        <v>57787.320755336965</v>
      </c>
      <c r="AE42" s="18">
        <f t="shared" si="15"/>
        <v>2311.6813182621827</v>
      </c>
      <c r="AF42" s="18">
        <f t="shared" si="15"/>
        <v>6608.3796272021318</v>
      </c>
      <c r="AG42" s="18">
        <f>AG38-AG40</f>
        <v>13417.755796013926</v>
      </c>
      <c r="AH42" s="18">
        <f>AH38-AH40</f>
        <v>189.06080202582606</v>
      </c>
      <c r="AI42" s="18">
        <f>AI38-AI40</f>
        <v>101512.13531798203</v>
      </c>
      <c r="AJ42" s="18">
        <f>AJ38-AJ40</f>
        <v>652.73952700983352</v>
      </c>
      <c r="AK42" s="18">
        <f>AK38-AK40</f>
        <v>10598.505910869873</v>
      </c>
      <c r="AL42" s="9"/>
      <c r="AM42" s="18">
        <f t="shared" ref="AM42:AU42" si="16">AM38-AM40</f>
        <v>5.5698105570283145</v>
      </c>
      <c r="AN42" s="18">
        <f t="shared" si="16"/>
        <v>21667.777604785035</v>
      </c>
      <c r="AO42" s="18">
        <f t="shared" si="16"/>
        <v>0</v>
      </c>
      <c r="AP42" s="18">
        <f t="shared" si="16"/>
        <v>9247.6192326156124</v>
      </c>
      <c r="AQ42" s="18">
        <f t="shared" si="16"/>
        <v>3090.5847274740854</v>
      </c>
      <c r="AR42" s="18">
        <f t="shared" si="16"/>
        <v>120515.92399415694</v>
      </c>
      <c r="AS42" s="18">
        <f t="shared" si="16"/>
        <v>125.26518917757988</v>
      </c>
      <c r="AT42" s="18">
        <f t="shared" si="16"/>
        <v>455.00182371863758</v>
      </c>
      <c r="AU42" s="18">
        <f t="shared" si="16"/>
        <v>557.13394752165073</v>
      </c>
    </row>
    <row r="43" spans="1:47" ht="13.5" thickTop="1" x14ac:dyDescent="0.2">
      <c r="E43" s="7"/>
      <c r="F43" s="7"/>
      <c r="G43" s="7"/>
      <c r="H43" s="7"/>
      <c r="I43" s="7"/>
      <c r="J43" s="7"/>
      <c r="K43" s="7"/>
    </row>
    <row r="44" spans="1:47" x14ac:dyDescent="0.2">
      <c r="A44" s="2"/>
    </row>
    <row r="45" spans="1:47" ht="15" customHeight="1" x14ac:dyDescent="0.2">
      <c r="E45" s="15"/>
      <c r="F45" s="7"/>
      <c r="G45" s="7"/>
      <c r="H45" s="7"/>
      <c r="I45" s="7"/>
      <c r="J45" s="7"/>
      <c r="K45" s="7"/>
    </row>
    <row r="46" spans="1:47" x14ac:dyDescent="0.2">
      <c r="E46" s="7"/>
      <c r="F46" s="7"/>
      <c r="G46" s="7"/>
      <c r="H46" s="7"/>
      <c r="I46" s="7"/>
      <c r="J46" s="7"/>
      <c r="K46" s="7"/>
    </row>
    <row r="47" spans="1:47" x14ac:dyDescent="0.2">
      <c r="E47" s="7"/>
      <c r="F47" s="7"/>
      <c r="G47" s="7"/>
      <c r="H47" s="7"/>
      <c r="I47" s="7"/>
      <c r="J47" s="7"/>
      <c r="K47" s="7"/>
    </row>
    <row r="48" spans="1:47" x14ac:dyDescent="0.2">
      <c r="E48" s="7"/>
      <c r="F48" s="7"/>
      <c r="G48" s="7"/>
      <c r="H48" s="7"/>
      <c r="I48" s="7"/>
      <c r="J48" s="7"/>
      <c r="K48" s="7"/>
    </row>
  </sheetData>
  <mergeCells count="5">
    <mergeCell ref="AM9:AU9"/>
    <mergeCell ref="AG9:AK9"/>
    <mergeCell ref="G9:Q9"/>
    <mergeCell ref="R9:V9"/>
    <mergeCell ref="X9:AF9"/>
  </mergeCells>
  <pageMargins left="0.4" right="0.4" top="0.75" bottom="0.75" header="0.3" footer="0.3"/>
  <pageSetup scale="67" fitToWidth="3" orientation="landscape" r:id="rId1"/>
  <headerFooter>
    <oddHeader>&amp;R&amp;"Arial,Regular"&amp;10Filed: 2022-11-30
EB-2022-0200
Exhibit 7
Tab 2
Schedule 1
Attachment 2
Page &amp;P of &amp;N</oddHeader>
  </headerFooter>
  <colBreaks count="2" manualBreakCount="2">
    <brk id="17" max="1048575" man="1"/>
    <brk id="3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873101BF-368D-4A3F-B34A-BA4F4600C96A}"/>
</file>

<file path=customXml/itemProps2.xml><?xml version="1.0" encoding="utf-8"?>
<ds:datastoreItem xmlns:ds="http://schemas.openxmlformats.org/officeDocument/2006/customXml" ds:itemID="{0F1AF71C-5468-4BE2-806C-B4FC213B8852}"/>
</file>

<file path=customXml/itemProps3.xml><?xml version="1.0" encoding="utf-8"?>
<ds:datastoreItem xmlns:ds="http://schemas.openxmlformats.org/officeDocument/2006/customXml" ds:itemID="{359FF3B2-1E91-44F6-BBBE-9E2C122FC9B8}"/>
</file>

<file path=customXml/itemProps4.xml><?xml version="1.0" encoding="utf-8"?>
<ds:datastoreItem xmlns:ds="http://schemas.openxmlformats.org/officeDocument/2006/customXml" ds:itemID="{26920E16-B60E-44EE-800B-B72D738EE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2022-11-29T19:22:51Z</dcterms:created>
  <dcterms:modified xsi:type="dcterms:W3CDTF">2022-11-29T19:23:01Z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2022-11-29T19:22:53Z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6a1b11c1-67cc-41cd-a067-b949cca5cf81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