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8D3CDFC-8FE5-4985-A1E1-77B8B4BDBC28}" xr6:coauthVersionLast="47" xr6:coauthVersionMax="47" xr10:uidLastSave="{00000000-0000-0000-0000-000000000000}"/>
  <bookViews>
    <workbookView xWindow="-120" yWindow="-120" windowWidth="29040" windowHeight="15840" xr2:uid="{F035F29C-A005-439C-8169-AF188467D931}"/>
  </bookViews>
  <sheets>
    <sheet name="Sheet1" sheetId="1" r:id="rId1"/>
  </sheets>
  <definedNames>
    <definedName name="_xlnm.Print_Area" localSheetId="0">Sheet1!$A$1:$U$190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0" i="1" l="1"/>
  <c r="A154" i="1"/>
  <c r="A150" i="1"/>
  <c r="A148" i="1"/>
  <c r="A141" i="1"/>
  <c r="A136" i="1"/>
  <c r="A127" i="1"/>
  <c r="A119" i="1"/>
  <c r="E62" i="1"/>
  <c r="G62" i="1"/>
  <c r="O62" i="1"/>
  <c r="Q62" i="1"/>
  <c r="S62" i="1"/>
  <c r="U62" i="1"/>
  <c r="E63" i="1"/>
  <c r="G63" i="1"/>
  <c r="O63" i="1"/>
  <c r="Q63" i="1"/>
  <c r="S63" i="1"/>
  <c r="U63" i="1"/>
  <c r="E64" i="1"/>
  <c r="G64" i="1"/>
  <c r="K64" i="1"/>
  <c r="O64" i="1"/>
  <c r="Q64" i="1"/>
  <c r="S64" i="1"/>
  <c r="U64" i="1"/>
  <c r="E65" i="1"/>
  <c r="G65" i="1"/>
  <c r="O65" i="1"/>
  <c r="Q65" i="1"/>
  <c r="S65" i="1"/>
  <c r="U65" i="1"/>
  <c r="E66" i="1"/>
  <c r="K66" i="1" s="1"/>
  <c r="G66" i="1"/>
  <c r="O66" i="1"/>
  <c r="Q66" i="1"/>
  <c r="S66" i="1"/>
  <c r="U66" i="1"/>
  <c r="E67" i="1"/>
  <c r="G67" i="1"/>
  <c r="O67" i="1"/>
  <c r="Q67" i="1"/>
  <c r="S67" i="1"/>
  <c r="U67" i="1"/>
  <c r="E68" i="1"/>
  <c r="G68" i="1"/>
  <c r="O68" i="1"/>
  <c r="Q68" i="1"/>
  <c r="S68" i="1"/>
  <c r="U68" i="1"/>
  <c r="K68" i="1" l="1"/>
  <c r="K63" i="1"/>
  <c r="K65" i="1"/>
  <c r="K67" i="1"/>
  <c r="K62" i="1"/>
  <c r="G100" i="1" l="1"/>
  <c r="G73" i="1"/>
  <c r="G74" i="1"/>
  <c r="G77" i="1"/>
  <c r="G71" i="1"/>
  <c r="G70" i="1"/>
  <c r="G88" i="1"/>
  <c r="G106" i="1"/>
  <c r="G187" i="1"/>
  <c r="G46" i="1"/>
  <c r="G50" i="1" s="1"/>
  <c r="G69" i="1"/>
  <c r="G72" i="1"/>
  <c r="G25" i="1"/>
  <c r="G29" i="1" s="1"/>
  <c r="G75" i="1" l="1"/>
  <c r="G79" i="1" s="1"/>
  <c r="G90" i="1" s="1"/>
  <c r="G94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l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20" i="1" l="1"/>
  <c r="A121" i="1" s="1"/>
  <c r="A122" i="1" s="1"/>
  <c r="A123" i="1" s="1"/>
  <c r="A124" i="1" s="1"/>
  <c r="A125" i="1" s="1"/>
  <c r="A128" i="1" s="1"/>
  <c r="A129" i="1" s="1"/>
  <c r="A130" i="1" s="1"/>
  <c r="A131" i="1" s="1"/>
  <c r="A132" i="1" s="1"/>
  <c r="A133" i="1" s="1"/>
  <c r="A134" i="1" s="1"/>
  <c r="A137" i="1" s="1"/>
  <c r="A138" i="1" s="1"/>
  <c r="A139" i="1" s="1"/>
  <c r="A142" i="1" s="1"/>
  <c r="A143" i="1" s="1"/>
  <c r="A144" i="1" s="1"/>
  <c r="A145" i="1" s="1"/>
  <c r="A146" i="1" s="1"/>
  <c r="A151" i="1" s="1"/>
  <c r="A152" i="1" s="1"/>
  <c r="A155" i="1" s="1"/>
  <c r="A156" i="1" s="1"/>
  <c r="A157" i="1" s="1"/>
  <c r="A158" i="1" s="1"/>
  <c r="A159" i="1" s="1"/>
  <c r="A160" i="1" s="1"/>
  <c r="A162" i="1" l="1"/>
  <c r="A163" i="1" s="1"/>
  <c r="A165" i="1" s="1"/>
  <c r="A167" i="1" s="1"/>
  <c r="A179" i="1" s="1"/>
  <c r="A180" i="1" s="1"/>
  <c r="A181" i="1" s="1"/>
  <c r="A182" i="1" s="1"/>
  <c r="A183" i="1" l="1"/>
  <c r="A184" i="1" s="1"/>
  <c r="A185" i="1" s="1"/>
  <c r="A187" i="1" s="1"/>
  <c r="A190" i="1" s="1"/>
  <c r="K125" i="1"/>
  <c r="K105" i="1" l="1"/>
  <c r="K99" i="1"/>
  <c r="K123" i="1" l="1"/>
  <c r="K121" i="1" l="1"/>
  <c r="K120" i="1"/>
  <c r="K122" i="1" l="1"/>
  <c r="K179" i="1" l="1"/>
  <c r="K182" i="1"/>
  <c r="K184" i="1"/>
  <c r="K180" i="1"/>
  <c r="K183" i="1"/>
  <c r="K143" i="1" l="1"/>
  <c r="K87" i="1" l="1"/>
  <c r="K86" i="1" l="1"/>
  <c r="K84" i="1" l="1"/>
  <c r="K83" i="1"/>
  <c r="K85" i="1"/>
  <c r="E88" i="1" l="1"/>
  <c r="K88" i="1"/>
  <c r="E73" i="1" l="1"/>
  <c r="K73" i="1" s="1"/>
  <c r="K23" i="1"/>
  <c r="K19" i="1" l="1"/>
  <c r="E69" i="1"/>
  <c r="K69" i="1" s="1"/>
  <c r="K27" i="1"/>
  <c r="K17" i="1"/>
  <c r="K14" i="1"/>
  <c r="E77" i="1"/>
  <c r="K16" i="1"/>
  <c r="E70" i="1"/>
  <c r="K70" i="1" s="1"/>
  <c r="K20" i="1"/>
  <c r="K18" i="1"/>
  <c r="K13" i="1"/>
  <c r="K12" i="1"/>
  <c r="K21" i="1"/>
  <c r="E71" i="1"/>
  <c r="K71" i="1" s="1"/>
  <c r="K15" i="1"/>
  <c r="E46" i="1" l="1"/>
  <c r="E50" i="1" s="1"/>
  <c r="K77" i="1"/>
  <c r="K22" i="1"/>
  <c r="E72" i="1"/>
  <c r="K72" i="1" s="1"/>
  <c r="K48" i="1"/>
  <c r="K46" i="1"/>
  <c r="K50" i="1" l="1"/>
  <c r="K185" i="1" l="1"/>
  <c r="K181" i="1" l="1"/>
  <c r="K187" i="1" s="1"/>
  <c r="E187" i="1"/>
  <c r="K124" i="1" l="1"/>
  <c r="K24" i="1" l="1"/>
  <c r="K25" i="1" s="1"/>
  <c r="K29" i="1" s="1"/>
  <c r="E74" i="1"/>
  <c r="E75" i="1" s="1"/>
  <c r="E25" i="1"/>
  <c r="E29" i="1" s="1"/>
  <c r="K74" i="1" l="1"/>
  <c r="K75" i="1" s="1"/>
  <c r="K79" i="1" s="1"/>
  <c r="K90" i="1" s="1"/>
  <c r="E79" i="1" l="1"/>
  <c r="E90" i="1" s="1"/>
  <c r="K98" i="1" l="1"/>
  <c r="K100" i="1" s="1"/>
  <c r="E100" i="1"/>
  <c r="E106" i="1" l="1"/>
  <c r="K104" i="1"/>
  <c r="K106" i="1" s="1"/>
  <c r="Q92" i="1"/>
  <c r="O92" i="1"/>
  <c r="K92" i="1"/>
  <c r="K94" i="1" s="1"/>
  <c r="U92" i="1"/>
  <c r="S92" i="1"/>
  <c r="E94" i="1"/>
  <c r="K152" i="1" l="1"/>
  <c r="K151" i="1"/>
  <c r="K119" i="1" l="1"/>
  <c r="K134" i="1" l="1"/>
  <c r="K158" i="1"/>
  <c r="K131" i="1"/>
  <c r="K141" i="1"/>
  <c r="K155" i="1"/>
  <c r="K132" i="1"/>
  <c r="K137" i="1"/>
  <c r="K127" i="1"/>
  <c r="K133" i="1"/>
  <c r="K128" i="1"/>
  <c r="K139" i="1"/>
  <c r="K145" i="1"/>
  <c r="K129" i="1"/>
  <c r="K156" i="1" l="1"/>
  <c r="K146" i="1"/>
  <c r="K138" i="1"/>
  <c r="K159" i="1"/>
  <c r="K136" i="1"/>
  <c r="K144" i="1"/>
  <c r="K150" i="1"/>
  <c r="K130" i="1"/>
  <c r="K157" i="1"/>
  <c r="K142" i="1"/>
  <c r="E165" i="1" l="1"/>
  <c r="E167" i="1" s="1"/>
  <c r="K148" i="1" l="1"/>
  <c r="S73" i="1" l="1"/>
  <c r="O73" i="1"/>
  <c r="U73" i="1"/>
  <c r="Q73" i="1"/>
  <c r="O69" i="1" l="1"/>
  <c r="S69" i="1"/>
  <c r="U69" i="1"/>
  <c r="Q69" i="1"/>
  <c r="Q71" i="1"/>
  <c r="S71" i="1"/>
  <c r="U71" i="1"/>
  <c r="O71" i="1"/>
  <c r="Q70" i="1"/>
  <c r="U70" i="1"/>
  <c r="S70" i="1"/>
  <c r="O70" i="1"/>
  <c r="Q72" i="1" l="1"/>
  <c r="S72" i="1"/>
  <c r="U72" i="1"/>
  <c r="O72" i="1"/>
  <c r="K154" i="1" l="1"/>
  <c r="K162" i="1" l="1"/>
  <c r="K163" i="1"/>
  <c r="U74" i="1" l="1"/>
  <c r="S74" i="1"/>
  <c r="O74" i="1"/>
  <c r="Q74" i="1"/>
  <c r="S46" i="1" l="1"/>
  <c r="U25" i="1" l="1"/>
  <c r="Q25" i="1"/>
  <c r="S75" i="1"/>
  <c r="S25" i="1"/>
  <c r="Q46" i="1"/>
  <c r="O25" i="1" l="1"/>
  <c r="Q75" i="1"/>
  <c r="O46" i="1"/>
  <c r="U46" i="1" l="1"/>
  <c r="U75" i="1"/>
  <c r="O75" i="1"/>
  <c r="O100" i="1" l="1"/>
  <c r="S100" i="1" l="1"/>
  <c r="Q100" i="1"/>
  <c r="U100" i="1"/>
  <c r="K160" i="1" l="1"/>
  <c r="K165" i="1" s="1"/>
  <c r="K167" i="1" s="1"/>
  <c r="K190" i="1" s="1"/>
  <c r="G165" i="1"/>
  <c r="G167" i="1" s="1"/>
  <c r="G190" i="1" s="1"/>
  <c r="Q187" i="1" l="1"/>
  <c r="S187" i="1"/>
  <c r="O187" i="1"/>
  <c r="U187" i="1"/>
  <c r="O29" i="1" l="1"/>
  <c r="Q29" i="1"/>
  <c r="S29" i="1"/>
  <c r="U29" i="1"/>
  <c r="O50" i="1"/>
  <c r="Q50" i="1"/>
  <c r="S50" i="1"/>
  <c r="U50" i="1"/>
  <c r="O77" i="1"/>
  <c r="O79" i="1" s="1"/>
  <c r="Q77" i="1"/>
  <c r="S77" i="1"/>
  <c r="Q79" i="1"/>
  <c r="S79" i="1"/>
  <c r="O106" i="1"/>
  <c r="Q106" i="1"/>
  <c r="S106" i="1"/>
  <c r="U106" i="1"/>
  <c r="S165" i="1"/>
  <c r="U165" i="1"/>
  <c r="O165" i="1"/>
  <c r="Q165" i="1"/>
  <c r="U88" i="1" l="1"/>
  <c r="S88" i="1"/>
  <c r="S90" i="1" s="1"/>
  <c r="S94" i="1" s="1"/>
  <c r="U77" i="1"/>
  <c r="U79" i="1" s="1"/>
  <c r="O88" i="1"/>
  <c r="O90" i="1" s="1"/>
  <c r="O94" i="1" s="1"/>
  <c r="O167" i="1" s="1"/>
  <c r="O190" i="1" s="1"/>
  <c r="Q88" i="1"/>
  <c r="Q90" i="1" s="1"/>
  <c r="Q94" i="1" s="1"/>
  <c r="Q167" i="1" s="1"/>
  <c r="Q190" i="1" s="1"/>
  <c r="S167" i="1"/>
  <c r="S190" i="1" s="1"/>
  <c r="U90" i="1" l="1"/>
  <c r="U94" i="1" s="1"/>
  <c r="U167" i="1" s="1"/>
  <c r="U190" i="1" s="1"/>
</calcChain>
</file>

<file path=xl/sharedStrings.xml><?xml version="1.0" encoding="utf-8"?>
<sst xmlns="http://schemas.openxmlformats.org/spreadsheetml/2006/main" count="341" uniqueCount="159">
  <si>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</si>
  <si>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</si>
  <si>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</si>
  <si>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</si>
  <si>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</si>
  <si>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</si>
  <si>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</si>
  <si>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</si>
  <si>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</si>
  <si>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</si>
  <si>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Requirement</t>
  </si>
  <si>
    <t>Factor</t>
  </si>
  <si>
    <t>Functionalized</t>
  </si>
  <si>
    <t>Gas Supply</t>
  </si>
  <si>
    <t>Storage</t>
  </si>
  <si>
    <t>Transmission</t>
  </si>
  <si>
    <t>Distribution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</si>
  <si>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</si>
  <si>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</si>
  <si>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</si>
  <si>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</si>
  <si>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</si>
  <si>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</si>
  <si>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</si>
  <si>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</si>
  <si>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</si>
  <si>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</si>
  <si>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</si>
  <si>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</si>
  <si>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</si>
  <si>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</si>
  <si>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</si>
  <si>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</si>
  <si>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</si>
  <si>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</si>
  <si>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</si>
  <si>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</si>
  <si>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</si>
  <si>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</si>
  <si>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</si>
  <si>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</si>
  <si>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</si>
  <si>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</si>
  <si>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</si>
  <si>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</si>
  <si>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</si>
  <si>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</si>
  <si>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</si>
  <si>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</si>
  <si>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</si>
  <si>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</si>
  <si>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</si>
  <si>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</si>
  <si>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Compressor Fuel</t>
  </si>
  <si>
    <t>Unaccounted For Gas</t>
  </si>
  <si>
    <t>Company Use Gas</t>
  </si>
  <si>
    <t>Market Based Storage</t>
  </si>
  <si>
    <t>Parkway Delivery Commitment Incentive</t>
  </si>
  <si>
    <t>Other Transportation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</si>
  <si>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</si>
  <si>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</si>
  <si>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</si>
  <si>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</si>
  <si>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</si>
  <si>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</si>
  <si>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</si>
  <si>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</si>
  <si>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</si>
  <si>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</si>
  <si>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</si>
  <si>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</si>
  <si>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</si>
  <si>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</si>
  <si>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</si>
  <si>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</si>
  <si>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</si>
  <si>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</si>
  <si>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</si>
  <si>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</si>
  <si>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</si>
  <si>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</si>
  <si>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</si>
  <si>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</si>
  <si>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</si>
  <si>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</si>
  <si>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</si>
  <si>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</si>
  <si>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</si>
  <si>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</si>
  <si>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</si>
  <si>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</si>
  <si>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</si>
  <si>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</si>
  <si>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</si>
  <si>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</si>
  <si>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</si>
  <si>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Land</t>
  </si>
  <si>
    <t>DCB Receivable/(Payable)</t>
  </si>
  <si>
    <t>Gas in Storage</t>
  </si>
  <si>
    <t>Working Cash Allowance</t>
  </si>
  <si>
    <t>Total Taxes</t>
  </si>
  <si>
    <t>Cost of Gas</t>
  </si>
  <si>
    <t>Gas Supply Commodity</t>
  </si>
  <si>
    <t>Particulars ($000s)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</si>
  <si>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</si>
  <si>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</si>
  <si>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</si>
  <si>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</si>
  <si>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</si>
  <si>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</si>
  <si>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</si>
  <si>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</si>
  <si>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</si>
  <si>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</si>
  <si>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</si>
  <si>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</si>
  <si>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Functionalization</t>
  </si>
  <si>
    <t>Other Revenue Surcharges</t>
  </si>
  <si>
    <t>LAND</t>
  </si>
  <si>
    <t>LANDRIGHTS</t>
  </si>
  <si>
    <t>STRUC&amp;IMP</t>
  </si>
  <si>
    <t>MEAS&amp;REG</t>
  </si>
  <si>
    <t>MAINS</t>
  </si>
  <si>
    <t>COMPRESSORS</t>
  </si>
  <si>
    <t>STORAGE</t>
  </si>
  <si>
    <t>DISTRIBUTION</t>
  </si>
  <si>
    <t>LINEPACK</t>
  </si>
  <si>
    <t>GENPLANT</t>
  </si>
  <si>
    <t>LANDRIGHTS_AD</t>
  </si>
  <si>
    <t>STRUC&amp;IMP_AD</t>
  </si>
  <si>
    <t>MEAS&amp;REG_AD</t>
  </si>
  <si>
    <t>MAINS_AD</t>
  </si>
  <si>
    <t>COMPRESSORS_AD</t>
  </si>
  <si>
    <t>NETPLANT</t>
  </si>
  <si>
    <t>DEPEXP</t>
  </si>
  <si>
    <t>GENPLANT_DEPEXP</t>
  </si>
  <si>
    <t>RATEBASE</t>
  </si>
  <si>
    <t>PROPTAX</t>
  </si>
  <si>
    <t>DP_GS_GENOPS</t>
  </si>
  <si>
    <t>DP_GS_CUSTACCT</t>
  </si>
  <si>
    <t>GS_BADDEBT</t>
  </si>
  <si>
    <t>DP_GS_EMPBEN</t>
  </si>
  <si>
    <t>DP_GS_A&amp;G</t>
  </si>
  <si>
    <t>GASSUPPLY</t>
  </si>
  <si>
    <t>COMPFUEL</t>
  </si>
  <si>
    <t>UFG</t>
  </si>
  <si>
    <t>OWN_USE_GAS</t>
  </si>
  <si>
    <t>TRANSMISSION</t>
  </si>
  <si>
    <t>GS_OTHERTRANS</t>
  </si>
  <si>
    <t>STOR_SUPER_O&amp;M</t>
  </si>
  <si>
    <t>DAWN_COMP_O&amp;M</t>
  </si>
  <si>
    <t>GENOPS&amp;ENG</t>
  </si>
  <si>
    <t>LABOUR</t>
  </si>
  <si>
    <t>O&amp;M</t>
  </si>
  <si>
    <t>Functionalization (Continued)</t>
  </si>
  <si>
    <t>Total O&amp;M Expenses (sum lines 64 to 101)</t>
  </si>
  <si>
    <t>Total Revenue Requirement  (lines 57+60+63+102)</t>
  </si>
  <si>
    <t xml:space="preserve">   Less Other Revenue (line 103 - line 111)</t>
  </si>
  <si>
    <t>Total Other Revenue (sum lines 104 to 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</si>
</sst>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/>
    <xf numFmtId="165" fontId="2" fillId="0" borderId="0" xfId="0" applyNumberFormat="1" applyFont="1" applyFill="1"/>
    <xf numFmtId="0" fontId="6" fillId="0" borderId="0" xfId="0" applyFont="1" applyFill="1" applyAlignment="1">
      <alignment horizontal="center"/>
    </xf>
    <xf numFmtId="164" fontId="2" fillId="0" borderId="3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Comma" xfId="1" builtinId="3"/>
    <cellStyle name="Comma 2" xfId="3" xr:uid="{47DFF21B-5680-4783-A197-0927E824544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F6A-733B-4FD5-85D2-4B332E495E56}">
  <dimension ref="A1:AP198"/>
  <sheetViews>
    <sheetView tabSelected="1" view="pageLayout" zoomScaleNormal="90" zoomScaleSheetLayoutView="85" workbookViewId="0"/>
  </sheetViews>
  <sheetFormatPr defaultColWidth="9.140625" defaultRowHeight="12.75" x14ac:dyDescent="0.2"/>
  <cols>
    <col min="1" max="1" width="5.140625" style="1" customWidth="1"/>
    <col min="2" max="2" width="1.28515625" style="3" customWidth="1"/>
    <col min="3" max="3" width="42.5703125" style="22" customWidth="1"/>
    <col min="4" max="4" width="1.28515625" style="3" customWidth="1"/>
    <col min="5" max="5" width="13.5703125" style="3" customWidth="1"/>
    <col min="6" max="6" width="1.28515625" style="3" customWidth="1"/>
    <col min="7" max="7" width="11.140625" style="3" customWidth="1"/>
    <col min="8" max="8" width="1.28515625" style="3" customWidth="1"/>
    <col min="9" max="9" width="18.28515625" style="1" bestFit="1" customWidth="1"/>
    <col min="10" max="10" width="1.28515625" style="3" customWidth="1"/>
    <col min="11" max="11" width="13.140625" style="3" bestFit="1" customWidth="1"/>
    <col min="12" max="12" width="1.28515625" style="3" customWidth="1"/>
    <col min="13" max="13" width="19.5703125" style="3" customWidth="1"/>
    <col min="14" max="14" width="1.28515625" style="3" customWidth="1"/>
    <col min="15" max="15" width="13.5703125" style="3" customWidth="1"/>
    <col min="16" max="16" width="1.28515625" style="3" customWidth="1"/>
    <col min="17" max="17" width="13.5703125" style="3" customWidth="1"/>
    <col min="18" max="18" width="1.28515625" style="3" customWidth="1"/>
    <col min="19" max="19" width="13.5703125" style="3" customWidth="1"/>
    <col min="20" max="20" width="1.28515625" style="3" customWidth="1"/>
    <col min="21" max="21" width="13.5703125" style="3" customWidth="1"/>
    <col min="22" max="22" width="15.85546875" style="3" customWidth="1"/>
    <col min="23" max="24" width="9.140625" style="3"/>
    <col min="25" max="25" width="9.85546875" style="3" customWidth="1"/>
    <col min="26" max="27" width="9.140625" style="3"/>
    <col min="28" max="28" width="11.28515625" style="3" bestFit="1" customWidth="1"/>
    <col min="29" max="29" width="2.140625" style="3" customWidth="1"/>
    <col min="30" max="30" width="12" style="3" customWidth="1"/>
    <col min="31" max="31" width="2" style="3" customWidth="1"/>
    <col min="32" max="32" width="12.5703125" style="3" bestFit="1" customWidth="1"/>
    <col min="33" max="33" width="1.85546875" style="3" customWidth="1"/>
    <col min="34" max="34" width="10.5703125" style="3" bestFit="1" customWidth="1"/>
    <col min="35" max="35" width="1.85546875" style="3" customWidth="1"/>
    <col min="36" max="38" width="10.5703125" style="3" bestFit="1" customWidth="1"/>
    <col min="39" max="42" width="11.5703125" style="3" bestFit="1" customWidth="1"/>
    <col min="43" max="16384" width="9.140625" style="3"/>
  </cols>
  <sheetData>
    <row r="1" spans="1:24" ht="15" customHeight="1" x14ac:dyDescent="0.2">
      <c r="A1" s="24"/>
      <c r="B1" s="24"/>
      <c r="C1" s="2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4"/>
    </row>
    <row r="2" spans="1:24" ht="15" customHeight="1" x14ac:dyDescent="0.2">
      <c r="A2" s="29" t="s">
        <v>104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</row>
    <row r="3" spans="1:24" ht="15" customHeight="1" x14ac:dyDescent="0.2">
      <c r="A3" s="29" t="s">
        <v>116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4"/>
    </row>
    <row r="4" spans="1:24" x14ac:dyDescent="0.2">
      <c r="V4" s="4"/>
    </row>
    <row r="5" spans="1:24" x14ac:dyDescent="0.2">
      <c r="G5" s="1" t="s">
        <v>0</v>
      </c>
      <c r="I5" s="1" t="s">
        <v>1</v>
      </c>
      <c r="K5" s="1" t="s">
        <v>2</v>
      </c>
      <c r="M5" s="1" t="s">
        <v>3</v>
      </c>
      <c r="Q5" s="1"/>
      <c r="R5" s="1"/>
      <c r="S5" s="1"/>
      <c r="T5" s="1"/>
    </row>
    <row r="6" spans="1:24" x14ac:dyDescent="0.2">
      <c r="A6" s="1" t="s">
        <v>4</v>
      </c>
      <c r="E6" s="1" t="s">
        <v>5</v>
      </c>
      <c r="G6" s="1" t="s">
        <v>1</v>
      </c>
      <c r="I6" s="1" t="s">
        <v>6</v>
      </c>
      <c r="K6" s="1" t="s">
        <v>7</v>
      </c>
      <c r="M6" s="1" t="s">
        <v>8</v>
      </c>
      <c r="O6" s="1"/>
      <c r="P6" s="1"/>
      <c r="Q6" s="1"/>
      <c r="R6" s="1"/>
      <c r="S6" s="1"/>
      <c r="T6" s="1"/>
    </row>
    <row r="7" spans="1:24" x14ac:dyDescent="0.2">
      <c r="A7" s="5" t="s">
        <v>9</v>
      </c>
      <c r="C7" s="25" t="s">
        <v>103</v>
      </c>
      <c r="E7" s="5" t="s">
        <v>10</v>
      </c>
      <c r="G7" s="5" t="s">
        <v>6</v>
      </c>
      <c r="I7" s="5" t="s">
        <v>11</v>
      </c>
      <c r="J7" s="1"/>
      <c r="K7" s="5" t="s">
        <v>12</v>
      </c>
      <c r="M7" s="5" t="s">
        <v>11</v>
      </c>
      <c r="N7" s="1"/>
      <c r="O7" s="5" t="s">
        <v>13</v>
      </c>
      <c r="P7" s="1"/>
      <c r="Q7" s="5" t="s">
        <v>14</v>
      </c>
      <c r="R7" s="1"/>
      <c r="S7" s="5" t="s">
        <v>15</v>
      </c>
      <c r="T7" s="1"/>
      <c r="U7" s="5" t="s">
        <v>16</v>
      </c>
      <c r="X7" s="6"/>
    </row>
    <row r="8" spans="1:24" x14ac:dyDescent="0.2">
      <c r="E8" s="1" t="s">
        <v>17</v>
      </c>
      <c r="G8" s="1" t="s">
        <v>18</v>
      </c>
      <c r="I8" s="1" t="s">
        <v>19</v>
      </c>
      <c r="J8" s="1"/>
      <c r="K8" s="1" t="s">
        <v>20</v>
      </c>
      <c r="M8" s="1" t="s">
        <v>21</v>
      </c>
      <c r="N8" s="1"/>
      <c r="O8" s="1" t="s">
        <v>22</v>
      </c>
      <c r="P8" s="1"/>
      <c r="Q8" s="1" t="s">
        <v>23</v>
      </c>
      <c r="R8" s="1"/>
      <c r="S8" s="1" t="s">
        <v>24</v>
      </c>
      <c r="T8" s="1"/>
      <c r="U8" s="1" t="s">
        <v>25</v>
      </c>
    </row>
    <row r="9" spans="1:24" x14ac:dyDescent="0.2">
      <c r="E9" s="1"/>
      <c r="G9" s="1"/>
      <c r="J9" s="1"/>
      <c r="K9" s="1"/>
      <c r="M9" s="1"/>
      <c r="N9" s="1"/>
      <c r="O9" s="1"/>
      <c r="P9" s="1"/>
      <c r="Q9" s="1"/>
      <c r="R9" s="1"/>
      <c r="S9" s="1"/>
      <c r="T9" s="1"/>
      <c r="U9" s="1"/>
    </row>
    <row r="10" spans="1:24" x14ac:dyDescent="0.2">
      <c r="C10" s="21" t="s">
        <v>26</v>
      </c>
      <c r="D10" s="8"/>
      <c r="E10" s="8"/>
    </row>
    <row r="12" spans="1:24" x14ac:dyDescent="0.2">
      <c r="A12" s="1">
        <v>1</v>
      </c>
      <c r="C12" s="22" t="s">
        <v>27</v>
      </c>
      <c r="E12" s="2">
        <v>221951.98928670486</v>
      </c>
      <c r="G12" s="2">
        <v>0</v>
      </c>
      <c r="J12" s="1"/>
      <c r="K12" s="2">
        <f>E12-G12</f>
        <v>221951.98928670486</v>
      </c>
      <c r="M12" s="1" t="s">
        <v>118</v>
      </c>
      <c r="N12" s="1"/>
      <c r="O12" s="9">
        <v>0</v>
      </c>
      <c r="Q12" s="9">
        <v>12712.975753678993</v>
      </c>
      <c r="R12" s="9"/>
      <c r="S12" s="9">
        <v>81031.114909682263</v>
      </c>
      <c r="T12" s="9"/>
      <c r="U12" s="9">
        <v>128207.8986233436</v>
      </c>
    </row>
    <row r="13" spans="1:24" x14ac:dyDescent="0.2">
      <c r="A13" s="1">
        <f>A12+1</f>
        <v>2</v>
      </c>
      <c r="C13" s="22" t="s">
        <v>28</v>
      </c>
      <c r="E13" s="2">
        <v>384349.46231482748</v>
      </c>
      <c r="G13" s="2">
        <v>0</v>
      </c>
      <c r="J13" s="1"/>
      <c r="K13" s="2">
        <f>E13-G13</f>
        <v>384349.46231482748</v>
      </c>
      <c r="M13" s="1" t="s">
        <v>119</v>
      </c>
      <c r="N13" s="1"/>
      <c r="O13" s="9">
        <v>0</v>
      </c>
      <c r="Q13" s="9">
        <v>76519.049630000023</v>
      </c>
      <c r="R13" s="9"/>
      <c r="S13" s="9">
        <v>64690.372260000018</v>
      </c>
      <c r="T13" s="9"/>
      <c r="U13" s="9">
        <v>243140.04042482746</v>
      </c>
    </row>
    <row r="14" spans="1:24" x14ac:dyDescent="0.2">
      <c r="A14" s="1">
        <f t="shared" ref="A14:A25" si="0">A13+1</f>
        <v>3</v>
      </c>
      <c r="C14" s="22" t="s">
        <v>29</v>
      </c>
      <c r="E14" s="2">
        <v>566013.37989035703</v>
      </c>
      <c r="G14" s="2">
        <v>0</v>
      </c>
      <c r="J14" s="1"/>
      <c r="K14" s="2">
        <f t="shared" ref="K14:K24" si="1">E14-G14</f>
        <v>566013.37989035703</v>
      </c>
      <c r="M14" s="1" t="s">
        <v>120</v>
      </c>
      <c r="N14" s="1"/>
      <c r="O14" s="9">
        <v>0</v>
      </c>
      <c r="Q14" s="9">
        <v>83033.542008632023</v>
      </c>
      <c r="R14" s="9"/>
      <c r="S14" s="9">
        <v>211742.30627404284</v>
      </c>
      <c r="T14" s="9"/>
      <c r="U14" s="9">
        <v>271237.53160768218</v>
      </c>
    </row>
    <row r="15" spans="1:24" x14ac:dyDescent="0.2">
      <c r="A15" s="1">
        <f t="shared" si="0"/>
        <v>4</v>
      </c>
      <c r="C15" s="22" t="s">
        <v>30</v>
      </c>
      <c r="E15" s="2">
        <v>1741318.9830492442</v>
      </c>
      <c r="G15" s="2">
        <v>0</v>
      </c>
      <c r="J15" s="1"/>
      <c r="K15" s="2">
        <f t="shared" si="1"/>
        <v>1741318.9830492442</v>
      </c>
      <c r="M15" s="1" t="s">
        <v>121</v>
      </c>
      <c r="N15" s="1"/>
      <c r="O15" s="9">
        <v>0</v>
      </c>
      <c r="Q15" s="9">
        <v>37640.926755705732</v>
      </c>
      <c r="R15" s="9"/>
      <c r="S15" s="9">
        <v>293466.87206014263</v>
      </c>
      <c r="T15" s="9"/>
      <c r="U15" s="9">
        <v>1410211.1842333958</v>
      </c>
    </row>
    <row r="16" spans="1:24" x14ac:dyDescent="0.2">
      <c r="A16" s="1">
        <f t="shared" si="0"/>
        <v>5</v>
      </c>
      <c r="C16" s="22" t="s">
        <v>31</v>
      </c>
      <c r="E16" s="2">
        <v>11100100.470726311</v>
      </c>
      <c r="G16" s="2">
        <v>0</v>
      </c>
      <c r="J16" s="1"/>
      <c r="K16" s="2">
        <f t="shared" si="1"/>
        <v>11100100.470726311</v>
      </c>
      <c r="M16" s="1" t="s">
        <v>122</v>
      </c>
      <c r="N16" s="1"/>
      <c r="O16" s="9">
        <v>0</v>
      </c>
      <c r="Q16" s="9">
        <v>0</v>
      </c>
      <c r="R16" s="9"/>
      <c r="S16" s="9">
        <v>2318861.9823710397</v>
      </c>
      <c r="T16" s="9"/>
      <c r="U16" s="9">
        <v>8781238.4883552715</v>
      </c>
    </row>
    <row r="17" spans="1:33" x14ac:dyDescent="0.2">
      <c r="A17" s="1">
        <f t="shared" si="0"/>
        <v>6</v>
      </c>
      <c r="C17" s="22" t="s">
        <v>32</v>
      </c>
      <c r="E17" s="2">
        <v>1767062.1521406353</v>
      </c>
      <c r="G17" s="2">
        <v>0</v>
      </c>
      <c r="J17" s="1"/>
      <c r="K17" s="2">
        <f t="shared" si="1"/>
        <v>1767062.1521406353</v>
      </c>
      <c r="M17" s="1" t="s">
        <v>123</v>
      </c>
      <c r="N17" s="1"/>
      <c r="O17" s="9">
        <v>0</v>
      </c>
      <c r="Q17" s="9">
        <v>373232.12316475576</v>
      </c>
      <c r="R17" s="9"/>
      <c r="S17" s="9">
        <v>1361920.8223768368</v>
      </c>
      <c r="T17" s="9"/>
      <c r="U17" s="9">
        <v>31909.206599042631</v>
      </c>
      <c r="AG17" s="10"/>
    </row>
    <row r="18" spans="1:33" x14ac:dyDescent="0.2">
      <c r="A18" s="1">
        <f t="shared" si="0"/>
        <v>7</v>
      </c>
      <c r="C18" s="22" t="s">
        <v>33</v>
      </c>
      <c r="E18" s="2">
        <v>32021.043297775072</v>
      </c>
      <c r="G18" s="2">
        <v>0</v>
      </c>
      <c r="J18" s="1"/>
      <c r="K18" s="2">
        <f t="shared" si="1"/>
        <v>32021.043297775072</v>
      </c>
      <c r="M18" s="1" t="s">
        <v>124</v>
      </c>
      <c r="N18" s="1"/>
      <c r="O18" s="9">
        <v>0</v>
      </c>
      <c r="Q18" s="9">
        <v>32021.043297775072</v>
      </c>
      <c r="R18" s="9"/>
      <c r="S18" s="9">
        <v>0</v>
      </c>
      <c r="T18" s="9"/>
      <c r="U18" s="9">
        <v>0</v>
      </c>
      <c r="AG18" s="10"/>
    </row>
    <row r="19" spans="1:33" x14ac:dyDescent="0.2">
      <c r="A19" s="1">
        <f t="shared" si="0"/>
        <v>8</v>
      </c>
      <c r="C19" s="22" t="s">
        <v>34</v>
      </c>
      <c r="E19" s="2">
        <v>456026.53656905453</v>
      </c>
      <c r="G19" s="2">
        <v>0</v>
      </c>
      <c r="J19" s="1"/>
      <c r="K19" s="2">
        <f t="shared" si="1"/>
        <v>456026.53656905453</v>
      </c>
      <c r="M19" s="1" t="s">
        <v>124</v>
      </c>
      <c r="N19" s="1"/>
      <c r="O19" s="9">
        <v>0</v>
      </c>
      <c r="Q19" s="9">
        <v>456026.53656905453</v>
      </c>
      <c r="R19" s="9"/>
      <c r="S19" s="9">
        <v>0</v>
      </c>
      <c r="T19" s="9"/>
      <c r="U19" s="9">
        <v>0</v>
      </c>
    </row>
    <row r="20" spans="1:33" x14ac:dyDescent="0.2">
      <c r="A20" s="1">
        <f t="shared" si="0"/>
        <v>9</v>
      </c>
      <c r="C20" s="22" t="s">
        <v>35</v>
      </c>
      <c r="E20" s="2">
        <v>69492.406220965684</v>
      </c>
      <c r="G20" s="2">
        <v>0</v>
      </c>
      <c r="J20" s="1"/>
      <c r="K20" s="2">
        <f t="shared" si="1"/>
        <v>69492.406220965684</v>
      </c>
      <c r="M20" s="1" t="s">
        <v>124</v>
      </c>
      <c r="N20" s="1"/>
      <c r="O20" s="9">
        <v>0</v>
      </c>
      <c r="Q20" s="9">
        <v>69492.406220965684</v>
      </c>
      <c r="R20" s="9"/>
      <c r="S20" s="9">
        <v>0</v>
      </c>
      <c r="T20" s="9"/>
      <c r="U20" s="9">
        <v>0</v>
      </c>
    </row>
    <row r="21" spans="1:33" x14ac:dyDescent="0.2">
      <c r="A21" s="1">
        <f t="shared" si="0"/>
        <v>10</v>
      </c>
      <c r="C21" s="22" t="s">
        <v>36</v>
      </c>
      <c r="E21" s="2">
        <v>5593131.361005866</v>
      </c>
      <c r="G21" s="2">
        <v>0</v>
      </c>
      <c r="J21" s="1"/>
      <c r="K21" s="2">
        <f t="shared" si="1"/>
        <v>5593131.361005866</v>
      </c>
      <c r="M21" s="1" t="s">
        <v>125</v>
      </c>
      <c r="N21" s="1"/>
      <c r="O21" s="9">
        <v>0</v>
      </c>
      <c r="Q21" s="9">
        <v>0</v>
      </c>
      <c r="R21" s="9"/>
      <c r="S21" s="9">
        <v>0</v>
      </c>
      <c r="T21" s="9"/>
      <c r="U21" s="9">
        <v>5593131.361005866</v>
      </c>
    </row>
    <row r="22" spans="1:33" x14ac:dyDescent="0.2">
      <c r="A22" s="1">
        <f t="shared" si="0"/>
        <v>11</v>
      </c>
      <c r="C22" s="22" t="s">
        <v>37</v>
      </c>
      <c r="E22" s="2">
        <v>1657236.9206837825</v>
      </c>
      <c r="G22" s="2">
        <v>0</v>
      </c>
      <c r="J22" s="1"/>
      <c r="K22" s="2">
        <f t="shared" si="1"/>
        <v>1657236.9206837825</v>
      </c>
      <c r="M22" s="1" t="s">
        <v>125</v>
      </c>
      <c r="N22" s="1"/>
      <c r="O22" s="9">
        <v>0</v>
      </c>
      <c r="Q22" s="9">
        <v>0</v>
      </c>
      <c r="R22" s="9"/>
      <c r="S22" s="9">
        <v>0</v>
      </c>
      <c r="T22" s="9"/>
      <c r="U22" s="9">
        <v>1657236.9206837825</v>
      </c>
    </row>
    <row r="23" spans="1:33" x14ac:dyDescent="0.2">
      <c r="A23" s="1">
        <f>A22+1</f>
        <v>12</v>
      </c>
      <c r="C23" s="22" t="s">
        <v>38</v>
      </c>
      <c r="E23" s="2">
        <v>169809.28182564289</v>
      </c>
      <c r="G23" s="2">
        <v>0</v>
      </c>
      <c r="J23" s="1"/>
      <c r="K23" s="2">
        <f t="shared" si="1"/>
        <v>169809.28182564289</v>
      </c>
      <c r="M23" s="1" t="s">
        <v>125</v>
      </c>
      <c r="N23" s="1"/>
      <c r="O23" s="9">
        <v>0</v>
      </c>
      <c r="Q23" s="9">
        <v>0</v>
      </c>
      <c r="R23" s="9"/>
      <c r="S23" s="9">
        <v>0</v>
      </c>
      <c r="T23" s="9"/>
      <c r="U23" s="9">
        <v>169809.28182564289</v>
      </c>
    </row>
    <row r="24" spans="1:33" x14ac:dyDescent="0.2">
      <c r="A24" s="1">
        <f>A23+1</f>
        <v>13</v>
      </c>
      <c r="C24" s="22" t="s">
        <v>39</v>
      </c>
      <c r="E24" s="2">
        <v>7520.8874999999989</v>
      </c>
      <c r="G24" s="2">
        <v>0</v>
      </c>
      <c r="J24" s="1"/>
      <c r="K24" s="2">
        <f t="shared" si="1"/>
        <v>7520.8874999999989</v>
      </c>
      <c r="M24" s="1" t="s">
        <v>126</v>
      </c>
      <c r="N24" s="1"/>
      <c r="O24" s="9">
        <v>0</v>
      </c>
      <c r="Q24" s="9">
        <v>499.49407531423083</v>
      </c>
      <c r="R24" s="9"/>
      <c r="S24" s="9">
        <v>4521.5650130587501</v>
      </c>
      <c r="T24" s="9"/>
      <c r="U24" s="9">
        <v>2499.8284116270188</v>
      </c>
    </row>
    <row r="25" spans="1:33" x14ac:dyDescent="0.2">
      <c r="A25" s="1">
        <f t="shared" si="0"/>
        <v>14</v>
      </c>
      <c r="C25" s="22" t="s">
        <v>105</v>
      </c>
      <c r="E25" s="11">
        <f>SUM(E12:E24)</f>
        <v>23766034.874511167</v>
      </c>
      <c r="G25" s="11">
        <f>SUM(G12:G24)</f>
        <v>0</v>
      </c>
      <c r="K25" s="11">
        <f>SUM(K12:K24)</f>
        <v>23766034.874511167</v>
      </c>
      <c r="O25" s="12">
        <f>SUM(O12:O24)</f>
        <v>0</v>
      </c>
      <c r="P25" s="13"/>
      <c r="Q25" s="12">
        <f>SUM(Q12:Q24)</f>
        <v>1141178.0974758822</v>
      </c>
      <c r="R25" s="14"/>
      <c r="S25" s="12">
        <f>SUM(S12:S24)</f>
        <v>4336235.0352648031</v>
      </c>
      <c r="T25" s="14"/>
      <c r="U25" s="12">
        <f>SUM(U12:U24)</f>
        <v>18288621.74177048</v>
      </c>
    </row>
    <row r="27" spans="1:33" x14ac:dyDescent="0.2">
      <c r="A27" s="1">
        <f>A25+1</f>
        <v>15</v>
      </c>
      <c r="C27" s="22" t="s">
        <v>40</v>
      </c>
      <c r="E27" s="2">
        <v>1156864.4921026526</v>
      </c>
      <c r="G27" s="2">
        <v>0</v>
      </c>
      <c r="J27" s="1"/>
      <c r="K27" s="2">
        <f t="shared" ref="K27" si="2">E27-G27</f>
        <v>1156864.4921026526</v>
      </c>
      <c r="M27" s="1" t="s">
        <v>127</v>
      </c>
      <c r="N27" s="1"/>
      <c r="O27" s="9">
        <v>0</v>
      </c>
      <c r="Q27" s="9">
        <v>63000.308982517709</v>
      </c>
      <c r="R27" s="9"/>
      <c r="S27" s="9">
        <v>152671.95501736974</v>
      </c>
      <c r="T27" s="9"/>
      <c r="U27" s="9">
        <v>941192.22810276516</v>
      </c>
    </row>
    <row r="29" spans="1:33" x14ac:dyDescent="0.2">
      <c r="A29" s="1">
        <f>A27+1</f>
        <v>16</v>
      </c>
      <c r="C29" s="22" t="s">
        <v>106</v>
      </c>
      <c r="E29" s="11">
        <f>E25+E27</f>
        <v>24922899.36661382</v>
      </c>
      <c r="G29" s="11">
        <f>G25+G27</f>
        <v>0</v>
      </c>
      <c r="K29" s="11">
        <f>K25+K27</f>
        <v>24922899.36661382</v>
      </c>
      <c r="O29" s="11">
        <f>O25+O27</f>
        <v>0</v>
      </c>
      <c r="P29" s="15"/>
      <c r="Q29" s="11">
        <f>Q25+Q27</f>
        <v>1204178.4064584</v>
      </c>
      <c r="R29" s="2"/>
      <c r="S29" s="11">
        <f>S25+S27</f>
        <v>4488906.9902821733</v>
      </c>
      <c r="T29" s="2"/>
      <c r="U29" s="11">
        <f>U25+U27</f>
        <v>19229813.969873246</v>
      </c>
    </row>
    <row r="30" spans="1:33" x14ac:dyDescent="0.2">
      <c r="C30" s="21"/>
      <c r="D30" s="7"/>
      <c r="E30" s="7"/>
      <c r="G30" s="7"/>
      <c r="K30" s="7"/>
    </row>
    <row r="31" spans="1:33" x14ac:dyDescent="0.2">
      <c r="C31" s="21" t="s">
        <v>41</v>
      </c>
      <c r="D31" s="8"/>
      <c r="E31" s="8"/>
      <c r="G31" s="8"/>
    </row>
    <row r="33" spans="1:33" x14ac:dyDescent="0.2">
      <c r="A33" s="1">
        <f>A29+1</f>
        <v>17</v>
      </c>
      <c r="C33" s="22" t="s">
        <v>27</v>
      </c>
      <c r="E33" s="2">
        <v>0</v>
      </c>
      <c r="G33" s="2">
        <v>0</v>
      </c>
      <c r="J33" s="1"/>
      <c r="K33" s="2">
        <v>0</v>
      </c>
      <c r="M33" s="1"/>
      <c r="N33" s="1"/>
      <c r="O33" s="9">
        <v>0</v>
      </c>
      <c r="Q33" s="9">
        <v>0</v>
      </c>
      <c r="R33" s="9"/>
      <c r="S33" s="9">
        <v>0</v>
      </c>
      <c r="T33" s="9"/>
      <c r="U33" s="9">
        <v>0</v>
      </c>
    </row>
    <row r="34" spans="1:33" x14ac:dyDescent="0.2">
      <c r="A34" s="1">
        <f>A33+1</f>
        <v>18</v>
      </c>
      <c r="C34" s="22" t="s">
        <v>28</v>
      </c>
      <c r="E34" s="2">
        <v>-89966.905436699002</v>
      </c>
      <c r="G34" s="2">
        <v>0</v>
      </c>
      <c r="J34" s="1"/>
      <c r="K34" s="2">
        <v>-89966.905436699002</v>
      </c>
      <c r="M34" s="1" t="s">
        <v>128</v>
      </c>
      <c r="N34" s="1"/>
      <c r="O34" s="9">
        <v>0</v>
      </c>
      <c r="Q34" s="9">
        <v>-48801.44054123274</v>
      </c>
      <c r="R34" s="9"/>
      <c r="S34" s="9">
        <v>-17442.616532928576</v>
      </c>
      <c r="T34" s="9"/>
      <c r="U34" s="9">
        <v>-23722.84836253769</v>
      </c>
    </row>
    <row r="35" spans="1:33" x14ac:dyDescent="0.2">
      <c r="A35" s="1">
        <f t="shared" ref="A35:A46" si="3">A34+1</f>
        <v>19</v>
      </c>
      <c r="C35" s="22" t="s">
        <v>29</v>
      </c>
      <c r="E35" s="2">
        <v>-213039.49974216911</v>
      </c>
      <c r="G35" s="2">
        <v>0</v>
      </c>
      <c r="J35" s="1"/>
      <c r="K35" s="2">
        <v>-213039.49974216911</v>
      </c>
      <c r="M35" s="1" t="s">
        <v>129</v>
      </c>
      <c r="N35" s="1"/>
      <c r="O35" s="9">
        <v>0</v>
      </c>
      <c r="Q35" s="9">
        <v>-29423.043528013535</v>
      </c>
      <c r="R35" s="9"/>
      <c r="S35" s="9">
        <v>-77607.043173399012</v>
      </c>
      <c r="T35" s="9"/>
      <c r="U35" s="9">
        <v>-106009.41304075655</v>
      </c>
    </row>
    <row r="36" spans="1:33" x14ac:dyDescent="0.2">
      <c r="A36" s="1">
        <f t="shared" si="3"/>
        <v>20</v>
      </c>
      <c r="C36" s="22" t="s">
        <v>30</v>
      </c>
      <c r="E36" s="2">
        <v>-626809.06456604158</v>
      </c>
      <c r="G36" s="2">
        <v>0</v>
      </c>
      <c r="J36" s="1"/>
      <c r="K36" s="2">
        <v>-626809.06456604158</v>
      </c>
      <c r="M36" s="1" t="s">
        <v>130</v>
      </c>
      <c r="N36" s="1"/>
      <c r="O36" s="9">
        <v>0</v>
      </c>
      <c r="Q36" s="9">
        <v>-30584.519384649553</v>
      </c>
      <c r="R36" s="9"/>
      <c r="S36" s="9">
        <v>-92652.685535819954</v>
      </c>
      <c r="T36" s="9"/>
      <c r="U36" s="9">
        <v>-503571.85964557203</v>
      </c>
    </row>
    <row r="37" spans="1:33" x14ac:dyDescent="0.2">
      <c r="A37" s="1">
        <f t="shared" si="3"/>
        <v>21</v>
      </c>
      <c r="C37" s="22" t="s">
        <v>31</v>
      </c>
      <c r="E37" s="2">
        <v>-4016863.754051527</v>
      </c>
      <c r="G37" s="2">
        <v>0</v>
      </c>
      <c r="J37" s="1"/>
      <c r="K37" s="2">
        <v>-4016863.754051527</v>
      </c>
      <c r="M37" s="1" t="s">
        <v>131</v>
      </c>
      <c r="N37" s="1"/>
      <c r="O37" s="9">
        <v>0</v>
      </c>
      <c r="Q37" s="9">
        <v>0</v>
      </c>
      <c r="R37" s="9"/>
      <c r="S37" s="9">
        <v>-723064.55407582107</v>
      </c>
      <c r="T37" s="9"/>
      <c r="U37" s="9">
        <v>-3293799.1999757062</v>
      </c>
    </row>
    <row r="38" spans="1:33" x14ac:dyDescent="0.2">
      <c r="A38" s="1">
        <f t="shared" si="3"/>
        <v>22</v>
      </c>
      <c r="C38" s="22" t="s">
        <v>32</v>
      </c>
      <c r="E38" s="2">
        <v>-682925.10071282031</v>
      </c>
      <c r="G38" s="2">
        <v>0</v>
      </c>
      <c r="J38" s="1"/>
      <c r="K38" s="2">
        <v>-682925.10071282031</v>
      </c>
      <c r="M38" s="1" t="s">
        <v>132</v>
      </c>
      <c r="N38" s="1"/>
      <c r="O38" s="9">
        <v>0</v>
      </c>
      <c r="Q38" s="9">
        <v>-145034.61246955802</v>
      </c>
      <c r="R38" s="9"/>
      <c r="S38" s="9">
        <v>-530200.06314518396</v>
      </c>
      <c r="T38" s="9"/>
      <c r="U38" s="9">
        <v>-7690.4250980783709</v>
      </c>
      <c r="AG38" s="10"/>
    </row>
    <row r="39" spans="1:33" x14ac:dyDescent="0.2">
      <c r="A39" s="1">
        <f t="shared" si="3"/>
        <v>23</v>
      </c>
      <c r="C39" s="22" t="s">
        <v>33</v>
      </c>
      <c r="E39" s="2">
        <v>-17452.974556718505</v>
      </c>
      <c r="G39" s="2">
        <v>0</v>
      </c>
      <c r="J39" s="1"/>
      <c r="K39" s="2">
        <v>-17452.974556718505</v>
      </c>
      <c r="M39" s="1" t="s">
        <v>124</v>
      </c>
      <c r="N39" s="1"/>
      <c r="O39" s="9">
        <v>0</v>
      </c>
      <c r="Q39" s="9">
        <v>-17452.974556718505</v>
      </c>
      <c r="R39" s="9"/>
      <c r="S39" s="9">
        <v>0</v>
      </c>
      <c r="T39" s="9"/>
      <c r="U39" s="9">
        <v>0</v>
      </c>
      <c r="AG39" s="10"/>
    </row>
    <row r="40" spans="1:33" x14ac:dyDescent="0.2">
      <c r="A40" s="1">
        <f t="shared" si="3"/>
        <v>24</v>
      </c>
      <c r="C40" s="22" t="s">
        <v>34</v>
      </c>
      <c r="E40" s="2">
        <v>-129516.95304599847</v>
      </c>
      <c r="G40" s="2">
        <v>0</v>
      </c>
      <c r="J40" s="1"/>
      <c r="K40" s="2">
        <v>-129516.95304599847</v>
      </c>
      <c r="M40" s="1" t="s">
        <v>124</v>
      </c>
      <c r="N40" s="1"/>
      <c r="O40" s="9">
        <v>0</v>
      </c>
      <c r="Q40" s="9">
        <v>-129516.95304599847</v>
      </c>
      <c r="R40" s="9"/>
      <c r="S40" s="9">
        <v>0</v>
      </c>
      <c r="T40" s="9"/>
      <c r="U40" s="9">
        <v>0</v>
      </c>
    </row>
    <row r="41" spans="1:33" x14ac:dyDescent="0.2">
      <c r="A41" s="1">
        <f t="shared" si="3"/>
        <v>25</v>
      </c>
      <c r="C41" s="22" t="s">
        <v>35</v>
      </c>
      <c r="E41" s="2">
        <v>0</v>
      </c>
      <c r="G41" s="2">
        <v>0</v>
      </c>
      <c r="J41" s="1"/>
      <c r="K41" s="2">
        <v>0</v>
      </c>
      <c r="M41" s="1"/>
      <c r="N41" s="1"/>
      <c r="O41" s="9">
        <v>0</v>
      </c>
      <c r="Q41" s="9">
        <v>0</v>
      </c>
      <c r="R41" s="9"/>
      <c r="S41" s="9">
        <v>0</v>
      </c>
      <c r="T41" s="9"/>
      <c r="U41" s="9">
        <v>0</v>
      </c>
    </row>
    <row r="42" spans="1:33" x14ac:dyDescent="0.2">
      <c r="A42" s="1">
        <f t="shared" si="3"/>
        <v>26</v>
      </c>
      <c r="C42" s="22" t="s">
        <v>36</v>
      </c>
      <c r="E42" s="2">
        <v>-2168461.296977669</v>
      </c>
      <c r="G42" s="2">
        <v>0</v>
      </c>
      <c r="J42" s="1"/>
      <c r="K42" s="2">
        <v>-2168461.296977669</v>
      </c>
      <c r="M42" s="1" t="s">
        <v>125</v>
      </c>
      <c r="N42" s="1"/>
      <c r="O42" s="9">
        <v>0</v>
      </c>
      <c r="Q42" s="9">
        <v>0</v>
      </c>
      <c r="R42" s="9"/>
      <c r="S42" s="9">
        <v>0</v>
      </c>
      <c r="T42" s="9"/>
      <c r="U42" s="9">
        <v>-2168461.296977669</v>
      </c>
    </row>
    <row r="43" spans="1:33" x14ac:dyDescent="0.2">
      <c r="A43" s="1">
        <f t="shared" si="3"/>
        <v>27</v>
      </c>
      <c r="C43" s="22" t="s">
        <v>37</v>
      </c>
      <c r="E43" s="2">
        <v>-673621.27724871715</v>
      </c>
      <c r="G43" s="2">
        <v>0</v>
      </c>
      <c r="J43" s="1"/>
      <c r="K43" s="2">
        <v>-673621.27724871715</v>
      </c>
      <c r="M43" s="1" t="s">
        <v>125</v>
      </c>
      <c r="N43" s="1"/>
      <c r="O43" s="9">
        <v>0</v>
      </c>
      <c r="Q43" s="9">
        <v>0</v>
      </c>
      <c r="R43" s="9"/>
      <c r="S43" s="9">
        <v>0</v>
      </c>
      <c r="T43" s="9"/>
      <c r="U43" s="9">
        <v>-673621.27724871715</v>
      </c>
    </row>
    <row r="44" spans="1:33" x14ac:dyDescent="0.2">
      <c r="A44" s="1">
        <f>A43+1</f>
        <v>28</v>
      </c>
      <c r="C44" s="22" t="s">
        <v>38</v>
      </c>
      <c r="E44" s="2">
        <v>-62257.942070500467</v>
      </c>
      <c r="G44" s="2">
        <v>0</v>
      </c>
      <c r="J44" s="1"/>
      <c r="K44" s="2">
        <v>-62257.942070500467</v>
      </c>
      <c r="M44" s="1" t="s">
        <v>125</v>
      </c>
      <c r="N44" s="1"/>
      <c r="O44" s="9">
        <v>0</v>
      </c>
      <c r="Q44" s="9">
        <v>0</v>
      </c>
      <c r="R44" s="9"/>
      <c r="S44" s="9">
        <v>0</v>
      </c>
      <c r="T44" s="9"/>
      <c r="U44" s="9">
        <v>-62257.942070500467</v>
      </c>
    </row>
    <row r="45" spans="1:33" x14ac:dyDescent="0.2">
      <c r="A45" s="1">
        <f>A44+1</f>
        <v>29</v>
      </c>
      <c r="C45" s="22" t="s">
        <v>39</v>
      </c>
      <c r="E45" s="2">
        <v>0</v>
      </c>
      <c r="G45" s="2">
        <v>0</v>
      </c>
      <c r="J45" s="1"/>
      <c r="K45" s="2">
        <v>0</v>
      </c>
      <c r="M45" s="1"/>
      <c r="N45" s="1"/>
      <c r="O45" s="9">
        <v>0</v>
      </c>
      <c r="Q45" s="9">
        <v>0</v>
      </c>
      <c r="R45" s="9"/>
      <c r="S45" s="9">
        <v>0</v>
      </c>
      <c r="T45" s="9"/>
      <c r="U45" s="9">
        <v>0</v>
      </c>
    </row>
    <row r="46" spans="1:33" x14ac:dyDescent="0.2">
      <c r="A46" s="1">
        <f t="shared" si="3"/>
        <v>30</v>
      </c>
      <c r="C46" s="22" t="s">
        <v>107</v>
      </c>
      <c r="E46" s="11">
        <f>SUM(E33:E45)</f>
        <v>-8680914.768408861</v>
      </c>
      <c r="G46" s="11">
        <f>SUM(G33:G45)</f>
        <v>0</v>
      </c>
      <c r="K46" s="11">
        <f>SUM(K33:K45)</f>
        <v>-8680914.768408861</v>
      </c>
      <c r="O46" s="12">
        <f>SUM(O33:O45)</f>
        <v>0</v>
      </c>
      <c r="P46" s="13"/>
      <c r="Q46" s="12">
        <f>SUM(Q33:Q45)</f>
        <v>-400813.54352617083</v>
      </c>
      <c r="R46" s="14"/>
      <c r="S46" s="12">
        <f>SUM(S33:S45)</f>
        <v>-1440966.9624631526</v>
      </c>
      <c r="T46" s="14"/>
      <c r="U46" s="12">
        <f>SUM(U33:U45)</f>
        <v>-6839134.2624195376</v>
      </c>
    </row>
    <row r="48" spans="1:33" x14ac:dyDescent="0.2">
      <c r="A48" s="1">
        <f>A46+1</f>
        <v>31</v>
      </c>
      <c r="C48" s="22" t="s">
        <v>40</v>
      </c>
      <c r="E48" s="2">
        <v>-615763.90504001896</v>
      </c>
      <c r="G48" s="2">
        <v>0</v>
      </c>
      <c r="J48" s="1"/>
      <c r="K48" s="2">
        <f t="shared" ref="K48" si="4">E48-G48</f>
        <v>-615763.90504001896</v>
      </c>
      <c r="M48" s="1" t="s">
        <v>127</v>
      </c>
      <c r="N48" s="1"/>
      <c r="O48" s="9">
        <v>0</v>
      </c>
      <c r="Q48" s="9">
        <v>-33533.154956890685</v>
      </c>
      <c r="R48" s="9"/>
      <c r="S48" s="9">
        <v>-81262.654229038148</v>
      </c>
      <c r="T48" s="9"/>
      <c r="U48" s="9">
        <v>-500968.09585409012</v>
      </c>
    </row>
    <row r="50" spans="1:24" x14ac:dyDescent="0.2">
      <c r="A50" s="1">
        <f>A48+1</f>
        <v>32</v>
      </c>
      <c r="C50" s="22" t="s">
        <v>108</v>
      </c>
      <c r="E50" s="11">
        <f>E46+E48</f>
        <v>-9296678.6734488793</v>
      </c>
      <c r="G50" s="11">
        <f>G46+G48</f>
        <v>0</v>
      </c>
      <c r="K50" s="11">
        <f>K46+K48</f>
        <v>-9296678.6734488793</v>
      </c>
      <c r="O50" s="11">
        <f>O46+O48</f>
        <v>0</v>
      </c>
      <c r="P50" s="15"/>
      <c r="Q50" s="11">
        <f>Q46+Q48</f>
        <v>-434346.69848306151</v>
      </c>
      <c r="R50" s="2"/>
      <c r="S50" s="11">
        <f>S46+S48</f>
        <v>-1522229.6166921908</v>
      </c>
      <c r="T50" s="2"/>
      <c r="U50" s="11">
        <f>U46+U48</f>
        <v>-7340102.3582736282</v>
      </c>
    </row>
    <row r="51" spans="1:24" x14ac:dyDescent="0.2">
      <c r="C51" s="21"/>
      <c r="D51" s="7"/>
      <c r="E51" s="7"/>
      <c r="G51" s="7"/>
      <c r="K51" s="7"/>
    </row>
    <row r="52" spans="1:24" ht="15" customHeight="1" x14ac:dyDescent="0.2">
      <c r="A52" s="29" t="s">
        <v>104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4"/>
    </row>
    <row r="53" spans="1:24" ht="15" customHeight="1" x14ac:dyDescent="0.2">
      <c r="A53" s="29" t="s">
        <v>154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4"/>
    </row>
    <row r="54" spans="1:24" x14ac:dyDescent="0.2">
      <c r="V54" s="4"/>
    </row>
    <row r="55" spans="1:24" x14ac:dyDescent="0.2">
      <c r="G55" s="1" t="s">
        <v>0</v>
      </c>
      <c r="I55" s="1" t="s">
        <v>1</v>
      </c>
      <c r="K55" s="1" t="s">
        <v>2</v>
      </c>
      <c r="M55" s="1" t="s">
        <v>3</v>
      </c>
      <c r="Q55" s="1"/>
      <c r="R55" s="1"/>
      <c r="S55" s="1"/>
      <c r="T55" s="1"/>
    </row>
    <row r="56" spans="1:24" x14ac:dyDescent="0.2">
      <c r="A56" s="1" t="s">
        <v>4</v>
      </c>
      <c r="E56" s="1" t="s">
        <v>5</v>
      </c>
      <c r="G56" s="1" t="s">
        <v>1</v>
      </c>
      <c r="I56" s="1" t="s">
        <v>6</v>
      </c>
      <c r="K56" s="1" t="s">
        <v>7</v>
      </c>
      <c r="M56" s="1" t="s">
        <v>8</v>
      </c>
      <c r="O56" s="1"/>
      <c r="P56" s="1"/>
      <c r="Q56" s="1"/>
      <c r="R56" s="1"/>
      <c r="S56" s="1"/>
      <c r="T56" s="1"/>
    </row>
    <row r="57" spans="1:24" x14ac:dyDescent="0.2">
      <c r="A57" s="5" t="s">
        <v>9</v>
      </c>
      <c r="C57" s="25" t="s">
        <v>103</v>
      </c>
      <c r="E57" s="5" t="s">
        <v>10</v>
      </c>
      <c r="G57" s="5" t="s">
        <v>6</v>
      </c>
      <c r="I57" s="5" t="s">
        <v>11</v>
      </c>
      <c r="J57" s="1"/>
      <c r="K57" s="5" t="s">
        <v>12</v>
      </c>
      <c r="M57" s="5" t="s">
        <v>11</v>
      </c>
      <c r="N57" s="1"/>
      <c r="O57" s="5" t="s">
        <v>13</v>
      </c>
      <c r="P57" s="1"/>
      <c r="Q57" s="5" t="s">
        <v>14</v>
      </c>
      <c r="R57" s="1"/>
      <c r="S57" s="5" t="s">
        <v>15</v>
      </c>
      <c r="T57" s="1"/>
      <c r="U57" s="5" t="s">
        <v>16</v>
      </c>
      <c r="X57" s="6"/>
    </row>
    <row r="58" spans="1:24" x14ac:dyDescent="0.2">
      <c r="E58" s="1" t="s">
        <v>17</v>
      </c>
      <c r="G58" s="1" t="s">
        <v>18</v>
      </c>
      <c r="I58" s="1" t="s">
        <v>19</v>
      </c>
      <c r="J58" s="1"/>
      <c r="K58" s="1" t="s">
        <v>20</v>
      </c>
      <c r="M58" s="1" t="s">
        <v>21</v>
      </c>
      <c r="N58" s="1"/>
      <c r="O58" s="1" t="s">
        <v>22</v>
      </c>
      <c r="P58" s="1"/>
      <c r="Q58" s="1" t="s">
        <v>23</v>
      </c>
      <c r="R58" s="1"/>
      <c r="S58" s="1" t="s">
        <v>24</v>
      </c>
      <c r="T58" s="1"/>
      <c r="U58" s="1" t="s">
        <v>25</v>
      </c>
    </row>
    <row r="59" spans="1:24" x14ac:dyDescent="0.2">
      <c r="E59" s="1"/>
      <c r="G59" s="1"/>
      <c r="J59" s="1"/>
      <c r="K59" s="1"/>
      <c r="M59" s="1"/>
      <c r="N59" s="1"/>
      <c r="O59" s="1"/>
      <c r="P59" s="1"/>
      <c r="Q59" s="1"/>
      <c r="R59" s="1"/>
      <c r="S59" s="1"/>
      <c r="T59" s="1"/>
      <c r="U59" s="1"/>
    </row>
    <row r="60" spans="1:24" x14ac:dyDescent="0.2">
      <c r="C60" s="21" t="s">
        <v>42</v>
      </c>
      <c r="D60" s="8"/>
      <c r="E60" s="8"/>
      <c r="G60" s="8"/>
    </row>
    <row r="62" spans="1:24" x14ac:dyDescent="0.2">
      <c r="A62" s="1">
        <f>A50+1</f>
        <v>33</v>
      </c>
      <c r="C62" s="22" t="s">
        <v>96</v>
      </c>
      <c r="E62" s="2">
        <f t="shared" ref="E62:E74" si="5">E12+E33</f>
        <v>221951.98928670486</v>
      </c>
      <c r="G62" s="2">
        <f t="shared" ref="G62:G74" si="6">G12+G33</f>
        <v>0</v>
      </c>
      <c r="J62" s="1"/>
      <c r="K62" s="2">
        <f>E62-G62</f>
        <v>221951.98928670486</v>
      </c>
      <c r="M62" s="1"/>
      <c r="N62" s="1"/>
      <c r="O62" s="9">
        <f t="shared" ref="O62:O74" si="7">O12+O33</f>
        <v>0</v>
      </c>
      <c r="Q62" s="9">
        <f t="shared" ref="Q62:Q74" si="8">Q12+Q33</f>
        <v>12712.975753678993</v>
      </c>
      <c r="R62" s="9"/>
      <c r="S62" s="9">
        <f t="shared" ref="S62:S74" si="9">S12+S33</f>
        <v>81031.114909682263</v>
      </c>
      <c r="T62" s="9"/>
      <c r="U62" s="9">
        <f t="shared" ref="U62:U74" si="10">U12+U33</f>
        <v>128207.8986233436</v>
      </c>
    </row>
    <row r="63" spans="1:24" x14ac:dyDescent="0.2">
      <c r="A63" s="1">
        <f>A62+1</f>
        <v>34</v>
      </c>
      <c r="C63" s="22" t="s">
        <v>28</v>
      </c>
      <c r="E63" s="2">
        <f t="shared" si="5"/>
        <v>294382.5568781285</v>
      </c>
      <c r="G63" s="2">
        <f t="shared" si="6"/>
        <v>0</v>
      </c>
      <c r="J63" s="1"/>
      <c r="K63" s="2">
        <f>E63-G63</f>
        <v>294382.5568781285</v>
      </c>
      <c r="M63" s="1"/>
      <c r="N63" s="1"/>
      <c r="O63" s="9">
        <f t="shared" si="7"/>
        <v>0</v>
      </c>
      <c r="Q63" s="9">
        <f t="shared" si="8"/>
        <v>27717.609088767284</v>
      </c>
      <c r="R63" s="9"/>
      <c r="S63" s="9">
        <f t="shared" si="9"/>
        <v>47247.755727071446</v>
      </c>
      <c r="T63" s="9"/>
      <c r="U63" s="9">
        <f t="shared" si="10"/>
        <v>219417.19206228977</v>
      </c>
    </row>
    <row r="64" spans="1:24" x14ac:dyDescent="0.2">
      <c r="A64" s="1">
        <f t="shared" ref="A64:A75" si="11">A63+1</f>
        <v>35</v>
      </c>
      <c r="C64" s="22" t="s">
        <v>29</v>
      </c>
      <c r="E64" s="2">
        <f t="shared" si="5"/>
        <v>352973.88014818792</v>
      </c>
      <c r="G64" s="2">
        <f t="shared" si="6"/>
        <v>0</v>
      </c>
      <c r="J64" s="1"/>
      <c r="K64" s="2">
        <f t="shared" ref="K64:K74" si="12">E64-G64</f>
        <v>352973.88014818792</v>
      </c>
      <c r="M64" s="1"/>
      <c r="N64" s="1"/>
      <c r="O64" s="9">
        <f t="shared" si="7"/>
        <v>0</v>
      </c>
      <c r="Q64" s="9">
        <f t="shared" si="8"/>
        <v>53610.498480618488</v>
      </c>
      <c r="R64" s="9"/>
      <c r="S64" s="9">
        <f t="shared" si="9"/>
        <v>134135.26310064382</v>
      </c>
      <c r="T64" s="9"/>
      <c r="U64" s="9">
        <f t="shared" si="10"/>
        <v>165228.11856692564</v>
      </c>
    </row>
    <row r="65" spans="1:33" x14ac:dyDescent="0.2">
      <c r="A65" s="1">
        <f t="shared" si="11"/>
        <v>36</v>
      </c>
      <c r="C65" s="22" t="s">
        <v>30</v>
      </c>
      <c r="E65" s="2">
        <f t="shared" si="5"/>
        <v>1114509.9184832026</v>
      </c>
      <c r="G65" s="2">
        <f t="shared" si="6"/>
        <v>0</v>
      </c>
      <c r="J65" s="1"/>
      <c r="K65" s="2">
        <f t="shared" si="12"/>
        <v>1114509.9184832026</v>
      </c>
      <c r="M65" s="1"/>
      <c r="N65" s="1"/>
      <c r="O65" s="9">
        <f t="shared" si="7"/>
        <v>0</v>
      </c>
      <c r="Q65" s="9">
        <f t="shared" si="8"/>
        <v>7056.4073710561788</v>
      </c>
      <c r="R65" s="9"/>
      <c r="S65" s="9">
        <f t="shared" si="9"/>
        <v>200814.18652432266</v>
      </c>
      <c r="T65" s="9"/>
      <c r="U65" s="9">
        <f t="shared" si="10"/>
        <v>906639.32458782382</v>
      </c>
    </row>
    <row r="66" spans="1:33" x14ac:dyDescent="0.2">
      <c r="A66" s="1">
        <f t="shared" si="11"/>
        <v>37</v>
      </c>
      <c r="C66" s="22" t="s">
        <v>31</v>
      </c>
      <c r="E66" s="2">
        <f t="shared" si="5"/>
        <v>7083236.7166747842</v>
      </c>
      <c r="G66" s="2">
        <f t="shared" si="6"/>
        <v>0</v>
      </c>
      <c r="J66" s="1"/>
      <c r="K66" s="2">
        <f t="shared" si="12"/>
        <v>7083236.7166747842</v>
      </c>
      <c r="M66" s="1"/>
      <c r="N66" s="1"/>
      <c r="O66" s="9">
        <f t="shared" si="7"/>
        <v>0</v>
      </c>
      <c r="Q66" s="9">
        <f t="shared" si="8"/>
        <v>0</v>
      </c>
      <c r="R66" s="9"/>
      <c r="S66" s="9">
        <f t="shared" si="9"/>
        <v>1595797.4282952186</v>
      </c>
      <c r="T66" s="9"/>
      <c r="U66" s="9">
        <f t="shared" si="10"/>
        <v>5487439.2883795649</v>
      </c>
    </row>
    <row r="67" spans="1:33" x14ac:dyDescent="0.2">
      <c r="A67" s="1">
        <f t="shared" si="11"/>
        <v>38</v>
      </c>
      <c r="C67" s="22" t="s">
        <v>32</v>
      </c>
      <c r="E67" s="2">
        <f t="shared" si="5"/>
        <v>1084137.0514278151</v>
      </c>
      <c r="G67" s="2">
        <f t="shared" si="6"/>
        <v>0</v>
      </c>
      <c r="J67" s="1"/>
      <c r="K67" s="2">
        <f t="shared" si="12"/>
        <v>1084137.0514278151</v>
      </c>
      <c r="M67" s="1"/>
      <c r="N67" s="1"/>
      <c r="O67" s="9">
        <f t="shared" si="7"/>
        <v>0</v>
      </c>
      <c r="Q67" s="9">
        <f t="shared" si="8"/>
        <v>228197.51069519774</v>
      </c>
      <c r="R67" s="9"/>
      <c r="S67" s="9">
        <f t="shared" si="9"/>
        <v>831720.75923165283</v>
      </c>
      <c r="T67" s="9"/>
      <c r="U67" s="9">
        <f t="shared" si="10"/>
        <v>24218.781500964258</v>
      </c>
      <c r="AG67" s="10"/>
    </row>
    <row r="68" spans="1:33" x14ac:dyDescent="0.2">
      <c r="A68" s="1">
        <f t="shared" si="11"/>
        <v>39</v>
      </c>
      <c r="C68" s="22" t="s">
        <v>33</v>
      </c>
      <c r="E68" s="2">
        <f t="shared" si="5"/>
        <v>14568.068741056566</v>
      </c>
      <c r="G68" s="2">
        <f t="shared" si="6"/>
        <v>0</v>
      </c>
      <c r="J68" s="1"/>
      <c r="K68" s="2">
        <f t="shared" si="12"/>
        <v>14568.068741056566</v>
      </c>
      <c r="M68" s="1"/>
      <c r="N68" s="1"/>
      <c r="O68" s="9">
        <f t="shared" si="7"/>
        <v>0</v>
      </c>
      <c r="Q68" s="9">
        <f t="shared" si="8"/>
        <v>14568.068741056566</v>
      </c>
      <c r="R68" s="9"/>
      <c r="S68" s="9">
        <f t="shared" si="9"/>
        <v>0</v>
      </c>
      <c r="T68" s="9"/>
      <c r="U68" s="9">
        <f t="shared" si="10"/>
        <v>0</v>
      </c>
      <c r="AG68" s="10"/>
    </row>
    <row r="69" spans="1:33" x14ac:dyDescent="0.2">
      <c r="A69" s="1">
        <f t="shared" si="11"/>
        <v>40</v>
      </c>
      <c r="C69" s="22" t="s">
        <v>34</v>
      </c>
      <c r="E69" s="2">
        <f t="shared" si="5"/>
        <v>326509.58352305606</v>
      </c>
      <c r="G69" s="2">
        <f t="shared" si="6"/>
        <v>0</v>
      </c>
      <c r="J69" s="1"/>
      <c r="K69" s="2">
        <f t="shared" si="12"/>
        <v>326509.58352305606</v>
      </c>
      <c r="M69" s="1"/>
      <c r="N69" s="1"/>
      <c r="O69" s="9">
        <f t="shared" si="7"/>
        <v>0</v>
      </c>
      <c r="Q69" s="9">
        <f t="shared" si="8"/>
        <v>326509.58352305606</v>
      </c>
      <c r="R69" s="9"/>
      <c r="S69" s="9">
        <f t="shared" si="9"/>
        <v>0</v>
      </c>
      <c r="T69" s="9"/>
      <c r="U69" s="9">
        <f t="shared" si="10"/>
        <v>0</v>
      </c>
    </row>
    <row r="70" spans="1:33" x14ac:dyDescent="0.2">
      <c r="A70" s="1">
        <f t="shared" si="11"/>
        <v>41</v>
      </c>
      <c r="C70" s="22" t="s">
        <v>35</v>
      </c>
      <c r="E70" s="2">
        <f t="shared" si="5"/>
        <v>69492.406220965684</v>
      </c>
      <c r="G70" s="2">
        <f t="shared" si="6"/>
        <v>0</v>
      </c>
      <c r="J70" s="1"/>
      <c r="K70" s="2">
        <f t="shared" si="12"/>
        <v>69492.406220965684</v>
      </c>
      <c r="M70" s="1"/>
      <c r="N70" s="1"/>
      <c r="O70" s="9">
        <f t="shared" si="7"/>
        <v>0</v>
      </c>
      <c r="Q70" s="9">
        <f t="shared" si="8"/>
        <v>69492.406220965684</v>
      </c>
      <c r="R70" s="9"/>
      <c r="S70" s="9">
        <f t="shared" si="9"/>
        <v>0</v>
      </c>
      <c r="T70" s="9"/>
      <c r="U70" s="9">
        <f t="shared" si="10"/>
        <v>0</v>
      </c>
    </row>
    <row r="71" spans="1:33" x14ac:dyDescent="0.2">
      <c r="A71" s="1">
        <f t="shared" si="11"/>
        <v>42</v>
      </c>
      <c r="C71" s="22" t="s">
        <v>36</v>
      </c>
      <c r="E71" s="2">
        <f t="shared" si="5"/>
        <v>3424670.064028197</v>
      </c>
      <c r="G71" s="2">
        <f t="shared" si="6"/>
        <v>0</v>
      </c>
      <c r="J71" s="1"/>
      <c r="K71" s="2">
        <f t="shared" si="12"/>
        <v>3424670.064028197</v>
      </c>
      <c r="M71" s="1"/>
      <c r="N71" s="1"/>
      <c r="O71" s="9">
        <f t="shared" si="7"/>
        <v>0</v>
      </c>
      <c r="Q71" s="9">
        <f t="shared" si="8"/>
        <v>0</v>
      </c>
      <c r="R71" s="9"/>
      <c r="S71" s="9">
        <f t="shared" si="9"/>
        <v>0</v>
      </c>
      <c r="T71" s="9"/>
      <c r="U71" s="9">
        <f t="shared" si="10"/>
        <v>3424670.064028197</v>
      </c>
    </row>
    <row r="72" spans="1:33" x14ac:dyDescent="0.2">
      <c r="A72" s="1">
        <f t="shared" si="11"/>
        <v>43</v>
      </c>
      <c r="C72" s="22" t="s">
        <v>37</v>
      </c>
      <c r="E72" s="2">
        <f t="shared" si="5"/>
        <v>983615.6434350654</v>
      </c>
      <c r="G72" s="2">
        <f t="shared" si="6"/>
        <v>0</v>
      </c>
      <c r="J72" s="1"/>
      <c r="K72" s="2">
        <f t="shared" si="12"/>
        <v>983615.6434350654</v>
      </c>
      <c r="M72" s="1"/>
      <c r="N72" s="1"/>
      <c r="O72" s="9">
        <f t="shared" si="7"/>
        <v>0</v>
      </c>
      <c r="Q72" s="9">
        <f t="shared" si="8"/>
        <v>0</v>
      </c>
      <c r="R72" s="9"/>
      <c r="S72" s="9">
        <f t="shared" si="9"/>
        <v>0</v>
      </c>
      <c r="T72" s="9"/>
      <c r="U72" s="9">
        <f t="shared" si="10"/>
        <v>983615.6434350654</v>
      </c>
    </row>
    <row r="73" spans="1:33" x14ac:dyDescent="0.2">
      <c r="A73" s="1">
        <f>A72+1</f>
        <v>44</v>
      </c>
      <c r="C73" s="22" t="s">
        <v>38</v>
      </c>
      <c r="E73" s="2">
        <f t="shared" si="5"/>
        <v>107551.33975514243</v>
      </c>
      <c r="G73" s="2">
        <f t="shared" si="6"/>
        <v>0</v>
      </c>
      <c r="J73" s="1"/>
      <c r="K73" s="2">
        <f t="shared" si="12"/>
        <v>107551.33975514243</v>
      </c>
      <c r="M73" s="1"/>
      <c r="N73" s="1"/>
      <c r="O73" s="9">
        <f t="shared" si="7"/>
        <v>0</v>
      </c>
      <c r="Q73" s="9">
        <f t="shared" si="8"/>
        <v>0</v>
      </c>
      <c r="R73" s="9"/>
      <c r="S73" s="9">
        <f t="shared" si="9"/>
        <v>0</v>
      </c>
      <c r="T73" s="9"/>
      <c r="U73" s="9">
        <f t="shared" si="10"/>
        <v>107551.33975514243</v>
      </c>
    </row>
    <row r="74" spans="1:33" x14ac:dyDescent="0.2">
      <c r="A74" s="1">
        <f>A73+1</f>
        <v>45</v>
      </c>
      <c r="C74" s="22" t="s">
        <v>39</v>
      </c>
      <c r="E74" s="2">
        <f t="shared" si="5"/>
        <v>7520.8874999999989</v>
      </c>
      <c r="G74" s="2">
        <f t="shared" si="6"/>
        <v>0</v>
      </c>
      <c r="J74" s="1"/>
      <c r="K74" s="2">
        <f t="shared" si="12"/>
        <v>7520.8874999999989</v>
      </c>
      <c r="M74" s="1"/>
      <c r="N74" s="1"/>
      <c r="O74" s="9">
        <f t="shared" si="7"/>
        <v>0</v>
      </c>
      <c r="Q74" s="9">
        <f t="shared" si="8"/>
        <v>499.49407531423083</v>
      </c>
      <c r="R74" s="9"/>
      <c r="S74" s="9">
        <f t="shared" si="9"/>
        <v>4521.5650130587501</v>
      </c>
      <c r="T74" s="9"/>
      <c r="U74" s="9">
        <f t="shared" si="10"/>
        <v>2499.8284116270188</v>
      </c>
    </row>
    <row r="75" spans="1:33" x14ac:dyDescent="0.2">
      <c r="A75" s="1">
        <f t="shared" si="11"/>
        <v>46</v>
      </c>
      <c r="C75" s="22" t="s">
        <v>109</v>
      </c>
      <c r="E75" s="11">
        <f>SUM(E62:E74)</f>
        <v>15085120.106102305</v>
      </c>
      <c r="G75" s="11">
        <f>SUM(G62:G74)</f>
        <v>0</v>
      </c>
      <c r="K75" s="11">
        <f>SUM(K62:K74)</f>
        <v>15085120.106102305</v>
      </c>
      <c r="O75" s="12">
        <f>SUM(O62:O74)</f>
        <v>0</v>
      </c>
      <c r="P75" s="13"/>
      <c r="Q75" s="12">
        <f>SUM(Q62:Q74)</f>
        <v>740364.55394971115</v>
      </c>
      <c r="R75" s="14"/>
      <c r="S75" s="12">
        <f>SUM(S62:S74)</f>
        <v>2895268.0728016505</v>
      </c>
      <c r="T75" s="14"/>
      <c r="U75" s="12">
        <f>SUM(U62:U74)</f>
        <v>11449487.479350943</v>
      </c>
    </row>
    <row r="77" spans="1:33" x14ac:dyDescent="0.2">
      <c r="A77" s="1">
        <f>A75+1</f>
        <v>47</v>
      </c>
      <c r="C77" s="22" t="s">
        <v>40</v>
      </c>
      <c r="E77" s="2">
        <f>E27+E48</f>
        <v>541100.5870626336</v>
      </c>
      <c r="G77" s="2">
        <f>G27+G48</f>
        <v>0</v>
      </c>
      <c r="J77" s="1"/>
      <c r="K77" s="2">
        <f t="shared" ref="K77" si="13">E77-G77</f>
        <v>541100.5870626336</v>
      </c>
      <c r="M77" s="1"/>
      <c r="N77" s="1"/>
      <c r="O77" s="9">
        <f>O27+O48</f>
        <v>0</v>
      </c>
      <c r="Q77" s="9">
        <f>Q27+Q48</f>
        <v>29467.154025627024</v>
      </c>
      <c r="R77" s="9"/>
      <c r="S77" s="9">
        <f>S27+S48</f>
        <v>71409.300788331588</v>
      </c>
      <c r="T77" s="9"/>
      <c r="U77" s="9">
        <f>U27+U48</f>
        <v>440224.13224867504</v>
      </c>
    </row>
    <row r="79" spans="1:33" x14ac:dyDescent="0.2">
      <c r="A79" s="1">
        <f>A77+1</f>
        <v>48</v>
      </c>
      <c r="C79" s="22" t="s">
        <v>110</v>
      </c>
      <c r="E79" s="11">
        <f>E75+E77</f>
        <v>15626220.693164937</v>
      </c>
      <c r="G79" s="11">
        <f>G75+G77</f>
        <v>0</v>
      </c>
      <c r="K79" s="11">
        <f>K75+K77</f>
        <v>15626220.693164937</v>
      </c>
      <c r="O79" s="11">
        <f>O75+O77</f>
        <v>0</v>
      </c>
      <c r="P79" s="15"/>
      <c r="Q79" s="11">
        <f>Q75+Q77</f>
        <v>769831.70797533821</v>
      </c>
      <c r="R79" s="2"/>
      <c r="S79" s="11">
        <f>S75+S77</f>
        <v>2966677.3735899823</v>
      </c>
      <c r="T79" s="2"/>
      <c r="U79" s="11">
        <f>U75+U77</f>
        <v>11889711.611599619</v>
      </c>
    </row>
    <row r="80" spans="1:33" x14ac:dyDescent="0.2">
      <c r="C80" s="21"/>
      <c r="D80" s="7"/>
      <c r="E80" s="7"/>
      <c r="G80" s="7"/>
      <c r="K80" s="7"/>
    </row>
    <row r="81" spans="1:22" x14ac:dyDescent="0.2">
      <c r="C81" s="21" t="s">
        <v>43</v>
      </c>
      <c r="D81" s="8"/>
      <c r="E81" s="8"/>
      <c r="G81" s="8"/>
      <c r="K81" s="8"/>
    </row>
    <row r="83" spans="1:22" x14ac:dyDescent="0.2">
      <c r="A83" s="1">
        <f>A79+1</f>
        <v>49</v>
      </c>
      <c r="C83" s="22" t="s">
        <v>44</v>
      </c>
      <c r="E83" s="2">
        <v>106990.37774285467</v>
      </c>
      <c r="G83" s="2">
        <v>0</v>
      </c>
      <c r="J83" s="1"/>
      <c r="K83" s="2">
        <f t="shared" ref="K83:K87" si="14">E83-G83</f>
        <v>106990.37774285467</v>
      </c>
      <c r="M83" s="1" t="s">
        <v>133</v>
      </c>
      <c r="N83" s="1"/>
      <c r="O83" s="9">
        <v>0</v>
      </c>
      <c r="Q83" s="9">
        <v>4815.4303598617325</v>
      </c>
      <c r="R83" s="9"/>
      <c r="S83" s="9">
        <v>20381.885761210506</v>
      </c>
      <c r="T83" s="9"/>
      <c r="U83" s="9">
        <v>81793.061621782428</v>
      </c>
    </row>
    <row r="84" spans="1:22" x14ac:dyDescent="0.2">
      <c r="A84" s="1">
        <f>A83+1</f>
        <v>50</v>
      </c>
      <c r="C84" s="22" t="s">
        <v>97</v>
      </c>
      <c r="E84" s="2">
        <v>-5076.4162604167295</v>
      </c>
      <c r="G84" s="2">
        <v>0</v>
      </c>
      <c r="J84" s="1"/>
      <c r="K84" s="2">
        <f t="shared" si="14"/>
        <v>-5076.4162604167295</v>
      </c>
      <c r="M84" s="1" t="s">
        <v>133</v>
      </c>
      <c r="N84" s="1"/>
      <c r="O84" s="9">
        <v>0</v>
      </c>
      <c r="Q84" s="9">
        <v>-228.47969598218421</v>
      </c>
      <c r="R84" s="9"/>
      <c r="S84" s="9">
        <v>-967.06767915935541</v>
      </c>
      <c r="T84" s="9"/>
      <c r="U84" s="9">
        <v>-3880.8688852751898</v>
      </c>
    </row>
    <row r="85" spans="1:22" x14ac:dyDescent="0.2">
      <c r="A85" s="1">
        <f t="shared" ref="A85:A87" si="15">A84+1</f>
        <v>51</v>
      </c>
      <c r="C85" s="22" t="s">
        <v>45</v>
      </c>
      <c r="E85" s="2">
        <v>-60186.114249104641</v>
      </c>
      <c r="G85" s="2">
        <v>0</v>
      </c>
      <c r="J85" s="1"/>
      <c r="K85" s="2">
        <f t="shared" si="14"/>
        <v>-60186.114249104641</v>
      </c>
      <c r="M85" s="1" t="s">
        <v>133</v>
      </c>
      <c r="N85" s="1"/>
      <c r="O85" s="9">
        <v>0</v>
      </c>
      <c r="Q85" s="9">
        <v>-2708.860814510032</v>
      </c>
      <c r="R85" s="9"/>
      <c r="S85" s="9">
        <v>-11465.577848362536</v>
      </c>
      <c r="T85" s="9"/>
      <c r="U85" s="9">
        <v>-46011.675586232072</v>
      </c>
    </row>
    <row r="86" spans="1:22" x14ac:dyDescent="0.2">
      <c r="A86" s="1">
        <f t="shared" si="15"/>
        <v>52</v>
      </c>
      <c r="C86" s="22" t="s">
        <v>98</v>
      </c>
      <c r="E86" s="2">
        <v>648411.24997650366</v>
      </c>
      <c r="G86" s="2">
        <v>0</v>
      </c>
      <c r="J86" s="1"/>
      <c r="K86" s="2">
        <f t="shared" si="14"/>
        <v>648411.24997650366</v>
      </c>
      <c r="M86" s="1" t="s">
        <v>124</v>
      </c>
      <c r="N86" s="1"/>
      <c r="O86" s="9">
        <v>0</v>
      </c>
      <c r="Q86" s="9">
        <v>648411.24997650366</v>
      </c>
      <c r="R86" s="9"/>
      <c r="S86" s="9">
        <v>0</v>
      </c>
      <c r="T86" s="9"/>
      <c r="U86" s="9">
        <v>0</v>
      </c>
    </row>
    <row r="87" spans="1:22" x14ac:dyDescent="0.2">
      <c r="A87" s="1">
        <f t="shared" si="15"/>
        <v>53</v>
      </c>
      <c r="C87" s="22" t="s">
        <v>99</v>
      </c>
      <c r="E87" s="2">
        <v>-132074.81291217011</v>
      </c>
      <c r="G87" s="2">
        <v>0</v>
      </c>
      <c r="J87" s="1"/>
      <c r="K87" s="2">
        <f t="shared" si="14"/>
        <v>-132074.81291217011</v>
      </c>
      <c r="M87" s="1" t="s">
        <v>133</v>
      </c>
      <c r="N87" s="1"/>
      <c r="O87" s="2">
        <v>0</v>
      </c>
      <c r="Q87" s="2">
        <v>-5944.4323619354391</v>
      </c>
      <c r="R87" s="9"/>
      <c r="S87" s="2">
        <v>-25160.521960012258</v>
      </c>
      <c r="T87" s="9"/>
      <c r="U87" s="2">
        <v>-100969.8585902224</v>
      </c>
      <c r="V87" s="15"/>
    </row>
    <row r="88" spans="1:22" x14ac:dyDescent="0.2">
      <c r="A88" s="1">
        <f>A87+1</f>
        <v>54</v>
      </c>
      <c r="C88" s="22" t="s">
        <v>111</v>
      </c>
      <c r="E88" s="11">
        <f>SUM(E83:E87)</f>
        <v>558064.28429766686</v>
      </c>
      <c r="G88" s="11">
        <f>SUM(G83:G87)</f>
        <v>0</v>
      </c>
      <c r="K88" s="11">
        <f>SUM(K83:K87)</f>
        <v>558064.28429766686</v>
      </c>
      <c r="O88" s="12">
        <f>SUM(O83:O87)</f>
        <v>0</v>
      </c>
      <c r="P88" s="14"/>
      <c r="Q88" s="12">
        <f>SUM(Q83:Q87)</f>
        <v>644344.90746393776</v>
      </c>
      <c r="R88" s="14"/>
      <c r="S88" s="12">
        <f>SUM(S83:S87)</f>
        <v>-17211.281726323643</v>
      </c>
      <c r="T88" s="14"/>
      <c r="U88" s="12">
        <f>SUM(U83:U87)</f>
        <v>-69069.341439947239</v>
      </c>
    </row>
    <row r="90" spans="1:22" x14ac:dyDescent="0.2">
      <c r="A90" s="1">
        <f>A88+1</f>
        <v>55</v>
      </c>
      <c r="C90" s="22" t="s">
        <v>112</v>
      </c>
      <c r="E90" s="11">
        <f>E79+E88</f>
        <v>16184284.977462605</v>
      </c>
      <c r="G90" s="11">
        <f>G79+G88</f>
        <v>0</v>
      </c>
      <c r="K90" s="11">
        <f>K79+K88</f>
        <v>16184284.977462605</v>
      </c>
      <c r="O90" s="11">
        <f>O79+O88</f>
        <v>0</v>
      </c>
      <c r="P90" s="15"/>
      <c r="Q90" s="11">
        <f>Q79+Q88</f>
        <v>1414176.615439276</v>
      </c>
      <c r="R90" s="2"/>
      <c r="S90" s="11">
        <f>S79+S88</f>
        <v>2949466.0918636587</v>
      </c>
      <c r="T90" s="2"/>
      <c r="U90" s="11">
        <f>U79+U88</f>
        <v>11820642.270159671</v>
      </c>
    </row>
    <row r="91" spans="1:22" x14ac:dyDescent="0.2">
      <c r="E91" s="16"/>
      <c r="G91" s="16"/>
    </row>
    <row r="92" spans="1:22" x14ac:dyDescent="0.2">
      <c r="A92" s="1">
        <f>A90+1</f>
        <v>56</v>
      </c>
      <c r="C92" s="22" t="s">
        <v>46</v>
      </c>
      <c r="E92" s="17">
        <v>5.8744389411492633E-2</v>
      </c>
      <c r="G92" s="17">
        <v>0</v>
      </c>
      <c r="K92" s="17">
        <f>E92</f>
        <v>5.8744389411492633E-2</v>
      </c>
      <c r="O92" s="17">
        <f>$E$92</f>
        <v>5.8744389411492633E-2</v>
      </c>
      <c r="P92" s="18"/>
      <c r="Q92" s="17">
        <f>$E$92</f>
        <v>5.8744389411492633E-2</v>
      </c>
      <c r="R92" s="18"/>
      <c r="S92" s="17">
        <f>$E$92</f>
        <v>5.8744389411492633E-2</v>
      </c>
      <c r="T92" s="18"/>
      <c r="U92" s="17">
        <f>$E$92</f>
        <v>5.8744389411492633E-2</v>
      </c>
    </row>
    <row r="94" spans="1:22" x14ac:dyDescent="0.2">
      <c r="A94" s="1">
        <f>A92+1</f>
        <v>57</v>
      </c>
      <c r="C94" s="22" t="s">
        <v>113</v>
      </c>
      <c r="E94" s="11">
        <f>E90*E92</f>
        <v>950735.93906263355</v>
      </c>
      <c r="G94" s="11">
        <f>G90*G92</f>
        <v>0</v>
      </c>
      <c r="K94" s="11">
        <f>K90*K92</f>
        <v>950735.93906263355</v>
      </c>
      <c r="O94" s="11">
        <f>O90*O92</f>
        <v>0</v>
      </c>
      <c r="Q94" s="11">
        <f>Q90*Q92</f>
        <v>83074.941793991486</v>
      </c>
      <c r="S94" s="11">
        <f>S90*S92</f>
        <v>173264.58465643207</v>
      </c>
      <c r="U94" s="11">
        <f>U90*U92</f>
        <v>694396.41261221003</v>
      </c>
    </row>
    <row r="95" spans="1:22" x14ac:dyDescent="0.2">
      <c r="E95" s="2"/>
      <c r="G95" s="2"/>
      <c r="K95" s="2"/>
      <c r="O95" s="2"/>
      <c r="Q95" s="2"/>
      <c r="S95" s="2"/>
      <c r="U95" s="2"/>
    </row>
    <row r="96" spans="1:22" x14ac:dyDescent="0.2">
      <c r="C96" s="21" t="s">
        <v>47</v>
      </c>
    </row>
    <row r="98" spans="1:22" x14ac:dyDescent="0.2">
      <c r="A98" s="1">
        <f>A94+1</f>
        <v>58</v>
      </c>
      <c r="C98" s="22" t="s">
        <v>48</v>
      </c>
      <c r="E98" s="2">
        <v>823073.33924931777</v>
      </c>
      <c r="G98" s="2">
        <v>0</v>
      </c>
      <c r="J98" s="1"/>
      <c r="K98" s="2">
        <f>E98-G98</f>
        <v>823073.33924931777</v>
      </c>
      <c r="M98" s="1" t="s">
        <v>134</v>
      </c>
      <c r="N98" s="1"/>
      <c r="O98" s="9">
        <v>0</v>
      </c>
      <c r="Q98" s="9">
        <v>30302.427119821798</v>
      </c>
      <c r="R98" s="9"/>
      <c r="S98" s="9">
        <v>103657.95343098549</v>
      </c>
      <c r="T98" s="9"/>
      <c r="U98" s="9">
        <v>689112.95869851054</v>
      </c>
    </row>
    <row r="99" spans="1:22" x14ac:dyDescent="0.2">
      <c r="A99" s="1">
        <f>A98+1</f>
        <v>59</v>
      </c>
      <c r="C99" s="22" t="s">
        <v>40</v>
      </c>
      <c r="E99" s="2">
        <v>97921.260261951422</v>
      </c>
      <c r="G99" s="2">
        <v>0</v>
      </c>
      <c r="J99" s="1"/>
      <c r="K99" s="2">
        <f>E99-G99</f>
        <v>97921.260261951422</v>
      </c>
      <c r="M99" s="1" t="s">
        <v>135</v>
      </c>
      <c r="N99" s="1"/>
      <c r="O99" s="9">
        <v>0</v>
      </c>
      <c r="Q99" s="9">
        <v>4701.9032866951002</v>
      </c>
      <c r="R99" s="9"/>
      <c r="S99" s="9">
        <v>17866.236487793194</v>
      </c>
      <c r="T99" s="9"/>
      <c r="U99" s="9">
        <v>75353.120487463137</v>
      </c>
    </row>
    <row r="100" spans="1:22" x14ac:dyDescent="0.2">
      <c r="A100" s="1">
        <f>A99+1</f>
        <v>60</v>
      </c>
      <c r="C100" s="22" t="s">
        <v>49</v>
      </c>
      <c r="E100" s="11">
        <f>SUM(E98:E99)</f>
        <v>920994.59951126925</v>
      </c>
      <c r="G100" s="11">
        <f>SUM(G98:G99)</f>
        <v>0</v>
      </c>
      <c r="K100" s="11">
        <f>SUM(K98:K99)</f>
        <v>920994.59951126925</v>
      </c>
      <c r="O100" s="12">
        <f>SUM(O98:O99)</f>
        <v>0</v>
      </c>
      <c r="Q100" s="12">
        <f>SUM(Q98:Q99)</f>
        <v>35004.3304065169</v>
      </c>
      <c r="S100" s="12">
        <f>SUM(S98:S99)</f>
        <v>121524.18991877869</v>
      </c>
      <c r="U100" s="12">
        <f>SUM(U98:U99)</f>
        <v>764466.07918597362</v>
      </c>
    </row>
    <row r="102" spans="1:22" x14ac:dyDescent="0.2">
      <c r="C102" s="21" t="s">
        <v>50</v>
      </c>
      <c r="E102" s="2"/>
      <c r="G102" s="2"/>
      <c r="K102" s="2"/>
      <c r="O102" s="2"/>
      <c r="Q102" s="2"/>
      <c r="S102" s="2"/>
      <c r="U102" s="2"/>
    </row>
    <row r="103" spans="1:22" x14ac:dyDescent="0.2">
      <c r="E103" s="2"/>
      <c r="G103" s="2"/>
      <c r="K103" s="2"/>
      <c r="O103" s="2"/>
      <c r="Q103" s="2"/>
      <c r="S103" s="2"/>
      <c r="U103" s="2"/>
    </row>
    <row r="104" spans="1:22" x14ac:dyDescent="0.2">
      <c r="A104" s="1">
        <f>A100+1</f>
        <v>61</v>
      </c>
      <c r="C104" s="22" t="s">
        <v>51</v>
      </c>
      <c r="E104" s="2">
        <v>120702.59500002314</v>
      </c>
      <c r="G104" s="2">
        <v>0</v>
      </c>
      <c r="J104" s="1"/>
      <c r="K104" s="2">
        <f>E104-G104</f>
        <v>120702.59500002314</v>
      </c>
      <c r="M104" s="1" t="s">
        <v>136</v>
      </c>
      <c r="N104" s="1"/>
      <c r="O104" s="9">
        <v>0</v>
      </c>
      <c r="Q104" s="9">
        <v>10546.946467488127</v>
      </c>
      <c r="R104" s="9"/>
      <c r="S104" s="9">
        <v>21997.154131200656</v>
      </c>
      <c r="T104" s="9"/>
      <c r="U104" s="9">
        <v>88158.494401334363</v>
      </c>
    </row>
    <row r="105" spans="1:22" x14ac:dyDescent="0.2">
      <c r="A105" s="1">
        <f>A104+1</f>
        <v>62</v>
      </c>
      <c r="C105" s="22" t="s">
        <v>52</v>
      </c>
      <c r="E105" s="2">
        <v>127182.50292039152</v>
      </c>
      <c r="G105" s="2">
        <v>0</v>
      </c>
      <c r="J105" s="1"/>
      <c r="K105" s="2">
        <f>E105-G105</f>
        <v>127182.50292039152</v>
      </c>
      <c r="M105" s="1" t="s">
        <v>137</v>
      </c>
      <c r="N105" s="1"/>
      <c r="O105" s="9">
        <v>0</v>
      </c>
      <c r="Q105" s="9">
        <v>4388.0617299920368</v>
      </c>
      <c r="R105" s="9"/>
      <c r="S105" s="9">
        <v>26301.747439204766</v>
      </c>
      <c r="T105" s="9"/>
      <c r="U105" s="9">
        <v>96492.693751194718</v>
      </c>
    </row>
    <row r="106" spans="1:22" x14ac:dyDescent="0.2">
      <c r="A106" s="1">
        <f>A105+1</f>
        <v>63</v>
      </c>
      <c r="C106" s="22" t="s">
        <v>100</v>
      </c>
      <c r="E106" s="11">
        <f>SUM(E104:E105)</f>
        <v>247885.09792041464</v>
      </c>
      <c r="G106" s="11">
        <f>SUM(G104:G105)</f>
        <v>0</v>
      </c>
      <c r="K106" s="11">
        <f>SUM(K104:K105)</f>
        <v>247885.09792041464</v>
      </c>
      <c r="O106" s="12">
        <f>SUM(O104:O105)</f>
        <v>0</v>
      </c>
      <c r="Q106" s="12">
        <f>SUM(Q104:Q105)</f>
        <v>14935.008197480165</v>
      </c>
      <c r="S106" s="12">
        <f>SUM(S104:S105)</f>
        <v>48298.901570405418</v>
      </c>
      <c r="U106" s="12">
        <f>SUM(U104:U105)</f>
        <v>184651.18815252907</v>
      </c>
    </row>
    <row r="108" spans="1:22" ht="15" customHeight="1" x14ac:dyDescent="0.2">
      <c r="A108" s="29" t="s">
        <v>104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4"/>
    </row>
    <row r="109" spans="1:22" ht="15" customHeight="1" x14ac:dyDescent="0.2">
      <c r="A109" s="29" t="s">
        <v>154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4"/>
    </row>
    <row r="110" spans="1:22" x14ac:dyDescent="0.2">
      <c r="V110" s="4"/>
    </row>
    <row r="111" spans="1:22" x14ac:dyDescent="0.2">
      <c r="G111" s="1" t="s">
        <v>0</v>
      </c>
      <c r="I111" s="1" t="s">
        <v>1</v>
      </c>
      <c r="K111" s="1" t="s">
        <v>2</v>
      </c>
      <c r="M111" s="1" t="s">
        <v>3</v>
      </c>
      <c r="Q111" s="1"/>
      <c r="R111" s="1"/>
      <c r="S111" s="1"/>
      <c r="T111" s="1"/>
    </row>
    <row r="112" spans="1:22" x14ac:dyDescent="0.2">
      <c r="A112" s="1" t="s">
        <v>4</v>
      </c>
      <c r="E112" s="1" t="s">
        <v>5</v>
      </c>
      <c r="G112" s="1" t="s">
        <v>1</v>
      </c>
      <c r="I112" s="1" t="s">
        <v>6</v>
      </c>
      <c r="K112" s="1" t="s">
        <v>7</v>
      </c>
      <c r="M112" s="1" t="s">
        <v>8</v>
      </c>
      <c r="O112" s="1"/>
      <c r="P112" s="1"/>
      <c r="Q112" s="1"/>
      <c r="R112" s="1"/>
      <c r="S112" s="1"/>
      <c r="T112" s="1"/>
    </row>
    <row r="113" spans="1:24" x14ac:dyDescent="0.2">
      <c r="A113" s="5" t="s">
        <v>9</v>
      </c>
      <c r="C113" s="25" t="s">
        <v>103</v>
      </c>
      <c r="E113" s="5" t="s">
        <v>10</v>
      </c>
      <c r="G113" s="5" t="s">
        <v>6</v>
      </c>
      <c r="I113" s="5" t="s">
        <v>11</v>
      </c>
      <c r="J113" s="1"/>
      <c r="K113" s="5" t="s">
        <v>12</v>
      </c>
      <c r="M113" s="5" t="s">
        <v>11</v>
      </c>
      <c r="N113" s="1"/>
      <c r="O113" s="5" t="s">
        <v>13</v>
      </c>
      <c r="P113" s="1"/>
      <c r="Q113" s="5" t="s">
        <v>14</v>
      </c>
      <c r="R113" s="1"/>
      <c r="S113" s="5" t="s">
        <v>15</v>
      </c>
      <c r="T113" s="1"/>
      <c r="U113" s="5" t="s">
        <v>16</v>
      </c>
      <c r="X113" s="6"/>
    </row>
    <row r="114" spans="1:24" x14ac:dyDescent="0.2">
      <c r="E114" s="1" t="s">
        <v>17</v>
      </c>
      <c r="G114" s="1" t="s">
        <v>18</v>
      </c>
      <c r="I114" s="1" t="s">
        <v>19</v>
      </c>
      <c r="J114" s="1"/>
      <c r="K114" s="1" t="s">
        <v>20</v>
      </c>
      <c r="M114" s="1" t="s">
        <v>21</v>
      </c>
      <c r="N114" s="1"/>
      <c r="O114" s="1" t="s">
        <v>22</v>
      </c>
      <c r="P114" s="1"/>
      <c r="Q114" s="1" t="s">
        <v>23</v>
      </c>
      <c r="R114" s="1"/>
      <c r="S114" s="1" t="s">
        <v>24</v>
      </c>
      <c r="T114" s="1"/>
      <c r="U114" s="1" t="s">
        <v>25</v>
      </c>
    </row>
    <row r="115" spans="1:24" x14ac:dyDescent="0.2">
      <c r="E115" s="1"/>
      <c r="G115" s="1"/>
      <c r="J115" s="1"/>
      <c r="K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4" x14ac:dyDescent="0.2">
      <c r="C116" s="21" t="s">
        <v>114</v>
      </c>
    </row>
    <row r="117" spans="1:24" x14ac:dyDescent="0.2">
      <c r="E117" s="2"/>
      <c r="G117" s="2"/>
    </row>
    <row r="118" spans="1:24" x14ac:dyDescent="0.2">
      <c r="C118" s="22" t="s">
        <v>101</v>
      </c>
    </row>
    <row r="119" spans="1:24" x14ac:dyDescent="0.2">
      <c r="A119" s="19">
        <f>A106+1</f>
        <v>64</v>
      </c>
      <c r="C119" s="23" t="s">
        <v>102</v>
      </c>
      <c r="E119" s="9">
        <v>3112816.4694699193</v>
      </c>
      <c r="G119" s="9">
        <v>0</v>
      </c>
      <c r="J119" s="1"/>
      <c r="K119" s="2">
        <f t="shared" ref="K119:K162" si="16">E119-G119</f>
        <v>3112816.4694699193</v>
      </c>
      <c r="M119" s="1" t="s">
        <v>143</v>
      </c>
      <c r="N119" s="1"/>
      <c r="O119" s="9">
        <v>3112816.4694699193</v>
      </c>
      <c r="Q119" s="9">
        <v>0</v>
      </c>
      <c r="R119" s="9"/>
      <c r="S119" s="9">
        <v>0</v>
      </c>
      <c r="T119" s="9"/>
      <c r="U119" s="9">
        <v>0</v>
      </c>
      <c r="V119" s="2"/>
    </row>
    <row r="120" spans="1:24" x14ac:dyDescent="0.2">
      <c r="A120" s="19">
        <f t="shared" ref="A120:A163" si="17">A119+1</f>
        <v>65</v>
      </c>
      <c r="C120" s="23" t="s">
        <v>53</v>
      </c>
      <c r="E120" s="9">
        <v>35305.77863132624</v>
      </c>
      <c r="G120" s="9">
        <v>0</v>
      </c>
      <c r="J120" s="1"/>
      <c r="K120" s="2">
        <f t="shared" si="16"/>
        <v>35305.77863132624</v>
      </c>
      <c r="M120" s="1" t="s">
        <v>144</v>
      </c>
      <c r="N120" s="1"/>
      <c r="O120" s="9">
        <v>0</v>
      </c>
      <c r="Q120" s="9">
        <v>8340.1650067942555</v>
      </c>
      <c r="R120" s="9"/>
      <c r="S120" s="9">
        <v>26965.613624531987</v>
      </c>
      <c r="T120" s="9"/>
      <c r="U120" s="9">
        <v>0</v>
      </c>
      <c r="V120" s="2"/>
    </row>
    <row r="121" spans="1:24" x14ac:dyDescent="0.2">
      <c r="A121" s="19">
        <f t="shared" si="17"/>
        <v>66</v>
      </c>
      <c r="C121" s="23" t="s">
        <v>54</v>
      </c>
      <c r="E121" s="9">
        <v>56099.879742018238</v>
      </c>
      <c r="G121" s="9">
        <v>0</v>
      </c>
      <c r="J121" s="1"/>
      <c r="K121" s="2">
        <f t="shared" si="16"/>
        <v>56099.879742018238</v>
      </c>
      <c r="M121" s="1" t="s">
        <v>145</v>
      </c>
      <c r="N121" s="1"/>
      <c r="O121" s="9">
        <v>0</v>
      </c>
      <c r="Q121" s="9">
        <v>12127.286792026953</v>
      </c>
      <c r="R121" s="9"/>
      <c r="S121" s="9">
        <v>17163.793884536266</v>
      </c>
      <c r="T121" s="9"/>
      <c r="U121" s="9">
        <v>26808.799065455016</v>
      </c>
      <c r="V121" s="2"/>
    </row>
    <row r="122" spans="1:24" x14ac:dyDescent="0.2">
      <c r="A122" s="19">
        <f t="shared" si="17"/>
        <v>67</v>
      </c>
      <c r="C122" s="23" t="s">
        <v>55</v>
      </c>
      <c r="E122" s="9">
        <v>3884.1941707516062</v>
      </c>
      <c r="G122" s="9">
        <v>0</v>
      </c>
      <c r="J122" s="1"/>
      <c r="K122" s="2">
        <f t="shared" si="16"/>
        <v>3884.1941707516062</v>
      </c>
      <c r="M122" s="1" t="s">
        <v>146</v>
      </c>
      <c r="N122" s="1"/>
      <c r="O122" s="9">
        <v>0</v>
      </c>
      <c r="Q122" s="9">
        <v>282.54063280991653</v>
      </c>
      <c r="R122" s="9"/>
      <c r="S122" s="9">
        <v>1104.902806434585</v>
      </c>
      <c r="T122" s="9"/>
      <c r="U122" s="9">
        <v>2496.7507315071043</v>
      </c>
      <c r="V122" s="2"/>
    </row>
    <row r="123" spans="1:24" x14ac:dyDescent="0.2">
      <c r="A123" s="19">
        <f t="shared" si="17"/>
        <v>68</v>
      </c>
      <c r="C123" s="23" t="s">
        <v>56</v>
      </c>
      <c r="E123" s="9">
        <v>13946.739835347375</v>
      </c>
      <c r="G123" s="9">
        <v>0</v>
      </c>
      <c r="J123" s="1"/>
      <c r="K123" s="2">
        <f t="shared" si="16"/>
        <v>13946.739835347375</v>
      </c>
      <c r="M123" s="1" t="s">
        <v>124</v>
      </c>
      <c r="N123" s="1"/>
      <c r="O123" s="9">
        <v>0</v>
      </c>
      <c r="Q123" s="9">
        <v>13946.739835347375</v>
      </c>
      <c r="R123" s="9"/>
      <c r="S123" s="9">
        <v>0</v>
      </c>
      <c r="T123" s="9"/>
      <c r="U123" s="9">
        <v>0</v>
      </c>
      <c r="V123" s="2"/>
    </row>
    <row r="124" spans="1:24" x14ac:dyDescent="0.2">
      <c r="A124" s="19">
        <f t="shared" si="17"/>
        <v>69</v>
      </c>
      <c r="C124" s="23" t="s">
        <v>57</v>
      </c>
      <c r="E124" s="9">
        <v>17707.90971</v>
      </c>
      <c r="G124" s="9">
        <v>0</v>
      </c>
      <c r="J124" s="1"/>
      <c r="K124" s="2">
        <f>E124-G124</f>
        <v>17707.90971</v>
      </c>
      <c r="M124" s="1" t="s">
        <v>147</v>
      </c>
      <c r="N124" s="1"/>
      <c r="O124" s="9">
        <v>0</v>
      </c>
      <c r="Q124" s="9">
        <v>0</v>
      </c>
      <c r="R124" s="9"/>
      <c r="S124" s="9">
        <v>17707.90971</v>
      </c>
      <c r="T124" s="9"/>
      <c r="U124" s="9">
        <v>0</v>
      </c>
      <c r="V124" s="2"/>
    </row>
    <row r="125" spans="1:24" x14ac:dyDescent="0.2">
      <c r="A125" s="19">
        <f t="shared" si="17"/>
        <v>70</v>
      </c>
      <c r="C125" s="23" t="s">
        <v>58</v>
      </c>
      <c r="E125" s="9">
        <v>12223.017490216926</v>
      </c>
      <c r="G125" s="9">
        <v>0</v>
      </c>
      <c r="J125" s="1"/>
      <c r="K125" s="2">
        <f t="shared" si="16"/>
        <v>12223.017490216926</v>
      </c>
      <c r="M125" s="1" t="s">
        <v>148</v>
      </c>
      <c r="N125" s="1"/>
      <c r="O125" s="9">
        <v>0</v>
      </c>
      <c r="Q125" s="9">
        <v>0</v>
      </c>
      <c r="R125" s="9"/>
      <c r="S125" s="9">
        <v>1285.4070408906441</v>
      </c>
      <c r="T125" s="9"/>
      <c r="U125" s="9">
        <v>10937.610449326283</v>
      </c>
      <c r="V125" s="2"/>
    </row>
    <row r="126" spans="1:24" x14ac:dyDescent="0.2">
      <c r="A126" s="19"/>
      <c r="C126" s="22" t="s">
        <v>14</v>
      </c>
      <c r="V126" s="2"/>
    </row>
    <row r="127" spans="1:24" x14ac:dyDescent="0.2">
      <c r="A127" s="1">
        <f>A125+1</f>
        <v>71</v>
      </c>
      <c r="C127" s="23" t="s">
        <v>59</v>
      </c>
      <c r="E127" s="9">
        <v>1640.1810497976596</v>
      </c>
      <c r="G127" s="9">
        <v>0</v>
      </c>
      <c r="J127" s="1"/>
      <c r="K127" s="2">
        <f t="shared" si="16"/>
        <v>1640.1810497976596</v>
      </c>
      <c r="M127" s="1" t="s">
        <v>124</v>
      </c>
      <c r="N127" s="1"/>
      <c r="O127" s="9">
        <v>0</v>
      </c>
      <c r="Q127" s="9">
        <v>1640.1810497976596</v>
      </c>
      <c r="R127" s="9"/>
      <c r="S127" s="9">
        <v>0</v>
      </c>
      <c r="T127" s="9"/>
      <c r="U127" s="9">
        <v>0</v>
      </c>
      <c r="V127" s="2"/>
    </row>
    <row r="128" spans="1:24" x14ac:dyDescent="0.2">
      <c r="A128" s="19">
        <f t="shared" si="17"/>
        <v>72</v>
      </c>
      <c r="C128" s="23" t="s">
        <v>60</v>
      </c>
      <c r="E128" s="9">
        <v>17097.195056345034</v>
      </c>
      <c r="G128" s="9">
        <v>0</v>
      </c>
      <c r="J128" s="1"/>
      <c r="K128" s="2">
        <f t="shared" si="16"/>
        <v>17097.195056345034</v>
      </c>
      <c r="M128" s="1" t="s">
        <v>149</v>
      </c>
      <c r="N128" s="1"/>
      <c r="O128" s="9">
        <v>0</v>
      </c>
      <c r="Q128" s="9">
        <v>14117.785878445757</v>
      </c>
      <c r="R128" s="9"/>
      <c r="S128" s="9">
        <v>2979.4091778992783</v>
      </c>
      <c r="T128" s="9"/>
      <c r="U128" s="9">
        <v>0</v>
      </c>
      <c r="V128" s="2"/>
    </row>
    <row r="129" spans="1:42" x14ac:dyDescent="0.2">
      <c r="A129" s="19">
        <f t="shared" si="17"/>
        <v>73</v>
      </c>
      <c r="C129" s="23" t="s">
        <v>61</v>
      </c>
      <c r="E129" s="9">
        <v>1307.4095306239601</v>
      </c>
      <c r="G129" s="9">
        <v>0</v>
      </c>
      <c r="J129" s="1"/>
      <c r="K129" s="2">
        <f t="shared" si="16"/>
        <v>1307.4095306239601</v>
      </c>
      <c r="M129" s="1" t="s">
        <v>124</v>
      </c>
      <c r="N129" s="1"/>
      <c r="O129" s="9">
        <v>0</v>
      </c>
      <c r="Q129" s="9">
        <v>1307.4095306239601</v>
      </c>
      <c r="R129" s="9"/>
      <c r="S129" s="9">
        <v>0</v>
      </c>
      <c r="T129" s="9"/>
      <c r="U129" s="9">
        <v>0</v>
      </c>
      <c r="V129" s="2"/>
    </row>
    <row r="130" spans="1:42" x14ac:dyDescent="0.2">
      <c r="A130" s="19">
        <f t="shared" si="17"/>
        <v>74</v>
      </c>
      <c r="C130" s="23" t="s">
        <v>62</v>
      </c>
      <c r="E130" s="9">
        <v>3787.5783081452309</v>
      </c>
      <c r="G130" s="9">
        <v>0</v>
      </c>
      <c r="J130" s="1"/>
      <c r="K130" s="2">
        <f t="shared" si="16"/>
        <v>3787.5783081452309</v>
      </c>
      <c r="M130" s="1" t="s">
        <v>150</v>
      </c>
      <c r="N130" s="1"/>
      <c r="O130" s="9">
        <v>0</v>
      </c>
      <c r="Q130" s="9">
        <v>1489.5035949216872</v>
      </c>
      <c r="R130" s="9"/>
      <c r="S130" s="9">
        <v>2298.0747132235433</v>
      </c>
      <c r="T130" s="9"/>
      <c r="U130" s="9">
        <v>0</v>
      </c>
      <c r="V130" s="2"/>
    </row>
    <row r="131" spans="1:42" x14ac:dyDescent="0.2">
      <c r="A131" s="19">
        <f t="shared" si="17"/>
        <v>75</v>
      </c>
      <c r="C131" s="23" t="s">
        <v>30</v>
      </c>
      <c r="E131" s="9">
        <v>417.64292401249998</v>
      </c>
      <c r="G131" s="9">
        <v>0</v>
      </c>
      <c r="J131" s="1"/>
      <c r="K131" s="2">
        <f t="shared" si="16"/>
        <v>417.64292401249998</v>
      </c>
      <c r="M131" s="1" t="s">
        <v>124</v>
      </c>
      <c r="N131" s="1"/>
      <c r="O131" s="9">
        <v>0</v>
      </c>
      <c r="Q131" s="9">
        <v>417.64292401249998</v>
      </c>
      <c r="R131" s="9"/>
      <c r="S131" s="9">
        <v>0</v>
      </c>
      <c r="T131" s="9"/>
      <c r="U131" s="9">
        <v>0</v>
      </c>
      <c r="V131" s="2"/>
    </row>
    <row r="132" spans="1:42" x14ac:dyDescent="0.2">
      <c r="A132" s="19">
        <f t="shared" si="17"/>
        <v>76</v>
      </c>
      <c r="C132" s="23" t="s">
        <v>63</v>
      </c>
      <c r="E132" s="9">
        <v>191.86462860127</v>
      </c>
      <c r="G132" s="9">
        <v>0</v>
      </c>
      <c r="J132" s="1"/>
      <c r="K132" s="2">
        <f t="shared" si="16"/>
        <v>191.86462860127</v>
      </c>
      <c r="M132" s="1" t="s">
        <v>124</v>
      </c>
      <c r="N132" s="1"/>
      <c r="O132" s="9">
        <v>0</v>
      </c>
      <c r="Q132" s="9">
        <v>191.86462860127</v>
      </c>
      <c r="R132" s="9"/>
      <c r="S132" s="9">
        <v>0</v>
      </c>
      <c r="T132" s="9"/>
      <c r="U132" s="9">
        <v>0</v>
      </c>
      <c r="V132" s="2"/>
    </row>
    <row r="133" spans="1:42" x14ac:dyDescent="0.2">
      <c r="A133" s="19">
        <f t="shared" si="17"/>
        <v>77</v>
      </c>
      <c r="C133" s="23" t="s">
        <v>64</v>
      </c>
      <c r="E133" s="9">
        <v>4026.3844920256997</v>
      </c>
      <c r="G133" s="9">
        <v>0</v>
      </c>
      <c r="J133" s="1"/>
      <c r="K133" s="2">
        <f t="shared" si="16"/>
        <v>4026.3844920256997</v>
      </c>
      <c r="M133" s="1" t="s">
        <v>124</v>
      </c>
      <c r="N133" s="1"/>
      <c r="O133" s="9">
        <v>0</v>
      </c>
      <c r="Q133" s="9">
        <v>4026.3844920256997</v>
      </c>
      <c r="R133" s="9"/>
      <c r="S133" s="9">
        <v>0</v>
      </c>
      <c r="T133" s="9"/>
      <c r="U133" s="9">
        <v>0</v>
      </c>
      <c r="V133" s="2"/>
    </row>
    <row r="134" spans="1:42" x14ac:dyDescent="0.2">
      <c r="A134" s="19">
        <f t="shared" si="17"/>
        <v>78</v>
      </c>
      <c r="C134" s="23" t="s">
        <v>65</v>
      </c>
      <c r="E134" s="9">
        <v>1816.3293445332881</v>
      </c>
      <c r="G134" s="9">
        <v>0</v>
      </c>
      <c r="J134" s="1"/>
      <c r="K134" s="2">
        <f t="shared" si="16"/>
        <v>1816.3293445332881</v>
      </c>
      <c r="M134" s="1" t="s">
        <v>124</v>
      </c>
      <c r="N134" s="1"/>
      <c r="O134" s="9">
        <v>0</v>
      </c>
      <c r="Q134" s="9">
        <v>1816.3293445332881</v>
      </c>
      <c r="R134" s="9"/>
      <c r="S134" s="9">
        <v>0</v>
      </c>
      <c r="T134" s="9"/>
      <c r="U134" s="9">
        <v>0</v>
      </c>
      <c r="V134" s="2"/>
    </row>
    <row r="135" spans="1:42" x14ac:dyDescent="0.2">
      <c r="A135" s="19"/>
      <c r="C135" s="22" t="s">
        <v>15</v>
      </c>
      <c r="V135" s="2"/>
    </row>
    <row r="136" spans="1:42" x14ac:dyDescent="0.2">
      <c r="A136" s="1">
        <f>A134+1</f>
        <v>79</v>
      </c>
      <c r="C136" s="22" t="s">
        <v>66</v>
      </c>
      <c r="E136" s="9">
        <v>3740.6240013717302</v>
      </c>
      <c r="G136" s="9">
        <v>0</v>
      </c>
      <c r="J136" s="1"/>
      <c r="K136" s="2">
        <f>E136-G136</f>
        <v>3740.6240013717302</v>
      </c>
      <c r="M136" s="1" t="s">
        <v>147</v>
      </c>
      <c r="N136" s="1"/>
      <c r="O136" s="9">
        <v>0</v>
      </c>
      <c r="Q136" s="9">
        <v>0</v>
      </c>
      <c r="R136" s="9"/>
      <c r="S136" s="9">
        <v>3740.6240013717302</v>
      </c>
      <c r="T136" s="9"/>
      <c r="U136" s="9">
        <v>0</v>
      </c>
      <c r="V136" s="2"/>
    </row>
    <row r="137" spans="1:42" x14ac:dyDescent="0.2">
      <c r="A137" s="19">
        <f t="shared" si="17"/>
        <v>80</v>
      </c>
      <c r="C137" s="23" t="s">
        <v>67</v>
      </c>
      <c r="E137" s="9">
        <v>184.23818852302003</v>
      </c>
      <c r="G137" s="9">
        <v>0</v>
      </c>
      <c r="J137" s="1"/>
      <c r="K137" s="2">
        <f t="shared" ref="K137:K139" si="18">E137-G137</f>
        <v>184.23818852302003</v>
      </c>
      <c r="M137" s="1" t="s">
        <v>147</v>
      </c>
      <c r="N137" s="1"/>
      <c r="O137" s="9">
        <v>0</v>
      </c>
      <c r="Q137" s="9">
        <v>0</v>
      </c>
      <c r="R137" s="9"/>
      <c r="S137" s="9">
        <v>184.23818852302003</v>
      </c>
      <c r="T137" s="9"/>
      <c r="U137" s="9">
        <v>0</v>
      </c>
      <c r="V137" s="2"/>
    </row>
    <row r="138" spans="1:42" x14ac:dyDescent="0.2">
      <c r="A138" s="19">
        <f t="shared" si="17"/>
        <v>81</v>
      </c>
      <c r="C138" s="23" t="s">
        <v>62</v>
      </c>
      <c r="E138" s="9">
        <v>5613.0094337191604</v>
      </c>
      <c r="G138" s="9">
        <v>0</v>
      </c>
      <c r="J138" s="1"/>
      <c r="K138" s="2">
        <f t="shared" si="18"/>
        <v>5613.0094337191604</v>
      </c>
      <c r="M138" s="1" t="s">
        <v>147</v>
      </c>
      <c r="N138" s="1"/>
      <c r="O138" s="9">
        <v>0</v>
      </c>
      <c r="Q138" s="9">
        <v>0</v>
      </c>
      <c r="R138" s="9"/>
      <c r="S138" s="9">
        <v>5613.0094337191604</v>
      </c>
      <c r="T138" s="9"/>
      <c r="U138" s="9">
        <v>0</v>
      </c>
      <c r="V138" s="2"/>
    </row>
    <row r="139" spans="1:42" x14ac:dyDescent="0.2">
      <c r="A139" s="19">
        <f t="shared" si="17"/>
        <v>82</v>
      </c>
      <c r="C139" s="23" t="s">
        <v>30</v>
      </c>
      <c r="E139" s="9">
        <v>2500.134475710754</v>
      </c>
      <c r="G139" s="9">
        <v>0</v>
      </c>
      <c r="J139" s="1"/>
      <c r="K139" s="2">
        <f t="shared" si="18"/>
        <v>2500.134475710754</v>
      </c>
      <c r="M139" s="1" t="s">
        <v>147</v>
      </c>
      <c r="N139" s="1"/>
      <c r="O139" s="9">
        <v>0</v>
      </c>
      <c r="Q139" s="9">
        <v>0</v>
      </c>
      <c r="R139" s="9"/>
      <c r="S139" s="9">
        <v>2500.134475710754</v>
      </c>
      <c r="T139" s="9"/>
      <c r="U139" s="9">
        <v>0</v>
      </c>
      <c r="V139" s="2"/>
    </row>
    <row r="140" spans="1:42" x14ac:dyDescent="0.2">
      <c r="A140" s="19"/>
      <c r="C140" s="22" t="s">
        <v>16</v>
      </c>
      <c r="Q140" s="9"/>
      <c r="V140" s="2"/>
    </row>
    <row r="141" spans="1:42" x14ac:dyDescent="0.2">
      <c r="A141" s="1">
        <f>A139+1</f>
        <v>83</v>
      </c>
      <c r="C141" s="22" t="s">
        <v>68</v>
      </c>
      <c r="E141" s="9">
        <v>10616.772187581613</v>
      </c>
      <c r="G141" s="9">
        <v>0</v>
      </c>
      <c r="J141" s="1"/>
      <c r="K141" s="2">
        <f t="shared" si="16"/>
        <v>10616.772187581613</v>
      </c>
      <c r="M141" s="1" t="s">
        <v>125</v>
      </c>
      <c r="N141" s="1"/>
      <c r="O141" s="9">
        <v>0</v>
      </c>
      <c r="Q141" s="9">
        <v>0</v>
      </c>
      <c r="R141" s="9"/>
      <c r="S141" s="9">
        <v>0</v>
      </c>
      <c r="T141" s="9"/>
      <c r="U141" s="9">
        <v>10616.772187581613</v>
      </c>
      <c r="V141" s="2"/>
      <c r="AM141" s="10"/>
      <c r="AN141" s="10"/>
      <c r="AO141" s="10"/>
      <c r="AP141" s="10"/>
    </row>
    <row r="142" spans="1:42" x14ac:dyDescent="0.2">
      <c r="A142" s="19">
        <f t="shared" si="17"/>
        <v>84</v>
      </c>
      <c r="C142" s="23" t="s">
        <v>69</v>
      </c>
      <c r="E142" s="9">
        <v>22130.98895566666</v>
      </c>
      <c r="G142" s="9">
        <v>0</v>
      </c>
      <c r="J142" s="1"/>
      <c r="K142" s="2">
        <f t="shared" si="16"/>
        <v>22130.98895566666</v>
      </c>
      <c r="M142" s="1" t="s">
        <v>125</v>
      </c>
      <c r="N142" s="1"/>
      <c r="O142" s="9">
        <v>0</v>
      </c>
      <c r="Q142" s="9">
        <v>0</v>
      </c>
      <c r="R142" s="9"/>
      <c r="S142" s="9">
        <v>0</v>
      </c>
      <c r="T142" s="9"/>
      <c r="U142" s="9">
        <v>22130.98895566666</v>
      </c>
      <c r="V142" s="2"/>
    </row>
    <row r="143" spans="1:42" x14ac:dyDescent="0.2">
      <c r="A143" s="19">
        <f t="shared" si="17"/>
        <v>85</v>
      </c>
      <c r="C143" s="23" t="s">
        <v>70</v>
      </c>
      <c r="E143" s="9">
        <v>0</v>
      </c>
      <c r="G143" s="9">
        <v>0</v>
      </c>
      <c r="J143" s="1"/>
      <c r="K143" s="2">
        <f t="shared" si="16"/>
        <v>0</v>
      </c>
      <c r="M143" s="1" t="s">
        <v>125</v>
      </c>
      <c r="N143" s="1"/>
      <c r="O143" s="9">
        <v>0</v>
      </c>
      <c r="Q143" s="9">
        <v>0</v>
      </c>
      <c r="R143" s="9"/>
      <c r="S143" s="9">
        <v>0</v>
      </c>
      <c r="T143" s="9"/>
      <c r="U143" s="9">
        <v>0</v>
      </c>
      <c r="V143" s="2"/>
    </row>
    <row r="144" spans="1:42" x14ac:dyDescent="0.2">
      <c r="A144" s="19">
        <f t="shared" si="17"/>
        <v>86</v>
      </c>
      <c r="C144" s="23" t="s">
        <v>71</v>
      </c>
      <c r="E144" s="9">
        <v>59329.65715247715</v>
      </c>
      <c r="G144" s="9">
        <v>0</v>
      </c>
      <c r="J144" s="1"/>
      <c r="K144" s="2">
        <f t="shared" si="16"/>
        <v>59329.65715247715</v>
      </c>
      <c r="M144" s="1" t="s">
        <v>125</v>
      </c>
      <c r="N144" s="1"/>
      <c r="O144" s="9">
        <v>0</v>
      </c>
      <c r="Q144" s="9">
        <v>0</v>
      </c>
      <c r="R144" s="9"/>
      <c r="S144" s="9">
        <v>0</v>
      </c>
      <c r="T144" s="9"/>
      <c r="U144" s="9">
        <v>59329.65715247715</v>
      </c>
      <c r="V144" s="2"/>
    </row>
    <row r="145" spans="1:22" x14ac:dyDescent="0.2">
      <c r="A145" s="19">
        <f t="shared" si="17"/>
        <v>87</v>
      </c>
      <c r="C145" s="23" t="s">
        <v>30</v>
      </c>
      <c r="E145" s="9">
        <v>8901.2312001131213</v>
      </c>
      <c r="G145" s="9">
        <v>0</v>
      </c>
      <c r="J145" s="1"/>
      <c r="K145" s="2">
        <f t="shared" si="16"/>
        <v>8901.2312001131213</v>
      </c>
      <c r="M145" s="1" t="s">
        <v>125</v>
      </c>
      <c r="N145" s="1"/>
      <c r="O145" s="9">
        <v>0</v>
      </c>
      <c r="Q145" s="9">
        <v>0</v>
      </c>
      <c r="R145" s="9"/>
      <c r="S145" s="9">
        <v>0</v>
      </c>
      <c r="T145" s="9"/>
      <c r="U145" s="9">
        <v>8901.2312001131213</v>
      </c>
      <c r="V145" s="2"/>
    </row>
    <row r="146" spans="1:22" x14ac:dyDescent="0.2">
      <c r="A146" s="19">
        <f t="shared" si="17"/>
        <v>88</v>
      </c>
      <c r="C146" s="23" t="s">
        <v>72</v>
      </c>
      <c r="E146" s="9">
        <v>352.78073788360939</v>
      </c>
      <c r="G146" s="9">
        <v>0</v>
      </c>
      <c r="J146" s="1"/>
      <c r="K146" s="2">
        <f t="shared" si="16"/>
        <v>352.78073788360939</v>
      </c>
      <c r="M146" s="1" t="s">
        <v>125</v>
      </c>
      <c r="N146" s="1"/>
      <c r="O146" s="9">
        <v>0</v>
      </c>
      <c r="Q146" s="9">
        <v>0</v>
      </c>
      <c r="R146" s="9"/>
      <c r="S146" s="9">
        <v>0</v>
      </c>
      <c r="T146" s="9"/>
      <c r="U146" s="9">
        <v>352.78073788360939</v>
      </c>
      <c r="V146" s="2"/>
    </row>
    <row r="147" spans="1:22" x14ac:dyDescent="0.2">
      <c r="A147" s="19"/>
      <c r="C147" s="22" t="s">
        <v>73</v>
      </c>
      <c r="I147" s="3"/>
      <c r="V147" s="2"/>
    </row>
    <row r="148" spans="1:22" x14ac:dyDescent="0.2">
      <c r="A148" s="1">
        <f>A146+1</f>
        <v>89</v>
      </c>
      <c r="C148" s="23" t="s">
        <v>74</v>
      </c>
      <c r="E148" s="9">
        <v>197654.2230046961</v>
      </c>
      <c r="G148" s="9">
        <v>2940.7050695282501</v>
      </c>
      <c r="I148" s="1" t="s">
        <v>138</v>
      </c>
      <c r="J148" s="1"/>
      <c r="K148" s="2">
        <f t="shared" si="16"/>
        <v>194713.51793516785</v>
      </c>
      <c r="M148" s="1" t="s">
        <v>151</v>
      </c>
      <c r="N148" s="1"/>
      <c r="O148" s="9">
        <v>2546.4739944630078</v>
      </c>
      <c r="Q148" s="9">
        <v>7271.6222767735126</v>
      </c>
      <c r="R148" s="9"/>
      <c r="S148" s="9">
        <v>17848.649151574664</v>
      </c>
      <c r="T148" s="9"/>
      <c r="U148" s="9">
        <v>169987.47758188492</v>
      </c>
      <c r="V148" s="2"/>
    </row>
    <row r="149" spans="1:22" x14ac:dyDescent="0.2">
      <c r="A149" s="19"/>
      <c r="C149" s="22" t="s">
        <v>75</v>
      </c>
      <c r="V149" s="2"/>
    </row>
    <row r="150" spans="1:22" x14ac:dyDescent="0.2">
      <c r="A150" s="1">
        <f>A148+1</f>
        <v>90</v>
      </c>
      <c r="C150" s="23" t="s">
        <v>76</v>
      </c>
      <c r="E150" s="9">
        <v>11615.53513385792</v>
      </c>
      <c r="G150" s="9">
        <v>0</v>
      </c>
      <c r="J150" s="1"/>
      <c r="K150" s="2">
        <f t="shared" si="16"/>
        <v>11615.53513385792</v>
      </c>
      <c r="M150" s="1" t="s">
        <v>125</v>
      </c>
      <c r="N150" s="1"/>
      <c r="O150" s="9">
        <v>0</v>
      </c>
      <c r="Q150" s="9">
        <v>0</v>
      </c>
      <c r="R150" s="9"/>
      <c r="S150" s="9">
        <v>0</v>
      </c>
      <c r="T150" s="9"/>
      <c r="U150" s="9">
        <v>11615.53513385792</v>
      </c>
      <c r="V150" s="2"/>
    </row>
    <row r="151" spans="1:22" x14ac:dyDescent="0.2">
      <c r="A151" s="19">
        <f t="shared" si="17"/>
        <v>91</v>
      </c>
      <c r="C151" s="23" t="s">
        <v>77</v>
      </c>
      <c r="E151" s="9">
        <v>118115.50460668681</v>
      </c>
      <c r="G151" s="9">
        <v>0</v>
      </c>
      <c r="J151" s="1"/>
      <c r="K151" s="2">
        <f t="shared" si="16"/>
        <v>118115.50460668681</v>
      </c>
      <c r="M151" s="1" t="s">
        <v>125</v>
      </c>
      <c r="N151" s="1"/>
      <c r="O151" s="9">
        <v>0</v>
      </c>
      <c r="Q151" s="9">
        <v>0</v>
      </c>
      <c r="R151" s="9"/>
      <c r="S151" s="9">
        <v>0</v>
      </c>
      <c r="T151" s="9"/>
      <c r="U151" s="9">
        <v>118115.50460668681</v>
      </c>
      <c r="V151" s="2"/>
    </row>
    <row r="152" spans="1:22" x14ac:dyDescent="0.2">
      <c r="A152" s="19">
        <f t="shared" si="17"/>
        <v>92</v>
      </c>
      <c r="C152" s="23" t="s">
        <v>78</v>
      </c>
      <c r="E152" s="9">
        <v>30706.695402275695</v>
      </c>
      <c r="G152" s="9">
        <v>0</v>
      </c>
      <c r="J152" s="1"/>
      <c r="K152" s="2">
        <f t="shared" si="16"/>
        <v>30706.695402275695</v>
      </c>
      <c r="M152" s="1" t="s">
        <v>125</v>
      </c>
      <c r="N152" s="1"/>
      <c r="O152" s="9">
        <v>0</v>
      </c>
      <c r="Q152" s="9">
        <v>0</v>
      </c>
      <c r="R152" s="9"/>
      <c r="S152" s="9">
        <v>0</v>
      </c>
      <c r="T152" s="9"/>
      <c r="U152" s="9">
        <v>30706.695402275695</v>
      </c>
      <c r="V152" s="2"/>
    </row>
    <row r="153" spans="1:22" x14ac:dyDescent="0.2">
      <c r="A153" s="19"/>
      <c r="C153" s="22" t="s">
        <v>79</v>
      </c>
      <c r="V153" s="2"/>
    </row>
    <row r="154" spans="1:22" x14ac:dyDescent="0.2">
      <c r="A154" s="1">
        <f>A152+1</f>
        <v>93</v>
      </c>
      <c r="C154" s="23" t="s">
        <v>60</v>
      </c>
      <c r="E154" s="9">
        <v>4294.5103658632952</v>
      </c>
      <c r="G154" s="9">
        <v>1708.3898809221498</v>
      </c>
      <c r="I154" s="1" t="s">
        <v>139</v>
      </c>
      <c r="J154" s="1"/>
      <c r="K154" s="2">
        <f>E154-G154</f>
        <v>2586.1204849411452</v>
      </c>
      <c r="M154" s="1" t="s">
        <v>125</v>
      </c>
      <c r="N154" s="1"/>
      <c r="O154" s="9">
        <v>1295.4715209674002</v>
      </c>
      <c r="Q154" s="9">
        <v>0</v>
      </c>
      <c r="R154" s="9"/>
      <c r="S154" s="9">
        <v>0</v>
      </c>
      <c r="T154" s="9"/>
      <c r="U154" s="9">
        <v>2999.0388448958947</v>
      </c>
      <c r="V154" s="2"/>
    </row>
    <row r="155" spans="1:22" x14ac:dyDescent="0.2">
      <c r="A155" s="19">
        <f t="shared" si="17"/>
        <v>94</v>
      </c>
      <c r="C155" s="23" t="s">
        <v>80</v>
      </c>
      <c r="E155" s="9">
        <v>19535.319138357758</v>
      </c>
      <c r="G155" s="9">
        <v>0</v>
      </c>
      <c r="J155" s="1"/>
      <c r="K155" s="2">
        <f t="shared" ref="K155:K159" si="19">E155-G155</f>
        <v>19535.319138357758</v>
      </c>
      <c r="M155" s="1" t="s">
        <v>125</v>
      </c>
      <c r="N155" s="1"/>
      <c r="O155" s="9">
        <v>0</v>
      </c>
      <c r="Q155" s="9">
        <v>0</v>
      </c>
      <c r="R155" s="9"/>
      <c r="S155" s="9">
        <v>0</v>
      </c>
      <c r="T155" s="9"/>
      <c r="U155" s="9">
        <v>19535.319138357758</v>
      </c>
      <c r="V155" s="2"/>
    </row>
    <row r="156" spans="1:22" x14ac:dyDescent="0.2">
      <c r="A156" s="19">
        <f t="shared" si="17"/>
        <v>95</v>
      </c>
      <c r="C156" s="23" t="s">
        <v>81</v>
      </c>
      <c r="E156" s="9">
        <v>23437.232127810334</v>
      </c>
      <c r="G156" s="9">
        <v>0</v>
      </c>
      <c r="J156" s="1"/>
      <c r="K156" s="2">
        <f t="shared" si="19"/>
        <v>23437.232127810334</v>
      </c>
      <c r="M156" s="1" t="s">
        <v>125</v>
      </c>
      <c r="N156" s="1"/>
      <c r="O156" s="9">
        <v>0</v>
      </c>
      <c r="Q156" s="9">
        <v>0</v>
      </c>
      <c r="R156" s="9"/>
      <c r="S156" s="9">
        <v>0</v>
      </c>
      <c r="T156" s="9"/>
      <c r="U156" s="9">
        <v>23437.232127810334</v>
      </c>
      <c r="V156" s="2"/>
    </row>
    <row r="157" spans="1:22" x14ac:dyDescent="0.2">
      <c r="A157" s="19">
        <f t="shared" si="17"/>
        <v>96</v>
      </c>
      <c r="C157" s="23" t="s">
        <v>82</v>
      </c>
      <c r="E157" s="9">
        <v>47499.389818864729</v>
      </c>
      <c r="G157" s="9">
        <v>0</v>
      </c>
      <c r="J157" s="1"/>
      <c r="K157" s="2">
        <f t="shared" si="19"/>
        <v>47499.389818864729</v>
      </c>
      <c r="M157" s="1" t="s">
        <v>125</v>
      </c>
      <c r="N157" s="1"/>
      <c r="O157" s="9">
        <v>0</v>
      </c>
      <c r="Q157" s="9">
        <v>0</v>
      </c>
      <c r="R157" s="9"/>
      <c r="S157" s="9">
        <v>0</v>
      </c>
      <c r="T157" s="9"/>
      <c r="U157" s="9">
        <v>47499.389818864729</v>
      </c>
      <c r="V157" s="2"/>
    </row>
    <row r="158" spans="1:22" x14ac:dyDescent="0.2">
      <c r="A158" s="19">
        <f t="shared" si="17"/>
        <v>97</v>
      </c>
      <c r="C158" s="23" t="s">
        <v>83</v>
      </c>
      <c r="E158" s="9">
        <v>3006.3131315267215</v>
      </c>
      <c r="G158" s="9">
        <v>0</v>
      </c>
      <c r="J158" s="1"/>
      <c r="K158" s="2">
        <f t="shared" si="19"/>
        <v>3006.3131315267215</v>
      </c>
      <c r="M158" s="1" t="s">
        <v>125</v>
      </c>
      <c r="N158" s="1"/>
      <c r="O158" s="9">
        <v>0</v>
      </c>
      <c r="Q158" s="9">
        <v>0</v>
      </c>
      <c r="R158" s="9"/>
      <c r="S158" s="9">
        <v>0</v>
      </c>
      <c r="T158" s="9"/>
      <c r="U158" s="9">
        <v>3006.3131315267215</v>
      </c>
      <c r="V158" s="2"/>
    </row>
    <row r="159" spans="1:22" x14ac:dyDescent="0.2">
      <c r="A159" s="19">
        <f t="shared" si="17"/>
        <v>98</v>
      </c>
      <c r="C159" s="23" t="s">
        <v>84</v>
      </c>
      <c r="E159" s="9">
        <v>6258.7532042938401</v>
      </c>
      <c r="G159" s="9">
        <v>0</v>
      </c>
      <c r="J159" s="1"/>
      <c r="K159" s="2">
        <f t="shared" si="19"/>
        <v>6258.7532042938401</v>
      </c>
      <c r="M159" s="1" t="s">
        <v>125</v>
      </c>
      <c r="N159" s="1"/>
      <c r="O159" s="9">
        <v>0</v>
      </c>
      <c r="Q159" s="9">
        <v>0</v>
      </c>
      <c r="R159" s="9"/>
      <c r="S159" s="9">
        <v>0</v>
      </c>
      <c r="T159" s="9"/>
      <c r="U159" s="9">
        <v>6258.7532042938401</v>
      </c>
      <c r="V159" s="2"/>
    </row>
    <row r="160" spans="1:22" x14ac:dyDescent="0.2">
      <c r="A160" s="19">
        <f t="shared" si="17"/>
        <v>99</v>
      </c>
      <c r="C160" s="23" t="s">
        <v>85</v>
      </c>
      <c r="E160" s="9">
        <v>21966.003061248291</v>
      </c>
      <c r="G160" s="9">
        <v>10151.221525209376</v>
      </c>
      <c r="I160" s="1" t="s">
        <v>140</v>
      </c>
      <c r="J160" s="1"/>
      <c r="K160" s="2">
        <f>E160-G160</f>
        <v>11814.781536038916</v>
      </c>
      <c r="M160" s="1" t="s">
        <v>125</v>
      </c>
      <c r="N160" s="1"/>
      <c r="O160" s="9">
        <v>10151.221525209376</v>
      </c>
      <c r="Q160" s="9">
        <v>0</v>
      </c>
      <c r="R160" s="9"/>
      <c r="S160" s="9">
        <v>0</v>
      </c>
      <c r="T160" s="9"/>
      <c r="U160" s="9">
        <v>11814.781536038916</v>
      </c>
      <c r="V160" s="2"/>
    </row>
    <row r="161" spans="1:24" x14ac:dyDescent="0.2">
      <c r="A161" s="19"/>
      <c r="C161" s="22" t="s">
        <v>86</v>
      </c>
      <c r="V161" s="2"/>
    </row>
    <row r="162" spans="1:24" x14ac:dyDescent="0.2">
      <c r="A162" s="1">
        <f>A160+1</f>
        <v>100</v>
      </c>
      <c r="C162" s="23" t="s">
        <v>87</v>
      </c>
      <c r="E162" s="9">
        <v>148388.21253862113</v>
      </c>
      <c r="G162" s="9">
        <v>2531.2823068200137</v>
      </c>
      <c r="I162" s="1" t="s">
        <v>141</v>
      </c>
      <c r="J162" s="1"/>
      <c r="K162" s="2">
        <f t="shared" si="16"/>
        <v>145856.93023180112</v>
      </c>
      <c r="M162" s="1" t="s">
        <v>152</v>
      </c>
      <c r="N162" s="1"/>
      <c r="O162" s="9">
        <v>2104.1517941099964</v>
      </c>
      <c r="Q162" s="9">
        <v>8824.2852609502552</v>
      </c>
      <c r="R162" s="9"/>
      <c r="S162" s="9">
        <v>10468.549172688372</v>
      </c>
      <c r="T162" s="9"/>
      <c r="U162" s="9">
        <v>126991.22631087252</v>
      </c>
      <c r="V162" s="2"/>
    </row>
    <row r="163" spans="1:24" x14ac:dyDescent="0.2">
      <c r="A163" s="19">
        <f t="shared" si="17"/>
        <v>101</v>
      </c>
      <c r="C163" s="23" t="s">
        <v>88</v>
      </c>
      <c r="E163" s="14">
        <v>219625.970063391</v>
      </c>
      <c r="F163" s="26"/>
      <c r="G163" s="14">
        <v>5865.9645385754357</v>
      </c>
      <c r="H163" s="26"/>
      <c r="I163" s="28" t="s">
        <v>142</v>
      </c>
      <c r="J163" s="28"/>
      <c r="K163" s="27">
        <f>E163-G163</f>
        <v>213760.00552481555</v>
      </c>
      <c r="L163" s="26"/>
      <c r="M163" s="28" t="s">
        <v>153</v>
      </c>
      <c r="N163" s="28"/>
      <c r="O163" s="14">
        <v>4758.6044086021757</v>
      </c>
      <c r="P163" s="26"/>
      <c r="Q163" s="14">
        <v>13944.012286423311</v>
      </c>
      <c r="R163" s="14"/>
      <c r="S163" s="14">
        <v>15480.685777088713</v>
      </c>
      <c r="T163" s="14"/>
      <c r="U163" s="14">
        <v>185442.66759127678</v>
      </c>
      <c r="V163" s="2"/>
    </row>
    <row r="164" spans="1:24" x14ac:dyDescent="0.2">
      <c r="E164" s="26"/>
      <c r="G164" s="26"/>
      <c r="K164" s="26"/>
      <c r="O164" s="26"/>
      <c r="Q164" s="26"/>
      <c r="S164" s="26"/>
      <c r="U164" s="26"/>
      <c r="V164" s="2"/>
    </row>
    <row r="165" spans="1:24" x14ac:dyDescent="0.2">
      <c r="A165" s="1">
        <f>A163+1</f>
        <v>102</v>
      </c>
      <c r="C165" s="22" t="s">
        <v>155</v>
      </c>
      <c r="E165" s="12">
        <f>SUM(E119:E163)</f>
        <v>4247741.6723142052</v>
      </c>
      <c r="G165" s="12">
        <f>SUM(G119:G163)</f>
        <v>23197.563321055226</v>
      </c>
      <c r="K165" s="12">
        <f>SUM(K119:K163)</f>
        <v>4224544.1089931503</v>
      </c>
      <c r="O165" s="12">
        <f>SUM(O119:O163)</f>
        <v>3133672.3927132715</v>
      </c>
      <c r="P165" s="2"/>
      <c r="Q165" s="12">
        <f>SUM(Q119:Q163)</f>
        <v>89743.753534087416</v>
      </c>
      <c r="R165" s="2"/>
      <c r="S165" s="12">
        <f>SUM(S119:S163)</f>
        <v>125341.00115819271</v>
      </c>
      <c r="T165" s="2"/>
      <c r="U165" s="12">
        <f>SUM(U119:U163)</f>
        <v>898984.52490865346</v>
      </c>
      <c r="V165" s="2"/>
    </row>
    <row r="166" spans="1:24" x14ac:dyDescent="0.2">
      <c r="V166" s="2"/>
    </row>
    <row r="167" spans="1:24" ht="13.5" thickBot="1" x14ac:dyDescent="0.25">
      <c r="A167" s="1">
        <f>A165+1</f>
        <v>103</v>
      </c>
      <c r="C167" s="22" t="s">
        <v>156</v>
      </c>
      <c r="E167" s="20">
        <f>E165+E100+E106+E94</f>
        <v>6367357.3088085232</v>
      </c>
      <c r="G167" s="20">
        <f>G165+G100+G106+G94</f>
        <v>23197.563321055226</v>
      </c>
      <c r="K167" s="20">
        <f>K165+K100+K106+K94</f>
        <v>6344159.7454874683</v>
      </c>
      <c r="O167" s="20">
        <f>O165+O100+O106+O94</f>
        <v>3133672.3927132715</v>
      </c>
      <c r="Q167" s="20">
        <f>Q165+Q100+Q106+Q94</f>
        <v>222758.03393207598</v>
      </c>
      <c r="S167" s="20">
        <f>S165+S100+S106+S94</f>
        <v>468428.67730380886</v>
      </c>
      <c r="U167" s="20">
        <f>U165+U100+U106+U94</f>
        <v>2542498.2048593662</v>
      </c>
      <c r="V167" s="2"/>
    </row>
    <row r="168" spans="1:24" ht="13.5" thickTop="1" x14ac:dyDescent="0.2">
      <c r="C168" s="21"/>
      <c r="D168" s="7"/>
      <c r="E168" s="7"/>
      <c r="G168" s="7"/>
      <c r="K168" s="7"/>
    </row>
    <row r="169" spans="1:24" ht="15" customHeight="1" x14ac:dyDescent="0.2">
      <c r="A169" s="29" t="s">
        <v>104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4"/>
    </row>
    <row r="170" spans="1:24" ht="15" customHeight="1" x14ac:dyDescent="0.2">
      <c r="A170" s="29" t="s">
        <v>154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4"/>
    </row>
    <row r="171" spans="1:24" x14ac:dyDescent="0.2">
      <c r="V171" s="4"/>
    </row>
    <row r="172" spans="1:24" x14ac:dyDescent="0.2">
      <c r="G172" s="1" t="s">
        <v>0</v>
      </c>
      <c r="I172" s="1" t="s">
        <v>1</v>
      </c>
      <c r="K172" s="1" t="s">
        <v>2</v>
      </c>
      <c r="M172" s="1" t="s">
        <v>3</v>
      </c>
      <c r="Q172" s="1"/>
      <c r="R172" s="1"/>
      <c r="S172" s="1"/>
      <c r="T172" s="1"/>
    </row>
    <row r="173" spans="1:24" x14ac:dyDescent="0.2">
      <c r="A173" s="1" t="s">
        <v>4</v>
      </c>
      <c r="E173" s="1" t="s">
        <v>5</v>
      </c>
      <c r="G173" s="1" t="s">
        <v>1</v>
      </c>
      <c r="I173" s="1" t="s">
        <v>6</v>
      </c>
      <c r="K173" s="1" t="s">
        <v>7</v>
      </c>
      <c r="M173" s="1" t="s">
        <v>8</v>
      </c>
      <c r="O173" s="1"/>
      <c r="P173" s="1"/>
      <c r="Q173" s="1"/>
      <c r="R173" s="1"/>
      <c r="S173" s="1"/>
      <c r="T173" s="1"/>
    </row>
    <row r="174" spans="1:24" x14ac:dyDescent="0.2">
      <c r="A174" s="5" t="s">
        <v>9</v>
      </c>
      <c r="C174" s="25" t="s">
        <v>103</v>
      </c>
      <c r="E174" s="5" t="s">
        <v>10</v>
      </c>
      <c r="G174" s="5" t="s">
        <v>6</v>
      </c>
      <c r="I174" s="5" t="s">
        <v>11</v>
      </c>
      <c r="J174" s="1"/>
      <c r="K174" s="5" t="s">
        <v>12</v>
      </c>
      <c r="M174" s="5" t="s">
        <v>11</v>
      </c>
      <c r="N174" s="1"/>
      <c r="O174" s="5" t="s">
        <v>13</v>
      </c>
      <c r="P174" s="1"/>
      <c r="Q174" s="5" t="s">
        <v>14</v>
      </c>
      <c r="R174" s="1"/>
      <c r="S174" s="5" t="s">
        <v>15</v>
      </c>
      <c r="T174" s="1"/>
      <c r="U174" s="5" t="s">
        <v>16</v>
      </c>
      <c r="X174" s="6"/>
    </row>
    <row r="175" spans="1:24" x14ac:dyDescent="0.2">
      <c r="E175" s="1" t="s">
        <v>17</v>
      </c>
      <c r="G175" s="1" t="s">
        <v>18</v>
      </c>
      <c r="I175" s="1" t="s">
        <v>19</v>
      </c>
      <c r="J175" s="1"/>
      <c r="K175" s="1" t="s">
        <v>20</v>
      </c>
      <c r="M175" s="1" t="s">
        <v>21</v>
      </c>
      <c r="N175" s="1"/>
      <c r="O175" s="1" t="s">
        <v>22</v>
      </c>
      <c r="P175" s="1"/>
      <c r="Q175" s="1" t="s">
        <v>23</v>
      </c>
      <c r="R175" s="1"/>
      <c r="S175" s="1" t="s">
        <v>24</v>
      </c>
      <c r="T175" s="1"/>
      <c r="U175" s="1" t="s">
        <v>25</v>
      </c>
    </row>
    <row r="176" spans="1:24" x14ac:dyDescent="0.2">
      <c r="E176" s="1"/>
      <c r="G176" s="1"/>
      <c r="J176" s="1"/>
      <c r="K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2" x14ac:dyDescent="0.2">
      <c r="C177" s="21" t="s">
        <v>89</v>
      </c>
      <c r="E177" s="9"/>
      <c r="G177" s="9"/>
      <c r="K177" s="2"/>
      <c r="M177" s="1"/>
      <c r="O177" s="9"/>
      <c r="Q177" s="9"/>
      <c r="R177" s="9"/>
      <c r="S177" s="9"/>
      <c r="T177" s="9"/>
      <c r="U177" s="9"/>
      <c r="V177" s="2"/>
    </row>
    <row r="178" spans="1:22" x14ac:dyDescent="0.2">
      <c r="C178" s="21"/>
      <c r="E178" s="9"/>
      <c r="G178" s="9"/>
      <c r="K178" s="2"/>
      <c r="M178" s="1"/>
      <c r="O178" s="9"/>
      <c r="Q178" s="9"/>
      <c r="R178" s="9"/>
      <c r="S178" s="9"/>
      <c r="T178" s="9"/>
      <c r="U178" s="9"/>
      <c r="V178" s="2"/>
    </row>
    <row r="179" spans="1:22" x14ac:dyDescent="0.2">
      <c r="A179" s="1">
        <f>A167+1</f>
        <v>104</v>
      </c>
      <c r="C179" s="22" t="s">
        <v>90</v>
      </c>
      <c r="E179" s="9">
        <v>2942.6114096800702</v>
      </c>
      <c r="G179" s="9">
        <v>0</v>
      </c>
      <c r="J179" s="1"/>
      <c r="K179" s="2">
        <f t="shared" ref="K179:K185" si="20">E179-G179</f>
        <v>2942.6114096800702</v>
      </c>
      <c r="M179" s="1" t="s">
        <v>143</v>
      </c>
      <c r="N179" s="1"/>
      <c r="O179" s="9">
        <v>2942.6114096800702</v>
      </c>
      <c r="Q179" s="9">
        <v>0</v>
      </c>
      <c r="R179" s="9"/>
      <c r="S179" s="9">
        <v>0</v>
      </c>
      <c r="T179" s="9"/>
      <c r="U179" s="9">
        <v>0</v>
      </c>
      <c r="V179" s="2"/>
    </row>
    <row r="180" spans="1:22" x14ac:dyDescent="0.2">
      <c r="A180" s="1">
        <f t="shared" ref="A180:A185" si="21">A179+1</f>
        <v>105</v>
      </c>
      <c r="C180" s="22" t="s">
        <v>91</v>
      </c>
      <c r="E180" s="9">
        <v>2421.6385455058507</v>
      </c>
      <c r="G180" s="9">
        <v>0</v>
      </c>
      <c r="J180" s="1"/>
      <c r="K180" s="2">
        <f>E180-G180</f>
        <v>2421.6385455058507</v>
      </c>
      <c r="M180" s="1" t="s">
        <v>143</v>
      </c>
      <c r="N180" s="1"/>
      <c r="O180" s="9">
        <v>2421.6385455058507</v>
      </c>
      <c r="Q180" s="9">
        <v>0</v>
      </c>
      <c r="R180" s="9"/>
      <c r="S180" s="9">
        <v>0</v>
      </c>
      <c r="T180" s="9"/>
      <c r="U180" s="9">
        <v>0</v>
      </c>
      <c r="V180" s="2"/>
    </row>
    <row r="181" spans="1:22" x14ac:dyDescent="0.2">
      <c r="A181" s="1">
        <f t="shared" si="21"/>
        <v>106</v>
      </c>
      <c r="C181" s="22" t="s">
        <v>92</v>
      </c>
      <c r="E181" s="9">
        <v>15336.5926054518</v>
      </c>
      <c r="G181" s="9">
        <v>0</v>
      </c>
      <c r="J181" s="1"/>
      <c r="K181" s="2">
        <f>E181-G181</f>
        <v>15336.5926054518</v>
      </c>
      <c r="M181" s="1" t="s">
        <v>143</v>
      </c>
      <c r="N181" s="1"/>
      <c r="O181" s="9">
        <v>15336.5926054518</v>
      </c>
      <c r="Q181" s="9">
        <v>0</v>
      </c>
      <c r="R181" s="9"/>
      <c r="S181" s="9">
        <v>0</v>
      </c>
      <c r="T181" s="9"/>
      <c r="U181" s="9">
        <v>0</v>
      </c>
      <c r="V181" s="2"/>
    </row>
    <row r="182" spans="1:22" x14ac:dyDescent="0.2">
      <c r="A182" s="1">
        <f t="shared" si="21"/>
        <v>107</v>
      </c>
      <c r="C182" s="22" t="s">
        <v>93</v>
      </c>
      <c r="E182" s="9">
        <v>26870.623617239937</v>
      </c>
      <c r="G182" s="9">
        <v>0</v>
      </c>
      <c r="J182" s="1"/>
      <c r="K182" s="2">
        <f t="shared" si="20"/>
        <v>26870.623617239937</v>
      </c>
      <c r="M182" s="1" t="s">
        <v>125</v>
      </c>
      <c r="N182" s="1"/>
      <c r="O182" s="9">
        <v>0</v>
      </c>
      <c r="Q182" s="9">
        <v>0</v>
      </c>
      <c r="R182" s="9"/>
      <c r="S182" s="9">
        <v>0</v>
      </c>
      <c r="T182" s="9"/>
      <c r="U182" s="9">
        <v>26870.623617239937</v>
      </c>
      <c r="V182" s="2"/>
    </row>
    <row r="183" spans="1:22" x14ac:dyDescent="0.2">
      <c r="A183" s="1">
        <f t="shared" si="21"/>
        <v>108</v>
      </c>
      <c r="C183" s="22" t="s">
        <v>94</v>
      </c>
      <c r="E183" s="9">
        <v>14283.139384300001</v>
      </c>
      <c r="G183" s="9">
        <v>0</v>
      </c>
      <c r="J183" s="1"/>
      <c r="K183" s="2">
        <f t="shared" si="20"/>
        <v>14283.139384300001</v>
      </c>
      <c r="M183" s="1" t="s">
        <v>125</v>
      </c>
      <c r="N183" s="1"/>
      <c r="O183" s="9">
        <v>0</v>
      </c>
      <c r="Q183" s="9">
        <v>0</v>
      </c>
      <c r="R183" s="9"/>
      <c r="S183" s="9">
        <v>0</v>
      </c>
      <c r="T183" s="9"/>
      <c r="U183" s="9">
        <v>14283.139384300001</v>
      </c>
      <c r="V183" s="2"/>
    </row>
    <row r="184" spans="1:22" x14ac:dyDescent="0.2">
      <c r="A184" s="1">
        <f t="shared" si="21"/>
        <v>109</v>
      </c>
      <c r="C184" s="22" t="s">
        <v>95</v>
      </c>
      <c r="E184" s="9">
        <v>17761.652743977927</v>
      </c>
      <c r="G184" s="9">
        <v>0</v>
      </c>
      <c r="J184" s="1"/>
      <c r="K184" s="2">
        <f t="shared" si="20"/>
        <v>17761.652743977927</v>
      </c>
      <c r="M184" s="1" t="s">
        <v>125</v>
      </c>
      <c r="N184" s="1"/>
      <c r="O184" s="9">
        <v>0</v>
      </c>
      <c r="Q184" s="9">
        <v>0</v>
      </c>
      <c r="R184" s="9"/>
      <c r="S184" s="9">
        <v>0</v>
      </c>
      <c r="T184" s="9"/>
      <c r="U184" s="9">
        <v>17761.652743977927</v>
      </c>
      <c r="V184" s="2"/>
    </row>
    <row r="185" spans="1:22" x14ac:dyDescent="0.2">
      <c r="A185" s="1">
        <f t="shared" si="21"/>
        <v>110</v>
      </c>
      <c r="C185" s="22" t="s">
        <v>117</v>
      </c>
      <c r="E185" s="9">
        <v>3668.2128659484979</v>
      </c>
      <c r="G185" s="9">
        <v>0</v>
      </c>
      <c r="J185" s="1"/>
      <c r="K185" s="2">
        <f t="shared" si="20"/>
        <v>3668.2128659484979</v>
      </c>
      <c r="M185" s="1" t="s">
        <v>125</v>
      </c>
      <c r="N185" s="1"/>
      <c r="O185" s="9">
        <v>0</v>
      </c>
      <c r="Q185" s="9">
        <v>0</v>
      </c>
      <c r="R185" s="9"/>
      <c r="S185" s="9">
        <v>0</v>
      </c>
      <c r="T185" s="9"/>
      <c r="U185" s="9">
        <v>3668.2128659484979</v>
      </c>
      <c r="V185" s="2"/>
    </row>
    <row r="186" spans="1:22" x14ac:dyDescent="0.2">
      <c r="V186" s="2"/>
    </row>
    <row r="187" spans="1:22" x14ac:dyDescent="0.2">
      <c r="A187" s="1">
        <f>A185+1</f>
        <v>111</v>
      </c>
      <c r="C187" s="22" t="s">
        <v>158</v>
      </c>
      <c r="E187" s="11">
        <f>SUM(E179:E185)</f>
        <v>83284.471172104095</v>
      </c>
      <c r="G187" s="11">
        <f>SUM(G179:G185)</f>
        <v>0</v>
      </c>
      <c r="K187" s="11">
        <f>SUM(K179:K185)</f>
        <v>83284.471172104095</v>
      </c>
      <c r="O187" s="11">
        <f>SUM(O179:O185)</f>
        <v>20700.84256063772</v>
      </c>
      <c r="P187" s="2"/>
      <c r="Q187" s="11">
        <f>SUM(Q179:Q185)</f>
        <v>0</v>
      </c>
      <c r="R187" s="2"/>
      <c r="S187" s="11">
        <f>SUM(S179:S185)</f>
        <v>0</v>
      </c>
      <c r="T187" s="2"/>
      <c r="U187" s="11">
        <f>SUM(U179:U185)</f>
        <v>62583.62861146636</v>
      </c>
      <c r="V187" s="2"/>
    </row>
    <row r="188" spans="1:22" x14ac:dyDescent="0.2">
      <c r="V188" s="2"/>
    </row>
    <row r="189" spans="1:22" x14ac:dyDescent="0.2">
      <c r="A189" s="3"/>
      <c r="C189" s="22" t="s">
        <v>115</v>
      </c>
      <c r="I189" s="3"/>
      <c r="V189" s="2"/>
    </row>
    <row r="190" spans="1:22" ht="13.5" thickBot="1" x14ac:dyDescent="0.25">
      <c r="A190" s="1">
        <f>A187+1</f>
        <v>112</v>
      </c>
      <c r="C190" s="22" t="s">
        <v>157</v>
      </c>
      <c r="E190" s="20">
        <f>E167-E187</f>
        <v>6284072.8376364196</v>
      </c>
      <c r="G190" s="20">
        <f>G167-G187</f>
        <v>23197.563321055226</v>
      </c>
      <c r="K190" s="20">
        <f>K167-K187</f>
        <v>6260875.2743153647</v>
      </c>
      <c r="O190" s="20">
        <f>O167-O187</f>
        <v>3112971.5501526338</v>
      </c>
      <c r="Q190" s="20">
        <f>Q167-Q187</f>
        <v>222758.03393207598</v>
      </c>
      <c r="S190" s="20">
        <f>S167-S187</f>
        <v>468428.67730380886</v>
      </c>
      <c r="U190" s="20">
        <f>U167-U187</f>
        <v>2479914.5762478998</v>
      </c>
    </row>
    <row r="191" spans="1:22" ht="13.5" thickTop="1" x14ac:dyDescent="0.2"/>
    <row r="193" spans="15:21" x14ac:dyDescent="0.2">
      <c r="O193" s="2"/>
      <c r="Q193" s="2"/>
      <c r="S193" s="2"/>
      <c r="U193" s="2"/>
    </row>
    <row r="194" spans="15:21" x14ac:dyDescent="0.2">
      <c r="O194" s="2"/>
      <c r="Q194" s="2"/>
      <c r="S194" s="2"/>
      <c r="U194" s="2"/>
    </row>
    <row r="195" spans="15:21" x14ac:dyDescent="0.2">
      <c r="O195" s="2"/>
    </row>
    <row r="197" spans="15:21" x14ac:dyDescent="0.2">
      <c r="O197" s="2"/>
      <c r="Q197" s="2"/>
      <c r="S197" s="2"/>
      <c r="U197" s="2"/>
    </row>
    <row r="198" spans="15:21" x14ac:dyDescent="0.2">
      <c r="O198" s="2"/>
      <c r="Q198" s="2"/>
      <c r="S198" s="2"/>
      <c r="U198" s="2"/>
    </row>
  </sheetData>
  <mergeCells count="8">
    <mergeCell ref="A109:U109"/>
    <mergeCell ref="A169:U169"/>
    <mergeCell ref="A170:U170"/>
    <mergeCell ref="A2:U2"/>
    <mergeCell ref="A3:U3"/>
    <mergeCell ref="A52:U52"/>
    <mergeCell ref="A53:U53"/>
    <mergeCell ref="A108:U108"/>
  </mergeCells>
  <pageMargins left="0.4" right="0.4" top="0.75" bottom="0.5" header="0.3" footer="0.3"/>
  <pageSetup scale="68" fitToHeight="4" orientation="landscape" r:id="rId1"/>
  <headerFooter>
    <oddHeader xml:space="preserve">&amp;R&amp;"Arial,Regular"&amp;10Filed: 2022-11-30
EB-2022-0200
Exhibit 7
Tab 2
Schedule 1
Attachment 3
Page &amp;P of &amp;N </oddHeader>
  </headerFooter>
  <rowBreaks count="3" manualBreakCount="3">
    <brk id="50" max="20" man="1"/>
    <brk id="106" max="20" man="1"/>
    <brk id="167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6ACE1F37-3A01-4207-8A3D-B0413DBD06DD}"/>
</file>

<file path=customXml/itemProps2.xml><?xml version="1.0" encoding="utf-8"?>
<ds:datastoreItem xmlns:ds="http://schemas.openxmlformats.org/officeDocument/2006/customXml" ds:itemID="{20BB8A77-D25E-4302-AF84-6AF66A9A91F5}"/>
</file>

<file path=customXml/itemProps3.xml><?xml version="1.0" encoding="utf-8"?>
<ds:datastoreItem xmlns:ds="http://schemas.openxmlformats.org/officeDocument/2006/customXml" ds:itemID="{5D82B0FD-8ADD-40AD-B1C7-00ED8FA37389}"/>
</file>

<file path=customXml/itemProps4.xml><?xml version="1.0" encoding="utf-8"?>
<ds:datastoreItem xmlns:ds="http://schemas.openxmlformats.org/officeDocument/2006/customXml" ds:itemID="{F3B1365E-52B1-4F4D-904F-B314901A4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2022-11-29T19:22:33Z</dcterms:created>
  <dcterms:modified xsi:type="dcterms:W3CDTF">2022-11-29T19:22:37Z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2022-11-29T19:22:36Z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939ea77f-0953-45fa-aa68-f01597075f34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