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1391B12E-F979-47DA-B7BF-9F6CB4ABAF7A}" xr6:coauthVersionLast="47" xr6:coauthVersionMax="47" xr10:uidLastSave="{00000000-0000-0000-0000-000000000000}"/>
  <bookViews>
    <workbookView xWindow="-120" yWindow="-120" windowWidth="29040" windowHeight="15840" xr2:uid="{8B0E9485-BE59-4FFA-981B-108BEFB6E626}"/>
  </bookViews>
  <sheets>
    <sheet name="Sheet1" sheetId="1" r:id="rId1"/>
  </sheets>
  <definedNames>
    <definedName name="_xlnm.Print_Area" localSheetId="0">Sheet1!$A$1:$V$190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9" i="1" l="1"/>
  <c r="A120" i="1" s="1"/>
  <c r="A121" i="1" s="1"/>
  <c r="A122" i="1" s="1"/>
  <c r="A123" i="1" s="1"/>
  <c r="A124" i="1" s="1"/>
  <c r="A125" i="1" s="1"/>
  <c r="A127" i="1" s="1"/>
  <c r="A128" i="1" s="1"/>
  <c r="A129" i="1" s="1"/>
  <c r="A130" i="1" s="1"/>
  <c r="A131" i="1" s="1"/>
  <c r="A132" i="1" s="1"/>
  <c r="A133" i="1" s="1"/>
  <c r="A134" i="1" s="1"/>
  <c r="A136" i="1" s="1"/>
  <c r="A137" i="1" s="1"/>
  <c r="A138" i="1" s="1"/>
  <c r="A139" i="1" s="1"/>
  <c r="A141" i="1" s="1"/>
  <c r="A142" i="1" s="1"/>
  <c r="A143" i="1" s="1"/>
  <c r="A144" i="1" s="1"/>
  <c r="A145" i="1" s="1"/>
  <c r="A146" i="1" s="1"/>
  <c r="A148" i="1" s="1"/>
  <c r="A150" i="1" s="1"/>
  <c r="A151" i="1" s="1"/>
  <c r="A152" i="1" s="1"/>
  <c r="A154" i="1" s="1"/>
  <c r="A155" i="1" s="1"/>
  <c r="A156" i="1" s="1"/>
  <c r="A157" i="1" s="1"/>
  <c r="A158" i="1" s="1"/>
  <c r="A159" i="1" s="1"/>
  <c r="A160" i="1" s="1"/>
  <c r="A162" i="1" s="1"/>
  <c r="A163" i="1" s="1"/>
  <c r="A165" i="1" s="1"/>
  <c r="A167" i="1" s="1"/>
  <c r="K179" i="1" l="1"/>
  <c r="K180" i="1"/>
  <c r="K181" i="1"/>
  <c r="K182" i="1"/>
  <c r="K183" i="1"/>
  <c r="K184" i="1"/>
  <c r="K185" i="1"/>
  <c r="K141" i="1" l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9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8" i="1" s="1"/>
  <c r="A50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9" i="1" s="1"/>
  <c r="A83" i="1" s="1"/>
  <c r="A84" i="1" s="1"/>
  <c r="A85" i="1" s="1"/>
  <c r="A86" i="1" s="1"/>
  <c r="A87" i="1" s="1"/>
  <c r="A88" i="1" s="1"/>
  <c r="A90" i="1" s="1"/>
  <c r="A92" i="1" s="1"/>
  <c r="A94" i="1" s="1"/>
  <c r="A98" i="1" s="1"/>
  <c r="A99" i="1" s="1"/>
  <c r="A100" i="1" s="1"/>
  <c r="A104" i="1" s="1"/>
  <c r="A105" i="1" s="1"/>
  <c r="A106" i="1" s="1"/>
  <c r="A179" i="1" s="1"/>
  <c r="A180" i="1" s="1"/>
  <c r="A181" i="1" s="1"/>
  <c r="A182" i="1" s="1"/>
  <c r="A183" i="1" s="1"/>
  <c r="A184" i="1" s="1"/>
  <c r="A185" i="1" s="1"/>
  <c r="A187" i="1" l="1"/>
  <c r="A190" i="1" s="1"/>
  <c r="Q92" i="1"/>
  <c r="G106" i="1" l="1"/>
  <c r="G88" i="1"/>
  <c r="G100" i="1"/>
  <c r="G25" i="1"/>
  <c r="G29" i="1" s="1"/>
  <c r="G187" i="1"/>
  <c r="G46" i="1"/>
  <c r="G50" i="1" s="1"/>
  <c r="G75" i="1"/>
  <c r="G79" i="1" s="1"/>
  <c r="G165" i="1"/>
  <c r="S92" i="1"/>
  <c r="R92" i="1"/>
  <c r="T92" i="1"/>
  <c r="P92" i="1"/>
  <c r="O92" i="1"/>
  <c r="V92" i="1"/>
  <c r="G90" i="1" l="1"/>
  <c r="G94" i="1" s="1"/>
  <c r="G167" i="1" s="1"/>
  <c r="G190" i="1" s="1"/>
  <c r="K41" i="1" l="1"/>
  <c r="K33" i="1" l="1"/>
  <c r="K45" i="1" l="1"/>
  <c r="K143" i="1" l="1"/>
  <c r="K86" i="1" l="1"/>
  <c r="K39" i="1" l="1"/>
  <c r="K44" i="1"/>
  <c r="K40" i="1" l="1"/>
  <c r="K43" i="1"/>
  <c r="K42" i="1"/>
  <c r="K73" i="1" l="1"/>
  <c r="K23" i="1"/>
  <c r="V73" i="1"/>
  <c r="Q73" i="1" l="1"/>
  <c r="T73" i="1"/>
  <c r="R73" i="1"/>
  <c r="S73" i="1"/>
  <c r="P73" i="1"/>
  <c r="Q70" i="1"/>
  <c r="K20" i="1"/>
  <c r="K70" i="1"/>
  <c r="K68" i="1"/>
  <c r="Q68" i="1"/>
  <c r="K18" i="1"/>
  <c r="K71" i="1"/>
  <c r="K19" i="1"/>
  <c r="K21" i="1"/>
  <c r="K69" i="1"/>
  <c r="V69" i="1"/>
  <c r="R69" i="1"/>
  <c r="T69" i="1"/>
  <c r="R70" i="1"/>
  <c r="V70" i="1"/>
  <c r="K22" i="1"/>
  <c r="T68" i="1"/>
  <c r="T71" i="1"/>
  <c r="S71" i="1"/>
  <c r="P71" i="1"/>
  <c r="R71" i="1"/>
  <c r="V71" i="1"/>
  <c r="Q69" i="1" l="1"/>
  <c r="S69" i="1"/>
  <c r="P69" i="1"/>
  <c r="Q71" i="1"/>
  <c r="P70" i="1"/>
  <c r="S70" i="1"/>
  <c r="T70" i="1"/>
  <c r="S68" i="1"/>
  <c r="K72" i="1"/>
  <c r="R68" i="1"/>
  <c r="P68" i="1"/>
  <c r="V68" i="1"/>
  <c r="T72" i="1" l="1"/>
  <c r="R72" i="1"/>
  <c r="V72" i="1"/>
  <c r="S72" i="1"/>
  <c r="P72" i="1"/>
  <c r="Q72" i="1"/>
  <c r="K105" i="1" l="1"/>
  <c r="K24" i="1" l="1"/>
  <c r="K74" i="1" l="1"/>
  <c r="R74" i="1" l="1"/>
  <c r="V74" i="1"/>
  <c r="T74" i="1"/>
  <c r="S74" i="1"/>
  <c r="Q74" i="1"/>
  <c r="P74" i="1"/>
  <c r="K34" i="1" l="1"/>
  <c r="K67" i="1"/>
  <c r="K17" i="1"/>
  <c r="K35" i="1"/>
  <c r="K16" i="1"/>
  <c r="K38" i="1"/>
  <c r="K63" i="1"/>
  <c r="K13" i="1"/>
  <c r="K14" i="1" l="1"/>
  <c r="K64" i="1"/>
  <c r="K12" i="1"/>
  <c r="T63" i="1"/>
  <c r="R63" i="1"/>
  <c r="V63" i="1"/>
  <c r="Q63" i="1"/>
  <c r="S63" i="1"/>
  <c r="S64" i="1" l="1"/>
  <c r="T64" i="1"/>
  <c r="R64" i="1"/>
  <c r="P64" i="1"/>
  <c r="Q64" i="1"/>
  <c r="V64" i="1"/>
  <c r="T67" i="1"/>
  <c r="Q67" i="1"/>
  <c r="V67" i="1"/>
  <c r="S67" i="1"/>
  <c r="K62" i="1"/>
  <c r="R67" i="1"/>
  <c r="P63" i="1"/>
  <c r="P67" i="1"/>
  <c r="S62" i="1" l="1"/>
  <c r="V62" i="1"/>
  <c r="T62" i="1"/>
  <c r="Q62" i="1"/>
  <c r="P62" i="1"/>
  <c r="R62" i="1"/>
  <c r="K37" i="1" l="1"/>
  <c r="K66" i="1" l="1"/>
  <c r="S66" i="1" l="1"/>
  <c r="R66" i="1"/>
  <c r="P66" i="1"/>
  <c r="Q66" i="1"/>
  <c r="V66" i="1"/>
  <c r="T66" i="1"/>
  <c r="K124" i="1" l="1"/>
  <c r="K123" i="1" l="1"/>
  <c r="K120" i="1" l="1"/>
  <c r="K125" i="1" l="1"/>
  <c r="K15" i="1" l="1"/>
  <c r="K25" i="1" s="1"/>
  <c r="E25" i="1"/>
  <c r="K36" i="1"/>
  <c r="K46" i="1" s="1"/>
  <c r="E46" i="1"/>
  <c r="K65" i="1" l="1"/>
  <c r="K75" i="1" s="1"/>
  <c r="E75" i="1"/>
  <c r="O25" i="1"/>
  <c r="V46" i="1"/>
  <c r="S46" i="1"/>
  <c r="P46" i="1"/>
  <c r="O46" i="1"/>
  <c r="Q46" i="1"/>
  <c r="T46" i="1"/>
  <c r="R46" i="1"/>
  <c r="V65" i="1" l="1"/>
  <c r="V75" i="1" s="1"/>
  <c r="V25" i="1"/>
  <c r="T65" i="1"/>
  <c r="T75" i="1" s="1"/>
  <c r="T25" i="1"/>
  <c r="P65" i="1"/>
  <c r="P75" i="1" s="1"/>
  <c r="P25" i="1"/>
  <c r="S65" i="1"/>
  <c r="S75" i="1" s="1"/>
  <c r="S25" i="1"/>
  <c r="R65" i="1"/>
  <c r="R75" i="1" s="1"/>
  <c r="R25" i="1"/>
  <c r="Q65" i="1"/>
  <c r="Q75" i="1" s="1"/>
  <c r="Q25" i="1"/>
  <c r="O75" i="1"/>
  <c r="K99" i="1" l="1"/>
  <c r="K122" i="1" l="1"/>
  <c r="E100" i="1"/>
  <c r="K98" i="1"/>
  <c r="K100" i="1" s="1"/>
  <c r="K158" i="1" l="1"/>
  <c r="K134" i="1"/>
  <c r="K137" i="1"/>
  <c r="K139" i="1"/>
  <c r="K155" i="1"/>
  <c r="K145" i="1"/>
  <c r="K154" i="1" l="1"/>
  <c r="K157" i="1"/>
  <c r="K150" i="1"/>
  <c r="K142" i="1"/>
  <c r="K156" i="1"/>
  <c r="K146" i="1"/>
  <c r="K159" i="1"/>
  <c r="K144" i="1"/>
  <c r="K138" i="1"/>
  <c r="K136" i="1"/>
  <c r="K130" i="1"/>
  <c r="K129" i="1" l="1"/>
  <c r="K131" i="1"/>
  <c r="K132" i="1"/>
  <c r="K133" i="1"/>
  <c r="K127" i="1"/>
  <c r="K128" i="1" l="1"/>
  <c r="K160" i="1" l="1"/>
  <c r="K148" i="1" l="1"/>
  <c r="K187" i="1" l="1"/>
  <c r="E187" i="1"/>
  <c r="R187" i="1" l="1"/>
  <c r="V187" i="1"/>
  <c r="O187" i="1"/>
  <c r="T187" i="1"/>
  <c r="P187" i="1"/>
  <c r="S187" i="1"/>
  <c r="Q187" i="1"/>
  <c r="K151" i="1" l="1"/>
  <c r="K152" i="1"/>
  <c r="K119" i="1" l="1"/>
  <c r="K121" i="1" l="1"/>
  <c r="K27" i="1" l="1"/>
  <c r="K29" i="1" s="1"/>
  <c r="O29" i="1"/>
  <c r="P29" i="1"/>
  <c r="T29" i="1"/>
  <c r="V29" i="1"/>
  <c r="E29" i="1"/>
  <c r="K48" i="1"/>
  <c r="K50" i="1" s="1"/>
  <c r="O50" i="1"/>
  <c r="P77" i="1"/>
  <c r="P79" i="1" s="1"/>
  <c r="Q50" i="1"/>
  <c r="R50" i="1"/>
  <c r="S50" i="1"/>
  <c r="T50" i="1"/>
  <c r="V50" i="1"/>
  <c r="E79" i="1"/>
  <c r="K84" i="1"/>
  <c r="K85" i="1"/>
  <c r="K87" i="1"/>
  <c r="P88" i="1"/>
  <c r="O88" i="1"/>
  <c r="O100" i="1"/>
  <c r="P100" i="1"/>
  <c r="Q100" i="1"/>
  <c r="R100" i="1"/>
  <c r="S100" i="1"/>
  <c r="T100" i="1"/>
  <c r="V100" i="1"/>
  <c r="K104" i="1"/>
  <c r="K106" i="1" s="1"/>
  <c r="P106" i="1"/>
  <c r="Q106" i="1"/>
  <c r="R106" i="1"/>
  <c r="S106" i="1"/>
  <c r="T106" i="1"/>
  <c r="V106" i="1"/>
  <c r="O106" i="1"/>
  <c r="K162" i="1"/>
  <c r="K163" i="1"/>
  <c r="R165" i="1"/>
  <c r="R77" i="1" l="1"/>
  <c r="R79" i="1" s="1"/>
  <c r="Q77" i="1"/>
  <c r="Q79" i="1" s="1"/>
  <c r="V165" i="1"/>
  <c r="K77" i="1"/>
  <c r="K79" i="1" s="1"/>
  <c r="K165" i="1"/>
  <c r="Q165" i="1"/>
  <c r="E165" i="1"/>
  <c r="Q88" i="1"/>
  <c r="Q90" i="1" s="1"/>
  <c r="Q94" i="1" s="1"/>
  <c r="T165" i="1"/>
  <c r="S88" i="1"/>
  <c r="O77" i="1"/>
  <c r="O79" i="1" s="1"/>
  <c r="O90" i="1" s="1"/>
  <c r="O94" i="1" s="1"/>
  <c r="V88" i="1"/>
  <c r="S165" i="1"/>
  <c r="T88" i="1"/>
  <c r="S77" i="1"/>
  <c r="S79" i="1" s="1"/>
  <c r="R29" i="1"/>
  <c r="Q29" i="1"/>
  <c r="P165" i="1"/>
  <c r="O165" i="1"/>
  <c r="R88" i="1"/>
  <c r="R90" i="1" s="1"/>
  <c r="R94" i="1" s="1"/>
  <c r="R167" i="1" s="1"/>
  <c r="R190" i="1" s="1"/>
  <c r="P90" i="1"/>
  <c r="P94" i="1" s="1"/>
  <c r="E88" i="1"/>
  <c r="E90" i="1" s="1"/>
  <c r="E94" i="1" s="1"/>
  <c r="P50" i="1"/>
  <c r="K83" i="1"/>
  <c r="K88" i="1" s="1"/>
  <c r="S29" i="1"/>
  <c r="E106" i="1"/>
  <c r="V77" i="1"/>
  <c r="V79" i="1" s="1"/>
  <c r="T77" i="1"/>
  <c r="T79" i="1" s="1"/>
  <c r="E50" i="1"/>
  <c r="K90" i="1" l="1"/>
  <c r="K94" i="1" s="1"/>
  <c r="K167" i="1" s="1"/>
  <c r="K190" i="1" s="1"/>
  <c r="Q167" i="1"/>
  <c r="Q190" i="1" s="1"/>
  <c r="E167" i="1"/>
  <c r="E190" i="1" s="1"/>
  <c r="T90" i="1"/>
  <c r="T94" i="1" s="1"/>
  <c r="T167" i="1" s="1"/>
  <c r="T190" i="1" s="1"/>
  <c r="O167" i="1"/>
  <c r="O190" i="1" s="1"/>
  <c r="S90" i="1"/>
  <c r="S94" i="1" s="1"/>
  <c r="S167" i="1" s="1"/>
  <c r="S190" i="1" s="1"/>
  <c r="V90" i="1"/>
  <c r="V94" i="1" s="1"/>
  <c r="V167" i="1" s="1"/>
  <c r="V190" i="1" s="1"/>
  <c r="P167" i="1"/>
  <c r="P190" i="1" s="1"/>
</calcChain>
</file>

<file path=xl/sharedStrings.xml><?xml version="1.0" encoding="utf-8"?>
<sst xmlns="http://schemas.openxmlformats.org/spreadsheetml/2006/main" count="345" uniqueCount="157">
  <si>
    <t>Other Income</t>
  </si>
  <si>
    <t>Customer Accounting Charge</t>
  </si>
  <si>
    <t>Late Payment Penalties</t>
  </si>
  <si>
    <t>Gas Supply Optimization</t>
  </si>
  <si>
    <t>DCB/ABC Fee</t>
  </si>
  <si>
    <t>Direct Purchase Administration</t>
  </si>
  <si>
    <t>Other Revenue</t>
  </si>
  <si>
    <t>Administrative &amp; General</t>
  </si>
  <si>
    <t xml:space="preserve">Employee Benefits </t>
  </si>
  <si>
    <t>Administrative &amp; General Expense</t>
  </si>
  <si>
    <t>Uncollectible Accounts</t>
  </si>
  <si>
    <t>Credit &amp; Collection</t>
  </si>
  <si>
    <t>Large Volume Customer Care</t>
  </si>
  <si>
    <t>Customer Billing, Accounting and Bill Delivery</t>
  </si>
  <si>
    <t>Meter Reading</t>
  </si>
  <si>
    <t>Customer Contracts &amp; Orders</t>
  </si>
  <si>
    <t>Supervision</t>
  </si>
  <si>
    <t>Distribution Customer Accounting</t>
  </si>
  <si>
    <t>Demand Side Management - Administration</t>
  </si>
  <si>
    <t>Demand Side Management - Program</t>
  </si>
  <si>
    <t>Sales Promotion &amp; Supervision</t>
  </si>
  <si>
    <t>Sales Promotion &amp; Merchandise</t>
  </si>
  <si>
    <t>System Operation &amp; Engineering</t>
  </si>
  <si>
    <t>General Operating &amp; Engineering</t>
  </si>
  <si>
    <t>Other Distribution</t>
  </si>
  <si>
    <t>Measuring &amp; Regulating</t>
  </si>
  <si>
    <t>Mains &amp; Services</t>
  </si>
  <si>
    <t>Service &amp; Equipment on Customer Premise</t>
  </si>
  <si>
    <t>Meter &amp; Regulator</t>
  </si>
  <si>
    <t xml:space="preserve">     Supervision</t>
  </si>
  <si>
    <t>Distribution</t>
  </si>
  <si>
    <t>Compressor</t>
  </si>
  <si>
    <t>Lines</t>
  </si>
  <si>
    <t xml:space="preserve">    Supervision</t>
  </si>
  <si>
    <t>Transmission</t>
  </si>
  <si>
    <t>Other Storage</t>
  </si>
  <si>
    <t>Rents</t>
  </si>
  <si>
    <t>Dehydration</t>
  </si>
  <si>
    <t xml:space="preserve">Storage Wells &amp; Lines </t>
  </si>
  <si>
    <t>Local Storage</t>
  </si>
  <si>
    <t>Storage</t>
  </si>
  <si>
    <t>Other Transportation</t>
  </si>
  <si>
    <t>Parkway Delivery Commitment Incentive</t>
  </si>
  <si>
    <t>Market Based Storage</t>
  </si>
  <si>
    <t>Company Use Gas</t>
  </si>
  <si>
    <t>Unaccounted For Gas</t>
  </si>
  <si>
    <t>Compressor Fuel</t>
  </si>
  <si>
    <t>Gas Supply Commodity</t>
  </si>
  <si>
    <t>Total</t>
  </si>
  <si>
    <t>Commodity</t>
  </si>
  <si>
    <t>St. Clair</t>
  </si>
  <si>
    <t>Albion</t>
  </si>
  <si>
    <t>Parkway</t>
  </si>
  <si>
    <t>Station</t>
  </si>
  <si>
    <t>Panhandle</t>
  </si>
  <si>
    <t>Kirkwall</t>
  </si>
  <si>
    <t>Dawn</t>
  </si>
  <si>
    <t>Total Taxes</t>
  </si>
  <si>
    <t>Property Taxes</t>
  </si>
  <si>
    <t>Income Taxes</t>
  </si>
  <si>
    <t>Income &amp; Property Taxes</t>
  </si>
  <si>
    <t>Total Depreciation Expense</t>
  </si>
  <si>
    <t>General Plant</t>
  </si>
  <si>
    <t>Storage, Transmission, and Distribution</t>
  </si>
  <si>
    <t>Depreciation Expense</t>
  </si>
  <si>
    <t>Percent Return on Rate Base</t>
  </si>
  <si>
    <t>Customer Security Deposits</t>
  </si>
  <si>
    <t>Materials and Supplies</t>
  </si>
  <si>
    <t>Working Capital</t>
  </si>
  <si>
    <t>Linepack</t>
  </si>
  <si>
    <t>Customer Stations</t>
  </si>
  <si>
    <t>Meters &amp; Regulators</t>
  </si>
  <si>
    <t>Services</t>
  </si>
  <si>
    <t>Base Pressure Gas</t>
  </si>
  <si>
    <t>Wells and Lines</t>
  </si>
  <si>
    <t>Gas Holders Storage and Equipment</t>
  </si>
  <si>
    <t>Compressor Equipment</t>
  </si>
  <si>
    <t>Mains</t>
  </si>
  <si>
    <t>Structures &amp; Improvements</t>
  </si>
  <si>
    <t>Land Rights</t>
  </si>
  <si>
    <t>Land</t>
  </si>
  <si>
    <t>Net Plant</t>
  </si>
  <si>
    <t>Accumulated Depreciation</t>
  </si>
  <si>
    <t>(l)</t>
  </si>
  <si>
    <t>(k)</t>
  </si>
  <si>
    <t>(j)</t>
  </si>
  <si>
    <t>(i)</t>
  </si>
  <si>
    <t>(h)</t>
  </si>
  <si>
    <t>(g)</t>
  </si>
  <si>
    <t>(f)</t>
  </si>
  <si>
    <t>(e)</t>
  </si>
  <si>
    <t>(d) = (a-b)</t>
  </si>
  <si>
    <t>(c)</t>
  </si>
  <si>
    <t>(b)</t>
  </si>
  <si>
    <t>(a)</t>
  </si>
  <si>
    <t>Factor</t>
  </si>
  <si>
    <t>Classified</t>
  </si>
  <si>
    <t>Assignment</t>
  </si>
  <si>
    <t>Requirement</t>
  </si>
  <si>
    <t>No.</t>
  </si>
  <si>
    <t>Classification</t>
  </si>
  <si>
    <t>to be</t>
  </si>
  <si>
    <t>Direct</t>
  </si>
  <si>
    <t>Revenue</t>
  </si>
  <si>
    <t>Line</t>
  </si>
  <si>
    <t>Transmission Demand</t>
  </si>
  <si>
    <t>Balance</t>
  </si>
  <si>
    <t>Particulars ($000s)</t>
  </si>
  <si>
    <t xml:space="preserve">Gross Plant </t>
  </si>
  <si>
    <t xml:space="preserve">Land </t>
  </si>
  <si>
    <t>DCB Receivable/(Payable)</t>
  </si>
  <si>
    <t>Gas in Storage</t>
  </si>
  <si>
    <t>Working Cash Allowance</t>
  </si>
  <si>
    <t>Cost of Gas</t>
  </si>
  <si>
    <t>2024 Cost Allocation Study - Current Rate Classes</t>
  </si>
  <si>
    <t>Subtotal (sum lines 1 to 13)</t>
  </si>
  <si>
    <t>Total Gross Plant (lines 14+15)</t>
  </si>
  <si>
    <t>Subtotal (sum line 17 to 29)</t>
  </si>
  <si>
    <t>Total Accumulated Depreciation (lines 30+31)</t>
  </si>
  <si>
    <t>Subtotal (sum lines 33 to 45)</t>
  </si>
  <si>
    <t>Total Net Plant (lines 46+47)</t>
  </si>
  <si>
    <t>Subtotal (sum lines 49 to 53)</t>
  </si>
  <si>
    <t>Total Rate Base (lines 48+54)</t>
  </si>
  <si>
    <t>Return on Rate Base (line 55 x line 56)</t>
  </si>
  <si>
    <t>Operating &amp; Maintenance (O&amp;M) Expenses</t>
  </si>
  <si>
    <t>Total Revenue Requirement</t>
  </si>
  <si>
    <t>Transmission Classification</t>
  </si>
  <si>
    <t>Other Revenue Surcharges</t>
  </si>
  <si>
    <t>TRANS_LAND</t>
  </si>
  <si>
    <t>TRANS_LANDRIGHTS</t>
  </si>
  <si>
    <t>TRANS_STRUC&amp;IMP</t>
  </si>
  <si>
    <t>TRANS_MEAS&amp;REG</t>
  </si>
  <si>
    <t>TRANS_MAINS</t>
  </si>
  <si>
    <t>TRANS_COMPRESSORS</t>
  </si>
  <si>
    <t>TRANS_LINEPACK</t>
  </si>
  <si>
    <t>TRANS_GENPLANT</t>
  </si>
  <si>
    <t>TRANS_LANDRIGHTS_AD</t>
  </si>
  <si>
    <t>TRANS_STRUC&amp;IMP_AD</t>
  </si>
  <si>
    <t>TRANS_MEAS&amp;REG_AD</t>
  </si>
  <si>
    <t>TRANS_MAINS_AD</t>
  </si>
  <si>
    <t>TRANS_COMPRESSORS_AD</t>
  </si>
  <si>
    <t>TRANS_NETPLANT</t>
  </si>
  <si>
    <t>TRANS_DEPEXP</t>
  </si>
  <si>
    <t>TRANS_RATEBASE</t>
  </si>
  <si>
    <t>TRANS_PROPTAX</t>
  </si>
  <si>
    <t>TRANS_COMM</t>
  </si>
  <si>
    <t>DAWNPARKWAY</t>
  </si>
  <si>
    <t>PAN_STCLAIR</t>
  </si>
  <si>
    <t>TRANS_SUPER</t>
  </si>
  <si>
    <t>TRANS_LABOUR</t>
  </si>
  <si>
    <t>TRANS_O&amp;M</t>
  </si>
  <si>
    <t>DAWN_O&amp;M</t>
  </si>
  <si>
    <t>Transmission Classification (Continued)</t>
  </si>
  <si>
    <t>Total O&amp;M Expenses (sum lines 64 to 101)</t>
  </si>
  <si>
    <t>Total Revenue Requirement  (lines 57+60+63+102)</t>
  </si>
  <si>
    <t>Total Other Revenue (sum lines 104 to 110)</t>
  </si>
  <si>
    <t xml:space="preserve">   Less Other Revenue (line 103 - line 111)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</si>
</sst>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164" fontId="2" fillId="0" borderId="0" xfId="0" applyNumberFormat="1" applyFont="1" applyFill="1"/>
    <xf numFmtId="0" fontId="2" fillId="0" borderId="2" xfId="0" applyFont="1" applyFill="1" applyBorder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164" fontId="2" fillId="0" borderId="0" xfId="1" applyNumberFormat="1" applyFont="1" applyFill="1"/>
    <xf numFmtId="164" fontId="2" fillId="0" borderId="3" xfId="0" applyNumberFormat="1" applyFont="1" applyFill="1" applyBorder="1"/>
    <xf numFmtId="164" fontId="2" fillId="0" borderId="3" xfId="1" applyNumberFormat="1" applyFont="1" applyFill="1" applyBorder="1"/>
    <xf numFmtId="164" fontId="2" fillId="0" borderId="0" xfId="1" applyNumberFormat="1" applyFont="1" applyFill="1" applyBorder="1"/>
    <xf numFmtId="10" fontId="2" fillId="0" borderId="0" xfId="2" applyNumberFormat="1" applyFont="1" applyFill="1"/>
    <xf numFmtId="10" fontId="2" fillId="0" borderId="0" xfId="0" applyNumberFormat="1" applyFont="1" applyFill="1"/>
    <xf numFmtId="164" fontId="2" fillId="0" borderId="2" xfId="0" applyNumberFormat="1" applyFont="1" applyFill="1" applyBorder="1"/>
    <xf numFmtId="164" fontId="2" fillId="0" borderId="1" xfId="0" applyNumberFormat="1" applyFont="1" applyFill="1" applyBorder="1"/>
    <xf numFmtId="0" fontId="3" fillId="0" borderId="0" xfId="0" applyFont="1"/>
    <xf numFmtId="0" fontId="2" fillId="0" borderId="0" xfId="0" applyFont="1" applyAlignment="1">
      <alignment horizontal="left" indent="2"/>
    </xf>
    <xf numFmtId="0" fontId="3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5DB69-3284-457E-A6F8-B67E512F5238}">
  <sheetPr>
    <pageSetUpPr fitToPage="1"/>
  </sheetPr>
  <dimension ref="A1:V191"/>
  <sheetViews>
    <sheetView tabSelected="1" view="pageLayout" zoomScaleNormal="90" zoomScaleSheetLayoutView="80" workbookViewId="0"/>
  </sheetViews>
  <sheetFormatPr defaultColWidth="9.140625" defaultRowHeight="12.75" x14ac:dyDescent="0.2"/>
  <cols>
    <col min="1" max="1" width="5.140625" style="2" customWidth="1"/>
    <col min="2" max="2" width="0.85546875" style="3" customWidth="1"/>
    <col min="3" max="3" width="41.28515625" style="1" customWidth="1"/>
    <col min="4" max="4" width="0.85546875" style="3" customWidth="1"/>
    <col min="5" max="5" width="12" style="3" bestFit="1" customWidth="1"/>
    <col min="6" max="6" width="0.85546875" style="3" customWidth="1"/>
    <col min="7" max="7" width="11.42578125" style="3" bestFit="1" customWidth="1"/>
    <col min="8" max="8" width="0.85546875" style="3" customWidth="1"/>
    <col min="9" max="9" width="11.42578125" style="3" bestFit="1" customWidth="1"/>
    <col min="10" max="10" width="0.85546875" style="3" customWidth="1"/>
    <col min="11" max="11" width="12" style="3" bestFit="1" customWidth="1"/>
    <col min="12" max="12" width="0.85546875" style="3" customWidth="1"/>
    <col min="13" max="13" width="25.28515625" style="3" customWidth="1"/>
    <col min="14" max="14" width="0.85546875" style="3" customWidth="1"/>
    <col min="15" max="15" width="9.5703125" style="3" customWidth="1"/>
    <col min="16" max="16" width="9.28515625" style="3" bestFit="1" customWidth="1"/>
    <col min="17" max="17" width="10.28515625" style="3" bestFit="1" customWidth="1"/>
    <col min="18" max="18" width="12" style="3" bestFit="1" customWidth="1"/>
    <col min="19" max="19" width="9.5703125" style="3" bestFit="1" customWidth="1"/>
    <col min="20" max="20" width="10.28515625" style="3" bestFit="1" customWidth="1"/>
    <col min="21" max="21" width="0.85546875" style="3" customWidth="1"/>
    <col min="22" max="22" width="12.7109375" style="3" bestFit="1" customWidth="1"/>
    <col min="23" max="16384" width="9.140625" style="3"/>
  </cols>
  <sheetData>
    <row r="1" spans="1:22" ht="15" customHeight="1" x14ac:dyDescent="0.2">
      <c r="A1" s="18"/>
      <c r="B1" s="18"/>
      <c r="C1" s="16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5" customHeight="1" x14ac:dyDescent="0.2">
      <c r="A2" s="28" t="s">
        <v>114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2" ht="15" customHeight="1" x14ac:dyDescent="0.2">
      <c r="A3" s="28" t="s">
        <v>126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</row>
    <row r="5" spans="1:22" x14ac:dyDescent="0.2">
      <c r="G5" s="2" t="s">
        <v>48</v>
      </c>
      <c r="I5" s="2" t="s">
        <v>102</v>
      </c>
      <c r="K5" s="2" t="s">
        <v>106</v>
      </c>
      <c r="M5" s="2" t="s">
        <v>34</v>
      </c>
      <c r="O5" s="27" t="s">
        <v>105</v>
      </c>
      <c r="P5" s="27"/>
      <c r="Q5" s="27"/>
      <c r="R5" s="27"/>
      <c r="S5" s="27"/>
      <c r="T5" s="27"/>
      <c r="U5" s="19"/>
    </row>
    <row r="6" spans="1:22" x14ac:dyDescent="0.2">
      <c r="A6" s="2" t="s">
        <v>104</v>
      </c>
      <c r="E6" s="2" t="s">
        <v>103</v>
      </c>
      <c r="G6" s="2" t="s">
        <v>102</v>
      </c>
      <c r="I6" s="2" t="s">
        <v>97</v>
      </c>
      <c r="K6" s="2" t="s">
        <v>101</v>
      </c>
      <c r="M6" s="2" t="s">
        <v>100</v>
      </c>
      <c r="O6" s="2" t="s">
        <v>56</v>
      </c>
      <c r="P6" s="2" t="s">
        <v>55</v>
      </c>
      <c r="Q6" s="2" t="s">
        <v>52</v>
      </c>
      <c r="R6" s="2" t="s">
        <v>56</v>
      </c>
      <c r="S6" s="2"/>
      <c r="T6" s="2" t="s">
        <v>54</v>
      </c>
      <c r="U6" s="2"/>
      <c r="V6" s="2" t="s">
        <v>34</v>
      </c>
    </row>
    <row r="7" spans="1:22" x14ac:dyDescent="0.2">
      <c r="A7" s="5" t="s">
        <v>99</v>
      </c>
      <c r="C7" s="22" t="s">
        <v>107</v>
      </c>
      <c r="E7" s="5" t="s">
        <v>98</v>
      </c>
      <c r="G7" s="5" t="s">
        <v>97</v>
      </c>
      <c r="I7" s="5" t="s">
        <v>95</v>
      </c>
      <c r="K7" s="5" t="s">
        <v>96</v>
      </c>
      <c r="M7" s="5" t="s">
        <v>95</v>
      </c>
      <c r="N7" s="2"/>
      <c r="O7" s="5" t="s">
        <v>53</v>
      </c>
      <c r="P7" s="5" t="s">
        <v>53</v>
      </c>
      <c r="Q7" s="5" t="s">
        <v>53</v>
      </c>
      <c r="R7" s="5" t="s">
        <v>52</v>
      </c>
      <c r="S7" s="5" t="s">
        <v>51</v>
      </c>
      <c r="T7" s="5" t="s">
        <v>50</v>
      </c>
      <c r="U7" s="2"/>
      <c r="V7" s="5" t="s">
        <v>49</v>
      </c>
    </row>
    <row r="8" spans="1:22" x14ac:dyDescent="0.2">
      <c r="E8" s="2" t="s">
        <v>94</v>
      </c>
      <c r="G8" s="2" t="s">
        <v>93</v>
      </c>
      <c r="I8" s="2" t="s">
        <v>92</v>
      </c>
      <c r="K8" s="2" t="s">
        <v>91</v>
      </c>
      <c r="M8" s="2" t="s">
        <v>90</v>
      </c>
      <c r="N8" s="2"/>
      <c r="O8" s="2" t="s">
        <v>89</v>
      </c>
      <c r="P8" s="2" t="s">
        <v>88</v>
      </c>
      <c r="Q8" s="2" t="s">
        <v>87</v>
      </c>
      <c r="R8" s="2" t="s">
        <v>86</v>
      </c>
      <c r="S8" s="2" t="s">
        <v>85</v>
      </c>
      <c r="T8" s="2" t="s">
        <v>84</v>
      </c>
      <c r="U8" s="2"/>
      <c r="V8" s="2" t="s">
        <v>83</v>
      </c>
    </row>
    <row r="10" spans="1:22" x14ac:dyDescent="0.2">
      <c r="C10" s="16" t="s">
        <v>108</v>
      </c>
      <c r="D10" s="7"/>
      <c r="E10" s="7"/>
    </row>
    <row r="12" spans="1:22" x14ac:dyDescent="0.2">
      <c r="A12" s="20">
        <v>1</v>
      </c>
      <c r="B12" s="1"/>
      <c r="C12" s="1" t="s">
        <v>109</v>
      </c>
      <c r="E12" s="4">
        <v>81031.114909682263</v>
      </c>
      <c r="G12" s="4">
        <v>0</v>
      </c>
      <c r="I12" s="2"/>
      <c r="J12" s="2"/>
      <c r="K12" s="4">
        <f t="shared" ref="K12:K24" si="0">E12-G12</f>
        <v>81031.114909682263</v>
      </c>
      <c r="M12" s="2" t="s">
        <v>128</v>
      </c>
      <c r="N12" s="2"/>
      <c r="O12" s="8">
        <v>4168.0006204362635</v>
      </c>
      <c r="P12" s="8">
        <v>0</v>
      </c>
      <c r="Q12" s="8">
        <v>30938.217400000009</v>
      </c>
      <c r="R12" s="8">
        <v>40450.501670000027</v>
      </c>
      <c r="S12" s="8">
        <v>42.977502500000014</v>
      </c>
      <c r="T12" s="8">
        <v>5431.4177167459711</v>
      </c>
      <c r="U12" s="8"/>
      <c r="V12" s="8">
        <v>0</v>
      </c>
    </row>
    <row r="13" spans="1:22" x14ac:dyDescent="0.2">
      <c r="A13" s="20">
        <f>A12+1</f>
        <v>2</v>
      </c>
      <c r="B13" s="1"/>
      <c r="C13" s="1" t="s">
        <v>79</v>
      </c>
      <c r="E13" s="4">
        <v>64690.372260000018</v>
      </c>
      <c r="G13" s="4">
        <v>0</v>
      </c>
      <c r="I13" s="2"/>
      <c r="J13" s="2"/>
      <c r="K13" s="4">
        <f t="shared" si="0"/>
        <v>64690.372260000018</v>
      </c>
      <c r="M13" s="2" t="s">
        <v>129</v>
      </c>
      <c r="N13" s="2"/>
      <c r="O13" s="8">
        <v>0</v>
      </c>
      <c r="P13" s="8">
        <v>0</v>
      </c>
      <c r="Q13" s="8">
        <v>427.95000000000016</v>
      </c>
      <c r="R13" s="8">
        <v>34298.746130000007</v>
      </c>
      <c r="S13" s="8">
        <v>19861.049590000006</v>
      </c>
      <c r="T13" s="8">
        <v>10102.626540000005</v>
      </c>
      <c r="U13" s="8"/>
      <c r="V13" s="8">
        <v>0</v>
      </c>
    </row>
    <row r="14" spans="1:22" x14ac:dyDescent="0.2">
      <c r="A14" s="20">
        <f t="shared" ref="A14:A25" si="1">A13+1</f>
        <v>3</v>
      </c>
      <c r="B14" s="1"/>
      <c r="C14" s="1" t="s">
        <v>78</v>
      </c>
      <c r="E14" s="4">
        <v>211742.30627404284</v>
      </c>
      <c r="G14" s="4">
        <v>0</v>
      </c>
      <c r="I14" s="2"/>
      <c r="J14" s="2"/>
      <c r="K14" s="4">
        <f t="shared" si="0"/>
        <v>211742.30627404284</v>
      </c>
      <c r="M14" s="2" t="s">
        <v>130</v>
      </c>
      <c r="N14" s="2"/>
      <c r="O14" s="8">
        <v>38228.102706980484</v>
      </c>
      <c r="P14" s="8">
        <v>2159.9639478204872</v>
      </c>
      <c r="Q14" s="8">
        <v>79366.560994702348</v>
      </c>
      <c r="R14" s="8">
        <v>86945.670952664863</v>
      </c>
      <c r="S14" s="8">
        <v>0</v>
      </c>
      <c r="T14" s="8">
        <v>5042.0076718746495</v>
      </c>
      <c r="U14" s="8"/>
      <c r="V14" s="8">
        <v>0</v>
      </c>
    </row>
    <row r="15" spans="1:22" x14ac:dyDescent="0.2">
      <c r="A15" s="20">
        <f t="shared" si="1"/>
        <v>4</v>
      </c>
      <c r="B15" s="1"/>
      <c r="C15" s="1" t="s">
        <v>25</v>
      </c>
      <c r="E15" s="4">
        <v>293466.87206014263</v>
      </c>
      <c r="G15" s="4">
        <v>0</v>
      </c>
      <c r="I15" s="2"/>
      <c r="J15" s="2"/>
      <c r="K15" s="4">
        <f t="shared" si="0"/>
        <v>293466.87206014263</v>
      </c>
      <c r="M15" s="2" t="s">
        <v>131</v>
      </c>
      <c r="N15" s="2"/>
      <c r="O15" s="8">
        <v>73971.592004132646</v>
      </c>
      <c r="P15" s="8">
        <v>14562.609643379703</v>
      </c>
      <c r="Q15" s="8">
        <v>58892.23515251591</v>
      </c>
      <c r="R15" s="8">
        <v>0</v>
      </c>
      <c r="S15" s="8">
        <v>3464.1131800000012</v>
      </c>
      <c r="T15" s="8">
        <v>142576.32208011436</v>
      </c>
      <c r="U15" s="8"/>
      <c r="V15" s="8">
        <v>0</v>
      </c>
    </row>
    <row r="16" spans="1:22" x14ac:dyDescent="0.2">
      <c r="A16" s="20">
        <f t="shared" si="1"/>
        <v>5</v>
      </c>
      <c r="B16" s="1"/>
      <c r="C16" s="1" t="s">
        <v>77</v>
      </c>
      <c r="E16" s="4">
        <v>2318861.9823710397</v>
      </c>
      <c r="G16" s="4">
        <v>0</v>
      </c>
      <c r="J16" s="2"/>
      <c r="K16" s="4">
        <f t="shared" si="0"/>
        <v>2318861.9823710397</v>
      </c>
      <c r="M16" s="2" t="s">
        <v>132</v>
      </c>
      <c r="N16" s="2"/>
      <c r="O16" s="8">
        <v>0</v>
      </c>
      <c r="P16" s="8">
        <v>121.51771130194106</v>
      </c>
      <c r="Q16" s="8">
        <v>8228.3867942890465</v>
      </c>
      <c r="R16" s="8">
        <v>1300861.0807294128</v>
      </c>
      <c r="S16" s="8">
        <v>368401.49895007722</v>
      </c>
      <c r="T16" s="8">
        <v>641249.49818595883</v>
      </c>
      <c r="U16" s="8"/>
      <c r="V16" s="8">
        <v>0</v>
      </c>
    </row>
    <row r="17" spans="1:22" x14ac:dyDescent="0.2">
      <c r="A17" s="20">
        <f t="shared" si="1"/>
        <v>6</v>
      </c>
      <c r="B17" s="1"/>
      <c r="C17" s="1" t="s">
        <v>76</v>
      </c>
      <c r="E17" s="4">
        <v>1361920.8223768368</v>
      </c>
      <c r="G17" s="4">
        <v>0</v>
      </c>
      <c r="J17" s="2"/>
      <c r="K17" s="4">
        <f t="shared" si="0"/>
        <v>1361920.8223768368</v>
      </c>
      <c r="M17" s="2" t="s">
        <v>133</v>
      </c>
      <c r="N17" s="2"/>
      <c r="O17" s="8">
        <v>0</v>
      </c>
      <c r="P17" s="8">
        <v>0</v>
      </c>
      <c r="Q17" s="8">
        <v>308461.25900932599</v>
      </c>
      <c r="R17" s="8">
        <v>1038455.0934274064</v>
      </c>
      <c r="S17" s="8">
        <v>0</v>
      </c>
      <c r="T17" s="8">
        <v>15004.469940104416</v>
      </c>
      <c r="U17" s="8"/>
      <c r="V17" s="8">
        <v>0</v>
      </c>
    </row>
    <row r="18" spans="1:22" x14ac:dyDescent="0.2">
      <c r="A18" s="20">
        <f t="shared" si="1"/>
        <v>7</v>
      </c>
      <c r="B18" s="1"/>
      <c r="C18" s="1" t="s">
        <v>75</v>
      </c>
      <c r="E18" s="4">
        <v>0</v>
      </c>
      <c r="G18" s="4">
        <v>0</v>
      </c>
      <c r="J18" s="2"/>
      <c r="K18" s="4">
        <f t="shared" si="0"/>
        <v>0</v>
      </c>
      <c r="M18" s="2"/>
      <c r="N18" s="2"/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8">
        <v>0</v>
      </c>
      <c r="U18" s="8"/>
      <c r="V18" s="8">
        <v>0</v>
      </c>
    </row>
    <row r="19" spans="1:22" x14ac:dyDescent="0.2">
      <c r="A19" s="20">
        <f t="shared" si="1"/>
        <v>8</v>
      </c>
      <c r="B19" s="1"/>
      <c r="C19" s="1" t="s">
        <v>74</v>
      </c>
      <c r="E19" s="4">
        <v>0</v>
      </c>
      <c r="G19" s="4">
        <v>0</v>
      </c>
      <c r="J19" s="2"/>
      <c r="K19" s="4">
        <f t="shared" si="0"/>
        <v>0</v>
      </c>
      <c r="M19" s="2"/>
      <c r="N19" s="2"/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/>
      <c r="V19" s="8">
        <v>0</v>
      </c>
    </row>
    <row r="20" spans="1:22" x14ac:dyDescent="0.2">
      <c r="A20" s="20">
        <f t="shared" si="1"/>
        <v>9</v>
      </c>
      <c r="B20" s="1"/>
      <c r="C20" s="1" t="s">
        <v>73</v>
      </c>
      <c r="E20" s="4">
        <v>0</v>
      </c>
      <c r="G20" s="4">
        <v>0</v>
      </c>
      <c r="J20" s="2"/>
      <c r="K20" s="4">
        <f t="shared" si="0"/>
        <v>0</v>
      </c>
      <c r="M20" s="2"/>
      <c r="N20" s="2"/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/>
      <c r="V20" s="8">
        <v>0</v>
      </c>
    </row>
    <row r="21" spans="1:22" x14ac:dyDescent="0.2">
      <c r="A21" s="20">
        <f t="shared" si="1"/>
        <v>10</v>
      </c>
      <c r="B21" s="1"/>
      <c r="C21" s="1" t="s">
        <v>72</v>
      </c>
      <c r="E21" s="4">
        <v>0</v>
      </c>
      <c r="G21" s="4">
        <v>0</v>
      </c>
      <c r="J21" s="2"/>
      <c r="K21" s="4">
        <f t="shared" si="0"/>
        <v>0</v>
      </c>
      <c r="M21" s="2"/>
      <c r="N21" s="2"/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/>
      <c r="V21" s="8">
        <v>0</v>
      </c>
    </row>
    <row r="22" spans="1:22" x14ac:dyDescent="0.2">
      <c r="A22" s="20">
        <f t="shared" si="1"/>
        <v>11</v>
      </c>
      <c r="B22" s="1"/>
      <c r="C22" s="1" t="s">
        <v>71</v>
      </c>
      <c r="E22" s="4">
        <v>0</v>
      </c>
      <c r="G22" s="4">
        <v>0</v>
      </c>
      <c r="J22" s="2"/>
      <c r="K22" s="4">
        <f t="shared" si="0"/>
        <v>0</v>
      </c>
      <c r="M22" s="2"/>
      <c r="N22" s="2"/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/>
      <c r="V22" s="8">
        <v>0</v>
      </c>
    </row>
    <row r="23" spans="1:22" x14ac:dyDescent="0.2">
      <c r="A23" s="20">
        <f>A22+1</f>
        <v>12</v>
      </c>
      <c r="B23" s="1"/>
      <c r="C23" s="1" t="s">
        <v>70</v>
      </c>
      <c r="E23" s="4">
        <v>0</v>
      </c>
      <c r="G23" s="4">
        <v>0</v>
      </c>
      <c r="J23" s="2"/>
      <c r="K23" s="4">
        <f t="shared" si="0"/>
        <v>0</v>
      </c>
      <c r="M23" s="2"/>
      <c r="N23" s="2"/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/>
      <c r="V23" s="8">
        <v>0</v>
      </c>
    </row>
    <row r="24" spans="1:22" x14ac:dyDescent="0.2">
      <c r="A24" s="20">
        <f>A23+1</f>
        <v>13</v>
      </c>
      <c r="B24" s="1"/>
      <c r="C24" s="1" t="s">
        <v>69</v>
      </c>
      <c r="E24" s="4">
        <v>4521.5650130587501</v>
      </c>
      <c r="G24" s="4">
        <v>0</v>
      </c>
      <c r="J24" s="2"/>
      <c r="K24" s="4">
        <f t="shared" si="0"/>
        <v>4521.5650130587501</v>
      </c>
      <c r="M24" s="2" t="s">
        <v>134</v>
      </c>
      <c r="N24" s="2"/>
      <c r="O24" s="8">
        <v>0</v>
      </c>
      <c r="P24" s="8">
        <v>0</v>
      </c>
      <c r="Q24" s="8">
        <v>41.007574940424377</v>
      </c>
      <c r="R24" s="8">
        <v>3727.6496371961889</v>
      </c>
      <c r="S24" s="8">
        <v>142.58857307742244</v>
      </c>
      <c r="T24" s="8">
        <v>610.31922784471385</v>
      </c>
      <c r="U24" s="8"/>
      <c r="V24" s="8">
        <v>0</v>
      </c>
    </row>
    <row r="25" spans="1:22" x14ac:dyDescent="0.2">
      <c r="A25" s="20">
        <f t="shared" si="1"/>
        <v>14</v>
      </c>
      <c r="B25" s="1"/>
      <c r="C25" s="1" t="s">
        <v>115</v>
      </c>
      <c r="E25" s="9">
        <f>SUM(E12:E24)</f>
        <v>4336235.0352648031</v>
      </c>
      <c r="G25" s="9">
        <f>SUM(G12:G24)</f>
        <v>0</v>
      </c>
      <c r="K25" s="9">
        <f>SUM(K12:K24)</f>
        <v>4336235.0352648031</v>
      </c>
      <c r="O25" s="10">
        <f t="shared" ref="O25:T25" si="2">SUM(O12:O24)</f>
        <v>116367.69533154939</v>
      </c>
      <c r="P25" s="10">
        <f t="shared" si="2"/>
        <v>16844.091302502133</v>
      </c>
      <c r="Q25" s="10">
        <f t="shared" si="2"/>
        <v>486355.61692577379</v>
      </c>
      <c r="R25" s="10">
        <f t="shared" si="2"/>
        <v>2504738.7425466804</v>
      </c>
      <c r="S25" s="10">
        <f t="shared" si="2"/>
        <v>391912.22779565462</v>
      </c>
      <c r="T25" s="10">
        <f t="shared" si="2"/>
        <v>820016.661362643</v>
      </c>
      <c r="U25" s="11"/>
      <c r="V25" s="10">
        <f>SUM(V12:V24)</f>
        <v>0</v>
      </c>
    </row>
    <row r="26" spans="1:22" x14ac:dyDescent="0.2">
      <c r="A26" s="20"/>
      <c r="B26" s="1"/>
    </row>
    <row r="27" spans="1:22" x14ac:dyDescent="0.2">
      <c r="A27" s="20">
        <f>A25+1</f>
        <v>15</v>
      </c>
      <c r="B27" s="1"/>
      <c r="C27" s="1" t="s">
        <v>62</v>
      </c>
      <c r="E27" s="4">
        <v>152671.95501736974</v>
      </c>
      <c r="G27" s="4">
        <v>0</v>
      </c>
      <c r="J27" s="2"/>
      <c r="K27" s="4">
        <f>E27-G27</f>
        <v>152671.95501736974</v>
      </c>
      <c r="M27" s="2" t="s">
        <v>135</v>
      </c>
      <c r="N27" s="2"/>
      <c r="O27" s="8">
        <v>13908.618823760205</v>
      </c>
      <c r="P27" s="8">
        <v>669.72284673924412</v>
      </c>
      <c r="Q27" s="8">
        <v>18121.225838916718</v>
      </c>
      <c r="R27" s="8">
        <v>72508.50418082776</v>
      </c>
      <c r="S27" s="8">
        <v>13671.562520922331</v>
      </c>
      <c r="T27" s="8">
        <v>33792.320806203483</v>
      </c>
      <c r="U27" s="8"/>
      <c r="V27" s="8">
        <v>0</v>
      </c>
    </row>
    <row r="28" spans="1:22" x14ac:dyDescent="0.2">
      <c r="A28" s="20"/>
      <c r="B28" s="1"/>
    </row>
    <row r="29" spans="1:22" x14ac:dyDescent="0.2">
      <c r="A29" s="20">
        <f>A27+1</f>
        <v>16</v>
      </c>
      <c r="B29" s="1"/>
      <c r="C29" s="1" t="s">
        <v>116</v>
      </c>
      <c r="E29" s="9">
        <f>E25+E27</f>
        <v>4488906.9902821733</v>
      </c>
      <c r="G29" s="9">
        <f>G25+G27</f>
        <v>0</v>
      </c>
      <c r="K29" s="9">
        <f>K25+K27</f>
        <v>4488906.9902821733</v>
      </c>
      <c r="O29" s="9">
        <f t="shared" ref="O29:T29" si="3">O25+O27</f>
        <v>130276.31415530959</v>
      </c>
      <c r="P29" s="9">
        <f t="shared" si="3"/>
        <v>17513.814149241378</v>
      </c>
      <c r="Q29" s="9">
        <f t="shared" si="3"/>
        <v>504476.84276469052</v>
      </c>
      <c r="R29" s="9">
        <f t="shared" si="3"/>
        <v>2577247.246727508</v>
      </c>
      <c r="S29" s="9">
        <f t="shared" si="3"/>
        <v>405583.79031657695</v>
      </c>
      <c r="T29" s="9">
        <f t="shared" si="3"/>
        <v>853808.98216884653</v>
      </c>
      <c r="U29" s="4"/>
      <c r="V29" s="9">
        <f>V25+V27</f>
        <v>0</v>
      </c>
    </row>
    <row r="30" spans="1:22" x14ac:dyDescent="0.2">
      <c r="A30" s="20"/>
      <c r="B30" s="1"/>
      <c r="C30" s="16"/>
      <c r="E30" s="6"/>
      <c r="G30" s="6"/>
      <c r="K30" s="6"/>
    </row>
    <row r="31" spans="1:22" x14ac:dyDescent="0.2">
      <c r="A31" s="20"/>
      <c r="B31" s="1"/>
      <c r="C31" s="16" t="s">
        <v>82</v>
      </c>
      <c r="D31" s="7"/>
      <c r="E31" s="7"/>
      <c r="G31" s="7"/>
    </row>
    <row r="32" spans="1:22" x14ac:dyDescent="0.2">
      <c r="A32" s="20"/>
      <c r="B32" s="1"/>
    </row>
    <row r="33" spans="1:22" x14ac:dyDescent="0.2">
      <c r="A33" s="20">
        <f>A29+1</f>
        <v>17</v>
      </c>
      <c r="B33" s="1"/>
      <c r="C33" s="1" t="s">
        <v>109</v>
      </c>
      <c r="E33" s="4">
        <v>0</v>
      </c>
      <c r="G33" s="4">
        <v>0</v>
      </c>
      <c r="I33" s="2"/>
      <c r="J33" s="2"/>
      <c r="K33" s="4">
        <f t="shared" ref="K33:K45" si="4">E33-G33</f>
        <v>0</v>
      </c>
      <c r="M33" s="2"/>
      <c r="N33" s="2"/>
      <c r="O33" s="8">
        <v>0</v>
      </c>
      <c r="P33" s="8">
        <v>0</v>
      </c>
      <c r="Q33" s="8">
        <v>0</v>
      </c>
      <c r="R33" s="8">
        <v>0</v>
      </c>
      <c r="S33" s="8">
        <v>0</v>
      </c>
      <c r="T33" s="8">
        <v>0</v>
      </c>
      <c r="U33" s="8"/>
      <c r="V33" s="8">
        <v>0</v>
      </c>
    </row>
    <row r="34" spans="1:22" x14ac:dyDescent="0.2">
      <c r="A34" s="20">
        <f>A33+1</f>
        <v>18</v>
      </c>
      <c r="B34" s="1"/>
      <c r="C34" s="1" t="s">
        <v>79</v>
      </c>
      <c r="E34" s="4">
        <v>-17442.616532928576</v>
      </c>
      <c r="G34" s="4">
        <v>0</v>
      </c>
      <c r="I34" s="2"/>
      <c r="J34" s="2"/>
      <c r="K34" s="4">
        <f t="shared" si="4"/>
        <v>-17442.616532928576</v>
      </c>
      <c r="M34" s="2" t="s">
        <v>136</v>
      </c>
      <c r="N34" s="2"/>
      <c r="O34" s="8">
        <v>0</v>
      </c>
      <c r="P34" s="8">
        <v>0</v>
      </c>
      <c r="Q34" s="8">
        <v>-80.899080273626311</v>
      </c>
      <c r="R34" s="8">
        <v>-14091.221591030917</v>
      </c>
      <c r="S34" s="8">
        <v>-1505.0626170375363</v>
      </c>
      <c r="T34" s="8">
        <v>-1765.4332445864979</v>
      </c>
      <c r="U34" s="8"/>
      <c r="V34" s="8">
        <v>0</v>
      </c>
    </row>
    <row r="35" spans="1:22" x14ac:dyDescent="0.2">
      <c r="A35" s="20">
        <f t="shared" ref="A35:A46" si="5">A34+1</f>
        <v>19</v>
      </c>
      <c r="B35" s="1"/>
      <c r="C35" s="1" t="s">
        <v>78</v>
      </c>
      <c r="E35" s="4">
        <v>-77607.043173399012</v>
      </c>
      <c r="G35" s="4">
        <v>0</v>
      </c>
      <c r="I35" s="2"/>
      <c r="J35" s="2"/>
      <c r="K35" s="4">
        <f t="shared" si="4"/>
        <v>-77607.043173399012</v>
      </c>
      <c r="M35" s="2" t="s">
        <v>137</v>
      </c>
      <c r="N35" s="2"/>
      <c r="O35" s="8">
        <v>-23757.462967843207</v>
      </c>
      <c r="P35" s="8">
        <v>-1069.4482460350523</v>
      </c>
      <c r="Q35" s="8">
        <v>-24563.621648747874</v>
      </c>
      <c r="R35" s="8">
        <v>-25315.1576204743</v>
      </c>
      <c r="S35" s="8">
        <v>0</v>
      </c>
      <c r="T35" s="8">
        <v>-2901.3526902985855</v>
      </c>
      <c r="U35" s="8"/>
      <c r="V35" s="8">
        <v>0</v>
      </c>
    </row>
    <row r="36" spans="1:22" x14ac:dyDescent="0.2">
      <c r="A36" s="20">
        <f t="shared" si="5"/>
        <v>20</v>
      </c>
      <c r="B36" s="1"/>
      <c r="C36" s="1" t="s">
        <v>25</v>
      </c>
      <c r="E36" s="4">
        <v>-92652.685535819954</v>
      </c>
      <c r="G36" s="4">
        <v>0</v>
      </c>
      <c r="I36" s="2"/>
      <c r="J36" s="2"/>
      <c r="K36" s="4">
        <f t="shared" si="4"/>
        <v>-92652.685535819954</v>
      </c>
      <c r="M36" s="2" t="s">
        <v>138</v>
      </c>
      <c r="N36" s="2"/>
      <c r="O36" s="8">
        <v>-33735.564321391299</v>
      </c>
      <c r="P36" s="8">
        <v>-9154.1914444332087</v>
      </c>
      <c r="Q36" s="8">
        <v>-18615.739318229167</v>
      </c>
      <c r="R36" s="8">
        <v>0</v>
      </c>
      <c r="S36" s="8">
        <v>-457.62718551629922</v>
      </c>
      <c r="T36" s="8">
        <v>-30689.563266249985</v>
      </c>
      <c r="U36" s="8"/>
      <c r="V36" s="8">
        <v>0</v>
      </c>
    </row>
    <row r="37" spans="1:22" x14ac:dyDescent="0.2">
      <c r="A37" s="20">
        <f t="shared" si="5"/>
        <v>21</v>
      </c>
      <c r="B37" s="1"/>
      <c r="C37" s="1" t="s">
        <v>77</v>
      </c>
      <c r="E37" s="4">
        <v>-723064.55407582107</v>
      </c>
      <c r="G37" s="4">
        <v>0</v>
      </c>
      <c r="J37" s="2"/>
      <c r="K37" s="4">
        <f t="shared" si="4"/>
        <v>-723064.55407582107</v>
      </c>
      <c r="M37" s="2" t="s">
        <v>139</v>
      </c>
      <c r="N37" s="2"/>
      <c r="O37" s="8">
        <v>0</v>
      </c>
      <c r="P37" s="8">
        <v>-6.7890014107161845</v>
      </c>
      <c r="Q37" s="8">
        <v>-1785.086806120788</v>
      </c>
      <c r="R37" s="8">
        <v>-585103.23895990546</v>
      </c>
      <c r="S37" s="8">
        <v>-53209.523790000276</v>
      </c>
      <c r="T37" s="8">
        <v>-82959.915518383859</v>
      </c>
      <c r="U37" s="8"/>
      <c r="V37" s="8">
        <v>0</v>
      </c>
    </row>
    <row r="38" spans="1:22" x14ac:dyDescent="0.2">
      <c r="A38" s="20">
        <f t="shared" si="5"/>
        <v>22</v>
      </c>
      <c r="B38" s="1"/>
      <c r="C38" s="1" t="s">
        <v>76</v>
      </c>
      <c r="E38" s="4">
        <v>-530200.06314518396</v>
      </c>
      <c r="G38" s="4">
        <v>0</v>
      </c>
      <c r="J38" s="2"/>
      <c r="K38" s="4">
        <f t="shared" si="4"/>
        <v>-530200.06314518396</v>
      </c>
      <c r="M38" s="2" t="s">
        <v>140</v>
      </c>
      <c r="N38" s="2"/>
      <c r="O38" s="8">
        <v>0</v>
      </c>
      <c r="P38" s="8">
        <v>0</v>
      </c>
      <c r="Q38" s="8">
        <v>-125107.1460721567</v>
      </c>
      <c r="R38" s="8">
        <v>-395914.42592852411</v>
      </c>
      <c r="S38" s="8">
        <v>0</v>
      </c>
      <c r="T38" s="8">
        <v>-9178.491144503143</v>
      </c>
      <c r="U38" s="8"/>
      <c r="V38" s="8">
        <v>0</v>
      </c>
    </row>
    <row r="39" spans="1:22" x14ac:dyDescent="0.2">
      <c r="A39" s="20">
        <f t="shared" si="5"/>
        <v>23</v>
      </c>
      <c r="B39" s="1"/>
      <c r="C39" s="1" t="s">
        <v>75</v>
      </c>
      <c r="E39" s="4">
        <v>0</v>
      </c>
      <c r="G39" s="4">
        <v>0</v>
      </c>
      <c r="J39" s="2"/>
      <c r="K39" s="4">
        <f t="shared" si="4"/>
        <v>0</v>
      </c>
      <c r="M39" s="2"/>
      <c r="N39" s="2"/>
      <c r="O39" s="8">
        <v>0</v>
      </c>
      <c r="P39" s="8">
        <v>0</v>
      </c>
      <c r="Q39" s="8">
        <v>0</v>
      </c>
      <c r="R39" s="8">
        <v>0</v>
      </c>
      <c r="S39" s="8">
        <v>0</v>
      </c>
      <c r="T39" s="8">
        <v>0</v>
      </c>
      <c r="U39" s="8"/>
      <c r="V39" s="8">
        <v>0</v>
      </c>
    </row>
    <row r="40" spans="1:22" x14ac:dyDescent="0.2">
      <c r="A40" s="20">
        <f t="shared" si="5"/>
        <v>24</v>
      </c>
      <c r="B40" s="1"/>
      <c r="C40" s="1" t="s">
        <v>74</v>
      </c>
      <c r="E40" s="4">
        <v>0</v>
      </c>
      <c r="G40" s="4">
        <v>0</v>
      </c>
      <c r="J40" s="2"/>
      <c r="K40" s="4">
        <f t="shared" si="4"/>
        <v>0</v>
      </c>
      <c r="M40" s="2"/>
      <c r="N40" s="2"/>
      <c r="O40" s="8">
        <v>0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/>
      <c r="V40" s="8">
        <v>0</v>
      </c>
    </row>
    <row r="41" spans="1:22" x14ac:dyDescent="0.2">
      <c r="A41" s="20">
        <f t="shared" si="5"/>
        <v>25</v>
      </c>
      <c r="B41" s="1"/>
      <c r="C41" s="1" t="s">
        <v>73</v>
      </c>
      <c r="E41" s="4">
        <v>0</v>
      </c>
      <c r="G41" s="4">
        <v>0</v>
      </c>
      <c r="J41" s="2"/>
      <c r="K41" s="4">
        <f t="shared" si="4"/>
        <v>0</v>
      </c>
      <c r="M41" s="2"/>
      <c r="N41" s="2"/>
      <c r="O41" s="8">
        <v>0</v>
      </c>
      <c r="P41" s="8">
        <v>0</v>
      </c>
      <c r="Q41" s="8">
        <v>0</v>
      </c>
      <c r="R41" s="8">
        <v>0</v>
      </c>
      <c r="S41" s="8">
        <v>0</v>
      </c>
      <c r="T41" s="8">
        <v>0</v>
      </c>
      <c r="U41" s="8"/>
      <c r="V41" s="8">
        <v>0</v>
      </c>
    </row>
    <row r="42" spans="1:22" x14ac:dyDescent="0.2">
      <c r="A42" s="20">
        <f t="shared" si="5"/>
        <v>26</v>
      </c>
      <c r="B42" s="1"/>
      <c r="C42" s="1" t="s">
        <v>72</v>
      </c>
      <c r="E42" s="4">
        <v>0</v>
      </c>
      <c r="G42" s="4">
        <v>0</v>
      </c>
      <c r="J42" s="2"/>
      <c r="K42" s="4">
        <f t="shared" si="4"/>
        <v>0</v>
      </c>
      <c r="M42" s="2"/>
      <c r="N42" s="2"/>
      <c r="O42" s="8">
        <v>0</v>
      </c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/>
      <c r="V42" s="8">
        <v>0</v>
      </c>
    </row>
    <row r="43" spans="1:22" x14ac:dyDescent="0.2">
      <c r="A43" s="20">
        <f t="shared" si="5"/>
        <v>27</v>
      </c>
      <c r="B43" s="1"/>
      <c r="C43" s="1" t="s">
        <v>71</v>
      </c>
      <c r="E43" s="4">
        <v>0</v>
      </c>
      <c r="G43" s="4">
        <v>0</v>
      </c>
      <c r="J43" s="2"/>
      <c r="K43" s="4">
        <f t="shared" si="4"/>
        <v>0</v>
      </c>
      <c r="M43" s="2"/>
      <c r="N43" s="2"/>
      <c r="O43" s="8">
        <v>0</v>
      </c>
      <c r="P43" s="8">
        <v>0</v>
      </c>
      <c r="Q43" s="8">
        <v>0</v>
      </c>
      <c r="R43" s="8">
        <v>0</v>
      </c>
      <c r="S43" s="8">
        <v>0</v>
      </c>
      <c r="T43" s="8">
        <v>0</v>
      </c>
      <c r="U43" s="8"/>
      <c r="V43" s="8">
        <v>0</v>
      </c>
    </row>
    <row r="44" spans="1:22" x14ac:dyDescent="0.2">
      <c r="A44" s="20">
        <f>A43+1</f>
        <v>28</v>
      </c>
      <c r="B44" s="1"/>
      <c r="C44" s="1" t="s">
        <v>70</v>
      </c>
      <c r="E44" s="4">
        <v>0</v>
      </c>
      <c r="G44" s="4">
        <v>0</v>
      </c>
      <c r="J44" s="2"/>
      <c r="K44" s="4">
        <f t="shared" si="4"/>
        <v>0</v>
      </c>
      <c r="M44" s="2"/>
      <c r="N44" s="2"/>
      <c r="O44" s="8">
        <v>0</v>
      </c>
      <c r="P44" s="8">
        <v>0</v>
      </c>
      <c r="Q44" s="8">
        <v>0</v>
      </c>
      <c r="R44" s="8">
        <v>0</v>
      </c>
      <c r="S44" s="8">
        <v>0</v>
      </c>
      <c r="T44" s="8">
        <v>0</v>
      </c>
      <c r="U44" s="8"/>
      <c r="V44" s="8">
        <v>0</v>
      </c>
    </row>
    <row r="45" spans="1:22" x14ac:dyDescent="0.2">
      <c r="A45" s="20">
        <f>A44+1</f>
        <v>29</v>
      </c>
      <c r="B45" s="1"/>
      <c r="C45" s="1" t="s">
        <v>69</v>
      </c>
      <c r="E45" s="4">
        <v>0</v>
      </c>
      <c r="G45" s="4">
        <v>0</v>
      </c>
      <c r="J45" s="2"/>
      <c r="K45" s="4">
        <f t="shared" si="4"/>
        <v>0</v>
      </c>
      <c r="M45" s="2"/>
      <c r="N45" s="2"/>
      <c r="O45" s="8">
        <v>0</v>
      </c>
      <c r="P45" s="8">
        <v>0</v>
      </c>
      <c r="Q45" s="8">
        <v>0</v>
      </c>
      <c r="R45" s="8">
        <v>0</v>
      </c>
      <c r="S45" s="8">
        <v>0</v>
      </c>
      <c r="T45" s="8">
        <v>0</v>
      </c>
      <c r="U45" s="8"/>
      <c r="V45" s="8">
        <v>0</v>
      </c>
    </row>
    <row r="46" spans="1:22" x14ac:dyDescent="0.2">
      <c r="A46" s="20">
        <f t="shared" si="5"/>
        <v>30</v>
      </c>
      <c r="B46" s="1"/>
      <c r="C46" s="1" t="s">
        <v>117</v>
      </c>
      <c r="E46" s="9">
        <f>SUM(E33:E45)</f>
        <v>-1440966.9624631526</v>
      </c>
      <c r="G46" s="9">
        <f>SUM(G33:G45)</f>
        <v>0</v>
      </c>
      <c r="K46" s="9">
        <f>SUM(K33:K45)</f>
        <v>-1440966.9624631526</v>
      </c>
      <c r="O46" s="10">
        <f t="shared" ref="O46:T46" si="6">SUM(O33:O45)</f>
        <v>-57493.027289234509</v>
      </c>
      <c r="P46" s="10">
        <f t="shared" si="6"/>
        <v>-10230.428691878977</v>
      </c>
      <c r="Q46" s="10">
        <f t="shared" si="6"/>
        <v>-170152.49292552815</v>
      </c>
      <c r="R46" s="10">
        <f t="shared" si="6"/>
        <v>-1020424.0440999347</v>
      </c>
      <c r="S46" s="10">
        <f t="shared" si="6"/>
        <v>-55172.213592554108</v>
      </c>
      <c r="T46" s="10">
        <f t="shared" si="6"/>
        <v>-127494.75586402207</v>
      </c>
      <c r="U46" s="11"/>
      <c r="V46" s="10">
        <f>SUM(V33:V45)</f>
        <v>0</v>
      </c>
    </row>
    <row r="47" spans="1:22" x14ac:dyDescent="0.2">
      <c r="A47" s="20"/>
      <c r="B47" s="1"/>
    </row>
    <row r="48" spans="1:22" x14ac:dyDescent="0.2">
      <c r="A48" s="20">
        <f>A46+1</f>
        <v>31</v>
      </c>
      <c r="B48" s="1"/>
      <c r="C48" s="1" t="s">
        <v>62</v>
      </c>
      <c r="E48" s="4">
        <v>-81262.654229038148</v>
      </c>
      <c r="G48" s="4">
        <v>0</v>
      </c>
      <c r="J48" s="2"/>
      <c r="K48" s="4">
        <f>E48-G48</f>
        <v>-81262.654229038148</v>
      </c>
      <c r="M48" s="2" t="s">
        <v>135</v>
      </c>
      <c r="N48" s="2"/>
      <c r="O48" s="8">
        <v>-7403.1362351397565</v>
      </c>
      <c r="P48" s="8">
        <v>-356.47317228410719</v>
      </c>
      <c r="Q48" s="8">
        <v>-9645.3792668513561</v>
      </c>
      <c r="R48" s="8">
        <v>-38594.079071306871</v>
      </c>
      <c r="S48" s="8">
        <v>-7276.9583502221449</v>
      </c>
      <c r="T48" s="8">
        <v>-17986.628133233917</v>
      </c>
      <c r="U48" s="8"/>
      <c r="V48" s="8">
        <v>0</v>
      </c>
    </row>
    <row r="49" spans="1:22" x14ac:dyDescent="0.2">
      <c r="A49" s="20"/>
      <c r="B49" s="1"/>
    </row>
    <row r="50" spans="1:22" x14ac:dyDescent="0.2">
      <c r="A50" s="20">
        <f>A48+1</f>
        <v>32</v>
      </c>
      <c r="B50" s="1"/>
      <c r="C50" s="1" t="s">
        <v>118</v>
      </c>
      <c r="E50" s="9">
        <f>E46+E48</f>
        <v>-1522229.6166921908</v>
      </c>
      <c r="G50" s="9">
        <f>G46+G48</f>
        <v>0</v>
      </c>
      <c r="K50" s="9">
        <f>K46+K48</f>
        <v>-1522229.6166921908</v>
      </c>
      <c r="O50" s="9">
        <f t="shared" ref="O50:T50" si="7">O46+O48</f>
        <v>-64896.163524374264</v>
      </c>
      <c r="P50" s="9">
        <f t="shared" si="7"/>
        <v>-10586.901864163085</v>
      </c>
      <c r="Q50" s="9">
        <f t="shared" si="7"/>
        <v>-179797.87219237949</v>
      </c>
      <c r="R50" s="9">
        <f t="shared" si="7"/>
        <v>-1059018.1231712417</v>
      </c>
      <c r="S50" s="9">
        <f t="shared" si="7"/>
        <v>-62449.171942776251</v>
      </c>
      <c r="T50" s="9">
        <f t="shared" si="7"/>
        <v>-145481.38399725599</v>
      </c>
      <c r="U50" s="4"/>
      <c r="V50" s="9">
        <f>V46+V48</f>
        <v>0</v>
      </c>
    </row>
    <row r="51" spans="1:22" ht="15" customHeight="1" x14ac:dyDescent="0.2">
      <c r="A51" s="18"/>
      <c r="B51" s="18"/>
      <c r="C51" s="16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ht="15" customHeight="1" x14ac:dyDescent="0.2">
      <c r="A52" s="28" t="s">
        <v>114</v>
      </c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</row>
    <row r="53" spans="1:22" ht="15" customHeight="1" x14ac:dyDescent="0.2">
      <c r="A53" s="28" t="s">
        <v>152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</row>
    <row r="55" spans="1:22" x14ac:dyDescent="0.2">
      <c r="G55" s="2" t="s">
        <v>48</v>
      </c>
      <c r="I55" s="2" t="s">
        <v>102</v>
      </c>
      <c r="K55" s="2" t="s">
        <v>106</v>
      </c>
      <c r="M55" s="2" t="s">
        <v>34</v>
      </c>
      <c r="O55" s="27" t="s">
        <v>105</v>
      </c>
      <c r="P55" s="27"/>
      <c r="Q55" s="27"/>
      <c r="R55" s="27"/>
      <c r="S55" s="27"/>
      <c r="T55" s="27"/>
      <c r="U55" s="19"/>
    </row>
    <row r="56" spans="1:22" x14ac:dyDescent="0.2">
      <c r="A56" s="2" t="s">
        <v>104</v>
      </c>
      <c r="E56" s="2" t="s">
        <v>103</v>
      </c>
      <c r="G56" s="2" t="s">
        <v>102</v>
      </c>
      <c r="I56" s="2" t="s">
        <v>97</v>
      </c>
      <c r="K56" s="2" t="s">
        <v>101</v>
      </c>
      <c r="M56" s="2" t="s">
        <v>100</v>
      </c>
      <c r="O56" s="2" t="s">
        <v>56</v>
      </c>
      <c r="P56" s="2" t="s">
        <v>55</v>
      </c>
      <c r="Q56" s="2" t="s">
        <v>52</v>
      </c>
      <c r="R56" s="2" t="s">
        <v>56</v>
      </c>
      <c r="S56" s="2"/>
      <c r="T56" s="2" t="s">
        <v>54</v>
      </c>
      <c r="U56" s="2"/>
      <c r="V56" s="2" t="s">
        <v>34</v>
      </c>
    </row>
    <row r="57" spans="1:22" x14ac:dyDescent="0.2">
      <c r="A57" s="26" t="s">
        <v>99</v>
      </c>
      <c r="C57" s="22" t="s">
        <v>107</v>
      </c>
      <c r="E57" s="26" t="s">
        <v>98</v>
      </c>
      <c r="G57" s="26" t="s">
        <v>97</v>
      </c>
      <c r="I57" s="26" t="s">
        <v>95</v>
      </c>
      <c r="K57" s="26" t="s">
        <v>96</v>
      </c>
      <c r="M57" s="26" t="s">
        <v>95</v>
      </c>
      <c r="N57" s="2"/>
      <c r="O57" s="26" t="s">
        <v>53</v>
      </c>
      <c r="P57" s="26" t="s">
        <v>53</v>
      </c>
      <c r="Q57" s="26" t="s">
        <v>53</v>
      </c>
      <c r="R57" s="26" t="s">
        <v>52</v>
      </c>
      <c r="S57" s="26" t="s">
        <v>51</v>
      </c>
      <c r="T57" s="26" t="s">
        <v>50</v>
      </c>
      <c r="U57" s="2"/>
      <c r="V57" s="26" t="s">
        <v>49</v>
      </c>
    </row>
    <row r="58" spans="1:22" x14ac:dyDescent="0.2">
      <c r="E58" s="2" t="s">
        <v>94</v>
      </c>
      <c r="G58" s="2" t="s">
        <v>93</v>
      </c>
      <c r="I58" s="2" t="s">
        <v>92</v>
      </c>
      <c r="K58" s="2" t="s">
        <v>91</v>
      </c>
      <c r="M58" s="2" t="s">
        <v>90</v>
      </c>
      <c r="N58" s="2"/>
      <c r="O58" s="2" t="s">
        <v>89</v>
      </c>
      <c r="P58" s="2" t="s">
        <v>88</v>
      </c>
      <c r="Q58" s="2" t="s">
        <v>87</v>
      </c>
      <c r="R58" s="2" t="s">
        <v>86</v>
      </c>
      <c r="S58" s="2" t="s">
        <v>85</v>
      </c>
      <c r="T58" s="2" t="s">
        <v>84</v>
      </c>
      <c r="U58" s="2"/>
      <c r="V58" s="2" t="s">
        <v>83</v>
      </c>
    </row>
    <row r="59" spans="1:22" x14ac:dyDescent="0.2">
      <c r="A59" s="20"/>
      <c r="B59" s="1"/>
      <c r="C59" s="16"/>
      <c r="E59" s="6"/>
      <c r="G59" s="6"/>
      <c r="K59" s="6"/>
    </row>
    <row r="60" spans="1:22" x14ac:dyDescent="0.2">
      <c r="A60" s="20"/>
      <c r="B60" s="1"/>
      <c r="C60" s="16" t="s">
        <v>81</v>
      </c>
      <c r="D60" s="7"/>
      <c r="E60" s="7"/>
      <c r="G60" s="7"/>
    </row>
    <row r="61" spans="1:22" x14ac:dyDescent="0.2">
      <c r="A61" s="20"/>
      <c r="B61" s="1"/>
    </row>
    <row r="62" spans="1:22" x14ac:dyDescent="0.2">
      <c r="A62" s="20">
        <f>A50+1</f>
        <v>33</v>
      </c>
      <c r="B62" s="1"/>
      <c r="C62" s="1" t="s">
        <v>80</v>
      </c>
      <c r="E62" s="4">
        <v>81031.114909682263</v>
      </c>
      <c r="G62" s="4">
        <v>0</v>
      </c>
      <c r="I62" s="2"/>
      <c r="J62" s="2"/>
      <c r="K62" s="4">
        <f t="shared" ref="K62:K74" si="8">E62-G62</f>
        <v>81031.114909682263</v>
      </c>
      <c r="M62" s="2"/>
      <c r="N62" s="2"/>
      <c r="O62" s="8">
        <v>4168.0006204362635</v>
      </c>
      <c r="P62" s="8">
        <f t="shared" ref="P62:T74" si="9">P12+P33</f>
        <v>0</v>
      </c>
      <c r="Q62" s="8">
        <f t="shared" si="9"/>
        <v>30938.217400000009</v>
      </c>
      <c r="R62" s="8">
        <f t="shared" si="9"/>
        <v>40450.501670000027</v>
      </c>
      <c r="S62" s="8">
        <f t="shared" si="9"/>
        <v>42.977502500000014</v>
      </c>
      <c r="T62" s="8">
        <f t="shared" si="9"/>
        <v>5431.4177167459711</v>
      </c>
      <c r="U62" s="8"/>
      <c r="V62" s="8">
        <f t="shared" ref="V62:V74" si="10">V12+V33</f>
        <v>0</v>
      </c>
    </row>
    <row r="63" spans="1:22" x14ac:dyDescent="0.2">
      <c r="A63" s="20">
        <f>A62+1</f>
        <v>34</v>
      </c>
      <c r="B63" s="1"/>
      <c r="C63" s="1" t="s">
        <v>79</v>
      </c>
      <c r="E63" s="4">
        <v>47247.755727071446</v>
      </c>
      <c r="G63" s="4">
        <v>0</v>
      </c>
      <c r="I63" s="2"/>
      <c r="J63" s="2"/>
      <c r="K63" s="4">
        <f t="shared" si="8"/>
        <v>47247.755727071446</v>
      </c>
      <c r="M63" s="2"/>
      <c r="N63" s="2"/>
      <c r="O63" s="8">
        <v>0</v>
      </c>
      <c r="P63" s="8">
        <f t="shared" si="9"/>
        <v>0</v>
      </c>
      <c r="Q63" s="8">
        <f t="shared" si="9"/>
        <v>347.05091972637388</v>
      </c>
      <c r="R63" s="8">
        <f t="shared" si="9"/>
        <v>20207.52453896909</v>
      </c>
      <c r="S63" s="8">
        <f t="shared" si="9"/>
        <v>18355.98697296247</v>
      </c>
      <c r="T63" s="8">
        <f t="shared" si="9"/>
        <v>8337.1932954135063</v>
      </c>
      <c r="U63" s="8"/>
      <c r="V63" s="8">
        <f t="shared" si="10"/>
        <v>0</v>
      </c>
    </row>
    <row r="64" spans="1:22" x14ac:dyDescent="0.2">
      <c r="A64" s="20">
        <f t="shared" ref="A64:A75" si="11">A63+1</f>
        <v>35</v>
      </c>
      <c r="B64" s="1"/>
      <c r="C64" s="1" t="s">
        <v>78</v>
      </c>
      <c r="E64" s="4">
        <v>134135.26310064382</v>
      </c>
      <c r="G64" s="4">
        <v>0</v>
      </c>
      <c r="I64" s="2"/>
      <c r="J64" s="2"/>
      <c r="K64" s="4">
        <f t="shared" si="8"/>
        <v>134135.26310064382</v>
      </c>
      <c r="M64" s="2"/>
      <c r="N64" s="2"/>
      <c r="O64" s="8">
        <v>14470.639739137278</v>
      </c>
      <c r="P64" s="8">
        <f t="shared" si="9"/>
        <v>1090.5157017854349</v>
      </c>
      <c r="Q64" s="8">
        <f t="shared" si="9"/>
        <v>54802.939345954474</v>
      </c>
      <c r="R64" s="8">
        <f t="shared" si="9"/>
        <v>61630.51333219056</v>
      </c>
      <c r="S64" s="8">
        <f t="shared" si="9"/>
        <v>0</v>
      </c>
      <c r="T64" s="8">
        <f t="shared" si="9"/>
        <v>2140.6549815760641</v>
      </c>
      <c r="U64" s="8"/>
      <c r="V64" s="8">
        <f t="shared" si="10"/>
        <v>0</v>
      </c>
    </row>
    <row r="65" spans="1:22" x14ac:dyDescent="0.2">
      <c r="A65" s="20">
        <f t="shared" si="11"/>
        <v>36</v>
      </c>
      <c r="B65" s="1"/>
      <c r="C65" s="1" t="s">
        <v>25</v>
      </c>
      <c r="E65" s="4">
        <v>200814.18652432266</v>
      </c>
      <c r="G65" s="4">
        <v>0</v>
      </c>
      <c r="I65" s="2"/>
      <c r="J65" s="2"/>
      <c r="K65" s="4">
        <f t="shared" si="8"/>
        <v>200814.18652432266</v>
      </c>
      <c r="M65" s="2"/>
      <c r="N65" s="2"/>
      <c r="O65" s="8">
        <v>40236.027682741347</v>
      </c>
      <c r="P65" s="8">
        <f t="shared" si="9"/>
        <v>5408.4181989464942</v>
      </c>
      <c r="Q65" s="8">
        <f t="shared" si="9"/>
        <v>40276.495834286747</v>
      </c>
      <c r="R65" s="8">
        <f t="shared" si="9"/>
        <v>0</v>
      </c>
      <c r="S65" s="8">
        <f t="shared" si="9"/>
        <v>3006.4859944837021</v>
      </c>
      <c r="T65" s="8">
        <f t="shared" si="9"/>
        <v>111886.75881386438</v>
      </c>
      <c r="U65" s="8"/>
      <c r="V65" s="8">
        <f t="shared" si="10"/>
        <v>0</v>
      </c>
    </row>
    <row r="66" spans="1:22" x14ac:dyDescent="0.2">
      <c r="A66" s="20">
        <f t="shared" si="11"/>
        <v>37</v>
      </c>
      <c r="B66" s="1"/>
      <c r="C66" s="1" t="s">
        <v>77</v>
      </c>
      <c r="E66" s="4">
        <v>1595797.4282952186</v>
      </c>
      <c r="G66" s="4">
        <v>0</v>
      </c>
      <c r="J66" s="2"/>
      <c r="K66" s="4">
        <f t="shared" si="8"/>
        <v>1595797.4282952186</v>
      </c>
      <c r="M66" s="2"/>
      <c r="N66" s="2"/>
      <c r="O66" s="8">
        <v>0</v>
      </c>
      <c r="P66" s="8">
        <f t="shared" si="9"/>
        <v>114.72870989122488</v>
      </c>
      <c r="Q66" s="8">
        <f t="shared" si="9"/>
        <v>6443.299988168259</v>
      </c>
      <c r="R66" s="8">
        <f t="shared" si="9"/>
        <v>715757.84176950739</v>
      </c>
      <c r="S66" s="8">
        <f t="shared" si="9"/>
        <v>315191.97516007692</v>
      </c>
      <c r="T66" s="8">
        <f t="shared" si="9"/>
        <v>558289.58266757498</v>
      </c>
      <c r="U66" s="8"/>
      <c r="V66" s="8">
        <f t="shared" si="10"/>
        <v>0</v>
      </c>
    </row>
    <row r="67" spans="1:22" x14ac:dyDescent="0.2">
      <c r="A67" s="20">
        <f t="shared" si="11"/>
        <v>38</v>
      </c>
      <c r="B67" s="1"/>
      <c r="C67" s="1" t="s">
        <v>76</v>
      </c>
      <c r="E67" s="4">
        <v>831720.75923165283</v>
      </c>
      <c r="G67" s="4">
        <v>0</v>
      </c>
      <c r="J67" s="2"/>
      <c r="K67" s="4">
        <f t="shared" si="8"/>
        <v>831720.75923165283</v>
      </c>
      <c r="M67" s="2"/>
      <c r="N67" s="2"/>
      <c r="O67" s="8">
        <v>0</v>
      </c>
      <c r="P67" s="8">
        <f t="shared" si="9"/>
        <v>0</v>
      </c>
      <c r="Q67" s="8">
        <f t="shared" si="9"/>
        <v>183354.1129371693</v>
      </c>
      <c r="R67" s="8">
        <f t="shared" si="9"/>
        <v>642540.66749888228</v>
      </c>
      <c r="S67" s="8">
        <f t="shared" si="9"/>
        <v>0</v>
      </c>
      <c r="T67" s="8">
        <f t="shared" si="9"/>
        <v>5825.9787956012733</v>
      </c>
      <c r="U67" s="8"/>
      <c r="V67" s="8">
        <f t="shared" si="10"/>
        <v>0</v>
      </c>
    </row>
    <row r="68" spans="1:22" x14ac:dyDescent="0.2">
      <c r="A68" s="20">
        <f t="shared" si="11"/>
        <v>39</v>
      </c>
      <c r="B68" s="1"/>
      <c r="C68" s="1" t="s">
        <v>75</v>
      </c>
      <c r="E68" s="4">
        <v>0</v>
      </c>
      <c r="G68" s="4">
        <v>0</v>
      </c>
      <c r="J68" s="2"/>
      <c r="K68" s="4">
        <f t="shared" si="8"/>
        <v>0</v>
      </c>
      <c r="M68" s="2"/>
      <c r="N68" s="2"/>
      <c r="O68" s="8">
        <v>0</v>
      </c>
      <c r="P68" s="8">
        <f t="shared" si="9"/>
        <v>0</v>
      </c>
      <c r="Q68" s="8">
        <f t="shared" si="9"/>
        <v>0</v>
      </c>
      <c r="R68" s="8">
        <f t="shared" si="9"/>
        <v>0</v>
      </c>
      <c r="S68" s="8">
        <f t="shared" si="9"/>
        <v>0</v>
      </c>
      <c r="T68" s="8">
        <f t="shared" si="9"/>
        <v>0</v>
      </c>
      <c r="U68" s="8"/>
      <c r="V68" s="8">
        <f t="shared" si="10"/>
        <v>0</v>
      </c>
    </row>
    <row r="69" spans="1:22" x14ac:dyDescent="0.2">
      <c r="A69" s="20">
        <f t="shared" si="11"/>
        <v>40</v>
      </c>
      <c r="B69" s="1"/>
      <c r="C69" s="1" t="s">
        <v>74</v>
      </c>
      <c r="E69" s="4">
        <v>0</v>
      </c>
      <c r="G69" s="4">
        <v>0</v>
      </c>
      <c r="J69" s="2"/>
      <c r="K69" s="4">
        <f t="shared" si="8"/>
        <v>0</v>
      </c>
      <c r="M69" s="2"/>
      <c r="N69" s="2"/>
      <c r="O69" s="8">
        <v>0</v>
      </c>
      <c r="P69" s="8">
        <f t="shared" si="9"/>
        <v>0</v>
      </c>
      <c r="Q69" s="8">
        <f t="shared" si="9"/>
        <v>0</v>
      </c>
      <c r="R69" s="8">
        <f t="shared" si="9"/>
        <v>0</v>
      </c>
      <c r="S69" s="8">
        <f t="shared" si="9"/>
        <v>0</v>
      </c>
      <c r="T69" s="8">
        <f t="shared" si="9"/>
        <v>0</v>
      </c>
      <c r="U69" s="8"/>
      <c r="V69" s="8">
        <f t="shared" si="10"/>
        <v>0</v>
      </c>
    </row>
    <row r="70" spans="1:22" x14ac:dyDescent="0.2">
      <c r="A70" s="20">
        <f t="shared" si="11"/>
        <v>41</v>
      </c>
      <c r="B70" s="1"/>
      <c r="C70" s="1" t="s">
        <v>73</v>
      </c>
      <c r="E70" s="4">
        <v>0</v>
      </c>
      <c r="G70" s="4">
        <v>0</v>
      </c>
      <c r="J70" s="2"/>
      <c r="K70" s="4">
        <f t="shared" si="8"/>
        <v>0</v>
      </c>
      <c r="M70" s="2"/>
      <c r="N70" s="2"/>
      <c r="O70" s="8">
        <v>0</v>
      </c>
      <c r="P70" s="8">
        <f t="shared" si="9"/>
        <v>0</v>
      </c>
      <c r="Q70" s="8">
        <f t="shared" si="9"/>
        <v>0</v>
      </c>
      <c r="R70" s="8">
        <f t="shared" si="9"/>
        <v>0</v>
      </c>
      <c r="S70" s="8">
        <f t="shared" si="9"/>
        <v>0</v>
      </c>
      <c r="T70" s="8">
        <f t="shared" si="9"/>
        <v>0</v>
      </c>
      <c r="U70" s="8"/>
      <c r="V70" s="8">
        <f t="shared" si="10"/>
        <v>0</v>
      </c>
    </row>
    <row r="71" spans="1:22" x14ac:dyDescent="0.2">
      <c r="A71" s="20">
        <f t="shared" si="11"/>
        <v>42</v>
      </c>
      <c r="B71" s="1"/>
      <c r="C71" s="1" t="s">
        <v>72</v>
      </c>
      <c r="E71" s="4">
        <v>0</v>
      </c>
      <c r="G71" s="4">
        <v>0</v>
      </c>
      <c r="J71" s="2"/>
      <c r="K71" s="4">
        <f t="shared" si="8"/>
        <v>0</v>
      </c>
      <c r="M71" s="2"/>
      <c r="N71" s="2"/>
      <c r="O71" s="8">
        <v>0</v>
      </c>
      <c r="P71" s="8">
        <f t="shared" si="9"/>
        <v>0</v>
      </c>
      <c r="Q71" s="8">
        <f t="shared" si="9"/>
        <v>0</v>
      </c>
      <c r="R71" s="8">
        <f t="shared" si="9"/>
        <v>0</v>
      </c>
      <c r="S71" s="8">
        <f t="shared" si="9"/>
        <v>0</v>
      </c>
      <c r="T71" s="8">
        <f t="shared" si="9"/>
        <v>0</v>
      </c>
      <c r="U71" s="8"/>
      <c r="V71" s="8">
        <f t="shared" si="10"/>
        <v>0</v>
      </c>
    </row>
    <row r="72" spans="1:22" x14ac:dyDescent="0.2">
      <c r="A72" s="20">
        <f t="shared" si="11"/>
        <v>43</v>
      </c>
      <c r="B72" s="1"/>
      <c r="C72" s="1" t="s">
        <v>71</v>
      </c>
      <c r="E72" s="4">
        <v>0</v>
      </c>
      <c r="G72" s="4">
        <v>0</v>
      </c>
      <c r="J72" s="2"/>
      <c r="K72" s="4">
        <f t="shared" si="8"/>
        <v>0</v>
      </c>
      <c r="M72" s="2"/>
      <c r="N72" s="2"/>
      <c r="O72" s="8">
        <v>0</v>
      </c>
      <c r="P72" s="8">
        <f t="shared" si="9"/>
        <v>0</v>
      </c>
      <c r="Q72" s="8">
        <f t="shared" si="9"/>
        <v>0</v>
      </c>
      <c r="R72" s="8">
        <f t="shared" si="9"/>
        <v>0</v>
      </c>
      <c r="S72" s="8">
        <f t="shared" si="9"/>
        <v>0</v>
      </c>
      <c r="T72" s="8">
        <f t="shared" si="9"/>
        <v>0</v>
      </c>
      <c r="U72" s="8"/>
      <c r="V72" s="8">
        <f t="shared" si="10"/>
        <v>0</v>
      </c>
    </row>
    <row r="73" spans="1:22" x14ac:dyDescent="0.2">
      <c r="A73" s="20">
        <f>A72+1</f>
        <v>44</v>
      </c>
      <c r="B73" s="1"/>
      <c r="C73" s="1" t="s">
        <v>70</v>
      </c>
      <c r="E73" s="4">
        <v>0</v>
      </c>
      <c r="G73" s="4">
        <v>0</v>
      </c>
      <c r="J73" s="2"/>
      <c r="K73" s="4">
        <f t="shared" si="8"/>
        <v>0</v>
      </c>
      <c r="M73" s="2"/>
      <c r="N73" s="2"/>
      <c r="O73" s="8">
        <v>0</v>
      </c>
      <c r="P73" s="8">
        <f t="shared" si="9"/>
        <v>0</v>
      </c>
      <c r="Q73" s="8">
        <f t="shared" si="9"/>
        <v>0</v>
      </c>
      <c r="R73" s="8">
        <f t="shared" si="9"/>
        <v>0</v>
      </c>
      <c r="S73" s="8">
        <f t="shared" si="9"/>
        <v>0</v>
      </c>
      <c r="T73" s="8">
        <f t="shared" si="9"/>
        <v>0</v>
      </c>
      <c r="U73" s="8"/>
      <c r="V73" s="8">
        <f t="shared" si="10"/>
        <v>0</v>
      </c>
    </row>
    <row r="74" spans="1:22" x14ac:dyDescent="0.2">
      <c r="A74" s="20">
        <f>A73+1</f>
        <v>45</v>
      </c>
      <c r="B74" s="1"/>
      <c r="C74" s="1" t="s">
        <v>69</v>
      </c>
      <c r="E74" s="4">
        <v>4521.5650130587501</v>
      </c>
      <c r="G74" s="4">
        <v>0</v>
      </c>
      <c r="J74" s="2"/>
      <c r="K74" s="4">
        <f t="shared" si="8"/>
        <v>4521.5650130587501</v>
      </c>
      <c r="M74" s="2"/>
      <c r="N74" s="2"/>
      <c r="O74" s="8">
        <v>0</v>
      </c>
      <c r="P74" s="8">
        <f t="shared" si="9"/>
        <v>0</v>
      </c>
      <c r="Q74" s="8">
        <f t="shared" si="9"/>
        <v>41.007574940424377</v>
      </c>
      <c r="R74" s="8">
        <f t="shared" si="9"/>
        <v>3727.6496371961889</v>
      </c>
      <c r="S74" s="8">
        <f t="shared" si="9"/>
        <v>142.58857307742244</v>
      </c>
      <c r="T74" s="8">
        <f t="shared" si="9"/>
        <v>610.31922784471385</v>
      </c>
      <c r="U74" s="8"/>
      <c r="V74" s="8">
        <f t="shared" si="10"/>
        <v>0</v>
      </c>
    </row>
    <row r="75" spans="1:22" x14ac:dyDescent="0.2">
      <c r="A75" s="20">
        <f t="shared" si="11"/>
        <v>46</v>
      </c>
      <c r="B75" s="1"/>
      <c r="C75" s="1" t="s">
        <v>119</v>
      </c>
      <c r="E75" s="9">
        <f>SUM(E62:E74)</f>
        <v>2895268.0728016505</v>
      </c>
      <c r="G75" s="9">
        <f>SUM(G62:G74)</f>
        <v>0</v>
      </c>
      <c r="K75" s="9">
        <f>SUM(K62:K74)</f>
        <v>2895268.0728016505</v>
      </c>
      <c r="O75" s="10">
        <f t="shared" ref="O75:T75" si="12">SUM(O62:O74)</f>
        <v>58874.668042314886</v>
      </c>
      <c r="P75" s="10">
        <f t="shared" si="12"/>
        <v>6613.6626106231533</v>
      </c>
      <c r="Q75" s="10">
        <f t="shared" si="12"/>
        <v>316203.12400024559</v>
      </c>
      <c r="R75" s="10">
        <f t="shared" si="12"/>
        <v>1484314.6984467455</v>
      </c>
      <c r="S75" s="10">
        <f t="shared" si="12"/>
        <v>336740.01420310052</v>
      </c>
      <c r="T75" s="10">
        <f t="shared" si="12"/>
        <v>692521.90549862094</v>
      </c>
      <c r="U75" s="11"/>
      <c r="V75" s="10">
        <f>SUM(V62:V74)</f>
        <v>0</v>
      </c>
    </row>
    <row r="76" spans="1:22" x14ac:dyDescent="0.2">
      <c r="A76" s="20"/>
      <c r="B76" s="1"/>
    </row>
    <row r="77" spans="1:22" x14ac:dyDescent="0.2">
      <c r="A77" s="20">
        <f>A75+1</f>
        <v>47</v>
      </c>
      <c r="B77" s="1"/>
      <c r="C77" s="1" t="s">
        <v>62</v>
      </c>
      <c r="E77" s="4">
        <v>71409.300788331588</v>
      </c>
      <c r="G77" s="4">
        <v>0</v>
      </c>
      <c r="J77" s="2"/>
      <c r="K77" s="4">
        <f>E77-G77</f>
        <v>71409.300788331588</v>
      </c>
      <c r="M77" s="2"/>
      <c r="N77" s="2"/>
      <c r="O77" s="8">
        <f t="shared" ref="O77:T77" si="13">O27+O48</f>
        <v>6505.482588620449</v>
      </c>
      <c r="P77" s="8">
        <f t="shared" si="13"/>
        <v>313.24967445513693</v>
      </c>
      <c r="Q77" s="8">
        <f t="shared" si="13"/>
        <v>8475.8465720653621</v>
      </c>
      <c r="R77" s="8">
        <f t="shared" si="13"/>
        <v>33914.425109520889</v>
      </c>
      <c r="S77" s="8">
        <f t="shared" si="13"/>
        <v>6394.6041707001859</v>
      </c>
      <c r="T77" s="8">
        <f t="shared" si="13"/>
        <v>15805.692672969566</v>
      </c>
      <c r="U77" s="8"/>
      <c r="V77" s="8">
        <f>V27+V48</f>
        <v>0</v>
      </c>
    </row>
    <row r="78" spans="1:22" x14ac:dyDescent="0.2">
      <c r="A78" s="20"/>
      <c r="B78" s="1"/>
    </row>
    <row r="79" spans="1:22" x14ac:dyDescent="0.2">
      <c r="A79" s="20">
        <f>A77+1</f>
        <v>48</v>
      </c>
      <c r="B79" s="1"/>
      <c r="C79" s="1" t="s">
        <v>120</v>
      </c>
      <c r="E79" s="9">
        <f>E75+E77</f>
        <v>2966677.3735899823</v>
      </c>
      <c r="G79" s="9">
        <f>G75+G77</f>
        <v>0</v>
      </c>
      <c r="K79" s="9">
        <f>K75+K77</f>
        <v>2966677.3735899823</v>
      </c>
      <c r="O79" s="9">
        <f t="shared" ref="O79:T79" si="14">O75+O77</f>
        <v>65380.150630935335</v>
      </c>
      <c r="P79" s="9">
        <f t="shared" si="14"/>
        <v>6926.9122850782906</v>
      </c>
      <c r="Q79" s="9">
        <f t="shared" si="14"/>
        <v>324678.97057231097</v>
      </c>
      <c r="R79" s="9">
        <f t="shared" si="14"/>
        <v>1518229.1235562663</v>
      </c>
      <c r="S79" s="9">
        <f t="shared" si="14"/>
        <v>343134.61837380071</v>
      </c>
      <c r="T79" s="9">
        <f t="shared" si="14"/>
        <v>708327.59817159048</v>
      </c>
      <c r="U79" s="4"/>
      <c r="V79" s="9">
        <f>V75+V77</f>
        <v>0</v>
      </c>
    </row>
    <row r="80" spans="1:22" x14ac:dyDescent="0.2">
      <c r="A80" s="20"/>
      <c r="B80" s="1"/>
      <c r="C80" s="16"/>
      <c r="E80" s="6"/>
      <c r="G80" s="6"/>
      <c r="K80" s="6"/>
    </row>
    <row r="81" spans="1:22" x14ac:dyDescent="0.2">
      <c r="A81" s="20"/>
      <c r="B81" s="1"/>
      <c r="C81" s="16" t="s">
        <v>68</v>
      </c>
      <c r="E81" s="7"/>
      <c r="G81" s="7"/>
      <c r="K81" s="7"/>
    </row>
    <row r="82" spans="1:22" x14ac:dyDescent="0.2">
      <c r="A82" s="20"/>
      <c r="B82" s="1"/>
      <c r="D82" s="7"/>
    </row>
    <row r="83" spans="1:22" x14ac:dyDescent="0.2">
      <c r="A83" s="20">
        <f>A79+1</f>
        <v>49</v>
      </c>
      <c r="B83" s="1"/>
      <c r="C83" s="1" t="s">
        <v>67</v>
      </c>
      <c r="E83" s="4">
        <v>20381.885761210506</v>
      </c>
      <c r="G83" s="4">
        <v>0</v>
      </c>
      <c r="J83" s="2"/>
      <c r="K83" s="4">
        <f t="shared" ref="K83:K87" si="15">E83-G83</f>
        <v>20381.885761210506</v>
      </c>
      <c r="M83" s="2" t="s">
        <v>141</v>
      </c>
      <c r="N83" s="2"/>
      <c r="O83" s="8">
        <v>449.86518175445053</v>
      </c>
      <c r="P83" s="8">
        <v>47.662426960659644</v>
      </c>
      <c r="Q83" s="8">
        <v>2233.756190814046</v>
      </c>
      <c r="R83" s="8">
        <v>10420.922470460184</v>
      </c>
      <c r="S83" s="8">
        <v>2360.0461353727974</v>
      </c>
      <c r="T83" s="8">
        <v>4869.6333558483666</v>
      </c>
      <c r="U83" s="8"/>
      <c r="V83" s="8">
        <v>0</v>
      </c>
    </row>
    <row r="84" spans="1:22" x14ac:dyDescent="0.2">
      <c r="A84" s="20">
        <f>A83+1</f>
        <v>50</v>
      </c>
      <c r="B84" s="1"/>
      <c r="C84" s="1" t="s">
        <v>110</v>
      </c>
      <c r="E84" s="4">
        <v>-967.06767915935541</v>
      </c>
      <c r="G84" s="4">
        <v>0</v>
      </c>
      <c r="J84" s="2"/>
      <c r="K84" s="4">
        <f t="shared" si="15"/>
        <v>-967.06767915935541</v>
      </c>
      <c r="M84" s="2" t="s">
        <v>141</v>
      </c>
      <c r="N84" s="2"/>
      <c r="O84" s="8">
        <v>-21.344937477857783</v>
      </c>
      <c r="P84" s="8">
        <v>-2.2614586875797458</v>
      </c>
      <c r="Q84" s="8">
        <v>-105.98594460624066</v>
      </c>
      <c r="R84" s="8">
        <v>-494.44577534561637</v>
      </c>
      <c r="S84" s="8">
        <v>-111.97807531565847</v>
      </c>
      <c r="T84" s="8">
        <v>-231.05148772640234</v>
      </c>
      <c r="U84" s="8"/>
      <c r="V84" s="8">
        <v>0</v>
      </c>
    </row>
    <row r="85" spans="1:22" x14ac:dyDescent="0.2">
      <c r="A85" s="20">
        <f t="shared" ref="A85:A87" si="16">A84+1</f>
        <v>51</v>
      </c>
      <c r="B85" s="1"/>
      <c r="C85" s="1" t="s">
        <v>66</v>
      </c>
      <c r="E85" s="4">
        <v>-11465.577848362536</v>
      </c>
      <c r="G85" s="4">
        <v>0</v>
      </c>
      <c r="J85" s="2"/>
      <c r="K85" s="4">
        <f t="shared" si="15"/>
        <v>-11465.577848362536</v>
      </c>
      <c r="M85" s="2" t="s">
        <v>141</v>
      </c>
      <c r="N85" s="2"/>
      <c r="O85" s="8">
        <v>-253.06609619457882</v>
      </c>
      <c r="P85" s="8">
        <v>-26.811909023617282</v>
      </c>
      <c r="Q85" s="8">
        <v>-1256.5719286280171</v>
      </c>
      <c r="R85" s="8">
        <v>-5862.161099156092</v>
      </c>
      <c r="S85" s="8">
        <v>-1327.6147755837915</v>
      </c>
      <c r="T85" s="8">
        <v>-2739.3520397764387</v>
      </c>
      <c r="U85" s="8"/>
      <c r="V85" s="8">
        <v>0</v>
      </c>
    </row>
    <row r="86" spans="1:22" x14ac:dyDescent="0.2">
      <c r="A86" s="20">
        <f t="shared" si="16"/>
        <v>52</v>
      </c>
      <c r="B86" s="1"/>
      <c r="C86" s="1" t="s">
        <v>111</v>
      </c>
      <c r="E86" s="4">
        <v>0</v>
      </c>
      <c r="G86" s="4">
        <v>0</v>
      </c>
      <c r="J86" s="2"/>
      <c r="K86" s="4">
        <f t="shared" si="15"/>
        <v>0</v>
      </c>
      <c r="M86" s="2"/>
      <c r="N86" s="2"/>
      <c r="O86" s="8">
        <v>0</v>
      </c>
      <c r="P86" s="8">
        <v>0</v>
      </c>
      <c r="Q86" s="8">
        <v>0</v>
      </c>
      <c r="R86" s="8">
        <v>0</v>
      </c>
      <c r="S86" s="8">
        <v>0</v>
      </c>
      <c r="T86" s="8">
        <v>0</v>
      </c>
      <c r="U86" s="8"/>
      <c r="V86" s="8">
        <v>0</v>
      </c>
    </row>
    <row r="87" spans="1:22" x14ac:dyDescent="0.2">
      <c r="A87" s="20">
        <f t="shared" si="16"/>
        <v>53</v>
      </c>
      <c r="B87" s="1"/>
      <c r="C87" s="1" t="s">
        <v>112</v>
      </c>
      <c r="E87" s="4">
        <v>-25160.521960012258</v>
      </c>
      <c r="G87" s="4">
        <v>0</v>
      </c>
      <c r="J87" s="2"/>
      <c r="K87" s="4">
        <f t="shared" si="15"/>
        <v>-25160.521960012258</v>
      </c>
      <c r="M87" s="2" t="s">
        <v>141</v>
      </c>
      <c r="N87" s="2"/>
      <c r="O87" s="4">
        <v>-555.33834882535996</v>
      </c>
      <c r="P87" s="4">
        <v>-58.837124015944568</v>
      </c>
      <c r="Q87" s="4">
        <v>-2757.4716270489098</v>
      </c>
      <c r="R87" s="4">
        <v>-12864.16044783221</v>
      </c>
      <c r="S87" s="4">
        <v>-2913.3708878251841</v>
      </c>
      <c r="T87" s="4">
        <v>-6011.3435244646507</v>
      </c>
      <c r="U87" s="8"/>
      <c r="V87" s="4">
        <v>0</v>
      </c>
    </row>
    <row r="88" spans="1:22" x14ac:dyDescent="0.2">
      <c r="A88" s="20">
        <f>A87+1</f>
        <v>54</v>
      </c>
      <c r="B88" s="1"/>
      <c r="C88" s="1" t="s">
        <v>121</v>
      </c>
      <c r="E88" s="9">
        <f>SUM(E83:E87)</f>
        <v>-17211.281726323643</v>
      </c>
      <c r="G88" s="9">
        <f>SUM(G83:G87)</f>
        <v>0</v>
      </c>
      <c r="J88" s="2"/>
      <c r="K88" s="9">
        <f>SUM(K83:K87)</f>
        <v>-17211.281726323643</v>
      </c>
      <c r="O88" s="10">
        <f t="shared" ref="O88:T88" si="17">SUM(O83:O87)</f>
        <v>-379.88420074334601</v>
      </c>
      <c r="P88" s="10">
        <f t="shared" si="17"/>
        <v>-40.248064766481953</v>
      </c>
      <c r="Q88" s="10">
        <f t="shared" si="17"/>
        <v>-1886.2733094691214</v>
      </c>
      <c r="R88" s="10">
        <f t="shared" si="17"/>
        <v>-8799.844851873735</v>
      </c>
      <c r="S88" s="10">
        <f t="shared" si="17"/>
        <v>-1992.9176033518365</v>
      </c>
      <c r="T88" s="10">
        <f t="shared" si="17"/>
        <v>-4112.1136961191251</v>
      </c>
      <c r="U88" s="11"/>
      <c r="V88" s="10">
        <f>SUM(V83:V87)</f>
        <v>0</v>
      </c>
    </row>
    <row r="89" spans="1:22" x14ac:dyDescent="0.2">
      <c r="A89" s="20"/>
      <c r="B89" s="1"/>
    </row>
    <row r="90" spans="1:22" x14ac:dyDescent="0.2">
      <c r="A90" s="20">
        <f>A88+1</f>
        <v>55</v>
      </c>
      <c r="B90" s="1"/>
      <c r="C90" s="1" t="s">
        <v>122</v>
      </c>
      <c r="E90" s="9">
        <f>E79+E88</f>
        <v>2949466.0918636587</v>
      </c>
      <c r="G90" s="9">
        <f>G79+G88</f>
        <v>0</v>
      </c>
      <c r="K90" s="9">
        <f>K79+K88</f>
        <v>2949466.0918636587</v>
      </c>
      <c r="O90" s="9">
        <f t="shared" ref="O90:T90" si="18">O79+O88</f>
        <v>65000.266430191987</v>
      </c>
      <c r="P90" s="9">
        <f t="shared" si="18"/>
        <v>6886.664220311809</v>
      </c>
      <c r="Q90" s="9">
        <f t="shared" si="18"/>
        <v>322792.69726284186</v>
      </c>
      <c r="R90" s="9">
        <f t="shared" si="18"/>
        <v>1509429.2787043925</v>
      </c>
      <c r="S90" s="9">
        <f t="shared" si="18"/>
        <v>341141.70077044889</v>
      </c>
      <c r="T90" s="9">
        <f t="shared" si="18"/>
        <v>704215.48447547131</v>
      </c>
      <c r="U90" s="4"/>
      <c r="V90" s="9">
        <f>V79+V88</f>
        <v>0</v>
      </c>
    </row>
    <row r="91" spans="1:22" x14ac:dyDescent="0.2">
      <c r="A91" s="20"/>
      <c r="B91" s="1"/>
    </row>
    <row r="92" spans="1:22" x14ac:dyDescent="0.2">
      <c r="A92" s="20">
        <f>A90+1</f>
        <v>56</v>
      </c>
      <c r="B92" s="1"/>
      <c r="C92" s="1" t="s">
        <v>65</v>
      </c>
      <c r="E92" s="12">
        <v>5.8744389411492633E-2</v>
      </c>
      <c r="F92" s="13"/>
      <c r="G92" s="12">
        <v>0</v>
      </c>
      <c r="H92" s="13"/>
      <c r="I92" s="13"/>
      <c r="J92" s="13"/>
      <c r="K92" s="12">
        <v>5.8744389411492633E-2</v>
      </c>
      <c r="O92" s="12">
        <f t="shared" ref="O92:T92" si="19">$E$92</f>
        <v>5.8744389411492633E-2</v>
      </c>
      <c r="P92" s="12">
        <f t="shared" si="19"/>
        <v>5.8744389411492633E-2</v>
      </c>
      <c r="Q92" s="12">
        <f t="shared" si="19"/>
        <v>5.8744389411492633E-2</v>
      </c>
      <c r="R92" s="12">
        <f t="shared" si="19"/>
        <v>5.8744389411492633E-2</v>
      </c>
      <c r="S92" s="12">
        <f t="shared" si="19"/>
        <v>5.8744389411492633E-2</v>
      </c>
      <c r="T92" s="12">
        <f t="shared" si="19"/>
        <v>5.8744389411492633E-2</v>
      </c>
      <c r="V92" s="12">
        <f>$E$92</f>
        <v>5.8744389411492633E-2</v>
      </c>
    </row>
    <row r="93" spans="1:22" x14ac:dyDescent="0.2">
      <c r="A93" s="20"/>
      <c r="B93" s="1"/>
    </row>
    <row r="94" spans="1:22" x14ac:dyDescent="0.2">
      <c r="A94" s="20">
        <f>A92+1</f>
        <v>57</v>
      </c>
      <c r="B94" s="1"/>
      <c r="C94" s="1" t="s">
        <v>123</v>
      </c>
      <c r="E94" s="9">
        <f>E90*E92</f>
        <v>173264.58465643207</v>
      </c>
      <c r="G94" s="9">
        <f>G90*G92</f>
        <v>0</v>
      </c>
      <c r="K94" s="9">
        <f>K90*K92</f>
        <v>173264.58465643207</v>
      </c>
      <c r="O94" s="9">
        <f t="shared" ref="O94:T94" si="20">O90*O92</f>
        <v>3818.4009630259702</v>
      </c>
      <c r="P94" s="9">
        <f t="shared" si="20"/>
        <v>404.55288470419021</v>
      </c>
      <c r="Q94" s="9">
        <f t="shared" si="20"/>
        <v>18962.259907194435</v>
      </c>
      <c r="R94" s="9">
        <f t="shared" si="20"/>
        <v>88670.501337319278</v>
      </c>
      <c r="S94" s="9">
        <f t="shared" si="20"/>
        <v>20040.160914558146</v>
      </c>
      <c r="T94" s="9">
        <f t="shared" si="20"/>
        <v>41368.708649630033</v>
      </c>
      <c r="U94" s="4"/>
      <c r="V94" s="9">
        <f>V90*V92</f>
        <v>0</v>
      </c>
    </row>
    <row r="95" spans="1:22" x14ac:dyDescent="0.2">
      <c r="A95" s="20"/>
      <c r="B95" s="1"/>
      <c r="E95" s="4"/>
      <c r="G95" s="4"/>
      <c r="K95" s="4"/>
    </row>
    <row r="96" spans="1:22" x14ac:dyDescent="0.2">
      <c r="A96" s="20"/>
      <c r="B96" s="1"/>
      <c r="C96" s="16" t="s">
        <v>64</v>
      </c>
    </row>
    <row r="97" spans="1:22" x14ac:dyDescent="0.2">
      <c r="A97" s="20"/>
      <c r="B97" s="1"/>
    </row>
    <row r="98" spans="1:22" x14ac:dyDescent="0.2">
      <c r="A98" s="20">
        <f>A94+1</f>
        <v>58</v>
      </c>
      <c r="B98" s="1"/>
      <c r="C98" s="1" t="s">
        <v>63</v>
      </c>
      <c r="E98" s="4">
        <v>103657.95343098549</v>
      </c>
      <c r="G98" s="4">
        <v>0</v>
      </c>
      <c r="J98" s="2"/>
      <c r="K98" s="4">
        <f>E98-G98</f>
        <v>103657.95343098549</v>
      </c>
      <c r="M98" s="2" t="s">
        <v>142</v>
      </c>
      <c r="N98" s="2"/>
      <c r="O98" s="8">
        <v>13914.463636713155</v>
      </c>
      <c r="P98" s="8">
        <v>484.93518532484092</v>
      </c>
      <c r="Q98" s="8">
        <v>14596.01348068363</v>
      </c>
      <c r="R98" s="8">
        <v>51293.6462894551</v>
      </c>
      <c r="S98" s="8">
        <v>6966.9001113660106</v>
      </c>
      <c r="T98" s="8">
        <v>16401.99472744278</v>
      </c>
      <c r="U98" s="8"/>
      <c r="V98" s="8">
        <v>0</v>
      </c>
    </row>
    <row r="99" spans="1:22" x14ac:dyDescent="0.2">
      <c r="A99" s="20">
        <f>A98+1</f>
        <v>59</v>
      </c>
      <c r="B99" s="1"/>
      <c r="C99" s="1" t="s">
        <v>62</v>
      </c>
      <c r="E99" s="14">
        <v>17866.236487793194</v>
      </c>
      <c r="G99" s="14">
        <v>0</v>
      </c>
      <c r="J99" s="2"/>
      <c r="K99" s="14">
        <f>E99-G99</f>
        <v>17866.236487793194</v>
      </c>
      <c r="M99" s="2" t="s">
        <v>135</v>
      </c>
      <c r="N99" s="2"/>
      <c r="O99" s="8">
        <v>1627.6379843017023</v>
      </c>
      <c r="P99" s="8">
        <v>78.373442979492125</v>
      </c>
      <c r="Q99" s="8">
        <v>2120.6128280073458</v>
      </c>
      <c r="R99" s="8">
        <v>8485.2131678239421</v>
      </c>
      <c r="S99" s="8">
        <v>1599.8967795274427</v>
      </c>
      <c r="T99" s="8">
        <v>3954.5022851532699</v>
      </c>
      <c r="U99" s="8"/>
      <c r="V99" s="8">
        <v>0</v>
      </c>
    </row>
    <row r="100" spans="1:22" x14ac:dyDescent="0.2">
      <c r="A100" s="20">
        <f>A99+1</f>
        <v>60</v>
      </c>
      <c r="B100" s="1"/>
      <c r="C100" s="1" t="s">
        <v>61</v>
      </c>
      <c r="E100" s="9">
        <f>E98+E99</f>
        <v>121524.18991877869</v>
      </c>
      <c r="G100" s="9">
        <f>G98+G99</f>
        <v>0</v>
      </c>
      <c r="K100" s="9">
        <f>K98+K99</f>
        <v>121524.18991877869</v>
      </c>
      <c r="O100" s="9">
        <f t="shared" ref="O100:T100" si="21">O98+O99</f>
        <v>15542.101621014857</v>
      </c>
      <c r="P100" s="9">
        <f t="shared" si="21"/>
        <v>563.30862830433307</v>
      </c>
      <c r="Q100" s="9">
        <f t="shared" si="21"/>
        <v>16716.626308690975</v>
      </c>
      <c r="R100" s="9">
        <f t="shared" si="21"/>
        <v>59778.859457279046</v>
      </c>
      <c r="S100" s="9">
        <f t="shared" si="21"/>
        <v>8566.7968908934527</v>
      </c>
      <c r="T100" s="9">
        <f t="shared" si="21"/>
        <v>20356.49701259605</v>
      </c>
      <c r="V100" s="9">
        <f>V98+V99</f>
        <v>0</v>
      </c>
    </row>
    <row r="101" spans="1:22" x14ac:dyDescent="0.2">
      <c r="A101" s="20"/>
      <c r="B101" s="1"/>
    </row>
    <row r="102" spans="1:22" x14ac:dyDescent="0.2">
      <c r="A102" s="20"/>
      <c r="B102" s="1"/>
      <c r="C102" s="16" t="s">
        <v>60</v>
      </c>
      <c r="E102" s="4"/>
      <c r="G102" s="4"/>
      <c r="K102" s="4"/>
    </row>
    <row r="103" spans="1:22" x14ac:dyDescent="0.2">
      <c r="A103" s="20"/>
      <c r="B103" s="1"/>
      <c r="E103" s="4"/>
      <c r="G103" s="4"/>
      <c r="K103" s="4"/>
    </row>
    <row r="104" spans="1:22" x14ac:dyDescent="0.2">
      <c r="A104" s="20">
        <f>A100+1</f>
        <v>61</v>
      </c>
      <c r="B104" s="1"/>
      <c r="C104" s="1" t="s">
        <v>59</v>
      </c>
      <c r="E104" s="4">
        <v>21997.154131200656</v>
      </c>
      <c r="G104" s="4">
        <v>0</v>
      </c>
      <c r="J104" s="2"/>
      <c r="K104" s="4">
        <f>E104-G104</f>
        <v>21997.154131200656</v>
      </c>
      <c r="M104" s="2" t="s">
        <v>143</v>
      </c>
      <c r="N104" s="2"/>
      <c r="O104" s="8">
        <v>484.77278080202984</v>
      </c>
      <c r="P104" s="8">
        <v>51.360825853164712</v>
      </c>
      <c r="Q104" s="8">
        <v>2407.3918780433132</v>
      </c>
      <c r="R104" s="8">
        <v>11257.341993319107</v>
      </c>
      <c r="S104" s="8">
        <v>2544.2389702761102</v>
      </c>
      <c r="T104" s="8">
        <v>5252.0476829069303</v>
      </c>
      <c r="U104" s="8"/>
      <c r="V104" s="8">
        <v>0</v>
      </c>
    </row>
    <row r="105" spans="1:22" x14ac:dyDescent="0.2">
      <c r="A105" s="20">
        <f>A104+1</f>
        <v>62</v>
      </c>
      <c r="B105" s="1"/>
      <c r="C105" s="1" t="s">
        <v>58</v>
      </c>
      <c r="E105" s="4">
        <v>26301.747439204766</v>
      </c>
      <c r="G105" s="4">
        <v>0</v>
      </c>
      <c r="J105" s="2"/>
      <c r="K105" s="4">
        <f>E105-G105</f>
        <v>26301.747439204766</v>
      </c>
      <c r="M105" s="2" t="s">
        <v>144</v>
      </c>
      <c r="N105" s="2"/>
      <c r="O105" s="8">
        <v>2520.9646466542649</v>
      </c>
      <c r="P105" s="8">
        <v>20.721960983396205</v>
      </c>
      <c r="Q105" s="8">
        <v>1096.0959566858728</v>
      </c>
      <c r="R105" s="8">
        <v>18135.770832295089</v>
      </c>
      <c r="S105" s="8">
        <v>1054.6662772405243</v>
      </c>
      <c r="T105" s="8">
        <v>3473.5277653456174</v>
      </c>
      <c r="U105" s="8"/>
      <c r="V105" s="8">
        <v>0</v>
      </c>
    </row>
    <row r="106" spans="1:22" x14ac:dyDescent="0.2">
      <c r="A106" s="20">
        <f>A105+1</f>
        <v>63</v>
      </c>
      <c r="B106" s="1"/>
      <c r="C106" s="1" t="s">
        <v>57</v>
      </c>
      <c r="E106" s="9">
        <f>E104+E105</f>
        <v>48298.901570405418</v>
      </c>
      <c r="G106" s="9">
        <f>G104+G105</f>
        <v>0</v>
      </c>
      <c r="K106" s="9">
        <f>K104+K105</f>
        <v>48298.901570405418</v>
      </c>
      <c r="O106" s="9">
        <f t="shared" ref="O106:T106" si="22">O104+O105</f>
        <v>3005.7374274562949</v>
      </c>
      <c r="P106" s="9">
        <f t="shared" si="22"/>
        <v>72.082786836560913</v>
      </c>
      <c r="Q106" s="9">
        <f t="shared" si="22"/>
        <v>3503.487834729186</v>
      </c>
      <c r="R106" s="9">
        <f t="shared" si="22"/>
        <v>29393.112825614196</v>
      </c>
      <c r="S106" s="9">
        <f t="shared" si="22"/>
        <v>3598.9052475166345</v>
      </c>
      <c r="T106" s="9">
        <f t="shared" si="22"/>
        <v>8725.5754482525481</v>
      </c>
      <c r="V106" s="9">
        <f>V104+V105</f>
        <v>0</v>
      </c>
    </row>
    <row r="107" spans="1:22" x14ac:dyDescent="0.2">
      <c r="A107" s="20"/>
      <c r="B107" s="1"/>
    </row>
    <row r="108" spans="1:22" ht="15" customHeight="1" x14ac:dyDescent="0.2">
      <c r="A108" s="28" t="s">
        <v>114</v>
      </c>
      <c r="B108" s="28"/>
      <c r="C108" s="28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8"/>
      <c r="S108" s="28"/>
      <c r="T108" s="28"/>
      <c r="U108" s="28"/>
      <c r="V108" s="28"/>
    </row>
    <row r="109" spans="1:22" ht="15" customHeight="1" x14ac:dyDescent="0.2">
      <c r="A109" s="28" t="s">
        <v>152</v>
      </c>
      <c r="B109" s="28"/>
      <c r="C109" s="28"/>
      <c r="D109" s="28"/>
      <c r="E109" s="28"/>
      <c r="F109" s="28"/>
      <c r="G109" s="28"/>
      <c r="H109" s="28"/>
      <c r="I109" s="28"/>
      <c r="J109" s="28"/>
      <c r="K109" s="28"/>
      <c r="L109" s="28"/>
      <c r="M109" s="28"/>
      <c r="N109" s="28"/>
      <c r="O109" s="28"/>
      <c r="P109" s="28"/>
      <c r="Q109" s="28"/>
      <c r="R109" s="28"/>
      <c r="S109" s="28"/>
      <c r="T109" s="28"/>
      <c r="U109" s="28"/>
      <c r="V109" s="28"/>
    </row>
    <row r="111" spans="1:22" x14ac:dyDescent="0.2">
      <c r="G111" s="2" t="s">
        <v>48</v>
      </c>
      <c r="I111" s="2" t="s">
        <v>102</v>
      </c>
      <c r="K111" s="2" t="s">
        <v>106</v>
      </c>
      <c r="M111" s="2" t="s">
        <v>34</v>
      </c>
      <c r="O111" s="27" t="s">
        <v>105</v>
      </c>
      <c r="P111" s="27"/>
      <c r="Q111" s="27"/>
      <c r="R111" s="27"/>
      <c r="S111" s="27"/>
      <c r="T111" s="27"/>
      <c r="U111" s="19"/>
    </row>
    <row r="112" spans="1:22" x14ac:dyDescent="0.2">
      <c r="A112" s="2" t="s">
        <v>104</v>
      </c>
      <c r="E112" s="2" t="s">
        <v>103</v>
      </c>
      <c r="G112" s="2" t="s">
        <v>102</v>
      </c>
      <c r="I112" s="2" t="s">
        <v>97</v>
      </c>
      <c r="K112" s="2" t="s">
        <v>101</v>
      </c>
      <c r="M112" s="2" t="s">
        <v>100</v>
      </c>
      <c r="O112" s="2" t="s">
        <v>56</v>
      </c>
      <c r="P112" s="2" t="s">
        <v>55</v>
      </c>
      <c r="Q112" s="2" t="s">
        <v>52</v>
      </c>
      <c r="R112" s="2" t="s">
        <v>56</v>
      </c>
      <c r="S112" s="2"/>
      <c r="T112" s="2" t="s">
        <v>54</v>
      </c>
      <c r="U112" s="2"/>
      <c r="V112" s="2" t="s">
        <v>34</v>
      </c>
    </row>
    <row r="113" spans="1:22" x14ac:dyDescent="0.2">
      <c r="A113" s="26" t="s">
        <v>99</v>
      </c>
      <c r="C113" s="22" t="s">
        <v>107</v>
      </c>
      <c r="E113" s="26" t="s">
        <v>98</v>
      </c>
      <c r="G113" s="26" t="s">
        <v>97</v>
      </c>
      <c r="I113" s="26" t="s">
        <v>95</v>
      </c>
      <c r="K113" s="26" t="s">
        <v>96</v>
      </c>
      <c r="M113" s="26" t="s">
        <v>95</v>
      </c>
      <c r="N113" s="2"/>
      <c r="O113" s="26" t="s">
        <v>53</v>
      </c>
      <c r="P113" s="26" t="s">
        <v>53</v>
      </c>
      <c r="Q113" s="26" t="s">
        <v>53</v>
      </c>
      <c r="R113" s="26" t="s">
        <v>52</v>
      </c>
      <c r="S113" s="26" t="s">
        <v>51</v>
      </c>
      <c r="T113" s="26" t="s">
        <v>50</v>
      </c>
      <c r="U113" s="2"/>
      <c r="V113" s="26" t="s">
        <v>49</v>
      </c>
    </row>
    <row r="114" spans="1:22" x14ac:dyDescent="0.2">
      <c r="E114" s="2" t="s">
        <v>94</v>
      </c>
      <c r="G114" s="2" t="s">
        <v>93</v>
      </c>
      <c r="I114" s="2" t="s">
        <v>92</v>
      </c>
      <c r="K114" s="2" t="s">
        <v>91</v>
      </c>
      <c r="M114" s="2" t="s">
        <v>90</v>
      </c>
      <c r="N114" s="2"/>
      <c r="O114" s="2" t="s">
        <v>89</v>
      </c>
      <c r="P114" s="2" t="s">
        <v>88</v>
      </c>
      <c r="Q114" s="2" t="s">
        <v>87</v>
      </c>
      <c r="R114" s="2" t="s">
        <v>86</v>
      </c>
      <c r="S114" s="2" t="s">
        <v>85</v>
      </c>
      <c r="T114" s="2" t="s">
        <v>84</v>
      </c>
      <c r="U114" s="2"/>
      <c r="V114" s="2" t="s">
        <v>83</v>
      </c>
    </row>
    <row r="116" spans="1:22" x14ac:dyDescent="0.2">
      <c r="A116" s="20"/>
      <c r="B116" s="1"/>
      <c r="C116" s="16" t="s">
        <v>124</v>
      </c>
    </row>
    <row r="117" spans="1:22" x14ac:dyDescent="0.2">
      <c r="A117" s="20"/>
      <c r="B117" s="1"/>
    </row>
    <row r="118" spans="1:22" x14ac:dyDescent="0.2">
      <c r="A118" s="20"/>
      <c r="B118" s="1"/>
      <c r="C118" s="1" t="s">
        <v>113</v>
      </c>
    </row>
    <row r="119" spans="1:22" x14ac:dyDescent="0.2">
      <c r="A119" s="21">
        <f>A106+1</f>
        <v>64</v>
      </c>
      <c r="B119" s="1"/>
      <c r="C119" s="17" t="s">
        <v>47</v>
      </c>
      <c r="E119" s="4">
        <v>0</v>
      </c>
      <c r="G119" s="4">
        <v>0</v>
      </c>
      <c r="J119" s="2"/>
      <c r="K119" s="4">
        <f t="shared" ref="K119:K125" si="23">E119-G119</f>
        <v>0</v>
      </c>
      <c r="N119" s="2"/>
      <c r="O119" s="8">
        <v>0</v>
      </c>
      <c r="P119" s="8">
        <v>0</v>
      </c>
      <c r="Q119" s="8">
        <v>0</v>
      </c>
      <c r="R119" s="8">
        <v>0</v>
      </c>
      <c r="S119" s="8">
        <v>0</v>
      </c>
      <c r="T119" s="8">
        <v>0</v>
      </c>
      <c r="U119" s="8"/>
      <c r="V119" s="8">
        <v>0</v>
      </c>
    </row>
    <row r="120" spans="1:22" x14ac:dyDescent="0.2">
      <c r="A120" s="21">
        <f t="shared" ref="A120:A163" si="24">A119+1</f>
        <v>65</v>
      </c>
      <c r="B120" s="1"/>
      <c r="C120" s="17" t="s">
        <v>46</v>
      </c>
      <c r="E120" s="4">
        <v>26965.613624531987</v>
      </c>
      <c r="G120" s="4">
        <v>0</v>
      </c>
      <c r="J120" s="2"/>
      <c r="K120" s="4">
        <f t="shared" si="23"/>
        <v>26965.613624531987</v>
      </c>
      <c r="M120" s="2" t="s">
        <v>145</v>
      </c>
      <c r="N120" s="2"/>
      <c r="O120" s="8">
        <v>0</v>
      </c>
      <c r="P120" s="8">
        <v>0</v>
      </c>
      <c r="Q120" s="8">
        <v>0</v>
      </c>
      <c r="R120" s="8">
        <v>0</v>
      </c>
      <c r="S120" s="8">
        <v>0</v>
      </c>
      <c r="T120" s="8">
        <v>0</v>
      </c>
      <c r="U120" s="8"/>
      <c r="V120" s="8">
        <v>26965.613624531987</v>
      </c>
    </row>
    <row r="121" spans="1:22" x14ac:dyDescent="0.2">
      <c r="A121" s="21">
        <f t="shared" si="24"/>
        <v>66</v>
      </c>
      <c r="B121" s="1"/>
      <c r="C121" s="17" t="s">
        <v>45</v>
      </c>
      <c r="E121" s="4">
        <v>17163.793884536266</v>
      </c>
      <c r="G121" s="4">
        <v>0</v>
      </c>
      <c r="J121" s="2"/>
      <c r="K121" s="4">
        <f t="shared" si="23"/>
        <v>17163.793884536266</v>
      </c>
      <c r="M121" s="2" t="s">
        <v>145</v>
      </c>
      <c r="N121" s="2"/>
      <c r="O121" s="8">
        <v>0</v>
      </c>
      <c r="P121" s="8">
        <v>0</v>
      </c>
      <c r="Q121" s="8">
        <v>0</v>
      </c>
      <c r="R121" s="8">
        <v>0</v>
      </c>
      <c r="S121" s="8">
        <v>0</v>
      </c>
      <c r="T121" s="8">
        <v>0</v>
      </c>
      <c r="U121" s="8"/>
      <c r="V121" s="8">
        <v>17163.793884536266</v>
      </c>
    </row>
    <row r="122" spans="1:22" x14ac:dyDescent="0.2">
      <c r="A122" s="21">
        <f t="shared" si="24"/>
        <v>67</v>
      </c>
      <c r="B122" s="1"/>
      <c r="C122" s="17" t="s">
        <v>44</v>
      </c>
      <c r="E122" s="4">
        <v>1104.902806434585</v>
      </c>
      <c r="G122" s="4">
        <v>0</v>
      </c>
      <c r="J122" s="2"/>
      <c r="K122" s="4">
        <f t="shared" si="23"/>
        <v>1104.902806434585</v>
      </c>
      <c r="M122" s="2" t="s">
        <v>145</v>
      </c>
      <c r="N122" s="2"/>
      <c r="O122" s="8">
        <v>0</v>
      </c>
      <c r="P122" s="8">
        <v>0</v>
      </c>
      <c r="Q122" s="8">
        <v>0</v>
      </c>
      <c r="R122" s="8">
        <v>0</v>
      </c>
      <c r="S122" s="8">
        <v>0</v>
      </c>
      <c r="T122" s="8">
        <v>0</v>
      </c>
      <c r="U122" s="8"/>
      <c r="V122" s="8">
        <v>1104.902806434585</v>
      </c>
    </row>
    <row r="123" spans="1:22" x14ac:dyDescent="0.2">
      <c r="A123" s="21">
        <f t="shared" si="24"/>
        <v>68</v>
      </c>
      <c r="B123" s="1"/>
      <c r="C123" s="17" t="s">
        <v>43</v>
      </c>
      <c r="E123" s="4">
        <v>0</v>
      </c>
      <c r="G123" s="4">
        <v>0</v>
      </c>
      <c r="J123" s="2"/>
      <c r="K123" s="4">
        <f t="shared" si="23"/>
        <v>0</v>
      </c>
      <c r="N123" s="2"/>
      <c r="O123" s="8">
        <v>0</v>
      </c>
      <c r="P123" s="8">
        <v>0</v>
      </c>
      <c r="Q123" s="8">
        <v>0</v>
      </c>
      <c r="R123" s="8">
        <v>0</v>
      </c>
      <c r="S123" s="8">
        <v>0</v>
      </c>
      <c r="T123" s="8">
        <v>0</v>
      </c>
      <c r="U123" s="8"/>
      <c r="V123" s="8">
        <v>0</v>
      </c>
    </row>
    <row r="124" spans="1:22" x14ac:dyDescent="0.2">
      <c r="A124" s="21">
        <f t="shared" si="24"/>
        <v>69</v>
      </c>
      <c r="B124" s="1"/>
      <c r="C124" s="17" t="s">
        <v>42</v>
      </c>
      <c r="E124" s="4">
        <v>17707.90971</v>
      </c>
      <c r="G124" s="4">
        <v>0</v>
      </c>
      <c r="J124" s="2"/>
      <c r="K124" s="4">
        <f t="shared" si="23"/>
        <v>17707.90971</v>
      </c>
      <c r="M124" s="2" t="s">
        <v>146</v>
      </c>
      <c r="N124" s="2"/>
      <c r="O124" s="8">
        <v>0</v>
      </c>
      <c r="P124" s="8">
        <v>0</v>
      </c>
      <c r="Q124" s="8">
        <v>0</v>
      </c>
      <c r="R124" s="8">
        <v>17707.90971</v>
      </c>
      <c r="S124" s="8">
        <v>0</v>
      </c>
      <c r="T124" s="8">
        <v>0</v>
      </c>
      <c r="U124" s="8"/>
      <c r="V124" s="8">
        <v>0</v>
      </c>
    </row>
    <row r="125" spans="1:22" x14ac:dyDescent="0.2">
      <c r="A125" s="21">
        <f t="shared" si="24"/>
        <v>70</v>
      </c>
      <c r="B125" s="1"/>
      <c r="C125" s="17" t="s">
        <v>41</v>
      </c>
      <c r="E125" s="4">
        <v>1285.4070408906441</v>
      </c>
      <c r="G125" s="4">
        <v>0</v>
      </c>
      <c r="J125" s="2"/>
      <c r="K125" s="4">
        <f t="shared" si="23"/>
        <v>1285.4070408906441</v>
      </c>
      <c r="M125" s="2" t="s">
        <v>147</v>
      </c>
      <c r="N125" s="2"/>
      <c r="O125" s="8">
        <v>0</v>
      </c>
      <c r="P125" s="8">
        <v>0</v>
      </c>
      <c r="Q125" s="8">
        <v>0</v>
      </c>
      <c r="R125" s="8">
        <v>0</v>
      </c>
      <c r="S125" s="8">
        <v>0</v>
      </c>
      <c r="T125" s="8">
        <v>1285.4070408906441</v>
      </c>
      <c r="U125" s="8"/>
      <c r="V125" s="8">
        <v>0</v>
      </c>
    </row>
    <row r="126" spans="1:22" x14ac:dyDescent="0.2">
      <c r="A126" s="21"/>
      <c r="B126" s="1"/>
      <c r="C126" s="1" t="s">
        <v>40</v>
      </c>
    </row>
    <row r="127" spans="1:22" x14ac:dyDescent="0.2">
      <c r="A127" s="20">
        <f>A125+1</f>
        <v>71</v>
      </c>
      <c r="B127" s="1"/>
      <c r="C127" s="17" t="s">
        <v>39</v>
      </c>
      <c r="E127" s="4">
        <v>0</v>
      </c>
      <c r="G127" s="4">
        <v>0</v>
      </c>
      <c r="J127" s="2"/>
      <c r="K127" s="4">
        <f t="shared" ref="K127:K134" si="25">E127-G127</f>
        <v>0</v>
      </c>
      <c r="N127" s="2"/>
      <c r="O127" s="8">
        <v>0</v>
      </c>
      <c r="P127" s="8">
        <v>0</v>
      </c>
      <c r="Q127" s="8">
        <v>0</v>
      </c>
      <c r="R127" s="8">
        <v>0</v>
      </c>
      <c r="S127" s="8">
        <v>0</v>
      </c>
      <c r="T127" s="8">
        <v>0</v>
      </c>
      <c r="U127" s="8"/>
      <c r="V127" s="8">
        <v>0</v>
      </c>
    </row>
    <row r="128" spans="1:22" x14ac:dyDescent="0.2">
      <c r="A128" s="21">
        <f t="shared" si="24"/>
        <v>72</v>
      </c>
      <c r="B128" s="1"/>
      <c r="C128" s="17" t="s">
        <v>16</v>
      </c>
      <c r="E128" s="4">
        <v>2979.4091778992783</v>
      </c>
      <c r="G128" s="4">
        <v>0</v>
      </c>
      <c r="J128" s="2"/>
      <c r="K128" s="4">
        <f t="shared" si="25"/>
        <v>2979.4091778992783</v>
      </c>
      <c r="M128" s="2" t="s">
        <v>151</v>
      </c>
      <c r="N128" s="2"/>
      <c r="O128" s="8">
        <v>2511.6370198426134</v>
      </c>
      <c r="P128" s="8">
        <v>0</v>
      </c>
      <c r="Q128" s="8">
        <v>0</v>
      </c>
      <c r="R128" s="8">
        <v>0</v>
      </c>
      <c r="S128" s="8">
        <v>0</v>
      </c>
      <c r="T128" s="8">
        <v>467.77215805666503</v>
      </c>
      <c r="U128" s="8"/>
      <c r="V128" s="8">
        <v>0</v>
      </c>
    </row>
    <row r="129" spans="1:22" x14ac:dyDescent="0.2">
      <c r="A129" s="21">
        <f t="shared" si="24"/>
        <v>73</v>
      </c>
      <c r="B129" s="1"/>
      <c r="C129" s="17" t="s">
        <v>38</v>
      </c>
      <c r="E129" s="4">
        <v>0</v>
      </c>
      <c r="G129" s="4">
        <v>0</v>
      </c>
      <c r="J129" s="2"/>
      <c r="K129" s="4">
        <f t="shared" si="25"/>
        <v>0</v>
      </c>
      <c r="N129" s="2"/>
      <c r="O129" s="8">
        <v>0</v>
      </c>
      <c r="P129" s="8">
        <v>0</v>
      </c>
      <c r="Q129" s="8">
        <v>0</v>
      </c>
      <c r="R129" s="8">
        <v>0</v>
      </c>
      <c r="S129" s="8">
        <v>0</v>
      </c>
      <c r="T129" s="8">
        <v>0</v>
      </c>
      <c r="U129" s="8"/>
      <c r="V129" s="8">
        <v>0</v>
      </c>
    </row>
    <row r="130" spans="1:22" x14ac:dyDescent="0.2">
      <c r="A130" s="21">
        <f t="shared" si="24"/>
        <v>74</v>
      </c>
      <c r="B130" s="1"/>
      <c r="C130" s="17" t="s">
        <v>31</v>
      </c>
      <c r="E130" s="4">
        <v>2298.0747132235433</v>
      </c>
      <c r="G130" s="4">
        <v>0</v>
      </c>
      <c r="J130" s="2"/>
      <c r="K130" s="4">
        <f t="shared" si="25"/>
        <v>2298.0747132235433</v>
      </c>
      <c r="M130" s="2" t="s">
        <v>151</v>
      </c>
      <c r="N130" s="2"/>
      <c r="O130" s="8">
        <v>1937.2731905746898</v>
      </c>
      <c r="P130" s="8">
        <v>0</v>
      </c>
      <c r="Q130" s="8">
        <v>0</v>
      </c>
      <c r="R130" s="8">
        <v>0</v>
      </c>
      <c r="S130" s="8">
        <v>0</v>
      </c>
      <c r="T130" s="8">
        <v>360.80152264885351</v>
      </c>
      <c r="U130" s="8"/>
      <c r="V130" s="8">
        <v>0</v>
      </c>
    </row>
    <row r="131" spans="1:22" x14ac:dyDescent="0.2">
      <c r="A131" s="21">
        <f t="shared" si="24"/>
        <v>75</v>
      </c>
      <c r="B131" s="1"/>
      <c r="C131" s="17" t="s">
        <v>25</v>
      </c>
      <c r="E131" s="4">
        <v>0</v>
      </c>
      <c r="G131" s="4">
        <v>0</v>
      </c>
      <c r="J131" s="2"/>
      <c r="K131" s="4">
        <f t="shared" si="25"/>
        <v>0</v>
      </c>
      <c r="N131" s="2"/>
      <c r="O131" s="8">
        <v>0</v>
      </c>
      <c r="P131" s="8">
        <v>0</v>
      </c>
      <c r="Q131" s="8">
        <v>0</v>
      </c>
      <c r="R131" s="8">
        <v>0</v>
      </c>
      <c r="S131" s="8">
        <v>0</v>
      </c>
      <c r="T131" s="8">
        <v>0</v>
      </c>
      <c r="U131" s="8"/>
      <c r="V131" s="8">
        <v>0</v>
      </c>
    </row>
    <row r="132" spans="1:22" x14ac:dyDescent="0.2">
      <c r="A132" s="21">
        <f t="shared" si="24"/>
        <v>76</v>
      </c>
      <c r="B132" s="1"/>
      <c r="C132" s="17" t="s">
        <v>37</v>
      </c>
      <c r="E132" s="4">
        <v>0</v>
      </c>
      <c r="G132" s="4">
        <v>0</v>
      </c>
      <c r="J132" s="2"/>
      <c r="K132" s="4">
        <f t="shared" si="25"/>
        <v>0</v>
      </c>
      <c r="N132" s="2"/>
      <c r="O132" s="8">
        <v>0</v>
      </c>
      <c r="P132" s="8">
        <v>0</v>
      </c>
      <c r="Q132" s="8">
        <v>0</v>
      </c>
      <c r="R132" s="8">
        <v>0</v>
      </c>
      <c r="S132" s="8">
        <v>0</v>
      </c>
      <c r="T132" s="8">
        <v>0</v>
      </c>
      <c r="U132" s="8"/>
      <c r="V132" s="8">
        <v>0</v>
      </c>
    </row>
    <row r="133" spans="1:22" x14ac:dyDescent="0.2">
      <c r="A133" s="21">
        <f t="shared" si="24"/>
        <v>77</v>
      </c>
      <c r="B133" s="1"/>
      <c r="C133" s="17" t="s">
        <v>36</v>
      </c>
      <c r="E133" s="4">
        <v>0</v>
      </c>
      <c r="G133" s="4">
        <v>0</v>
      </c>
      <c r="J133" s="2"/>
      <c r="K133" s="4">
        <f t="shared" si="25"/>
        <v>0</v>
      </c>
      <c r="N133" s="2"/>
      <c r="O133" s="8">
        <v>0</v>
      </c>
      <c r="P133" s="8">
        <v>0</v>
      </c>
      <c r="Q133" s="8">
        <v>0</v>
      </c>
      <c r="R133" s="8">
        <v>0</v>
      </c>
      <c r="S133" s="8">
        <v>0</v>
      </c>
      <c r="T133" s="8">
        <v>0</v>
      </c>
      <c r="U133" s="8"/>
      <c r="V133" s="8">
        <v>0</v>
      </c>
    </row>
    <row r="134" spans="1:22" x14ac:dyDescent="0.2">
      <c r="A134" s="21">
        <f t="shared" si="24"/>
        <v>78</v>
      </c>
      <c r="B134" s="1"/>
      <c r="C134" s="17" t="s">
        <v>35</v>
      </c>
      <c r="E134" s="4">
        <v>0</v>
      </c>
      <c r="G134" s="4">
        <v>0</v>
      </c>
      <c r="J134" s="2"/>
      <c r="K134" s="4">
        <f t="shared" si="25"/>
        <v>0</v>
      </c>
      <c r="N134" s="2"/>
      <c r="O134" s="8">
        <v>0</v>
      </c>
      <c r="P134" s="8">
        <v>0</v>
      </c>
      <c r="Q134" s="8">
        <v>0</v>
      </c>
      <c r="R134" s="8">
        <v>0</v>
      </c>
      <c r="S134" s="8">
        <v>0</v>
      </c>
      <c r="T134" s="8">
        <v>0</v>
      </c>
      <c r="U134" s="8"/>
      <c r="V134" s="8">
        <v>0</v>
      </c>
    </row>
    <row r="135" spans="1:22" x14ac:dyDescent="0.2">
      <c r="A135" s="21"/>
      <c r="B135" s="1"/>
      <c r="C135" s="1" t="s">
        <v>34</v>
      </c>
    </row>
    <row r="136" spans="1:22" x14ac:dyDescent="0.2">
      <c r="A136" s="20">
        <f>A134+1</f>
        <v>79</v>
      </c>
      <c r="B136" s="1"/>
      <c r="C136" s="1" t="s">
        <v>33</v>
      </c>
      <c r="E136" s="4">
        <v>3740.6240013717302</v>
      </c>
      <c r="G136" s="4">
        <v>0</v>
      </c>
      <c r="J136" s="2"/>
      <c r="K136" s="4">
        <f>E136-G136</f>
        <v>3740.6240013717302</v>
      </c>
      <c r="M136" s="2" t="s">
        <v>148</v>
      </c>
      <c r="N136" s="2"/>
      <c r="O136" s="8">
        <v>284.1006435600753</v>
      </c>
      <c r="P136" s="8">
        <v>55.934563893653653</v>
      </c>
      <c r="Q136" s="8">
        <v>799.60306588816411</v>
      </c>
      <c r="R136" s="8">
        <v>1976.0496837334213</v>
      </c>
      <c r="S136" s="8">
        <v>26.500122491832368</v>
      </c>
      <c r="T136" s="8">
        <v>598.43592180458313</v>
      </c>
      <c r="U136" s="8"/>
      <c r="V136" s="8">
        <v>0</v>
      </c>
    </row>
    <row r="137" spans="1:22" x14ac:dyDescent="0.2">
      <c r="A137" s="21">
        <f t="shared" si="24"/>
        <v>80</v>
      </c>
      <c r="B137" s="1"/>
      <c r="C137" s="17" t="s">
        <v>32</v>
      </c>
      <c r="E137" s="4">
        <v>184.23818852302003</v>
      </c>
      <c r="G137" s="4">
        <v>0</v>
      </c>
      <c r="J137" s="2"/>
      <c r="K137" s="4">
        <f>E137-G137</f>
        <v>184.23818852302003</v>
      </c>
      <c r="M137" s="2" t="s">
        <v>132</v>
      </c>
      <c r="N137" s="2"/>
      <c r="O137" s="8">
        <v>0</v>
      </c>
      <c r="P137" s="8">
        <v>9.6548234323290648E-3</v>
      </c>
      <c r="Q137" s="8">
        <v>0.65376166799563418</v>
      </c>
      <c r="R137" s="8">
        <v>103.35599568052946</v>
      </c>
      <c r="S137" s="8">
        <v>29.270230540554472</v>
      </c>
      <c r="T137" s="8">
        <v>50.948545810508158</v>
      </c>
      <c r="U137" s="8"/>
      <c r="V137" s="8">
        <v>0</v>
      </c>
    </row>
    <row r="138" spans="1:22" x14ac:dyDescent="0.2">
      <c r="A138" s="21">
        <f t="shared" si="24"/>
        <v>81</v>
      </c>
      <c r="B138" s="1"/>
      <c r="C138" s="17" t="s">
        <v>31</v>
      </c>
      <c r="E138" s="4">
        <v>5613.0094337191604</v>
      </c>
      <c r="G138" s="4">
        <v>0</v>
      </c>
      <c r="J138" s="2"/>
      <c r="K138" s="4">
        <f>E138-G138</f>
        <v>5613.0094337191604</v>
      </c>
      <c r="M138" s="2" t="s">
        <v>133</v>
      </c>
      <c r="N138" s="2"/>
      <c r="O138" s="8">
        <v>0</v>
      </c>
      <c r="P138" s="8">
        <v>0</v>
      </c>
      <c r="Q138" s="8">
        <v>1271.2897316119947</v>
      </c>
      <c r="R138" s="8">
        <v>4279.8804013651588</v>
      </c>
      <c r="S138" s="8">
        <v>0</v>
      </c>
      <c r="T138" s="8">
        <v>61.83930074200623</v>
      </c>
      <c r="U138" s="8"/>
      <c r="V138" s="8">
        <v>0</v>
      </c>
    </row>
    <row r="139" spans="1:22" x14ac:dyDescent="0.2">
      <c r="A139" s="21">
        <f t="shared" si="24"/>
        <v>82</v>
      </c>
      <c r="B139" s="1"/>
      <c r="C139" s="17" t="s">
        <v>25</v>
      </c>
      <c r="E139" s="4">
        <v>2500.134475710754</v>
      </c>
      <c r="G139" s="4">
        <v>0</v>
      </c>
      <c r="J139" s="2"/>
      <c r="K139" s="4">
        <f>E139-G139</f>
        <v>2500.134475710754</v>
      </c>
      <c r="M139" s="2" t="s">
        <v>131</v>
      </c>
      <c r="N139" s="2"/>
      <c r="O139" s="8">
        <v>630.18672633973108</v>
      </c>
      <c r="P139" s="8">
        <v>124.0633471510542</v>
      </c>
      <c r="Q139" s="8">
        <v>501.72105090722124</v>
      </c>
      <c r="R139" s="8">
        <v>0</v>
      </c>
      <c r="S139" s="8">
        <v>29.511844823517578</v>
      </c>
      <c r="T139" s="8">
        <v>1214.6515064892299</v>
      </c>
      <c r="U139" s="8"/>
      <c r="V139" s="8">
        <v>0</v>
      </c>
    </row>
    <row r="140" spans="1:22" x14ac:dyDescent="0.2">
      <c r="A140" s="21"/>
      <c r="B140" s="1"/>
      <c r="C140" s="1" t="s">
        <v>30</v>
      </c>
    </row>
    <row r="141" spans="1:22" x14ac:dyDescent="0.2">
      <c r="A141" s="20">
        <f>A139+1</f>
        <v>83</v>
      </c>
      <c r="B141" s="1"/>
      <c r="C141" s="1" t="s">
        <v>29</v>
      </c>
      <c r="E141" s="4">
        <v>0</v>
      </c>
      <c r="G141" s="4">
        <v>0</v>
      </c>
      <c r="K141" s="4">
        <f t="shared" ref="K141:K146" si="26">E141-G141</f>
        <v>0</v>
      </c>
      <c r="O141" s="4">
        <v>0</v>
      </c>
      <c r="P141" s="4">
        <v>0</v>
      </c>
      <c r="Q141" s="4">
        <v>0</v>
      </c>
      <c r="R141" s="4">
        <v>0</v>
      </c>
      <c r="S141" s="4">
        <v>0</v>
      </c>
      <c r="T141" s="4">
        <v>0</v>
      </c>
      <c r="V141" s="4">
        <v>0</v>
      </c>
    </row>
    <row r="142" spans="1:22" x14ac:dyDescent="0.2">
      <c r="A142" s="21">
        <f t="shared" si="24"/>
        <v>84</v>
      </c>
      <c r="B142" s="1"/>
      <c r="C142" s="17" t="s">
        <v>28</v>
      </c>
      <c r="E142" s="4">
        <v>0</v>
      </c>
      <c r="G142" s="4">
        <v>0</v>
      </c>
      <c r="J142" s="2"/>
      <c r="K142" s="4">
        <f t="shared" si="26"/>
        <v>0</v>
      </c>
      <c r="N142" s="2"/>
      <c r="O142" s="8">
        <v>0</v>
      </c>
      <c r="P142" s="8">
        <v>0</v>
      </c>
      <c r="Q142" s="8">
        <v>0</v>
      </c>
      <c r="R142" s="8">
        <v>0</v>
      </c>
      <c r="S142" s="8">
        <v>0</v>
      </c>
      <c r="T142" s="8">
        <v>0</v>
      </c>
      <c r="U142" s="8"/>
      <c r="V142" s="8">
        <v>0</v>
      </c>
    </row>
    <row r="143" spans="1:22" x14ac:dyDescent="0.2">
      <c r="A143" s="21">
        <f t="shared" si="24"/>
        <v>85</v>
      </c>
      <c r="B143" s="1"/>
      <c r="C143" s="17" t="s">
        <v>27</v>
      </c>
      <c r="E143" s="4">
        <v>0</v>
      </c>
      <c r="G143" s="4">
        <v>0</v>
      </c>
      <c r="J143" s="2"/>
      <c r="K143" s="4">
        <f t="shared" si="26"/>
        <v>0</v>
      </c>
      <c r="N143" s="2"/>
      <c r="O143" s="8">
        <v>0</v>
      </c>
      <c r="P143" s="8">
        <v>0</v>
      </c>
      <c r="Q143" s="8">
        <v>0</v>
      </c>
      <c r="R143" s="8">
        <v>0</v>
      </c>
      <c r="S143" s="8">
        <v>0</v>
      </c>
      <c r="T143" s="8">
        <v>0</v>
      </c>
      <c r="U143" s="8"/>
      <c r="V143" s="8">
        <v>0</v>
      </c>
    </row>
    <row r="144" spans="1:22" x14ac:dyDescent="0.2">
      <c r="A144" s="21">
        <f t="shared" si="24"/>
        <v>86</v>
      </c>
      <c r="B144" s="1"/>
      <c r="C144" s="17" t="s">
        <v>26</v>
      </c>
      <c r="E144" s="4">
        <v>0</v>
      </c>
      <c r="G144" s="4">
        <v>0</v>
      </c>
      <c r="J144" s="2"/>
      <c r="K144" s="4">
        <f t="shared" si="26"/>
        <v>0</v>
      </c>
      <c r="N144" s="2"/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/>
      <c r="V144" s="8">
        <v>0</v>
      </c>
    </row>
    <row r="145" spans="1:22" x14ac:dyDescent="0.2">
      <c r="A145" s="21">
        <f t="shared" si="24"/>
        <v>87</v>
      </c>
      <c r="B145" s="1"/>
      <c r="C145" s="17" t="s">
        <v>25</v>
      </c>
      <c r="E145" s="4">
        <v>0</v>
      </c>
      <c r="G145" s="4">
        <v>0</v>
      </c>
      <c r="J145" s="2"/>
      <c r="K145" s="4">
        <f t="shared" si="26"/>
        <v>0</v>
      </c>
      <c r="N145" s="2"/>
      <c r="O145" s="8">
        <v>0</v>
      </c>
      <c r="P145" s="8">
        <v>0</v>
      </c>
      <c r="Q145" s="8">
        <v>0</v>
      </c>
      <c r="R145" s="8">
        <v>0</v>
      </c>
      <c r="S145" s="8">
        <v>0</v>
      </c>
      <c r="T145" s="8">
        <v>0</v>
      </c>
      <c r="U145" s="8"/>
      <c r="V145" s="8">
        <v>0</v>
      </c>
    </row>
    <row r="146" spans="1:22" x14ac:dyDescent="0.2">
      <c r="A146" s="21">
        <f t="shared" si="24"/>
        <v>88</v>
      </c>
      <c r="B146" s="1"/>
      <c r="C146" s="17" t="s">
        <v>24</v>
      </c>
      <c r="E146" s="4">
        <v>0</v>
      </c>
      <c r="G146" s="4">
        <v>0</v>
      </c>
      <c r="J146" s="2"/>
      <c r="K146" s="4">
        <f t="shared" si="26"/>
        <v>0</v>
      </c>
      <c r="N146" s="2"/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/>
      <c r="V146" s="8">
        <v>0</v>
      </c>
    </row>
    <row r="147" spans="1:22" x14ac:dyDescent="0.2">
      <c r="A147" s="21"/>
      <c r="B147" s="1"/>
      <c r="C147" s="1" t="s">
        <v>23</v>
      </c>
    </row>
    <row r="148" spans="1:22" x14ac:dyDescent="0.2">
      <c r="A148" s="20">
        <f>A146+1</f>
        <v>89</v>
      </c>
      <c r="B148" s="1"/>
      <c r="C148" s="17" t="s">
        <v>22</v>
      </c>
      <c r="E148" s="4">
        <v>17848.649151574664</v>
      </c>
      <c r="G148" s="4">
        <v>0</v>
      </c>
      <c r="J148" s="2"/>
      <c r="K148" s="4">
        <f>E148-G148</f>
        <v>17848.649151574664</v>
      </c>
      <c r="M148" s="2" t="s">
        <v>141</v>
      </c>
      <c r="N148" s="2"/>
      <c r="O148" s="8">
        <v>393.95205569868108</v>
      </c>
      <c r="P148" s="8">
        <v>41.738529324523228</v>
      </c>
      <c r="Q148" s="8">
        <v>1956.1256994127064</v>
      </c>
      <c r="R148" s="8">
        <v>9125.7203180378237</v>
      </c>
      <c r="S148" s="8">
        <v>2066.7192400796271</v>
      </c>
      <c r="T148" s="8">
        <v>4264.3933090213022</v>
      </c>
      <c r="U148" s="8"/>
      <c r="V148" s="8">
        <v>0</v>
      </c>
    </row>
    <row r="149" spans="1:22" x14ac:dyDescent="0.2">
      <c r="A149" s="21"/>
      <c r="B149" s="1"/>
      <c r="C149" s="1" t="s">
        <v>21</v>
      </c>
    </row>
    <row r="150" spans="1:22" x14ac:dyDescent="0.2">
      <c r="A150" s="20">
        <f>A148+1</f>
        <v>90</v>
      </c>
      <c r="B150" s="1"/>
      <c r="C150" s="17" t="s">
        <v>20</v>
      </c>
      <c r="E150" s="4">
        <v>0</v>
      </c>
      <c r="G150" s="4">
        <v>0</v>
      </c>
      <c r="J150" s="2"/>
      <c r="K150" s="4">
        <f>E150-G150</f>
        <v>0</v>
      </c>
      <c r="N150" s="2"/>
      <c r="O150" s="8">
        <v>0</v>
      </c>
      <c r="P150" s="8">
        <v>0</v>
      </c>
      <c r="Q150" s="8">
        <v>0</v>
      </c>
      <c r="R150" s="8">
        <v>0</v>
      </c>
      <c r="S150" s="8">
        <v>0</v>
      </c>
      <c r="T150" s="8">
        <v>0</v>
      </c>
      <c r="U150" s="8"/>
      <c r="V150" s="8">
        <v>0</v>
      </c>
    </row>
    <row r="151" spans="1:22" x14ac:dyDescent="0.2">
      <c r="A151" s="21">
        <f t="shared" si="24"/>
        <v>91</v>
      </c>
      <c r="B151" s="1"/>
      <c r="C151" s="17" t="s">
        <v>19</v>
      </c>
      <c r="E151" s="4">
        <v>0</v>
      </c>
      <c r="G151" s="4">
        <v>0</v>
      </c>
      <c r="J151" s="2"/>
      <c r="K151" s="4">
        <f>E151-G151</f>
        <v>0</v>
      </c>
      <c r="N151" s="2"/>
      <c r="O151" s="8">
        <v>0</v>
      </c>
      <c r="P151" s="8">
        <v>0</v>
      </c>
      <c r="Q151" s="8">
        <v>0</v>
      </c>
      <c r="R151" s="8">
        <v>0</v>
      </c>
      <c r="S151" s="8">
        <v>0</v>
      </c>
      <c r="T151" s="8">
        <v>0</v>
      </c>
      <c r="U151" s="8"/>
      <c r="V151" s="8">
        <v>0</v>
      </c>
    </row>
    <row r="152" spans="1:22" x14ac:dyDescent="0.2">
      <c r="A152" s="21">
        <f t="shared" si="24"/>
        <v>92</v>
      </c>
      <c r="B152" s="1"/>
      <c r="C152" s="17" t="s">
        <v>18</v>
      </c>
      <c r="E152" s="4">
        <v>0</v>
      </c>
      <c r="G152" s="4">
        <v>0</v>
      </c>
      <c r="J152" s="2"/>
      <c r="K152" s="4">
        <f>E152-G152</f>
        <v>0</v>
      </c>
      <c r="N152" s="2"/>
      <c r="O152" s="8">
        <v>0</v>
      </c>
      <c r="P152" s="8">
        <v>0</v>
      </c>
      <c r="Q152" s="8">
        <v>0</v>
      </c>
      <c r="R152" s="8">
        <v>0</v>
      </c>
      <c r="S152" s="8">
        <v>0</v>
      </c>
      <c r="T152" s="8">
        <v>0</v>
      </c>
      <c r="U152" s="8"/>
      <c r="V152" s="8">
        <v>0</v>
      </c>
    </row>
    <row r="153" spans="1:22" x14ac:dyDescent="0.2">
      <c r="A153" s="21"/>
      <c r="B153" s="1"/>
      <c r="C153" s="1" t="s">
        <v>17</v>
      </c>
    </row>
    <row r="154" spans="1:22" x14ac:dyDescent="0.2">
      <c r="A154" s="20">
        <f>A152+1</f>
        <v>93</v>
      </c>
      <c r="B154" s="1"/>
      <c r="C154" s="17" t="s">
        <v>16</v>
      </c>
      <c r="E154" s="4">
        <v>0</v>
      </c>
      <c r="G154" s="4">
        <v>0</v>
      </c>
      <c r="J154" s="2"/>
      <c r="K154" s="4">
        <f t="shared" ref="K154:K160" si="27">E154-G154</f>
        <v>0</v>
      </c>
      <c r="M154" s="2"/>
      <c r="N154" s="2"/>
      <c r="O154" s="8">
        <v>0</v>
      </c>
      <c r="P154" s="8">
        <v>0</v>
      </c>
      <c r="Q154" s="8">
        <v>0</v>
      </c>
      <c r="R154" s="8">
        <v>0</v>
      </c>
      <c r="S154" s="8">
        <v>0</v>
      </c>
      <c r="T154" s="8">
        <v>0</v>
      </c>
      <c r="U154" s="8"/>
      <c r="V154" s="8">
        <v>0</v>
      </c>
    </row>
    <row r="155" spans="1:22" x14ac:dyDescent="0.2">
      <c r="A155" s="21">
        <f t="shared" si="24"/>
        <v>94</v>
      </c>
      <c r="B155" s="1"/>
      <c r="C155" s="17" t="s">
        <v>15</v>
      </c>
      <c r="E155" s="4">
        <v>0</v>
      </c>
      <c r="G155" s="4">
        <v>0</v>
      </c>
      <c r="J155" s="2"/>
      <c r="K155" s="4">
        <f t="shared" si="27"/>
        <v>0</v>
      </c>
      <c r="N155" s="2"/>
      <c r="O155" s="8">
        <v>0</v>
      </c>
      <c r="P155" s="8">
        <v>0</v>
      </c>
      <c r="Q155" s="8">
        <v>0</v>
      </c>
      <c r="R155" s="8">
        <v>0</v>
      </c>
      <c r="S155" s="8">
        <v>0</v>
      </c>
      <c r="T155" s="8">
        <v>0</v>
      </c>
      <c r="U155" s="8"/>
      <c r="V155" s="8">
        <v>0</v>
      </c>
    </row>
    <row r="156" spans="1:22" x14ac:dyDescent="0.2">
      <c r="A156" s="21">
        <f t="shared" si="24"/>
        <v>95</v>
      </c>
      <c r="B156" s="1"/>
      <c r="C156" s="17" t="s">
        <v>14</v>
      </c>
      <c r="E156" s="4">
        <v>0</v>
      </c>
      <c r="G156" s="4">
        <v>0</v>
      </c>
      <c r="J156" s="2"/>
      <c r="K156" s="4">
        <f t="shared" si="27"/>
        <v>0</v>
      </c>
      <c r="N156" s="2"/>
      <c r="O156" s="8">
        <v>0</v>
      </c>
      <c r="P156" s="8">
        <v>0</v>
      </c>
      <c r="Q156" s="8">
        <v>0</v>
      </c>
      <c r="R156" s="8">
        <v>0</v>
      </c>
      <c r="S156" s="8">
        <v>0</v>
      </c>
      <c r="T156" s="8">
        <v>0</v>
      </c>
      <c r="U156" s="8"/>
      <c r="V156" s="8">
        <v>0</v>
      </c>
    </row>
    <row r="157" spans="1:22" x14ac:dyDescent="0.2">
      <c r="A157" s="21">
        <f t="shared" si="24"/>
        <v>96</v>
      </c>
      <c r="B157" s="1"/>
      <c r="C157" s="17" t="s">
        <v>13</v>
      </c>
      <c r="E157" s="4">
        <v>0</v>
      </c>
      <c r="G157" s="4">
        <v>0</v>
      </c>
      <c r="J157" s="2"/>
      <c r="K157" s="4">
        <f t="shared" si="27"/>
        <v>0</v>
      </c>
      <c r="N157" s="2"/>
      <c r="O157" s="8">
        <v>0</v>
      </c>
      <c r="P157" s="8">
        <v>0</v>
      </c>
      <c r="Q157" s="8">
        <v>0</v>
      </c>
      <c r="R157" s="8">
        <v>0</v>
      </c>
      <c r="S157" s="8">
        <v>0</v>
      </c>
      <c r="T157" s="8">
        <v>0</v>
      </c>
      <c r="U157" s="8"/>
      <c r="V157" s="8">
        <v>0</v>
      </c>
    </row>
    <row r="158" spans="1:22" x14ac:dyDescent="0.2">
      <c r="A158" s="21">
        <f t="shared" si="24"/>
        <v>97</v>
      </c>
      <c r="B158" s="1"/>
      <c r="C158" s="17" t="s">
        <v>12</v>
      </c>
      <c r="E158" s="4">
        <v>0</v>
      </c>
      <c r="G158" s="4">
        <v>0</v>
      </c>
      <c r="J158" s="2"/>
      <c r="K158" s="4">
        <f t="shared" si="27"/>
        <v>0</v>
      </c>
      <c r="N158" s="2"/>
      <c r="O158" s="8">
        <v>0</v>
      </c>
      <c r="P158" s="8">
        <v>0</v>
      </c>
      <c r="Q158" s="8">
        <v>0</v>
      </c>
      <c r="R158" s="8">
        <v>0</v>
      </c>
      <c r="S158" s="8">
        <v>0</v>
      </c>
      <c r="T158" s="8">
        <v>0</v>
      </c>
      <c r="U158" s="8"/>
      <c r="V158" s="8">
        <v>0</v>
      </c>
    </row>
    <row r="159" spans="1:22" x14ac:dyDescent="0.2">
      <c r="A159" s="21">
        <f t="shared" si="24"/>
        <v>98</v>
      </c>
      <c r="B159" s="1"/>
      <c r="C159" s="17" t="s">
        <v>11</v>
      </c>
      <c r="E159" s="4">
        <v>0</v>
      </c>
      <c r="G159" s="4">
        <v>0</v>
      </c>
      <c r="J159" s="2"/>
      <c r="K159" s="4">
        <f t="shared" si="27"/>
        <v>0</v>
      </c>
      <c r="N159" s="2"/>
      <c r="O159" s="8">
        <v>0</v>
      </c>
      <c r="P159" s="8">
        <v>0</v>
      </c>
      <c r="Q159" s="8">
        <v>0</v>
      </c>
      <c r="R159" s="8">
        <v>0</v>
      </c>
      <c r="S159" s="8">
        <v>0</v>
      </c>
      <c r="T159" s="8">
        <v>0</v>
      </c>
      <c r="U159" s="8"/>
      <c r="V159" s="8">
        <v>0</v>
      </c>
    </row>
    <row r="160" spans="1:22" x14ac:dyDescent="0.2">
      <c r="A160" s="21">
        <f t="shared" si="24"/>
        <v>99</v>
      </c>
      <c r="B160" s="1"/>
      <c r="C160" s="17" t="s">
        <v>10</v>
      </c>
      <c r="E160" s="4">
        <v>0</v>
      </c>
      <c r="G160" s="4">
        <v>0</v>
      </c>
      <c r="J160" s="2"/>
      <c r="K160" s="4">
        <f t="shared" si="27"/>
        <v>0</v>
      </c>
      <c r="N160" s="2"/>
      <c r="O160" s="8">
        <v>0</v>
      </c>
      <c r="P160" s="8">
        <v>0</v>
      </c>
      <c r="Q160" s="8">
        <v>0</v>
      </c>
      <c r="R160" s="8">
        <v>0</v>
      </c>
      <c r="S160" s="8">
        <v>0</v>
      </c>
      <c r="T160" s="8">
        <v>0</v>
      </c>
      <c r="U160" s="8"/>
      <c r="V160" s="8">
        <v>0</v>
      </c>
    </row>
    <row r="161" spans="1:22" x14ac:dyDescent="0.2">
      <c r="A161" s="21"/>
      <c r="B161" s="1"/>
      <c r="C161" s="1" t="s">
        <v>9</v>
      </c>
    </row>
    <row r="162" spans="1:22" x14ac:dyDescent="0.2">
      <c r="A162" s="20">
        <f>A160+1</f>
        <v>100</v>
      </c>
      <c r="B162" s="1"/>
      <c r="C162" s="17" t="s">
        <v>8</v>
      </c>
      <c r="E162" s="4">
        <v>10468.549172688372</v>
      </c>
      <c r="G162" s="4">
        <v>0</v>
      </c>
      <c r="J162" s="2"/>
      <c r="K162" s="4">
        <f>E162-G162</f>
        <v>10468.549172688372</v>
      </c>
      <c r="M162" s="2" t="s">
        <v>149</v>
      </c>
      <c r="N162" s="2"/>
      <c r="O162" s="8">
        <v>1627.8654017892848</v>
      </c>
      <c r="P162" s="8">
        <v>74.203985834387041</v>
      </c>
      <c r="Q162" s="8">
        <v>1312.3822286224654</v>
      </c>
      <c r="R162" s="8">
        <v>4487.4450708875784</v>
      </c>
      <c r="S162" s="8">
        <v>707.23397693067193</v>
      </c>
      <c r="T162" s="8">
        <v>2259.4185086239868</v>
      </c>
      <c r="U162" s="8"/>
      <c r="V162" s="8">
        <v>0</v>
      </c>
    </row>
    <row r="163" spans="1:22" x14ac:dyDescent="0.2">
      <c r="A163" s="21">
        <f t="shared" si="24"/>
        <v>101</v>
      </c>
      <c r="B163" s="1"/>
      <c r="C163" s="17" t="s">
        <v>7</v>
      </c>
      <c r="E163" s="24">
        <v>15480.685777088713</v>
      </c>
      <c r="F163" s="23"/>
      <c r="G163" s="24">
        <v>0</v>
      </c>
      <c r="H163" s="23"/>
      <c r="I163" s="23"/>
      <c r="J163" s="25"/>
      <c r="K163" s="24">
        <f>E163-G163</f>
        <v>15480.685777088713</v>
      </c>
      <c r="L163" s="23"/>
      <c r="M163" s="25" t="s">
        <v>150</v>
      </c>
      <c r="N163" s="25"/>
      <c r="O163" s="11">
        <v>2505.3333801173512</v>
      </c>
      <c r="P163" s="11">
        <v>100.39974367687601</v>
      </c>
      <c r="Q163" s="11">
        <v>1981.796269859899</v>
      </c>
      <c r="R163" s="11">
        <v>6775.5649912253148</v>
      </c>
      <c r="S163" s="11">
        <v>969.98284902707826</v>
      </c>
      <c r="T163" s="11">
        <v>3147.6085431821912</v>
      </c>
      <c r="U163" s="11"/>
      <c r="V163" s="11">
        <v>0</v>
      </c>
    </row>
    <row r="164" spans="1:22" x14ac:dyDescent="0.2">
      <c r="A164" s="20"/>
      <c r="B164" s="1"/>
      <c r="E164" s="23"/>
      <c r="G164" s="23"/>
      <c r="K164" s="23"/>
      <c r="O164" s="23"/>
      <c r="P164" s="23"/>
      <c r="Q164" s="23"/>
      <c r="R164" s="23"/>
      <c r="S164" s="23"/>
      <c r="T164" s="23"/>
      <c r="V164" s="23"/>
    </row>
    <row r="165" spans="1:22" x14ac:dyDescent="0.2">
      <c r="A165" s="20">
        <f>A163+1</f>
        <v>102</v>
      </c>
      <c r="B165" s="1"/>
      <c r="C165" s="1" t="s">
        <v>153</v>
      </c>
      <c r="E165" s="10">
        <f>SUM(E118:E163)</f>
        <v>125341.00115819271</v>
      </c>
      <c r="G165" s="10">
        <f>SUM(G118:G163)</f>
        <v>0</v>
      </c>
      <c r="K165" s="10">
        <f>SUM(K118:K163)</f>
        <v>125341.00115819271</v>
      </c>
      <c r="O165" s="10">
        <f t="shared" ref="O165:T165" si="28">SUM(O118:O163)</f>
        <v>9890.348417922427</v>
      </c>
      <c r="P165" s="10">
        <f t="shared" si="28"/>
        <v>396.34982470392646</v>
      </c>
      <c r="Q165" s="10">
        <f t="shared" si="28"/>
        <v>7823.5718079704457</v>
      </c>
      <c r="R165" s="10">
        <f t="shared" si="28"/>
        <v>44455.92617092983</v>
      </c>
      <c r="S165" s="10">
        <f t="shared" si="28"/>
        <v>3829.2182638932818</v>
      </c>
      <c r="T165" s="10">
        <f t="shared" si="28"/>
        <v>13711.27635726997</v>
      </c>
      <c r="V165" s="10">
        <f>SUM(V118:V163)</f>
        <v>45234.310315502837</v>
      </c>
    </row>
    <row r="166" spans="1:22" x14ac:dyDescent="0.2">
      <c r="A166" s="20"/>
      <c r="B166" s="1"/>
    </row>
    <row r="167" spans="1:22" ht="13.5" thickBot="1" x14ac:dyDescent="0.25">
      <c r="A167" s="20">
        <f>A165+1</f>
        <v>103</v>
      </c>
      <c r="B167" s="1"/>
      <c r="C167" s="1" t="s">
        <v>154</v>
      </c>
      <c r="E167" s="15">
        <f>E165+E100+E105+E104+E94</f>
        <v>468428.67730380886</v>
      </c>
      <c r="G167" s="15">
        <f>G165+G100+G105+G104+G94</f>
        <v>0</v>
      </c>
      <c r="K167" s="15">
        <f>K165+K100+K105+K104+K94</f>
        <v>468428.67730380886</v>
      </c>
      <c r="O167" s="15">
        <f t="shared" ref="O167:T167" si="29">O165+O100+O105+O104+O94</f>
        <v>32256.588429419549</v>
      </c>
      <c r="P167" s="15">
        <f t="shared" si="29"/>
        <v>1436.2941245490106</v>
      </c>
      <c r="Q167" s="15">
        <f t="shared" si="29"/>
        <v>47005.945858585037</v>
      </c>
      <c r="R167" s="15">
        <f t="shared" si="29"/>
        <v>222298.39979114238</v>
      </c>
      <c r="S167" s="15">
        <f t="shared" si="29"/>
        <v>36035.081316861513</v>
      </c>
      <c r="T167" s="15">
        <f t="shared" si="29"/>
        <v>84162.057467748586</v>
      </c>
      <c r="V167" s="15">
        <f>V165+V100+V105+V104+V94</f>
        <v>45234.310315502837</v>
      </c>
    </row>
    <row r="168" spans="1:22" ht="15" customHeight="1" thickTop="1" x14ac:dyDescent="0.2">
      <c r="A168" s="18"/>
      <c r="B168" s="18"/>
      <c r="C168" s="16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ht="15" customHeight="1" x14ac:dyDescent="0.2">
      <c r="A169" s="28" t="s">
        <v>114</v>
      </c>
      <c r="B169" s="28"/>
      <c r="C169" s="28"/>
      <c r="D169" s="28"/>
      <c r="E169" s="28"/>
      <c r="F169" s="28"/>
      <c r="G169" s="28"/>
      <c r="H169" s="28"/>
      <c r="I169" s="28"/>
      <c r="J169" s="28"/>
      <c r="K169" s="28"/>
      <c r="L169" s="28"/>
      <c r="M169" s="28"/>
      <c r="N169" s="28"/>
      <c r="O169" s="28"/>
      <c r="P169" s="28"/>
      <c r="Q169" s="28"/>
      <c r="R169" s="28"/>
      <c r="S169" s="28"/>
      <c r="T169" s="28"/>
      <c r="U169" s="28"/>
      <c r="V169" s="28"/>
    </row>
    <row r="170" spans="1:22" ht="15" customHeight="1" x14ac:dyDescent="0.2">
      <c r="A170" s="28" t="s">
        <v>152</v>
      </c>
      <c r="B170" s="28"/>
      <c r="C170" s="28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8"/>
      <c r="Q170" s="28"/>
      <c r="R170" s="28"/>
      <c r="S170" s="28"/>
      <c r="T170" s="28"/>
      <c r="U170" s="28"/>
      <c r="V170" s="28"/>
    </row>
    <row r="172" spans="1:22" x14ac:dyDescent="0.2">
      <c r="G172" s="2" t="s">
        <v>48</v>
      </c>
      <c r="I172" s="2" t="s">
        <v>102</v>
      </c>
      <c r="K172" s="2" t="s">
        <v>106</v>
      </c>
      <c r="M172" s="2" t="s">
        <v>34</v>
      </c>
      <c r="O172" s="27" t="s">
        <v>105</v>
      </c>
      <c r="P172" s="27"/>
      <c r="Q172" s="27"/>
      <c r="R172" s="27"/>
      <c r="S172" s="27"/>
      <c r="T172" s="27"/>
      <c r="U172" s="19"/>
    </row>
    <row r="173" spans="1:22" x14ac:dyDescent="0.2">
      <c r="A173" s="2" t="s">
        <v>104</v>
      </c>
      <c r="E173" s="2" t="s">
        <v>103</v>
      </c>
      <c r="G173" s="2" t="s">
        <v>102</v>
      </c>
      <c r="I173" s="2" t="s">
        <v>97</v>
      </c>
      <c r="K173" s="2" t="s">
        <v>101</v>
      </c>
      <c r="M173" s="2" t="s">
        <v>100</v>
      </c>
      <c r="O173" s="2" t="s">
        <v>56</v>
      </c>
      <c r="P173" s="2" t="s">
        <v>55</v>
      </c>
      <c r="Q173" s="2" t="s">
        <v>52</v>
      </c>
      <c r="R173" s="2" t="s">
        <v>56</v>
      </c>
      <c r="S173" s="2"/>
      <c r="T173" s="2" t="s">
        <v>54</v>
      </c>
      <c r="U173" s="2"/>
      <c r="V173" s="2" t="s">
        <v>34</v>
      </c>
    </row>
    <row r="174" spans="1:22" x14ac:dyDescent="0.2">
      <c r="A174" s="26" t="s">
        <v>99</v>
      </c>
      <c r="C174" s="22" t="s">
        <v>107</v>
      </c>
      <c r="E174" s="26" t="s">
        <v>98</v>
      </c>
      <c r="G174" s="26" t="s">
        <v>97</v>
      </c>
      <c r="I174" s="26" t="s">
        <v>95</v>
      </c>
      <c r="K174" s="26" t="s">
        <v>96</v>
      </c>
      <c r="M174" s="26" t="s">
        <v>95</v>
      </c>
      <c r="N174" s="2"/>
      <c r="O174" s="26" t="s">
        <v>53</v>
      </c>
      <c r="P174" s="26" t="s">
        <v>53</v>
      </c>
      <c r="Q174" s="26" t="s">
        <v>53</v>
      </c>
      <c r="R174" s="26" t="s">
        <v>52</v>
      </c>
      <c r="S174" s="26" t="s">
        <v>51</v>
      </c>
      <c r="T174" s="26" t="s">
        <v>50</v>
      </c>
      <c r="U174" s="2"/>
      <c r="V174" s="26" t="s">
        <v>49</v>
      </c>
    </row>
    <row r="175" spans="1:22" x14ac:dyDescent="0.2">
      <c r="E175" s="2" t="s">
        <v>94</v>
      </c>
      <c r="G175" s="2" t="s">
        <v>93</v>
      </c>
      <c r="I175" s="2" t="s">
        <v>92</v>
      </c>
      <c r="K175" s="2" t="s">
        <v>91</v>
      </c>
      <c r="M175" s="2" t="s">
        <v>90</v>
      </c>
      <c r="N175" s="2"/>
      <c r="O175" s="2" t="s">
        <v>89</v>
      </c>
      <c r="P175" s="2" t="s">
        <v>88</v>
      </c>
      <c r="Q175" s="2" t="s">
        <v>87</v>
      </c>
      <c r="R175" s="2" t="s">
        <v>86</v>
      </c>
      <c r="S175" s="2" t="s">
        <v>85</v>
      </c>
      <c r="T175" s="2" t="s">
        <v>84</v>
      </c>
      <c r="U175" s="2"/>
      <c r="V175" s="2" t="s">
        <v>83</v>
      </c>
    </row>
    <row r="177" spans="1:22" x14ac:dyDescent="0.2">
      <c r="A177" s="20"/>
      <c r="B177" s="1"/>
      <c r="C177" s="16" t="s">
        <v>6</v>
      </c>
      <c r="E177" s="4"/>
      <c r="G177" s="4"/>
      <c r="J177" s="2"/>
      <c r="K177" s="4"/>
      <c r="N177" s="2"/>
      <c r="O177" s="8"/>
      <c r="P177" s="8"/>
      <c r="Q177" s="8"/>
      <c r="R177" s="8"/>
      <c r="S177" s="8"/>
      <c r="T177" s="8"/>
      <c r="U177" s="8"/>
      <c r="V177" s="8"/>
    </row>
    <row r="178" spans="1:22" x14ac:dyDescent="0.2">
      <c r="A178" s="20"/>
      <c r="B178" s="1"/>
      <c r="C178" s="16"/>
      <c r="E178" s="4"/>
      <c r="G178" s="4"/>
      <c r="J178" s="2"/>
      <c r="K178" s="4"/>
      <c r="N178" s="2"/>
      <c r="O178" s="8"/>
      <c r="P178" s="8"/>
      <c r="Q178" s="8"/>
      <c r="R178" s="8"/>
      <c r="S178" s="8"/>
      <c r="T178" s="8"/>
      <c r="U178" s="8"/>
      <c r="V178" s="8"/>
    </row>
    <row r="179" spans="1:22" x14ac:dyDescent="0.2">
      <c r="A179" s="20">
        <f>A167+1</f>
        <v>104</v>
      </c>
      <c r="B179" s="1"/>
      <c r="C179" s="1" t="s">
        <v>5</v>
      </c>
      <c r="E179" s="4">
        <v>0</v>
      </c>
      <c r="G179" s="4">
        <v>0</v>
      </c>
      <c r="J179" s="2"/>
      <c r="K179" s="4">
        <f t="shared" ref="K179:K185" si="30">E179-G179</f>
        <v>0</v>
      </c>
      <c r="N179" s="2"/>
      <c r="O179" s="8">
        <v>0</v>
      </c>
      <c r="P179" s="8">
        <v>0</v>
      </c>
      <c r="Q179" s="8">
        <v>0</v>
      </c>
      <c r="R179" s="8">
        <v>0</v>
      </c>
      <c r="S179" s="8">
        <v>0</v>
      </c>
      <c r="T179" s="8">
        <v>0</v>
      </c>
      <c r="U179" s="8"/>
      <c r="V179" s="8">
        <v>0</v>
      </c>
    </row>
    <row r="180" spans="1:22" x14ac:dyDescent="0.2">
      <c r="A180" s="20">
        <f t="shared" ref="A180:A185" si="31">A179+1</f>
        <v>105</v>
      </c>
      <c r="B180" s="1"/>
      <c r="C180" s="1" t="s">
        <v>4</v>
      </c>
      <c r="E180" s="4">
        <v>0</v>
      </c>
      <c r="G180" s="4">
        <v>0</v>
      </c>
      <c r="I180" s="2"/>
      <c r="J180" s="2"/>
      <c r="K180" s="4">
        <f t="shared" si="30"/>
        <v>0</v>
      </c>
      <c r="N180" s="2"/>
      <c r="O180" s="8">
        <v>0</v>
      </c>
      <c r="P180" s="8">
        <v>0</v>
      </c>
      <c r="Q180" s="8">
        <v>0</v>
      </c>
      <c r="R180" s="8">
        <v>0</v>
      </c>
      <c r="S180" s="8">
        <v>0</v>
      </c>
      <c r="T180" s="8">
        <v>0</v>
      </c>
      <c r="U180" s="8"/>
      <c r="V180" s="8">
        <v>0</v>
      </c>
    </row>
    <row r="181" spans="1:22" x14ac:dyDescent="0.2">
      <c r="A181" s="20">
        <f t="shared" si="31"/>
        <v>106</v>
      </c>
      <c r="B181" s="1"/>
      <c r="C181" s="1" t="s">
        <v>3</v>
      </c>
      <c r="E181" s="4">
        <v>0</v>
      </c>
      <c r="G181" s="4">
        <v>0</v>
      </c>
      <c r="I181" s="2"/>
      <c r="J181" s="2"/>
      <c r="K181" s="4">
        <f t="shared" si="30"/>
        <v>0</v>
      </c>
      <c r="N181" s="2"/>
      <c r="O181" s="8">
        <v>0</v>
      </c>
      <c r="P181" s="8">
        <v>0</v>
      </c>
      <c r="Q181" s="8">
        <v>0</v>
      </c>
      <c r="R181" s="8">
        <v>0</v>
      </c>
      <c r="S181" s="8">
        <v>0</v>
      </c>
      <c r="T181" s="8">
        <v>0</v>
      </c>
      <c r="U181" s="8"/>
      <c r="V181" s="8">
        <v>0</v>
      </c>
    </row>
    <row r="182" spans="1:22" x14ac:dyDescent="0.2">
      <c r="A182" s="20">
        <f t="shared" si="31"/>
        <v>107</v>
      </c>
      <c r="B182" s="1"/>
      <c r="C182" s="1" t="s">
        <v>2</v>
      </c>
      <c r="E182" s="4">
        <v>0</v>
      </c>
      <c r="G182" s="4">
        <v>0</v>
      </c>
      <c r="I182" s="2"/>
      <c r="J182" s="2"/>
      <c r="K182" s="4">
        <f t="shared" si="30"/>
        <v>0</v>
      </c>
      <c r="N182" s="2"/>
      <c r="O182" s="8">
        <v>0</v>
      </c>
      <c r="P182" s="8">
        <v>0</v>
      </c>
      <c r="Q182" s="8">
        <v>0</v>
      </c>
      <c r="R182" s="8">
        <v>0</v>
      </c>
      <c r="S182" s="8">
        <v>0</v>
      </c>
      <c r="T182" s="8">
        <v>0</v>
      </c>
      <c r="U182" s="8"/>
      <c r="V182" s="8">
        <v>0</v>
      </c>
    </row>
    <row r="183" spans="1:22" x14ac:dyDescent="0.2">
      <c r="A183" s="20">
        <f t="shared" si="31"/>
        <v>108</v>
      </c>
      <c r="B183" s="1"/>
      <c r="C183" s="1" t="s">
        <v>1</v>
      </c>
      <c r="E183" s="4">
        <v>0</v>
      </c>
      <c r="G183" s="4">
        <v>0</v>
      </c>
      <c r="I183" s="2"/>
      <c r="J183" s="2"/>
      <c r="K183" s="4">
        <f t="shared" si="30"/>
        <v>0</v>
      </c>
      <c r="N183" s="2"/>
      <c r="O183" s="8">
        <v>0</v>
      </c>
      <c r="P183" s="8">
        <v>0</v>
      </c>
      <c r="Q183" s="8">
        <v>0</v>
      </c>
      <c r="R183" s="8">
        <v>0</v>
      </c>
      <c r="S183" s="8">
        <v>0</v>
      </c>
      <c r="T183" s="8">
        <v>0</v>
      </c>
      <c r="U183" s="8"/>
      <c r="V183" s="8">
        <v>0</v>
      </c>
    </row>
    <row r="184" spans="1:22" x14ac:dyDescent="0.2">
      <c r="A184" s="20">
        <f t="shared" si="31"/>
        <v>109</v>
      </c>
      <c r="B184" s="1"/>
      <c r="C184" s="1" t="s">
        <v>0</v>
      </c>
      <c r="E184" s="4">
        <v>0</v>
      </c>
      <c r="G184" s="4">
        <v>0</v>
      </c>
      <c r="I184" s="2"/>
      <c r="J184" s="2"/>
      <c r="K184" s="4">
        <f t="shared" si="30"/>
        <v>0</v>
      </c>
      <c r="N184" s="2"/>
      <c r="O184" s="8">
        <v>0</v>
      </c>
      <c r="P184" s="8">
        <v>0</v>
      </c>
      <c r="Q184" s="8">
        <v>0</v>
      </c>
      <c r="R184" s="8">
        <v>0</v>
      </c>
      <c r="S184" s="8">
        <v>0</v>
      </c>
      <c r="T184" s="8">
        <v>0</v>
      </c>
      <c r="U184" s="8"/>
      <c r="V184" s="8">
        <v>0</v>
      </c>
    </row>
    <row r="185" spans="1:22" x14ac:dyDescent="0.2">
      <c r="A185" s="20">
        <f t="shared" si="31"/>
        <v>110</v>
      </c>
      <c r="B185" s="1"/>
      <c r="C185" s="1" t="s">
        <v>127</v>
      </c>
      <c r="E185" s="4">
        <v>0</v>
      </c>
      <c r="G185" s="4">
        <v>0</v>
      </c>
      <c r="I185" s="2"/>
      <c r="J185" s="2"/>
      <c r="K185" s="4">
        <f t="shared" si="30"/>
        <v>0</v>
      </c>
      <c r="N185" s="2"/>
      <c r="O185" s="8">
        <v>0</v>
      </c>
      <c r="P185" s="8">
        <v>0</v>
      </c>
      <c r="Q185" s="8">
        <v>0</v>
      </c>
      <c r="R185" s="8">
        <v>0</v>
      </c>
      <c r="S185" s="8">
        <v>0</v>
      </c>
      <c r="T185" s="8">
        <v>0</v>
      </c>
      <c r="U185" s="8"/>
      <c r="V185" s="8">
        <v>0</v>
      </c>
    </row>
    <row r="186" spans="1:22" x14ac:dyDescent="0.2">
      <c r="A186" s="20"/>
      <c r="B186" s="1"/>
      <c r="N186" s="2"/>
    </row>
    <row r="187" spans="1:22" x14ac:dyDescent="0.2">
      <c r="A187" s="20">
        <f>A185+1</f>
        <v>111</v>
      </c>
      <c r="B187" s="1"/>
      <c r="C187" s="1" t="s">
        <v>155</v>
      </c>
      <c r="E187" s="9">
        <f>SUM(E179:E185)</f>
        <v>0</v>
      </c>
      <c r="G187" s="9">
        <f>SUM(G179:G185)</f>
        <v>0</v>
      </c>
      <c r="I187" s="2"/>
      <c r="K187" s="9">
        <f>SUM(K179:K185)</f>
        <v>0</v>
      </c>
      <c r="N187" s="2"/>
      <c r="O187" s="9">
        <f t="shared" ref="O187:T187" si="32">SUM(O179:O185)</f>
        <v>0</v>
      </c>
      <c r="P187" s="9">
        <f t="shared" si="32"/>
        <v>0</v>
      </c>
      <c r="Q187" s="9">
        <f t="shared" si="32"/>
        <v>0</v>
      </c>
      <c r="R187" s="9">
        <f t="shared" si="32"/>
        <v>0</v>
      </c>
      <c r="S187" s="9">
        <f t="shared" si="32"/>
        <v>0</v>
      </c>
      <c r="T187" s="9">
        <f t="shared" si="32"/>
        <v>0</v>
      </c>
      <c r="V187" s="9">
        <f>SUM(V179:V185)</f>
        <v>0</v>
      </c>
    </row>
    <row r="188" spans="1:22" x14ac:dyDescent="0.2">
      <c r="A188" s="20"/>
      <c r="B188" s="1"/>
    </row>
    <row r="189" spans="1:22" x14ac:dyDescent="0.2">
      <c r="A189" s="3"/>
      <c r="B189" s="1"/>
      <c r="C189" s="1" t="s">
        <v>125</v>
      </c>
    </row>
    <row r="190" spans="1:22" ht="13.5" thickBot="1" x14ac:dyDescent="0.25">
      <c r="A190" s="20">
        <f>A187+1</f>
        <v>112</v>
      </c>
      <c r="C190" s="1" t="s">
        <v>156</v>
      </c>
      <c r="E190" s="15">
        <f>E167-E187</f>
        <v>468428.67730380886</v>
      </c>
      <c r="G190" s="15">
        <f>G167-G187</f>
        <v>0</v>
      </c>
      <c r="K190" s="15">
        <f>K167-K187</f>
        <v>468428.67730380886</v>
      </c>
      <c r="O190" s="15">
        <f t="shared" ref="O190:T190" si="33">O167-O187</f>
        <v>32256.588429419549</v>
      </c>
      <c r="P190" s="15">
        <f t="shared" si="33"/>
        <v>1436.2941245490106</v>
      </c>
      <c r="Q190" s="15">
        <f t="shared" si="33"/>
        <v>47005.945858585037</v>
      </c>
      <c r="R190" s="15">
        <f t="shared" si="33"/>
        <v>222298.39979114238</v>
      </c>
      <c r="S190" s="15">
        <f t="shared" si="33"/>
        <v>36035.081316861513</v>
      </c>
      <c r="T190" s="15">
        <f t="shared" si="33"/>
        <v>84162.057467748586</v>
      </c>
      <c r="V190" s="15">
        <f>V167-V187</f>
        <v>45234.310315502837</v>
      </c>
    </row>
    <row r="191" spans="1:22" ht="13.5" thickTop="1" x14ac:dyDescent="0.2"/>
  </sheetData>
  <mergeCells count="12">
    <mergeCell ref="A2:V2"/>
    <mergeCell ref="A3:V3"/>
    <mergeCell ref="O5:T5"/>
    <mergeCell ref="A52:V52"/>
    <mergeCell ref="A53:V53"/>
    <mergeCell ref="O55:T55"/>
    <mergeCell ref="O172:T172"/>
    <mergeCell ref="A169:V169"/>
    <mergeCell ref="A170:V170"/>
    <mergeCell ref="A108:V108"/>
    <mergeCell ref="A109:V109"/>
    <mergeCell ref="O111:T111"/>
  </mergeCells>
  <pageMargins left="0.4" right="0.4" top="0.75" bottom="0.5" header="0.3" footer="0.3"/>
  <pageSetup scale="65" fitToHeight="0" orientation="landscape" r:id="rId1"/>
  <headerFooter>
    <oddHeader>&amp;R&amp;"Arial,Regular"&amp;10Filed: 2022-11-30
EB-2022-0200
Exhibit 7
Tab 2
Schedule 1
Attachment  6
Page &amp;P of &amp;N</oddHeader>
  </headerFooter>
  <rowBreaks count="3" manualBreakCount="3">
    <brk id="50" max="21" man="1"/>
    <brk id="106" max="21" man="1"/>
    <brk id="167" max="2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a07cfc4aab3fd55fa0dc04ce5b7f322b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cc70ccb65a024ed475904ee91dd1a689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14ab40f3-767a-43a9-8b62-265d64c54f3b" ContentTypeId="0x01" PreviousValue="fals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Shell Created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/>
        <AccountId xsi:nil="true"/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 xsi:nil="true"/>
    <_x0031_st_x0020_Draft_x0020_SL_x0020_Review_x0020_Complete xmlns="0e4c58a4-4156-4653-af30-d293e31e5ce5" xsi:nil="true"/>
    <Binder xmlns="0e4c58a4-4156-4653-af30-d293e31e5ce5">0</Binder>
    <Attachment xmlns="0e4c58a4-4156-4653-af30-d293e31e5ce5" xsi:nil="true"/>
    <Final_x0020_Draft_x0020_Reg_x002f_1st_x0020_Level_x0020_Review_x0020_Due_x0020_Date xmlns="0e4c58a4-4156-4653-af30-d293e31e5ce5" xsi:nil="true"/>
    <Phase xmlns="0e4c58a4-4156-4653-af30-d293e31e5ce5" xsi:nil="true"/>
    <Version_x0020_Comments xmlns="0e4c58a4-4156-4653-af30-d293e31e5ce5" xsi:nil="true"/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/>
        <AccountId xsi:nil="true"/>
        <AccountType/>
      </UserInfo>
    </Legal_x0020_Team>
    <Witness xmlns="0e4c58a4-4156-4653-af30-d293e31e5ce5">
      <UserInfo>
        <DisplayName/>
        <AccountId xsi:nil="true"/>
        <AccountType/>
      </UserInfo>
    </Witness>
    <Folder xmlns="0e4c58a4-4156-4653-af30-d293e31e5ce5" xsi:nil="true"/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Props1.xml><?xml version="1.0" encoding="utf-8"?>
<ds:datastoreItem xmlns:ds="http://schemas.openxmlformats.org/officeDocument/2006/customXml" ds:itemID="{05D64B9B-4189-4A6D-BFE3-19C9C5E7359D}"/>
</file>

<file path=customXml/itemProps2.xml><?xml version="1.0" encoding="utf-8"?>
<ds:datastoreItem xmlns:ds="http://schemas.openxmlformats.org/officeDocument/2006/customXml" ds:itemID="{0846E6FB-A67A-4C0F-A4C5-AFCBDFF0BB08}"/>
</file>

<file path=customXml/itemProps3.xml><?xml version="1.0" encoding="utf-8"?>
<ds:datastoreItem xmlns:ds="http://schemas.openxmlformats.org/officeDocument/2006/customXml" ds:itemID="{EE11E6F1-481F-4148-8EB6-D2479F5FCE54}"/>
</file>

<file path=customXml/itemProps4.xml><?xml version="1.0" encoding="utf-8"?>
<ds:datastoreItem xmlns:ds="http://schemas.openxmlformats.org/officeDocument/2006/customXml" ds:itemID="{9DD383B8-9863-4B37-8BD3-154FC18B46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2022-11-29T19:22:09Z</dcterms:created>
  <dcterms:modified xsi:type="dcterms:W3CDTF">2022-11-29T19:22:12Z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2022-11-29T19:22:11Z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22ba48d7-a0ab-416d-9108-16fe2ce0d117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