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E63F2E7-19B6-4B96-9F75-14F6A8118C60}" xr6:coauthVersionLast="47" xr6:coauthVersionMax="47" xr10:uidLastSave="{00000000-0000-0000-0000-000000000000}"/>
  <bookViews>
    <workbookView xWindow="-120" yWindow="-120" windowWidth="29040" windowHeight="15840" xr2:uid="{10EBC03F-DCFA-4B2B-BA88-61660C5494C8}"/>
  </bookViews>
  <sheets>
    <sheet name="Sheet1" sheetId="1" r:id="rId1"/>
  </sheets>
  <definedNames>
    <definedName name="_xlnm.Print_Area" localSheetId="0">Sheet1!$A$1:$AK$58</definedName>
    <definedName name="_xlnm.Print_Titles" localSheetId="0">Sheet1!$A:$C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6" i="1" l="1"/>
  <c r="AK38" i="1"/>
  <c r="AK28" i="1"/>
  <c r="AK21" i="1"/>
  <c r="AK58" i="1" l="1"/>
  <c r="Z28" i="1"/>
  <c r="R28" i="1"/>
  <c r="Y38" i="1"/>
  <c r="AJ28" i="1"/>
  <c r="AB28" i="1"/>
  <c r="AA28" i="1"/>
  <c r="AF28" i="1"/>
  <c r="AE38" i="1"/>
  <c r="AJ38" i="1"/>
  <c r="T28" i="1"/>
  <c r="X28" i="1"/>
  <c r="Y28" i="1"/>
  <c r="R38" i="1"/>
  <c r="AI28" i="1"/>
  <c r="U28" i="1"/>
  <c r="Q28" i="1"/>
  <c r="AA38" i="1"/>
  <c r="AF38" i="1"/>
  <c r="I28" i="1"/>
  <c r="T38" i="1"/>
  <c r="Z38" i="1"/>
  <c r="V28" i="1"/>
  <c r="W21" i="1"/>
  <c r="X38" i="1"/>
  <c r="AE28" i="1"/>
  <c r="U38" i="1"/>
  <c r="AB38" i="1"/>
  <c r="V56" i="1"/>
  <c r="AI56" i="1"/>
  <c r="Q21" i="1"/>
  <c r="R21" i="1"/>
  <c r="R56" i="1"/>
  <c r="S38" i="1"/>
  <c r="V38" i="1"/>
  <c r="W56" i="1"/>
  <c r="X56" i="1"/>
  <c r="Y21" i="1"/>
  <c r="Y56" i="1"/>
  <c r="Z21" i="1"/>
  <c r="Z56" i="1"/>
  <c r="AA21" i="1"/>
  <c r="AA56" i="1"/>
  <c r="AB21" i="1"/>
  <c r="AB56" i="1"/>
  <c r="AI38" i="1"/>
  <c r="AJ21" i="1"/>
  <c r="G28" i="1"/>
  <c r="G56" i="1"/>
  <c r="I21" i="1"/>
  <c r="S56" i="1"/>
  <c r="AD56" i="1"/>
  <c r="I56" i="1"/>
  <c r="V21" i="1"/>
  <c r="T21" i="1"/>
  <c r="T56" i="1"/>
  <c r="U21" i="1"/>
  <c r="U56" i="1"/>
  <c r="AD38" i="1"/>
  <c r="AH28" i="1"/>
  <c r="AH56" i="1"/>
  <c r="G38" i="1"/>
  <c r="G21" i="1"/>
  <c r="Q38" i="1"/>
  <c r="AI21" i="1"/>
  <c r="AJ56" i="1"/>
  <c r="I38" i="1"/>
  <c r="Q56" i="1"/>
  <c r="S28" i="1"/>
  <c r="AD28" i="1"/>
  <c r="AH21" i="1"/>
  <c r="W38" i="1"/>
  <c r="S21" i="1"/>
  <c r="W28" i="1"/>
  <c r="X21" i="1"/>
  <c r="AD21" i="1"/>
  <c r="AE21" i="1"/>
  <c r="AE56" i="1"/>
  <c r="AF21" i="1"/>
  <c r="AF56" i="1"/>
  <c r="AH38" i="1"/>
  <c r="AI58" i="1" l="1"/>
  <c r="Q58" i="1"/>
  <c r="S58" i="1"/>
  <c r="AH58" i="1"/>
  <c r="V58" i="1"/>
  <c r="I58" i="1"/>
  <c r="T58" i="1"/>
  <c r="AF58" i="1"/>
  <c r="AB58" i="1"/>
  <c r="U58" i="1"/>
  <c r="W58" i="1"/>
  <c r="AD58" i="1"/>
  <c r="X58" i="1"/>
  <c r="AJ58" i="1"/>
  <c r="Y58" i="1"/>
  <c r="AE58" i="1"/>
  <c r="G58" i="1"/>
  <c r="AA58" i="1"/>
  <c r="Z58" i="1"/>
  <c r="R58" i="1"/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31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M54" i="1"/>
  <c r="M52" i="1"/>
  <c r="M46" i="1"/>
  <c r="M47" i="1"/>
  <c r="M48" i="1"/>
  <c r="M49" i="1"/>
  <c r="M50" i="1"/>
  <c r="M45" i="1"/>
  <c r="M42" i="1"/>
  <c r="M43" i="1"/>
  <c r="M32" i="1"/>
  <c r="M33" i="1"/>
  <c r="M34" i="1"/>
  <c r="M35" i="1"/>
  <c r="M36" i="1"/>
  <c r="M26" i="1"/>
  <c r="M27" i="1"/>
  <c r="M24" i="1"/>
  <c r="M16" i="1"/>
  <c r="M17" i="1"/>
  <c r="M19" i="1"/>
  <c r="M20" i="1"/>
  <c r="M15" i="1"/>
  <c r="A45" i="1" l="1"/>
  <c r="A46" i="1" s="1"/>
  <c r="M37" i="1"/>
  <c r="E21" i="1"/>
  <c r="M55" i="1"/>
  <c r="E28" i="1"/>
  <c r="M31" i="1"/>
  <c r="M53" i="1"/>
  <c r="M25" i="1"/>
  <c r="M28" i="1" s="1"/>
  <c r="E38" i="1"/>
  <c r="E56" i="1"/>
  <c r="M41" i="1"/>
  <c r="M56" i="1" l="1"/>
  <c r="M18" i="1"/>
  <c r="M21" i="1" s="1"/>
  <c r="M38" i="1"/>
  <c r="A47" i="1"/>
  <c r="A48" i="1" s="1"/>
  <c r="A49" i="1" s="1"/>
  <c r="A50" i="1" s="1"/>
  <c r="E58" i="1"/>
  <c r="M58" i="1" l="1"/>
  <c r="A52" i="1"/>
  <c r="A53" i="1" s="1"/>
  <c r="A54" i="1" s="1"/>
  <c r="A55" i="1" s="1"/>
  <c r="A56" i="1" l="1"/>
  <c r="A58" i="1" s="1"/>
</calcChain>
</file>

<file path=xl/sharedStrings.xml><?xml version="1.0" encoding="utf-8"?>
<sst xmlns="http://schemas.openxmlformats.org/spreadsheetml/2006/main" count="145" uniqueCount="135">
  <si>
    <t xml:space="preserve">Total Revenue </t>
  </si>
  <si>
    <t>Requirement</t>
  </si>
  <si>
    <t xml:space="preserve">Total Direct </t>
  </si>
  <si>
    <t>Direct Assignment</t>
  </si>
  <si>
    <t>Balance to be</t>
  </si>
  <si>
    <t>Allocation</t>
  </si>
  <si>
    <t xml:space="preserve">Requirement </t>
  </si>
  <si>
    <t>Net of Other Revenue</t>
  </si>
  <si>
    <t>Assignment</t>
  </si>
  <si>
    <t>Factor</t>
  </si>
  <si>
    <t xml:space="preserve">Allocated </t>
  </si>
  <si>
    <t>Gas Supply Commodity</t>
  </si>
  <si>
    <t>Transportation Demand</t>
  </si>
  <si>
    <t>Transportation Commodity</t>
  </si>
  <si>
    <t>Admin</t>
  </si>
  <si>
    <t>Storage Revenue Requirement</t>
  </si>
  <si>
    <t>Storage Demand - Deliverability</t>
  </si>
  <si>
    <t>Storage Demand - Space</t>
  </si>
  <si>
    <t>Storage Demand - Operational Contingency</t>
  </si>
  <si>
    <t>Storage Commodity</t>
  </si>
  <si>
    <t>Total Storage Revenue Requirement</t>
  </si>
  <si>
    <t>Transmission Revenue Requirement</t>
  </si>
  <si>
    <t>Transmission Demand - Dawn Station</t>
  </si>
  <si>
    <t>Transmission Demand - Kirkwall Station</t>
  </si>
  <si>
    <t>Transmission Demand - Parkway Station</t>
  </si>
  <si>
    <t>Transmission Demand - Panhandle St. Clair</t>
  </si>
  <si>
    <t>Transmission Commodity</t>
  </si>
  <si>
    <t>Total Transmission Revenue Requirement</t>
  </si>
  <si>
    <t>Distribution Revenue Requirement</t>
  </si>
  <si>
    <t>Distribution Demand - Specific Allocation</t>
  </si>
  <si>
    <t>Distribution Demand Specific - DSM Program</t>
  </si>
  <si>
    <t>Distribution Demand Specific - DSM Admin</t>
  </si>
  <si>
    <t>Distribution Customer - Mains</t>
  </si>
  <si>
    <t>Distribution Customer - Services</t>
  </si>
  <si>
    <t>Distribution Customer - Meters</t>
  </si>
  <si>
    <t>Distribution Customer - Stations</t>
  </si>
  <si>
    <t xml:space="preserve">Distribution Customer- Specific </t>
  </si>
  <si>
    <t>Uncollectible Accounts</t>
  </si>
  <si>
    <t>Distribution Customer Accounting</t>
  </si>
  <si>
    <t>Large Volume Customer Care</t>
  </si>
  <si>
    <t>Distribution Commodity</t>
  </si>
  <si>
    <t>Total Revenue Requirement</t>
  </si>
  <si>
    <t>Line</t>
  </si>
  <si>
    <t>No.</t>
  </si>
  <si>
    <t>Particulars ($000s)</t>
  </si>
  <si>
    <t>2024 Cost Allocation Study - Harmonized Rate Classes</t>
  </si>
  <si>
    <t>Gas Supply Revenue Requirement</t>
  </si>
  <si>
    <t>Load Balancing - Transportation</t>
  </si>
  <si>
    <t>Load Balancing - Commodity</t>
  </si>
  <si>
    <t>Total Gas Supply Revenue Requirement</t>
  </si>
  <si>
    <t>Transmission Demand - Dawn Parkway</t>
  </si>
  <si>
    <t>Transmission Demand - Albion</t>
  </si>
  <si>
    <t>Distribution Demand - High Pressure &gt; 4"</t>
  </si>
  <si>
    <t>Distribution Demand - High Pressure &lt;= 4"</t>
  </si>
  <si>
    <t>Distribution Demand - Low Pressure</t>
  </si>
  <si>
    <t>Total Distribution Revenue Requirement</t>
  </si>
  <si>
    <t>Rate E82</t>
  </si>
  <si>
    <t>Rate E01</t>
  </si>
  <si>
    <t>Rate E02</t>
  </si>
  <si>
    <t>Rate E10</t>
  </si>
  <si>
    <t>Rate E20 (F)</t>
  </si>
  <si>
    <t>Rate E20 (I)</t>
  </si>
  <si>
    <t>Rate E22 (F)</t>
  </si>
  <si>
    <t>Rate E22 (I)</t>
  </si>
  <si>
    <t>Rate E24 (F)</t>
  </si>
  <si>
    <t>Rate E24 (I)</t>
  </si>
  <si>
    <t>Rate E30</t>
  </si>
  <si>
    <t>Rate E34</t>
  </si>
  <si>
    <t>Rate E38</t>
  </si>
  <si>
    <t>Rate E60</t>
  </si>
  <si>
    <t>Rate E62</t>
  </si>
  <si>
    <t>Rate E64</t>
  </si>
  <si>
    <t>Rate E70</t>
  </si>
  <si>
    <t>Rate E72</t>
  </si>
  <si>
    <t>Rate E80</t>
  </si>
  <si>
    <t>(a)</t>
  </si>
  <si>
    <t>(b)</t>
  </si>
  <si>
    <t>(c)</t>
  </si>
  <si>
    <t>(d)</t>
  </si>
  <si>
    <t>(e) = (b-c)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</si>
  <si>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</si>
  <si>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</si>
  <si>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</si>
  <si>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</si>
  <si>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</si>
  <si>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</si>
  <si>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</si>
  <si>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</si>
  <si>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</si>
  <si>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</si>
  <si>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</si>
  <si>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</si>
  <si>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</si>
  <si>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</si>
  <si>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</si>
  <si>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</si>
  <si>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</si>
  <si>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</si>
  <si>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</si>
  <si>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</si>
  <si>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Allocation of Gas Cost Revenue Requirement</t>
  </si>
  <si>
    <t>In-franchise Rate Classes</t>
  </si>
  <si>
    <t>Wholesale Rate Classes</t>
  </si>
  <si>
    <t>Ex-franchise Rate Classes</t>
  </si>
  <si>
    <t>DAWN_DEMAND</t>
  </si>
  <si>
    <t>SUPPLY_VOL</t>
  </si>
  <si>
    <t>LOAD_BALANCING</t>
  </si>
  <si>
    <t>NETFROMSTOR</t>
  </si>
  <si>
    <t>TRANS_DEMAND</t>
  </si>
  <si>
    <t>TRANS_FUEL</t>
  </si>
  <si>
    <t>TRANSPT_DEM_OPT</t>
  </si>
  <si>
    <t>STORAGEXCESS</t>
  </si>
  <si>
    <t>OP_CONTINGENCY</t>
  </si>
  <si>
    <t>STORCOMM</t>
  </si>
  <si>
    <t>GASSTORALLO</t>
  </si>
  <si>
    <t>KIRKWALL_DEMAND</t>
  </si>
  <si>
    <t>PKWY_DEMAND</t>
  </si>
  <si>
    <t>D-PTRANS</t>
  </si>
  <si>
    <t>ALBIONTRANS</t>
  </si>
  <si>
    <t>PAN_STCLAIR</t>
  </si>
  <si>
    <t>TRANSCOMM</t>
  </si>
  <si>
    <t>TRANS_COMPFUEL</t>
  </si>
  <si>
    <t>HIGHPRESS&gt;4</t>
  </si>
  <si>
    <t>HIGHPRESS&lt;=4</t>
  </si>
  <si>
    <t>LOWPRESS</t>
  </si>
  <si>
    <t>DSM_PRO</t>
  </si>
  <si>
    <t>DSM_ADM</t>
  </si>
  <si>
    <t>TOTAL_CUSTOMERS</t>
  </si>
  <si>
    <t>METERREPLCOST</t>
  </si>
  <si>
    <t>STATIONREPLCOST</t>
  </si>
  <si>
    <t>BAD_DEBT</t>
  </si>
  <si>
    <t>CUST_EXCL_GS</t>
  </si>
  <si>
    <t>DISTCOMM</t>
  </si>
  <si>
    <t>SALESPROMO</t>
  </si>
  <si>
    <t>Allocation of Gas Cost Revenue Requirement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</si>
</sst>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2" fillId="0" borderId="0" xfId="1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0" xfId="0" applyNumberFormat="1" applyFont="1" applyFill="1"/>
    <xf numFmtId="164" fontId="3" fillId="0" borderId="0" xfId="1" applyNumberFormat="1" applyFont="1" applyFill="1"/>
    <xf numFmtId="0" fontId="3" fillId="0" borderId="0" xfId="0" applyFont="1" applyFill="1"/>
    <xf numFmtId="43" fontId="0" fillId="0" borderId="0" xfId="1" applyFont="1" applyFill="1"/>
    <xf numFmtId="43" fontId="0" fillId="0" borderId="0" xfId="0" applyNumberFormat="1" applyFont="1" applyFill="1"/>
    <xf numFmtId="164" fontId="0" fillId="0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indent="2"/>
    </xf>
    <xf numFmtId="164" fontId="7" fillId="0" borderId="0" xfId="1" applyNumberFormat="1" applyFont="1" applyFill="1"/>
    <xf numFmtId="164" fontId="7" fillId="0" borderId="2" xfId="1" applyNumberFormat="1" applyFont="1" applyFill="1" applyBorder="1"/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3" xfId="0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7" fillId="0" borderId="0" xfId="1" applyNumberFormat="1" applyFont="1" applyFill="1" applyBorder="1"/>
    <xf numFmtId="164" fontId="7" fillId="0" borderId="0" xfId="0" applyNumberFormat="1" applyFont="1" applyBorder="1"/>
    <xf numFmtId="0" fontId="7" fillId="0" borderId="0" xfId="0" applyFont="1" applyBorder="1"/>
    <xf numFmtId="0" fontId="5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29B6-6431-4BB2-87F7-353E00C9032A}">
  <dimension ref="A1:AN59"/>
  <sheetViews>
    <sheetView tabSelected="1" view="pageLayout" zoomScaleNormal="90" workbookViewId="0"/>
  </sheetViews>
  <sheetFormatPr defaultColWidth="8.7109375" defaultRowHeight="13.5" customHeight="1" x14ac:dyDescent="0.25"/>
  <cols>
    <col min="1" max="1" width="4.7109375" style="2" customWidth="1"/>
    <col min="2" max="2" width="1.7109375" style="4" customWidth="1"/>
    <col min="3" max="3" width="44" style="4" bestFit="1" customWidth="1"/>
    <col min="4" max="4" width="1.7109375" style="4" customWidth="1"/>
    <col min="5" max="5" width="14.140625" style="4" bestFit="1" customWidth="1"/>
    <col min="6" max="6" width="1.7109375" style="4" customWidth="1"/>
    <col min="7" max="7" width="16.85546875" style="4" customWidth="1"/>
    <col min="8" max="8" width="1.7109375" style="4" customWidth="1"/>
    <col min="9" max="9" width="11.5703125" style="4" bestFit="1" customWidth="1"/>
    <col min="10" max="10" width="1.7109375" style="4" customWidth="1"/>
    <col min="11" max="11" width="20.28515625" style="4" bestFit="1" customWidth="1"/>
    <col min="12" max="12" width="1.7109375" style="4" customWidth="1"/>
    <col min="13" max="13" width="13" style="4" bestFit="1" customWidth="1"/>
    <col min="14" max="14" width="1.7109375" style="4" customWidth="1"/>
    <col min="15" max="15" width="20" style="2" customWidth="1"/>
    <col min="16" max="16" width="1.7109375" style="4" customWidth="1"/>
    <col min="17" max="28" width="12.85546875" style="4" customWidth="1"/>
    <col min="29" max="29" width="1.7109375" style="22" customWidth="1"/>
    <col min="30" max="32" width="12.85546875" style="4" customWidth="1"/>
    <col min="33" max="33" width="1.7109375" style="22" customWidth="1"/>
    <col min="34" max="36" width="12.85546875" style="4" customWidth="1"/>
    <col min="37" max="37" width="12.85546875" style="3" customWidth="1"/>
    <col min="38" max="39" width="8.7109375" style="3"/>
    <col min="40" max="40" width="8.7109375" style="3" customWidth="1"/>
    <col min="41" max="16384" width="8.7109375" style="3"/>
  </cols>
  <sheetData>
    <row r="1" spans="1:37" ht="13.5" customHeight="1" x14ac:dyDescent="0.25">
      <c r="A1" s="27"/>
      <c r="O1" s="27"/>
    </row>
    <row r="2" spans="1:37" ht="13.5" customHeight="1" x14ac:dyDescent="0.25">
      <c r="A2" s="27"/>
      <c r="O2" s="27"/>
    </row>
    <row r="3" spans="1:37" ht="13.5" customHeight="1" x14ac:dyDescent="0.25">
      <c r="A3" s="27"/>
      <c r="O3" s="27"/>
    </row>
    <row r="4" spans="1:37" ht="13.5" customHeight="1" x14ac:dyDescent="0.25">
      <c r="A4" s="27"/>
      <c r="O4" s="27"/>
    </row>
    <row r="5" spans="1:37" ht="13.5" customHeight="1" x14ac:dyDescent="0.25">
      <c r="A5" s="27"/>
      <c r="B5" s="27"/>
      <c r="C5" s="27"/>
      <c r="D5" s="27"/>
      <c r="E5" s="28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8"/>
      <c r="V5" s="26"/>
      <c r="W5" s="26"/>
      <c r="X5" s="26"/>
      <c r="Y5" s="26"/>
      <c r="Z5" s="26"/>
      <c r="AA5" s="26"/>
      <c r="AB5" s="26"/>
      <c r="AC5" s="29"/>
      <c r="AD5" s="26"/>
      <c r="AE5" s="26"/>
      <c r="AF5" s="26"/>
      <c r="AG5" s="26"/>
      <c r="AH5" s="26"/>
      <c r="AI5" s="26"/>
      <c r="AJ5" s="26"/>
      <c r="AK5" s="27"/>
    </row>
    <row r="6" spans="1:37" customFormat="1" ht="13.5" customHeight="1" x14ac:dyDescent="0.25">
      <c r="A6" s="31"/>
      <c r="B6" s="31"/>
      <c r="C6" s="31"/>
      <c r="D6" s="31"/>
      <c r="F6" s="33"/>
      <c r="G6" s="33"/>
      <c r="H6" s="33"/>
      <c r="I6" s="33"/>
      <c r="J6" s="34" t="s">
        <v>45</v>
      </c>
      <c r="K6" s="33"/>
      <c r="L6" s="33"/>
      <c r="M6" s="33"/>
      <c r="N6" s="33"/>
      <c r="O6" s="33"/>
      <c r="P6" s="33"/>
      <c r="Q6" s="33"/>
      <c r="R6" s="33"/>
      <c r="S6" s="33"/>
      <c r="T6" s="33"/>
      <c r="V6" s="34" t="s">
        <v>45</v>
      </c>
      <c r="W6" s="33"/>
      <c r="X6" s="33"/>
      <c r="Y6" s="33"/>
      <c r="Z6" s="33"/>
      <c r="AA6" s="33"/>
      <c r="AB6" s="33"/>
      <c r="AC6" s="33"/>
      <c r="AD6" s="33"/>
      <c r="AE6" s="33"/>
      <c r="AF6" s="34" t="s">
        <v>45</v>
      </c>
      <c r="AG6" s="22"/>
      <c r="AH6" s="33"/>
      <c r="AI6" s="33"/>
      <c r="AJ6" s="33"/>
      <c r="AK6" s="31"/>
    </row>
    <row r="7" spans="1:37" customFormat="1" ht="13.5" customHeight="1" x14ac:dyDescent="0.25">
      <c r="A7" s="31"/>
      <c r="B7" s="31"/>
      <c r="C7" s="31"/>
      <c r="D7" s="31"/>
      <c r="F7" s="33"/>
      <c r="G7" s="33"/>
      <c r="H7" s="33"/>
      <c r="I7" s="33"/>
      <c r="J7" s="34" t="s">
        <v>100</v>
      </c>
      <c r="K7" s="33"/>
      <c r="L7" s="33"/>
      <c r="M7" s="33"/>
      <c r="N7" s="33"/>
      <c r="O7" s="33"/>
      <c r="P7" s="33"/>
      <c r="Q7" s="33"/>
      <c r="R7" s="33"/>
      <c r="S7" s="33"/>
      <c r="T7" s="33"/>
      <c r="V7" s="34" t="s">
        <v>134</v>
      </c>
      <c r="W7" s="33"/>
      <c r="X7" s="33"/>
      <c r="Y7" s="33"/>
      <c r="Z7" s="33"/>
      <c r="AA7" s="33"/>
      <c r="AB7" s="33"/>
      <c r="AC7" s="33"/>
      <c r="AD7" s="33"/>
      <c r="AE7" s="33"/>
      <c r="AF7" s="34" t="s">
        <v>134</v>
      </c>
      <c r="AG7" s="22"/>
      <c r="AH7" s="33"/>
      <c r="AI7" s="33"/>
      <c r="AJ7" s="33"/>
      <c r="AK7" s="35"/>
    </row>
    <row r="8" spans="1:37" ht="13.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1"/>
      <c r="AD8" s="27"/>
      <c r="AE8" s="27"/>
      <c r="AF8" s="27"/>
      <c r="AG8" s="21"/>
      <c r="AH8" s="27"/>
      <c r="AI8" s="27"/>
      <c r="AJ8" s="27"/>
      <c r="AK8" s="27"/>
    </row>
    <row r="9" spans="1:37" ht="13.5" customHeight="1" x14ac:dyDescent="0.25">
      <c r="A9" s="27"/>
      <c r="G9" s="27" t="s">
        <v>0</v>
      </c>
      <c r="O9" s="27"/>
    </row>
    <row r="10" spans="1:37" ht="13.5" customHeight="1" x14ac:dyDescent="0.25">
      <c r="A10" s="2" t="s">
        <v>42</v>
      </c>
      <c r="E10" s="2" t="s">
        <v>0</v>
      </c>
      <c r="G10" s="2" t="s">
        <v>1</v>
      </c>
      <c r="I10" s="2" t="s">
        <v>2</v>
      </c>
      <c r="K10" s="2" t="s">
        <v>3</v>
      </c>
      <c r="L10" s="2"/>
      <c r="M10" s="2" t="s">
        <v>4</v>
      </c>
      <c r="O10" s="2" t="s">
        <v>5</v>
      </c>
      <c r="Q10" s="40" t="s">
        <v>101</v>
      </c>
      <c r="R10" s="40"/>
      <c r="S10" s="40" t="s">
        <v>101</v>
      </c>
      <c r="T10" s="40"/>
      <c r="U10" s="40"/>
      <c r="V10" s="40"/>
      <c r="W10" s="40"/>
      <c r="X10" s="40"/>
      <c r="Y10" s="40"/>
      <c r="Z10" s="40"/>
      <c r="AA10" s="40"/>
      <c r="AB10" s="40"/>
      <c r="AC10" s="31"/>
      <c r="AD10" s="40" t="s">
        <v>102</v>
      </c>
      <c r="AE10" s="40"/>
      <c r="AF10" s="40"/>
      <c r="AG10" s="31"/>
      <c r="AH10" s="40" t="s">
        <v>103</v>
      </c>
      <c r="AI10" s="40"/>
      <c r="AJ10" s="40"/>
      <c r="AK10" s="40"/>
    </row>
    <row r="11" spans="1:37" ht="13.5" customHeight="1" x14ac:dyDescent="0.25">
      <c r="A11" s="5" t="s">
        <v>43</v>
      </c>
      <c r="C11" s="6" t="s">
        <v>44</v>
      </c>
      <c r="E11" s="5" t="s">
        <v>6</v>
      </c>
      <c r="G11" s="5" t="s">
        <v>7</v>
      </c>
      <c r="I11" s="5" t="s">
        <v>8</v>
      </c>
      <c r="K11" s="5" t="s">
        <v>9</v>
      </c>
      <c r="L11" s="2"/>
      <c r="M11" s="5" t="s">
        <v>10</v>
      </c>
      <c r="O11" s="5" t="s">
        <v>9</v>
      </c>
      <c r="Q11" s="30" t="s">
        <v>57</v>
      </c>
      <c r="R11" s="30" t="s">
        <v>58</v>
      </c>
      <c r="S11" s="30" t="s">
        <v>59</v>
      </c>
      <c r="T11" s="30" t="s">
        <v>60</v>
      </c>
      <c r="U11" s="30" t="s">
        <v>61</v>
      </c>
      <c r="V11" s="30" t="s">
        <v>62</v>
      </c>
      <c r="W11" s="30" t="s">
        <v>63</v>
      </c>
      <c r="X11" s="30" t="s">
        <v>64</v>
      </c>
      <c r="Y11" s="30" t="s">
        <v>65</v>
      </c>
      <c r="Z11" s="30" t="s">
        <v>66</v>
      </c>
      <c r="AA11" s="30" t="s">
        <v>67</v>
      </c>
      <c r="AB11" s="30" t="s">
        <v>68</v>
      </c>
      <c r="AC11" s="31"/>
      <c r="AD11" s="30" t="s">
        <v>69</v>
      </c>
      <c r="AE11" s="30" t="s">
        <v>70</v>
      </c>
      <c r="AF11" s="30" t="s">
        <v>71</v>
      </c>
      <c r="AG11" s="31"/>
      <c r="AH11" s="32" t="s">
        <v>72</v>
      </c>
      <c r="AI11" s="30" t="s">
        <v>73</v>
      </c>
      <c r="AJ11" s="30" t="s">
        <v>74</v>
      </c>
      <c r="AK11" s="30" t="s">
        <v>56</v>
      </c>
    </row>
    <row r="12" spans="1:37" ht="13.5" customHeight="1" x14ac:dyDescent="0.25">
      <c r="E12" s="36" t="s">
        <v>75</v>
      </c>
      <c r="F12" s="37"/>
      <c r="G12" s="36" t="s">
        <v>76</v>
      </c>
      <c r="H12" s="37"/>
      <c r="I12" s="37" t="s">
        <v>77</v>
      </c>
      <c r="J12" s="37"/>
      <c r="K12" s="37" t="s">
        <v>78</v>
      </c>
      <c r="L12" s="37"/>
      <c r="M12" s="37" t="s">
        <v>79</v>
      </c>
      <c r="N12" s="37"/>
      <c r="O12" s="37" t="s">
        <v>80</v>
      </c>
      <c r="P12" s="37"/>
      <c r="Q12" s="37" t="s">
        <v>81</v>
      </c>
      <c r="R12" s="37" t="s">
        <v>82</v>
      </c>
      <c r="S12" s="37" t="s">
        <v>83</v>
      </c>
      <c r="T12" s="37" t="s">
        <v>84</v>
      </c>
      <c r="U12" s="37" t="s">
        <v>85</v>
      </c>
      <c r="V12" s="37" t="s">
        <v>86</v>
      </c>
      <c r="W12" s="37" t="s">
        <v>87</v>
      </c>
      <c r="X12" s="37" t="s">
        <v>88</v>
      </c>
      <c r="Y12" s="37" t="s">
        <v>89</v>
      </c>
      <c r="Z12" s="37" t="s">
        <v>90</v>
      </c>
      <c r="AA12" s="37" t="s">
        <v>91</v>
      </c>
      <c r="AB12" s="38" t="s">
        <v>92</v>
      </c>
      <c r="AC12" s="31"/>
      <c r="AD12" s="37" t="s">
        <v>93</v>
      </c>
      <c r="AE12" s="37" t="s">
        <v>94</v>
      </c>
      <c r="AF12" s="37" t="s">
        <v>95</v>
      </c>
      <c r="AG12" s="31"/>
      <c r="AH12" s="38" t="s">
        <v>96</v>
      </c>
      <c r="AI12" s="38" t="s">
        <v>97</v>
      </c>
      <c r="AJ12" s="38" t="s">
        <v>98</v>
      </c>
      <c r="AK12" s="39" t="s">
        <v>99</v>
      </c>
    </row>
    <row r="13" spans="1:37" ht="13.5" customHeight="1" x14ac:dyDescent="0.25">
      <c r="A13" s="27"/>
      <c r="E13" s="36"/>
      <c r="F13" s="37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/>
      <c r="AC13" s="31"/>
      <c r="AD13" s="37"/>
      <c r="AE13" s="37"/>
      <c r="AF13" s="37"/>
      <c r="AG13" s="31"/>
      <c r="AH13" s="38"/>
      <c r="AI13" s="38"/>
      <c r="AJ13" s="38"/>
      <c r="AK13" s="39"/>
    </row>
    <row r="14" spans="1:37" ht="13.5" customHeight="1" x14ac:dyDescent="0.25">
      <c r="C14" s="13" t="s">
        <v>46</v>
      </c>
      <c r="AK14"/>
    </row>
    <row r="15" spans="1:37" ht="13.5" customHeight="1" x14ac:dyDescent="0.25">
      <c r="A15" s="2">
        <f>1</f>
        <v>1</v>
      </c>
      <c r="C15" s="14" t="s">
        <v>11</v>
      </c>
      <c r="E15" s="16">
        <v>2728040.5732561182</v>
      </c>
      <c r="F15" s="1"/>
      <c r="G15" s="16">
        <v>2728040.5732561182</v>
      </c>
      <c r="I15" s="16">
        <v>0</v>
      </c>
      <c r="M15" s="16">
        <f>G15-I15</f>
        <v>2728040.5732561182</v>
      </c>
      <c r="O15" s="2" t="s">
        <v>105</v>
      </c>
      <c r="Q15" s="16">
        <v>1804579.3010608174</v>
      </c>
      <c r="R15" s="16">
        <v>839735.90109377354</v>
      </c>
      <c r="S15" s="16">
        <v>47172.692595285997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2800.4957191074732</v>
      </c>
      <c r="AA15" s="16">
        <v>1362.3021182980583</v>
      </c>
      <c r="AB15" s="16">
        <v>0</v>
      </c>
      <c r="AC15" s="23"/>
      <c r="AD15" s="16">
        <v>0</v>
      </c>
      <c r="AE15" s="16">
        <v>32389.880668835336</v>
      </c>
      <c r="AF15" s="16">
        <v>0</v>
      </c>
      <c r="AG15" s="23"/>
      <c r="AH15" s="16">
        <v>0</v>
      </c>
      <c r="AI15" s="16">
        <v>0</v>
      </c>
      <c r="AJ15" s="16">
        <v>0</v>
      </c>
      <c r="AK15" s="16">
        <v>0</v>
      </c>
    </row>
    <row r="16" spans="1:37" ht="13.5" customHeight="1" x14ac:dyDescent="0.25">
      <c r="A16" s="2">
        <f>A15+1</f>
        <v>2</v>
      </c>
      <c r="C16" s="14" t="s">
        <v>47</v>
      </c>
      <c r="E16" s="16">
        <v>175236.13783085361</v>
      </c>
      <c r="F16" s="1"/>
      <c r="G16" s="16">
        <v>175236.13783085361</v>
      </c>
      <c r="I16" s="16">
        <v>0</v>
      </c>
      <c r="M16" s="16">
        <f t="shared" ref="M16:M20" si="0">G16-I16</f>
        <v>175236.13783085361</v>
      </c>
      <c r="O16" s="2" t="s">
        <v>106</v>
      </c>
      <c r="Q16" s="16">
        <v>95586.895591501219</v>
      </c>
      <c r="R16" s="16">
        <v>62946.875758306152</v>
      </c>
      <c r="S16" s="16">
        <v>13509.949233441033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1.1691708088456916</v>
      </c>
      <c r="AA16" s="16">
        <v>0</v>
      </c>
      <c r="AB16" s="16">
        <v>1798.5082446242629</v>
      </c>
      <c r="AC16" s="23"/>
      <c r="AD16" s="16">
        <v>0</v>
      </c>
      <c r="AE16" s="16">
        <v>1392.7398321720991</v>
      </c>
      <c r="AF16" s="16">
        <v>0</v>
      </c>
      <c r="AG16" s="23"/>
      <c r="AH16" s="16">
        <v>0</v>
      </c>
      <c r="AI16" s="16">
        <v>0</v>
      </c>
      <c r="AJ16" s="16">
        <v>0</v>
      </c>
      <c r="AK16" s="16">
        <v>0</v>
      </c>
    </row>
    <row r="17" spans="1:37" ht="13.5" customHeight="1" x14ac:dyDescent="0.25">
      <c r="A17" s="2">
        <f t="shared" ref="A17:A21" si="1">A16+1</f>
        <v>3</v>
      </c>
      <c r="C17" s="14" t="s">
        <v>48</v>
      </c>
      <c r="E17" s="16">
        <v>23590.657623593441</v>
      </c>
      <c r="F17" s="1"/>
      <c r="G17" s="16">
        <v>23590.657623593441</v>
      </c>
      <c r="I17" s="16">
        <v>0</v>
      </c>
      <c r="M17" s="16">
        <f t="shared" si="0"/>
        <v>23590.657623593441</v>
      </c>
      <c r="O17" s="2" t="s">
        <v>107</v>
      </c>
      <c r="Q17" s="16">
        <v>12210.042685270571</v>
      </c>
      <c r="R17" s="16">
        <v>8040.6841874847687</v>
      </c>
      <c r="S17" s="16">
        <v>1725.728781078021</v>
      </c>
      <c r="T17" s="16">
        <v>984.24498288874668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0.149347098198338</v>
      </c>
      <c r="AA17" s="16">
        <v>0</v>
      </c>
      <c r="AB17" s="16">
        <v>201.62829122503379</v>
      </c>
      <c r="AC17" s="23"/>
      <c r="AD17" s="16">
        <v>0</v>
      </c>
      <c r="AE17" s="16">
        <v>177.90527346940931</v>
      </c>
      <c r="AF17" s="16">
        <v>250.27407507868907</v>
      </c>
      <c r="AG17" s="23"/>
      <c r="AH17" s="16">
        <v>0</v>
      </c>
      <c r="AI17" s="16">
        <v>0</v>
      </c>
      <c r="AJ17" s="16">
        <v>0</v>
      </c>
      <c r="AK17" s="16">
        <v>0</v>
      </c>
    </row>
    <row r="18" spans="1:37" ht="13.5" customHeight="1" x14ac:dyDescent="0.25">
      <c r="A18" s="2">
        <f t="shared" si="1"/>
        <v>4</v>
      </c>
      <c r="C18" s="14" t="s">
        <v>12</v>
      </c>
      <c r="E18" s="16">
        <v>162050.40026244638</v>
      </c>
      <c r="F18" s="1"/>
      <c r="G18" s="16">
        <v>162050.40026244638</v>
      </c>
      <c r="I18" s="16">
        <v>0</v>
      </c>
      <c r="K18" s="2" t="s">
        <v>110</v>
      </c>
      <c r="M18" s="16">
        <f t="shared" si="0"/>
        <v>162050.40026244638</v>
      </c>
      <c r="O18" s="2" t="s">
        <v>108</v>
      </c>
      <c r="Q18" s="16">
        <v>74560.612211800588</v>
      </c>
      <c r="R18" s="16">
        <v>55819.91836396385</v>
      </c>
      <c r="S18" s="16">
        <v>24228.389026866553</v>
      </c>
      <c r="T18" s="16">
        <v>490.40512954007016</v>
      </c>
      <c r="U18" s="16">
        <v>9.8943310529823307</v>
      </c>
      <c r="V18" s="16">
        <v>0</v>
      </c>
      <c r="W18" s="16">
        <v>0</v>
      </c>
      <c r="X18" s="16">
        <v>178.09092297013606</v>
      </c>
      <c r="Y18" s="16">
        <v>0</v>
      </c>
      <c r="Z18" s="16">
        <v>3805.209102467908</v>
      </c>
      <c r="AA18" s="16">
        <v>440.06394810372592</v>
      </c>
      <c r="AB18" s="16">
        <v>247.65091569573761</v>
      </c>
      <c r="AC18" s="23"/>
      <c r="AD18" s="16">
        <v>0</v>
      </c>
      <c r="AE18" s="16">
        <v>2239.0724951477218</v>
      </c>
      <c r="AF18" s="16">
        <v>31.093814837102762</v>
      </c>
      <c r="AG18" s="23"/>
      <c r="AH18" s="16">
        <v>0</v>
      </c>
      <c r="AI18" s="16">
        <v>0</v>
      </c>
      <c r="AJ18" s="16">
        <v>0</v>
      </c>
      <c r="AK18" s="16">
        <v>0</v>
      </c>
    </row>
    <row r="19" spans="1:37" ht="13.5" customHeight="1" x14ac:dyDescent="0.25">
      <c r="A19" s="2">
        <f t="shared" si="1"/>
        <v>5</v>
      </c>
      <c r="C19" s="14" t="s">
        <v>13</v>
      </c>
      <c r="E19" s="16">
        <v>23898.700496907863</v>
      </c>
      <c r="F19" s="1"/>
      <c r="G19" s="16">
        <v>23898.700496907863</v>
      </c>
      <c r="I19" s="16">
        <v>0</v>
      </c>
      <c r="M19" s="16">
        <f t="shared" si="0"/>
        <v>23898.700496907863</v>
      </c>
      <c r="O19" s="2" t="s">
        <v>109</v>
      </c>
      <c r="Q19" s="16">
        <v>11249.986855534542</v>
      </c>
      <c r="R19" s="16">
        <v>7961.7237880685152</v>
      </c>
      <c r="S19" s="16">
        <v>3582.2201187226005</v>
      </c>
      <c r="T19" s="16">
        <v>66.12401090387317</v>
      </c>
      <c r="U19" s="16">
        <v>1.3341068741420594</v>
      </c>
      <c r="V19" s="16">
        <v>0</v>
      </c>
      <c r="W19" s="16">
        <v>0</v>
      </c>
      <c r="X19" s="16">
        <v>24.012975034340279</v>
      </c>
      <c r="Y19" s="16">
        <v>0</v>
      </c>
      <c r="Z19" s="16">
        <v>580.63875714333392</v>
      </c>
      <c r="AA19" s="16">
        <v>67.149577594781064</v>
      </c>
      <c r="AB19" s="16">
        <v>19.66224980609444</v>
      </c>
      <c r="AC19" s="23"/>
      <c r="AD19" s="16">
        <v>0</v>
      </c>
      <c r="AE19" s="16">
        <v>341.65550778542649</v>
      </c>
      <c r="AF19" s="16">
        <v>4.1925494402146155</v>
      </c>
      <c r="AG19" s="23"/>
      <c r="AH19" s="16">
        <v>0</v>
      </c>
      <c r="AI19" s="16">
        <v>0</v>
      </c>
      <c r="AJ19" s="16">
        <v>0</v>
      </c>
      <c r="AK19" s="16">
        <v>0</v>
      </c>
    </row>
    <row r="20" spans="1:37" ht="13.5" customHeight="1" x14ac:dyDescent="0.25">
      <c r="A20" s="2">
        <f t="shared" si="1"/>
        <v>6</v>
      </c>
      <c r="C20" s="14" t="s">
        <v>14</v>
      </c>
      <c r="E20" s="16">
        <v>0</v>
      </c>
      <c r="F20" s="1"/>
      <c r="G20" s="16">
        <v>0</v>
      </c>
      <c r="I20" s="16">
        <v>0</v>
      </c>
      <c r="M20" s="16">
        <f t="shared" si="0"/>
        <v>0</v>
      </c>
      <c r="O20" s="2" t="s">
        <v>105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23"/>
      <c r="AD20" s="16">
        <v>0</v>
      </c>
      <c r="AE20" s="16">
        <v>0</v>
      </c>
      <c r="AF20" s="16">
        <v>0</v>
      </c>
      <c r="AG20" s="23"/>
      <c r="AH20" s="16">
        <v>0</v>
      </c>
      <c r="AI20" s="16">
        <v>0</v>
      </c>
      <c r="AJ20" s="16">
        <v>0</v>
      </c>
      <c r="AK20" s="16">
        <v>0</v>
      </c>
    </row>
    <row r="21" spans="1:37" ht="13.5" customHeight="1" x14ac:dyDescent="0.25">
      <c r="A21" s="2">
        <f t="shared" si="1"/>
        <v>7</v>
      </c>
      <c r="C21" s="14" t="s">
        <v>49</v>
      </c>
      <c r="E21" s="17">
        <f>SUM(E15:E20)</f>
        <v>3112816.4694699193</v>
      </c>
      <c r="F21" s="8"/>
      <c r="G21" s="17">
        <f>SUM(G15:G20)</f>
        <v>3112816.4694699193</v>
      </c>
      <c r="I21" s="17">
        <f>SUM(I15:I20)</f>
        <v>0</v>
      </c>
      <c r="M21" s="17">
        <f>SUM(M15:M20)</f>
        <v>3112816.4694699193</v>
      </c>
      <c r="Q21" s="17">
        <f t="shared" ref="Q21:AF21" si="2">SUM(Q15:Q20)</f>
        <v>1998186.8384049244</v>
      </c>
      <c r="R21" s="17">
        <f t="shared" si="2"/>
        <v>974505.10319159681</v>
      </c>
      <c r="S21" s="17">
        <f t="shared" si="2"/>
        <v>90218.979755394204</v>
      </c>
      <c r="T21" s="17">
        <f t="shared" si="2"/>
        <v>1540.7741233326899</v>
      </c>
      <c r="U21" s="17">
        <f t="shared" si="2"/>
        <v>11.228437927124389</v>
      </c>
      <c r="V21" s="17">
        <f t="shared" si="2"/>
        <v>0</v>
      </c>
      <c r="W21" s="17">
        <f t="shared" si="2"/>
        <v>0</v>
      </c>
      <c r="X21" s="17">
        <f t="shared" si="2"/>
        <v>202.10389800447635</v>
      </c>
      <c r="Y21" s="17">
        <f t="shared" si="2"/>
        <v>0</v>
      </c>
      <c r="Z21" s="17">
        <f t="shared" si="2"/>
        <v>7187.6620966257587</v>
      </c>
      <c r="AA21" s="17">
        <f t="shared" si="2"/>
        <v>1869.5156439965654</v>
      </c>
      <c r="AB21" s="17">
        <f t="shared" si="2"/>
        <v>2267.4497013511286</v>
      </c>
      <c r="AC21" s="23"/>
      <c r="AD21" s="17">
        <f t="shared" si="2"/>
        <v>0</v>
      </c>
      <c r="AE21" s="17">
        <f t="shared" si="2"/>
        <v>36541.253777409998</v>
      </c>
      <c r="AF21" s="17">
        <f t="shared" si="2"/>
        <v>285.56043935600644</v>
      </c>
      <c r="AG21" s="23"/>
      <c r="AH21" s="17">
        <f>SUM(AH15:AH20)</f>
        <v>0</v>
      </c>
      <c r="AI21" s="17">
        <f>SUM(AI15:AI20)</f>
        <v>0</v>
      </c>
      <c r="AJ21" s="17">
        <f>SUM(AJ15:AJ20)</f>
        <v>0</v>
      </c>
      <c r="AK21" s="17">
        <f t="shared" ref="AK21" si="3">SUM(AK15:AK20)</f>
        <v>0</v>
      </c>
    </row>
    <row r="22" spans="1:37" ht="13.5" customHeight="1" x14ac:dyDescent="0.25">
      <c r="C22" s="14"/>
      <c r="E22" s="16"/>
      <c r="F22" s="1"/>
      <c r="G22" s="16"/>
      <c r="I22" s="16"/>
      <c r="M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3"/>
      <c r="AD22" s="16"/>
      <c r="AE22" s="16"/>
      <c r="AF22" s="16"/>
      <c r="AG22" s="23"/>
      <c r="AH22" s="16"/>
      <c r="AI22" s="16"/>
      <c r="AJ22" s="16"/>
      <c r="AK22" s="16"/>
    </row>
    <row r="23" spans="1:37" ht="13.5" customHeight="1" x14ac:dyDescent="0.25">
      <c r="C23" s="13" t="s">
        <v>15</v>
      </c>
      <c r="E23" s="16"/>
      <c r="F23" s="1"/>
      <c r="G23" s="16"/>
      <c r="I23" s="16"/>
      <c r="M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3"/>
      <c r="AD23" s="16"/>
      <c r="AE23" s="16"/>
      <c r="AF23" s="16"/>
      <c r="AG23" s="23"/>
      <c r="AH23" s="16"/>
      <c r="AI23" s="16"/>
      <c r="AJ23" s="16"/>
      <c r="AK23" s="16"/>
    </row>
    <row r="24" spans="1:37" ht="13.5" customHeight="1" x14ac:dyDescent="0.25">
      <c r="A24" s="2">
        <f>A21+1</f>
        <v>8</v>
      </c>
      <c r="C24" s="14" t="s">
        <v>16</v>
      </c>
      <c r="E24" s="16">
        <v>9952.0457581929568</v>
      </c>
      <c r="F24" s="1"/>
      <c r="G24" s="16">
        <v>9952.0457581929568</v>
      </c>
      <c r="I24" s="16">
        <v>0</v>
      </c>
      <c r="M24" s="16">
        <f t="shared" ref="M24:M27" si="4">G24-I24</f>
        <v>9952.0457581929568</v>
      </c>
      <c r="O24" s="2" t="s">
        <v>107</v>
      </c>
      <c r="Q24" s="16">
        <v>5150.9756723260098</v>
      </c>
      <c r="R24" s="16">
        <v>3392.0740251427442</v>
      </c>
      <c r="S24" s="16">
        <v>728.02259562032987</v>
      </c>
      <c r="T24" s="16">
        <v>415.21738237531133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6.3004142522788853E-2</v>
      </c>
      <c r="AA24" s="16">
        <v>0</v>
      </c>
      <c r="AB24" s="16">
        <v>85.059688137347266</v>
      </c>
      <c r="AC24" s="23"/>
      <c r="AD24" s="16">
        <v>0</v>
      </c>
      <c r="AE24" s="16">
        <v>75.051804423657202</v>
      </c>
      <c r="AF24" s="16">
        <v>105.58158602503306</v>
      </c>
      <c r="AG24" s="23"/>
      <c r="AH24" s="16">
        <v>0</v>
      </c>
      <c r="AI24" s="16">
        <v>0</v>
      </c>
      <c r="AJ24" s="16">
        <v>0</v>
      </c>
      <c r="AK24" s="16">
        <v>0</v>
      </c>
    </row>
    <row r="25" spans="1:37" ht="13.5" customHeight="1" x14ac:dyDescent="0.25">
      <c r="A25" s="2">
        <f>A24+1</f>
        <v>9</v>
      </c>
      <c r="C25" s="14" t="s">
        <v>17</v>
      </c>
      <c r="E25" s="16">
        <v>3293.8470156641856</v>
      </c>
      <c r="F25" s="1"/>
      <c r="G25" s="16">
        <v>3293.8470156641856</v>
      </c>
      <c r="I25" s="16">
        <v>0</v>
      </c>
      <c r="K25" s="2" t="s">
        <v>114</v>
      </c>
      <c r="M25" s="16">
        <f t="shared" si="4"/>
        <v>3293.8470156641856</v>
      </c>
      <c r="O25" s="2" t="s">
        <v>111</v>
      </c>
      <c r="Q25" s="16">
        <v>1773.7771057193031</v>
      </c>
      <c r="R25" s="16">
        <v>1065.9927338783386</v>
      </c>
      <c r="S25" s="16">
        <v>177.36925036319278</v>
      </c>
      <c r="T25" s="16">
        <v>128.11076884320335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14.668303316697132</v>
      </c>
      <c r="AA25" s="16">
        <v>0</v>
      </c>
      <c r="AB25" s="16">
        <v>51.450930515185249</v>
      </c>
      <c r="AC25" s="23"/>
      <c r="AD25" s="16">
        <v>0</v>
      </c>
      <c r="AE25" s="16">
        <v>33.9811735822516</v>
      </c>
      <c r="AF25" s="16">
        <v>48.496749446013787</v>
      </c>
      <c r="AG25" s="23"/>
      <c r="AH25" s="16">
        <v>0</v>
      </c>
      <c r="AI25" s="16">
        <v>0</v>
      </c>
      <c r="AJ25" s="16">
        <v>0</v>
      </c>
      <c r="AK25" s="16">
        <v>0</v>
      </c>
    </row>
    <row r="26" spans="1:37" ht="13.5" customHeight="1" x14ac:dyDescent="0.25">
      <c r="A26" s="2">
        <f t="shared" ref="A26:A28" si="5">A25+1</f>
        <v>10</v>
      </c>
      <c r="C26" s="14" t="s">
        <v>18</v>
      </c>
      <c r="E26" s="16">
        <v>0</v>
      </c>
      <c r="F26" s="1"/>
      <c r="G26" s="16">
        <v>0</v>
      </c>
      <c r="I26" s="16">
        <v>0</v>
      </c>
      <c r="M26" s="16">
        <f t="shared" si="4"/>
        <v>0</v>
      </c>
      <c r="O26" s="2" t="s">
        <v>112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23"/>
      <c r="AD26" s="16">
        <v>0</v>
      </c>
      <c r="AE26" s="16">
        <v>0</v>
      </c>
      <c r="AF26" s="16">
        <v>0</v>
      </c>
      <c r="AG26" s="23"/>
      <c r="AH26" s="16">
        <v>0</v>
      </c>
      <c r="AI26" s="16">
        <v>0</v>
      </c>
      <c r="AJ26" s="16">
        <v>0</v>
      </c>
      <c r="AK26" s="16">
        <v>0</v>
      </c>
    </row>
    <row r="27" spans="1:37" ht="13.5" customHeight="1" x14ac:dyDescent="0.25">
      <c r="A27" s="2">
        <f t="shared" si="5"/>
        <v>11</v>
      </c>
      <c r="C27" s="14" t="s">
        <v>19</v>
      </c>
      <c r="E27" s="16">
        <v>21450.839493121359</v>
      </c>
      <c r="F27" s="1"/>
      <c r="G27" s="16">
        <v>21450.839493121359</v>
      </c>
      <c r="I27" s="16">
        <v>0</v>
      </c>
      <c r="M27" s="16">
        <f t="shared" si="4"/>
        <v>21450.839493121359</v>
      </c>
      <c r="O27" s="2" t="s">
        <v>113</v>
      </c>
      <c r="Q27" s="16">
        <v>9285.1993571501243</v>
      </c>
      <c r="R27" s="16">
        <v>6571.2325527630328</v>
      </c>
      <c r="S27" s="16">
        <v>2956.8061892805331</v>
      </c>
      <c r="T27" s="16">
        <v>998.29791950758533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479.01946625454326</v>
      </c>
      <c r="AA27" s="16">
        <v>55.422066502434632</v>
      </c>
      <c r="AB27" s="16">
        <v>538.11475807826059</v>
      </c>
      <c r="AC27" s="23"/>
      <c r="AD27" s="16">
        <v>0</v>
      </c>
      <c r="AE27" s="16">
        <v>281.98620083171829</v>
      </c>
      <c r="AF27" s="16">
        <v>284.76098275312336</v>
      </c>
      <c r="AG27" s="23"/>
      <c r="AH27" s="16">
        <v>0</v>
      </c>
      <c r="AI27" s="16">
        <v>0</v>
      </c>
      <c r="AJ27" s="16">
        <v>0</v>
      </c>
      <c r="AK27" s="16">
        <v>0</v>
      </c>
    </row>
    <row r="28" spans="1:37" ht="13.5" customHeight="1" x14ac:dyDescent="0.25">
      <c r="A28" s="2">
        <f t="shared" si="5"/>
        <v>12</v>
      </c>
      <c r="C28" s="14" t="s">
        <v>20</v>
      </c>
      <c r="E28" s="17">
        <f>SUM(E24:E27)</f>
        <v>34696.732266978499</v>
      </c>
      <c r="F28" s="9"/>
      <c r="G28" s="17">
        <f>SUM(G24:G27)</f>
        <v>34696.732266978499</v>
      </c>
      <c r="I28" s="17">
        <f>SUM(I24:I27)</f>
        <v>0</v>
      </c>
      <c r="M28" s="17">
        <f>SUM(M24:M27)</f>
        <v>34696.732266978499</v>
      </c>
      <c r="Q28" s="17">
        <f t="shared" ref="Q28:AF28" si="6">SUM(Q24:Q27)</f>
        <v>16209.952135195437</v>
      </c>
      <c r="R28" s="17">
        <f t="shared" si="6"/>
        <v>11029.299311784116</v>
      </c>
      <c r="S28" s="17">
        <f t="shared" si="6"/>
        <v>3862.1980352640558</v>
      </c>
      <c r="T28" s="17">
        <f t="shared" si="6"/>
        <v>1541.6260707260999</v>
      </c>
      <c r="U28" s="17">
        <f t="shared" si="6"/>
        <v>0</v>
      </c>
      <c r="V28" s="17">
        <f t="shared" si="6"/>
        <v>0</v>
      </c>
      <c r="W28" s="17">
        <f t="shared" si="6"/>
        <v>0</v>
      </c>
      <c r="X28" s="17">
        <f t="shared" si="6"/>
        <v>0</v>
      </c>
      <c r="Y28" s="17">
        <f t="shared" si="6"/>
        <v>0</v>
      </c>
      <c r="Z28" s="17">
        <f t="shared" si="6"/>
        <v>493.75077371376318</v>
      </c>
      <c r="AA28" s="17">
        <f t="shared" si="6"/>
        <v>55.422066502434632</v>
      </c>
      <c r="AB28" s="17">
        <f t="shared" si="6"/>
        <v>674.62537673079305</v>
      </c>
      <c r="AC28" s="23"/>
      <c r="AD28" s="17">
        <f t="shared" si="6"/>
        <v>0</v>
      </c>
      <c r="AE28" s="17">
        <f t="shared" si="6"/>
        <v>391.01917883762712</v>
      </c>
      <c r="AF28" s="17">
        <f t="shared" si="6"/>
        <v>438.8393182241702</v>
      </c>
      <c r="AG28" s="23"/>
      <c r="AH28" s="17">
        <f>SUM(AH24:AH27)</f>
        <v>0</v>
      </c>
      <c r="AI28" s="17">
        <f>SUM(AI24:AI27)</f>
        <v>0</v>
      </c>
      <c r="AJ28" s="17">
        <f>SUM(AJ24:AJ27)</f>
        <v>0</v>
      </c>
      <c r="AK28" s="17">
        <f t="shared" ref="AK28" si="7">SUM(AK24:AK27)</f>
        <v>0</v>
      </c>
    </row>
    <row r="29" spans="1:37" ht="13.5" customHeight="1" x14ac:dyDescent="0.25">
      <c r="C29" s="14"/>
      <c r="E29" s="18"/>
      <c r="G29" s="18"/>
      <c r="I29" s="18"/>
      <c r="M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24"/>
      <c r="AD29" s="18"/>
      <c r="AE29" s="18"/>
      <c r="AF29" s="18"/>
      <c r="AG29" s="24"/>
      <c r="AH29" s="18"/>
      <c r="AI29" s="18"/>
      <c r="AJ29" s="18"/>
      <c r="AK29" s="18"/>
    </row>
    <row r="30" spans="1:37" ht="13.5" customHeight="1" x14ac:dyDescent="0.25">
      <c r="C30" s="13" t="s">
        <v>21</v>
      </c>
      <c r="E30" s="14"/>
      <c r="G30" s="14"/>
      <c r="I30" s="14"/>
      <c r="M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25"/>
      <c r="AD30" s="14"/>
      <c r="AE30" s="14"/>
      <c r="AF30" s="14"/>
      <c r="AG30" s="25"/>
      <c r="AH30" s="14"/>
      <c r="AI30" s="14"/>
      <c r="AJ30" s="14"/>
      <c r="AK30" s="14"/>
    </row>
    <row r="31" spans="1:37" ht="13.5" customHeight="1" x14ac:dyDescent="0.25">
      <c r="A31" s="2">
        <f>A28+1</f>
        <v>13</v>
      </c>
      <c r="C31" s="14" t="s">
        <v>22</v>
      </c>
      <c r="E31" s="16">
        <v>0</v>
      </c>
      <c r="F31" s="1"/>
      <c r="G31" s="16">
        <v>0</v>
      </c>
      <c r="I31" s="16">
        <v>0</v>
      </c>
      <c r="M31" s="16">
        <f t="shared" ref="M31:M37" si="8">G31-I31</f>
        <v>0</v>
      </c>
      <c r="O31" s="2" t="s">
        <v>104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23"/>
      <c r="AD31" s="16">
        <v>0</v>
      </c>
      <c r="AE31" s="16">
        <v>0</v>
      </c>
      <c r="AF31" s="16">
        <v>0</v>
      </c>
      <c r="AG31" s="23"/>
      <c r="AH31" s="16">
        <v>0</v>
      </c>
      <c r="AI31" s="16">
        <v>0</v>
      </c>
      <c r="AJ31" s="16">
        <v>0</v>
      </c>
      <c r="AK31" s="16">
        <v>0</v>
      </c>
    </row>
    <row r="32" spans="1:37" ht="13.5" customHeight="1" x14ac:dyDescent="0.25">
      <c r="A32" s="2">
        <f>A31+1</f>
        <v>14</v>
      </c>
      <c r="C32" s="14" t="s">
        <v>23</v>
      </c>
      <c r="E32" s="16">
        <v>0</v>
      </c>
      <c r="F32" s="1"/>
      <c r="G32" s="16">
        <v>0</v>
      </c>
      <c r="I32" s="16">
        <v>0</v>
      </c>
      <c r="M32" s="16">
        <f t="shared" si="8"/>
        <v>0</v>
      </c>
      <c r="O32" s="2" t="s">
        <v>115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23"/>
      <c r="AD32" s="16">
        <v>0</v>
      </c>
      <c r="AE32" s="16">
        <v>0</v>
      </c>
      <c r="AF32" s="16">
        <v>0</v>
      </c>
      <c r="AG32" s="23"/>
      <c r="AH32" s="16">
        <v>0</v>
      </c>
      <c r="AI32" s="16">
        <v>0</v>
      </c>
      <c r="AJ32" s="16">
        <v>0</v>
      </c>
      <c r="AK32" s="16">
        <v>0</v>
      </c>
    </row>
    <row r="33" spans="1:40" ht="13.5" customHeight="1" x14ac:dyDescent="0.25">
      <c r="A33" s="2">
        <f t="shared" ref="A33:A38" si="9">A32+1</f>
        <v>15</v>
      </c>
      <c r="C33" s="14" t="s">
        <v>24</v>
      </c>
      <c r="E33" s="16">
        <v>0</v>
      </c>
      <c r="F33" s="1"/>
      <c r="G33" s="16">
        <v>0</v>
      </c>
      <c r="I33" s="16">
        <v>0</v>
      </c>
      <c r="M33" s="16">
        <f t="shared" si="8"/>
        <v>0</v>
      </c>
      <c r="O33" s="2" t="s">
        <v>116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23"/>
      <c r="AD33" s="16">
        <v>0</v>
      </c>
      <c r="AE33" s="16">
        <v>0</v>
      </c>
      <c r="AF33" s="16">
        <v>0</v>
      </c>
      <c r="AG33" s="23"/>
      <c r="AH33" s="16">
        <v>0</v>
      </c>
      <c r="AI33" s="16">
        <v>0</v>
      </c>
      <c r="AJ33" s="16">
        <v>0</v>
      </c>
      <c r="AK33" s="16">
        <v>0</v>
      </c>
    </row>
    <row r="34" spans="1:40" ht="13.5" customHeight="1" x14ac:dyDescent="0.25">
      <c r="A34" s="2">
        <f t="shared" si="9"/>
        <v>16</v>
      </c>
      <c r="C34" s="14" t="s">
        <v>50</v>
      </c>
      <c r="E34" s="16">
        <v>0</v>
      </c>
      <c r="F34" s="1"/>
      <c r="G34" s="16">
        <v>0</v>
      </c>
      <c r="I34" s="16">
        <v>0</v>
      </c>
      <c r="M34" s="16">
        <f t="shared" si="8"/>
        <v>0</v>
      </c>
      <c r="O34" s="2" t="s">
        <v>117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23"/>
      <c r="AD34" s="16">
        <v>0</v>
      </c>
      <c r="AE34" s="16">
        <v>0</v>
      </c>
      <c r="AF34" s="16">
        <v>0</v>
      </c>
      <c r="AG34" s="23"/>
      <c r="AH34" s="16">
        <v>0</v>
      </c>
      <c r="AI34" s="16">
        <v>0</v>
      </c>
      <c r="AJ34" s="16">
        <v>0</v>
      </c>
      <c r="AK34" s="16">
        <v>0</v>
      </c>
    </row>
    <row r="35" spans="1:40" ht="13.5" customHeight="1" x14ac:dyDescent="0.25">
      <c r="A35" s="2">
        <f t="shared" si="9"/>
        <v>17</v>
      </c>
      <c r="C35" s="14" t="s">
        <v>51</v>
      </c>
      <c r="E35" s="16">
        <v>0</v>
      </c>
      <c r="F35" s="1"/>
      <c r="G35" s="16">
        <v>0</v>
      </c>
      <c r="I35" s="16">
        <v>0</v>
      </c>
      <c r="M35" s="16">
        <f t="shared" si="8"/>
        <v>0</v>
      </c>
      <c r="O35" s="2" t="s">
        <v>118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23"/>
      <c r="AD35" s="16">
        <v>0</v>
      </c>
      <c r="AE35" s="16">
        <v>0</v>
      </c>
      <c r="AF35" s="16">
        <v>0</v>
      </c>
      <c r="AG35" s="23"/>
      <c r="AH35" s="16">
        <v>0</v>
      </c>
      <c r="AI35" s="16">
        <v>0</v>
      </c>
      <c r="AJ35" s="16">
        <v>0</v>
      </c>
      <c r="AK35" s="16">
        <v>0</v>
      </c>
    </row>
    <row r="36" spans="1:40" ht="13.5" customHeight="1" x14ac:dyDescent="0.25">
      <c r="A36" s="2">
        <f t="shared" si="9"/>
        <v>18</v>
      </c>
      <c r="C36" s="14" t="s">
        <v>25</v>
      </c>
      <c r="E36" s="16">
        <v>1285.4070408906441</v>
      </c>
      <c r="F36" s="1"/>
      <c r="G36" s="16">
        <v>1285.4070408906441</v>
      </c>
      <c r="I36" s="16">
        <v>0</v>
      </c>
      <c r="M36" s="16">
        <f t="shared" si="8"/>
        <v>1285.4070408906441</v>
      </c>
      <c r="O36" s="2" t="s">
        <v>119</v>
      </c>
      <c r="Q36" s="16">
        <v>432.61600044215515</v>
      </c>
      <c r="R36" s="16">
        <v>290.6519506501582</v>
      </c>
      <c r="S36" s="16">
        <v>81.887372488154838</v>
      </c>
      <c r="T36" s="16">
        <v>280.5978868588054</v>
      </c>
      <c r="U36" s="16">
        <v>0</v>
      </c>
      <c r="V36" s="16">
        <v>0</v>
      </c>
      <c r="W36" s="16">
        <v>0</v>
      </c>
      <c r="X36" s="16">
        <v>151.6784020943596</v>
      </c>
      <c r="Y36" s="16">
        <v>0</v>
      </c>
      <c r="Z36" s="16">
        <v>6.5349911412909325E-3</v>
      </c>
      <c r="AA36" s="16">
        <v>8.7833119863923947E-2</v>
      </c>
      <c r="AB36" s="16">
        <v>0</v>
      </c>
      <c r="AC36" s="23"/>
      <c r="AD36" s="16">
        <v>0</v>
      </c>
      <c r="AE36" s="16">
        <v>8.1540239497439391</v>
      </c>
      <c r="AF36" s="16">
        <v>39.727036296261772</v>
      </c>
      <c r="AG36" s="23"/>
      <c r="AH36" s="16">
        <v>0</v>
      </c>
      <c r="AI36" s="16">
        <v>0</v>
      </c>
      <c r="AJ36" s="16">
        <v>0</v>
      </c>
      <c r="AK36" s="16">
        <v>0</v>
      </c>
      <c r="AN36" s="10"/>
    </row>
    <row r="37" spans="1:40" ht="13.5" customHeight="1" x14ac:dyDescent="0.25">
      <c r="A37" s="2">
        <f t="shared" si="9"/>
        <v>19</v>
      </c>
      <c r="C37" s="14" t="s">
        <v>26</v>
      </c>
      <c r="E37" s="16">
        <v>45234.310315502837</v>
      </c>
      <c r="F37" s="1"/>
      <c r="G37" s="16">
        <v>45234.310315502837</v>
      </c>
      <c r="I37" s="16">
        <v>26965.613624531987</v>
      </c>
      <c r="K37" s="2" t="s">
        <v>121</v>
      </c>
      <c r="M37" s="16">
        <f t="shared" si="8"/>
        <v>18268.69669097085</v>
      </c>
      <c r="O37" s="2" t="s">
        <v>120</v>
      </c>
      <c r="Q37" s="16">
        <v>4844.2837379315388</v>
      </c>
      <c r="R37" s="16">
        <v>3428.3461454458202</v>
      </c>
      <c r="S37" s="16">
        <v>1542.5165282227711</v>
      </c>
      <c r="T37" s="16">
        <v>2277.1101321145034</v>
      </c>
      <c r="U37" s="16">
        <v>45.942589377199205</v>
      </c>
      <c r="V37" s="16">
        <v>0</v>
      </c>
      <c r="W37" s="16">
        <v>0</v>
      </c>
      <c r="X37" s="16">
        <v>826.93393829554964</v>
      </c>
      <c r="Y37" s="16">
        <v>0</v>
      </c>
      <c r="Z37" s="16">
        <v>250.02508224603699</v>
      </c>
      <c r="AA37" s="16">
        <v>28.914843272568014</v>
      </c>
      <c r="AB37" s="16">
        <v>13.486078880302053</v>
      </c>
      <c r="AC37" s="23"/>
      <c r="AD37" s="16">
        <v>33.483526874525708</v>
      </c>
      <c r="AE37" s="16">
        <v>147.11805815019426</v>
      </c>
      <c r="AF37" s="16">
        <v>144.37867089954534</v>
      </c>
      <c r="AG37" s="23"/>
      <c r="AH37" s="16">
        <v>31078.686228240535</v>
      </c>
      <c r="AI37" s="16">
        <v>450.01410478911828</v>
      </c>
      <c r="AJ37" s="16">
        <v>123.07065076262774</v>
      </c>
      <c r="AK37" s="16">
        <v>0</v>
      </c>
      <c r="AN37" s="10"/>
    </row>
    <row r="38" spans="1:40" ht="13.5" customHeight="1" x14ac:dyDescent="0.25">
      <c r="A38" s="2">
        <f t="shared" si="9"/>
        <v>20</v>
      </c>
      <c r="C38" s="14" t="s">
        <v>27</v>
      </c>
      <c r="E38" s="19">
        <f>SUM(E31:E37)</f>
        <v>46519.717356393478</v>
      </c>
      <c r="G38" s="19">
        <f>SUM(G31:G37)</f>
        <v>46519.717356393478</v>
      </c>
      <c r="I38" s="19">
        <f>SUM(I31:I37)</f>
        <v>26965.613624531987</v>
      </c>
      <c r="M38" s="19">
        <f>SUM(M31:M37)</f>
        <v>19554.103731861494</v>
      </c>
      <c r="Q38" s="19">
        <f t="shared" ref="Q38:AF38" si="10">SUM(Q31:Q37)</f>
        <v>5276.8997383736942</v>
      </c>
      <c r="R38" s="19">
        <f t="shared" si="10"/>
        <v>3718.9980960959783</v>
      </c>
      <c r="S38" s="19">
        <f t="shared" si="10"/>
        <v>1624.4039007109259</v>
      </c>
      <c r="T38" s="19">
        <f t="shared" si="10"/>
        <v>2557.7080189733088</v>
      </c>
      <c r="U38" s="19">
        <f t="shared" si="10"/>
        <v>45.942589377199205</v>
      </c>
      <c r="V38" s="19">
        <f t="shared" si="10"/>
        <v>0</v>
      </c>
      <c r="W38" s="19">
        <f t="shared" si="10"/>
        <v>0</v>
      </c>
      <c r="X38" s="19">
        <f t="shared" si="10"/>
        <v>978.61234038990926</v>
      </c>
      <c r="Y38" s="19">
        <f t="shared" si="10"/>
        <v>0</v>
      </c>
      <c r="Z38" s="19">
        <f t="shared" si="10"/>
        <v>250.03161723717827</v>
      </c>
      <c r="AA38" s="19">
        <f t="shared" si="10"/>
        <v>29.002676392431937</v>
      </c>
      <c r="AB38" s="19">
        <f t="shared" si="10"/>
        <v>13.486078880302053</v>
      </c>
      <c r="AC38" s="24"/>
      <c r="AD38" s="19">
        <f t="shared" si="10"/>
        <v>33.483526874525708</v>
      </c>
      <c r="AE38" s="19">
        <f t="shared" si="10"/>
        <v>155.27208209993819</v>
      </c>
      <c r="AF38" s="19">
        <f t="shared" si="10"/>
        <v>184.1057071958071</v>
      </c>
      <c r="AG38" s="24"/>
      <c r="AH38" s="19">
        <f>SUM(AH31:AH37)</f>
        <v>31078.686228240535</v>
      </c>
      <c r="AI38" s="19">
        <f>SUM(AI31:AI37)</f>
        <v>450.01410478911828</v>
      </c>
      <c r="AJ38" s="19">
        <f>SUM(AJ31:AJ37)</f>
        <v>123.07065076262774</v>
      </c>
      <c r="AK38" s="19">
        <f t="shared" ref="AK38" si="11">SUM(AK31:AK37)</f>
        <v>0</v>
      </c>
    </row>
    <row r="39" spans="1:40" ht="13.5" customHeight="1" x14ac:dyDescent="0.25">
      <c r="C39" s="14"/>
      <c r="E39" s="18"/>
      <c r="G39" s="18"/>
      <c r="I39" s="18"/>
      <c r="M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24"/>
      <c r="AD39" s="18"/>
      <c r="AE39" s="18"/>
      <c r="AF39" s="18"/>
      <c r="AG39" s="24"/>
      <c r="AH39" s="18"/>
      <c r="AI39" s="18"/>
      <c r="AJ39" s="18"/>
      <c r="AK39" s="18"/>
      <c r="AN39" s="11"/>
    </row>
    <row r="40" spans="1:40" ht="13.5" customHeight="1" x14ac:dyDescent="0.25">
      <c r="C40" s="13" t="s">
        <v>28</v>
      </c>
      <c r="E40" s="14"/>
      <c r="G40" s="14"/>
      <c r="I40" s="14"/>
      <c r="M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25"/>
      <c r="AD40" s="14"/>
      <c r="AE40" s="14"/>
      <c r="AF40" s="14"/>
      <c r="AG40" s="25"/>
      <c r="AH40" s="14"/>
      <c r="AI40" s="14"/>
      <c r="AJ40" s="14"/>
      <c r="AK40" s="14"/>
    </row>
    <row r="41" spans="1:40" ht="13.5" customHeight="1" x14ac:dyDescent="0.25">
      <c r="A41" s="2">
        <f>A38+1</f>
        <v>21</v>
      </c>
      <c r="C41" s="14" t="s">
        <v>52</v>
      </c>
      <c r="E41" s="16">
        <v>10937.610449326283</v>
      </c>
      <c r="F41" s="1"/>
      <c r="G41" s="16">
        <v>10937.610449326283</v>
      </c>
      <c r="H41" s="1"/>
      <c r="I41" s="16">
        <v>0</v>
      </c>
      <c r="J41" s="1"/>
      <c r="K41" s="1"/>
      <c r="L41" s="1"/>
      <c r="M41" s="16">
        <f t="shared" ref="M41:M55" si="12">G41-I41</f>
        <v>10937.610449326283</v>
      </c>
      <c r="O41" s="2" t="s">
        <v>122</v>
      </c>
      <c r="Q41" s="16">
        <v>4504.5575802295025</v>
      </c>
      <c r="R41" s="16">
        <v>3027.8439479118588</v>
      </c>
      <c r="S41" s="16">
        <v>852.6399353932735</v>
      </c>
      <c r="T41" s="16">
        <v>893.00497994446584</v>
      </c>
      <c r="U41" s="16">
        <v>0</v>
      </c>
      <c r="V41" s="16">
        <v>250.19974298414425</v>
      </c>
      <c r="W41" s="16">
        <v>0</v>
      </c>
      <c r="X41" s="16">
        <v>1186.0247181896245</v>
      </c>
      <c r="Y41" s="16">
        <v>0</v>
      </c>
      <c r="Z41" s="16">
        <v>6.8044611216606238E-2</v>
      </c>
      <c r="AA41" s="16">
        <v>0.91454913462999143</v>
      </c>
      <c r="AB41" s="16">
        <v>0</v>
      </c>
      <c r="AC41" s="23"/>
      <c r="AD41" s="16">
        <v>11.022799188711456</v>
      </c>
      <c r="AE41" s="16">
        <v>84.902546539890011</v>
      </c>
      <c r="AF41" s="16">
        <v>126.43160519896496</v>
      </c>
      <c r="AG41" s="23"/>
      <c r="AH41" s="16">
        <v>0</v>
      </c>
      <c r="AI41" s="16">
        <v>0</v>
      </c>
      <c r="AJ41" s="16">
        <v>0</v>
      </c>
      <c r="AK41" s="16">
        <v>0</v>
      </c>
      <c r="AN41" s="12"/>
    </row>
    <row r="42" spans="1:40" ht="13.5" customHeight="1" x14ac:dyDescent="0.25">
      <c r="A42" s="2">
        <f>A41+1</f>
        <v>22</v>
      </c>
      <c r="C42" s="14" t="s">
        <v>53</v>
      </c>
      <c r="E42" s="16">
        <v>0</v>
      </c>
      <c r="F42" s="1"/>
      <c r="G42" s="16">
        <v>0</v>
      </c>
      <c r="H42" s="1"/>
      <c r="I42" s="16">
        <v>0</v>
      </c>
      <c r="J42" s="1"/>
      <c r="K42" s="1"/>
      <c r="L42" s="1"/>
      <c r="M42" s="16">
        <f t="shared" si="12"/>
        <v>0</v>
      </c>
      <c r="O42" s="2" t="s">
        <v>123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23"/>
      <c r="AD42" s="16">
        <v>0</v>
      </c>
      <c r="AE42" s="16">
        <v>0</v>
      </c>
      <c r="AF42" s="16">
        <v>0</v>
      </c>
      <c r="AG42" s="23"/>
      <c r="AH42" s="16">
        <v>0</v>
      </c>
      <c r="AI42" s="16">
        <v>0</v>
      </c>
      <c r="AJ42" s="16">
        <v>0</v>
      </c>
      <c r="AK42" s="16">
        <v>0</v>
      </c>
    </row>
    <row r="43" spans="1:40" ht="13.5" customHeight="1" x14ac:dyDescent="0.25">
      <c r="A43" s="2">
        <f t="shared" ref="A43" si="13">A42+1</f>
        <v>23</v>
      </c>
      <c r="C43" s="14" t="s">
        <v>54</v>
      </c>
      <c r="E43" s="16">
        <v>0</v>
      </c>
      <c r="F43" s="1"/>
      <c r="G43" s="16">
        <v>0</v>
      </c>
      <c r="H43" s="1"/>
      <c r="I43" s="16">
        <v>0</v>
      </c>
      <c r="J43" s="1"/>
      <c r="K43" s="1"/>
      <c r="L43" s="1"/>
      <c r="M43" s="16">
        <f t="shared" si="12"/>
        <v>0</v>
      </c>
      <c r="O43" s="2" t="s">
        <v>124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23"/>
      <c r="AD43" s="16">
        <v>0</v>
      </c>
      <c r="AE43" s="16">
        <v>0</v>
      </c>
      <c r="AF43" s="16">
        <v>0</v>
      </c>
      <c r="AG43" s="23"/>
      <c r="AH43" s="16">
        <v>0</v>
      </c>
      <c r="AI43" s="16">
        <v>0</v>
      </c>
      <c r="AJ43" s="16">
        <v>0</v>
      </c>
      <c r="AK43" s="16">
        <v>0</v>
      </c>
    </row>
    <row r="44" spans="1:40" ht="13.5" customHeight="1" x14ac:dyDescent="0.25">
      <c r="C44" s="14" t="s">
        <v>29</v>
      </c>
      <c r="E44" s="16"/>
      <c r="F44" s="1"/>
      <c r="G44" s="16"/>
      <c r="H44" s="1"/>
      <c r="I44" s="16"/>
      <c r="J44" s="1"/>
      <c r="K44" s="1"/>
      <c r="L44" s="1"/>
      <c r="M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23"/>
      <c r="AD44" s="16"/>
      <c r="AE44" s="16"/>
      <c r="AF44" s="16"/>
      <c r="AG44" s="23"/>
      <c r="AH44" s="16"/>
      <c r="AI44" s="16"/>
      <c r="AJ44" s="16"/>
      <c r="AK44" s="16"/>
    </row>
    <row r="45" spans="1:40" ht="13.5" customHeight="1" x14ac:dyDescent="0.25">
      <c r="A45" s="2">
        <f>A43+1</f>
        <v>24</v>
      </c>
      <c r="C45" s="15" t="s">
        <v>30</v>
      </c>
      <c r="E45" s="16">
        <v>0</v>
      </c>
      <c r="F45" s="1"/>
      <c r="G45" s="16">
        <v>0</v>
      </c>
      <c r="H45" s="1"/>
      <c r="I45" s="16">
        <v>0</v>
      </c>
      <c r="J45" s="1"/>
      <c r="K45" s="1"/>
      <c r="L45" s="1"/>
      <c r="M45" s="16">
        <f t="shared" si="12"/>
        <v>0</v>
      </c>
      <c r="O45" s="2" t="s">
        <v>125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23"/>
      <c r="AD45" s="16">
        <v>0</v>
      </c>
      <c r="AE45" s="16">
        <v>0</v>
      </c>
      <c r="AF45" s="16">
        <v>0</v>
      </c>
      <c r="AG45" s="23"/>
      <c r="AH45" s="16">
        <v>0</v>
      </c>
      <c r="AI45" s="16">
        <v>0</v>
      </c>
      <c r="AJ45" s="16">
        <v>0</v>
      </c>
      <c r="AK45" s="16">
        <v>0</v>
      </c>
    </row>
    <row r="46" spans="1:40" ht="13.5" customHeight="1" x14ac:dyDescent="0.25">
      <c r="A46" s="2">
        <f t="shared" ref="A46:A54" si="14">A45+1</f>
        <v>25</v>
      </c>
      <c r="C46" s="15" t="s">
        <v>31</v>
      </c>
      <c r="E46" s="16">
        <v>0</v>
      </c>
      <c r="F46" s="1"/>
      <c r="G46" s="16">
        <v>0</v>
      </c>
      <c r="H46" s="1"/>
      <c r="I46" s="16">
        <v>0</v>
      </c>
      <c r="J46" s="1"/>
      <c r="K46" s="1"/>
      <c r="L46" s="1"/>
      <c r="M46" s="16">
        <f t="shared" si="12"/>
        <v>0</v>
      </c>
      <c r="O46" s="2" t="s">
        <v>126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23"/>
      <c r="AD46" s="16">
        <v>0</v>
      </c>
      <c r="AE46" s="16">
        <v>0</v>
      </c>
      <c r="AF46" s="16">
        <v>0</v>
      </c>
      <c r="AG46" s="23"/>
      <c r="AH46" s="16">
        <v>0</v>
      </c>
      <c r="AI46" s="16">
        <v>0</v>
      </c>
      <c r="AJ46" s="16">
        <v>0</v>
      </c>
      <c r="AK46" s="16">
        <v>0</v>
      </c>
    </row>
    <row r="47" spans="1:40" ht="13.5" customHeight="1" x14ac:dyDescent="0.25">
      <c r="A47" s="2">
        <f>A46+1</f>
        <v>26</v>
      </c>
      <c r="C47" s="14" t="s">
        <v>32</v>
      </c>
      <c r="E47" s="16">
        <v>0</v>
      </c>
      <c r="F47" s="1"/>
      <c r="G47" s="16">
        <v>0</v>
      </c>
      <c r="H47" s="1"/>
      <c r="I47" s="16">
        <v>0</v>
      </c>
      <c r="J47" s="1"/>
      <c r="K47" s="1"/>
      <c r="L47" s="1"/>
      <c r="M47" s="16">
        <f t="shared" si="12"/>
        <v>0</v>
      </c>
      <c r="O47" s="2" t="s">
        <v>127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23"/>
      <c r="AD47" s="16">
        <v>0</v>
      </c>
      <c r="AE47" s="16">
        <v>0</v>
      </c>
      <c r="AF47" s="16">
        <v>0</v>
      </c>
      <c r="AG47" s="23"/>
      <c r="AH47" s="16">
        <v>0</v>
      </c>
      <c r="AI47" s="16">
        <v>0</v>
      </c>
      <c r="AJ47" s="16">
        <v>0</v>
      </c>
      <c r="AK47" s="16">
        <v>0</v>
      </c>
    </row>
    <row r="48" spans="1:40" ht="13.5" customHeight="1" x14ac:dyDescent="0.25">
      <c r="A48" s="2">
        <f t="shared" si="14"/>
        <v>27</v>
      </c>
      <c r="C48" s="14" t="s">
        <v>33</v>
      </c>
      <c r="E48" s="16">
        <v>0</v>
      </c>
      <c r="F48" s="1"/>
      <c r="G48" s="16">
        <v>0</v>
      </c>
      <c r="H48" s="1"/>
      <c r="I48" s="16">
        <v>0</v>
      </c>
      <c r="J48" s="1"/>
      <c r="K48" s="1"/>
      <c r="L48" s="1"/>
      <c r="M48" s="16">
        <f t="shared" si="12"/>
        <v>0</v>
      </c>
      <c r="O48" s="2" t="s">
        <v>127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23"/>
      <c r="AD48" s="16">
        <v>0</v>
      </c>
      <c r="AE48" s="16">
        <v>0</v>
      </c>
      <c r="AF48" s="16">
        <v>0</v>
      </c>
      <c r="AG48" s="23"/>
      <c r="AH48" s="16">
        <v>0</v>
      </c>
      <c r="AI48" s="16">
        <v>0</v>
      </c>
      <c r="AJ48" s="16">
        <v>0</v>
      </c>
      <c r="AK48" s="16">
        <v>0</v>
      </c>
    </row>
    <row r="49" spans="1:37" ht="13.5" customHeight="1" x14ac:dyDescent="0.25">
      <c r="A49" s="2">
        <f t="shared" si="14"/>
        <v>28</v>
      </c>
      <c r="C49" s="14" t="s">
        <v>34</v>
      </c>
      <c r="E49" s="16">
        <v>0</v>
      </c>
      <c r="F49" s="1"/>
      <c r="G49" s="16">
        <v>0</v>
      </c>
      <c r="H49" s="1"/>
      <c r="I49" s="16">
        <v>0</v>
      </c>
      <c r="J49" s="1"/>
      <c r="K49" s="1"/>
      <c r="L49" s="1"/>
      <c r="M49" s="16">
        <f t="shared" si="12"/>
        <v>0</v>
      </c>
      <c r="O49" s="2" t="s">
        <v>128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23"/>
      <c r="AD49" s="16">
        <v>0</v>
      </c>
      <c r="AE49" s="16">
        <v>0</v>
      </c>
      <c r="AF49" s="16">
        <v>0</v>
      </c>
      <c r="AG49" s="23"/>
      <c r="AH49" s="16">
        <v>0</v>
      </c>
      <c r="AI49" s="16">
        <v>0</v>
      </c>
      <c r="AJ49" s="16">
        <v>0</v>
      </c>
      <c r="AK49" s="16">
        <v>0</v>
      </c>
    </row>
    <row r="50" spans="1:37" ht="13.5" customHeight="1" x14ac:dyDescent="0.25">
      <c r="A50" s="2">
        <f t="shared" si="14"/>
        <v>29</v>
      </c>
      <c r="C50" s="14" t="s">
        <v>35</v>
      </c>
      <c r="E50" s="16">
        <v>0</v>
      </c>
      <c r="F50" s="1"/>
      <c r="G50" s="16">
        <v>0</v>
      </c>
      <c r="H50" s="1"/>
      <c r="I50" s="16">
        <v>0</v>
      </c>
      <c r="J50" s="1"/>
      <c r="K50" s="1"/>
      <c r="L50" s="1"/>
      <c r="M50" s="16">
        <f t="shared" si="12"/>
        <v>0</v>
      </c>
      <c r="O50" s="2" t="s">
        <v>129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23"/>
      <c r="AD50" s="16">
        <v>0</v>
      </c>
      <c r="AE50" s="16">
        <v>0</v>
      </c>
      <c r="AF50" s="16">
        <v>0</v>
      </c>
      <c r="AG50" s="23"/>
      <c r="AH50" s="16">
        <v>0</v>
      </c>
      <c r="AI50" s="16">
        <v>0</v>
      </c>
      <c r="AJ50" s="16">
        <v>0</v>
      </c>
      <c r="AK50" s="16">
        <v>0</v>
      </c>
    </row>
    <row r="51" spans="1:37" ht="13.5" customHeight="1" x14ac:dyDescent="0.25">
      <c r="C51" s="14" t="s">
        <v>36</v>
      </c>
      <c r="E51" s="16"/>
      <c r="G51" s="16"/>
      <c r="I51" s="16"/>
      <c r="M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23"/>
      <c r="AD51" s="16"/>
      <c r="AE51" s="16"/>
      <c r="AF51" s="16"/>
      <c r="AG51" s="23"/>
      <c r="AH51" s="16"/>
      <c r="AI51" s="16"/>
      <c r="AJ51" s="16"/>
      <c r="AK51" s="16"/>
    </row>
    <row r="52" spans="1:37" ht="13.5" customHeight="1" x14ac:dyDescent="0.25">
      <c r="A52" s="2">
        <f>A50+1</f>
        <v>30</v>
      </c>
      <c r="C52" s="15" t="s">
        <v>37</v>
      </c>
      <c r="E52" s="16">
        <v>0</v>
      </c>
      <c r="F52" s="1"/>
      <c r="G52" s="16">
        <v>0</v>
      </c>
      <c r="I52" s="16">
        <v>0</v>
      </c>
      <c r="M52" s="16">
        <f t="shared" si="12"/>
        <v>0</v>
      </c>
      <c r="O52" s="2" t="s">
        <v>130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23"/>
      <c r="AD52" s="16">
        <v>0</v>
      </c>
      <c r="AE52" s="16">
        <v>0</v>
      </c>
      <c r="AF52" s="16">
        <v>0</v>
      </c>
      <c r="AG52" s="23"/>
      <c r="AH52" s="16">
        <v>0</v>
      </c>
      <c r="AI52" s="16">
        <v>0</v>
      </c>
      <c r="AJ52" s="16">
        <v>0</v>
      </c>
      <c r="AK52" s="16">
        <v>0</v>
      </c>
    </row>
    <row r="53" spans="1:37" ht="13.5" customHeight="1" x14ac:dyDescent="0.25">
      <c r="A53" s="2">
        <f t="shared" si="14"/>
        <v>31</v>
      </c>
      <c r="C53" s="15" t="s">
        <v>38</v>
      </c>
      <c r="E53" s="16">
        <v>0</v>
      </c>
      <c r="F53" s="1"/>
      <c r="G53" s="16">
        <v>0</v>
      </c>
      <c r="I53" s="16">
        <v>0</v>
      </c>
      <c r="K53" s="2" t="s">
        <v>133</v>
      </c>
      <c r="M53" s="16">
        <f t="shared" si="12"/>
        <v>0</v>
      </c>
      <c r="O53" s="2" t="s">
        <v>127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23"/>
      <c r="AD53" s="16">
        <v>0</v>
      </c>
      <c r="AE53" s="16">
        <v>0</v>
      </c>
      <c r="AF53" s="16">
        <v>0</v>
      </c>
      <c r="AG53" s="23"/>
      <c r="AH53" s="16">
        <v>0</v>
      </c>
      <c r="AI53" s="16">
        <v>0</v>
      </c>
      <c r="AJ53" s="16">
        <v>0</v>
      </c>
      <c r="AK53" s="16">
        <v>0</v>
      </c>
    </row>
    <row r="54" spans="1:37" ht="13.5" customHeight="1" x14ac:dyDescent="0.25">
      <c r="A54" s="2">
        <f t="shared" si="14"/>
        <v>32</v>
      </c>
      <c r="C54" s="15" t="s">
        <v>39</v>
      </c>
      <c r="E54" s="16">
        <v>0</v>
      </c>
      <c r="F54" s="1"/>
      <c r="G54" s="16">
        <v>0</v>
      </c>
      <c r="I54" s="16">
        <v>0</v>
      </c>
      <c r="M54" s="16">
        <f t="shared" si="12"/>
        <v>0</v>
      </c>
      <c r="O54" s="2" t="s">
        <v>131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23"/>
      <c r="AD54" s="16">
        <v>0</v>
      </c>
      <c r="AE54" s="16">
        <v>0</v>
      </c>
      <c r="AF54" s="16">
        <v>0</v>
      </c>
      <c r="AG54" s="23"/>
      <c r="AH54" s="16">
        <v>0</v>
      </c>
      <c r="AI54" s="16">
        <v>0</v>
      </c>
      <c r="AJ54" s="16">
        <v>0</v>
      </c>
      <c r="AK54" s="16">
        <v>0</v>
      </c>
    </row>
    <row r="55" spans="1:37" ht="13.5" customHeight="1" x14ac:dyDescent="0.25">
      <c r="A55" s="2">
        <f>A54+1</f>
        <v>33</v>
      </c>
      <c r="C55" s="14" t="s">
        <v>40</v>
      </c>
      <c r="E55" s="16">
        <v>29305.549796962121</v>
      </c>
      <c r="G55" s="16">
        <v>29305.549796962121</v>
      </c>
      <c r="I55" s="16">
        <v>0</v>
      </c>
      <c r="K55" s="2"/>
      <c r="M55" s="16">
        <f t="shared" si="12"/>
        <v>29305.549796962121</v>
      </c>
      <c r="O55" s="2" t="s">
        <v>132</v>
      </c>
      <c r="Q55" s="16">
        <v>9818.5354398861909</v>
      </c>
      <c r="R55" s="16">
        <v>6952.8208306867546</v>
      </c>
      <c r="S55" s="16">
        <v>3126.4174474877623</v>
      </c>
      <c r="T55" s="16">
        <v>4201.6913881845703</v>
      </c>
      <c r="U55" s="16">
        <v>84.772615686447836</v>
      </c>
      <c r="V55" s="16">
        <v>987.26900947114711</v>
      </c>
      <c r="W55" s="16">
        <v>62.051576036041695</v>
      </c>
      <c r="X55" s="16">
        <v>2874.5999018113616</v>
      </c>
      <c r="Y55" s="16">
        <v>67.439371117503512</v>
      </c>
      <c r="Z55" s="16">
        <v>506.75812229759367</v>
      </c>
      <c r="AA55" s="16">
        <v>58.605446908890492</v>
      </c>
      <c r="AB55" s="16">
        <v>0</v>
      </c>
      <c r="AC55" s="23"/>
      <c r="AD55" s="16">
        <v>0</v>
      </c>
      <c r="AE55" s="16">
        <v>298.18316718949899</v>
      </c>
      <c r="AF55" s="16">
        <v>266.40548019835791</v>
      </c>
      <c r="AG55" s="23"/>
      <c r="AH55" s="16">
        <v>0</v>
      </c>
      <c r="AI55" s="16">
        <v>0</v>
      </c>
      <c r="AJ55" s="16">
        <v>0</v>
      </c>
      <c r="AK55" s="16">
        <v>0</v>
      </c>
    </row>
    <row r="56" spans="1:37" ht="13.5" customHeight="1" x14ac:dyDescent="0.25">
      <c r="A56" s="2">
        <f>A55+1</f>
        <v>34</v>
      </c>
      <c r="C56" s="14" t="s">
        <v>55</v>
      </c>
      <c r="E56" s="19">
        <f>SUM(E41:E55)</f>
        <v>40243.160246288404</v>
      </c>
      <c r="G56" s="19">
        <f>SUM(G41:G55)</f>
        <v>40243.160246288404</v>
      </c>
      <c r="I56" s="19">
        <f>SUM(I41:I55)</f>
        <v>0</v>
      </c>
      <c r="M56" s="19">
        <f>SUM(M41:M55)</f>
        <v>40243.160246288404</v>
      </c>
      <c r="Q56" s="19">
        <f t="shared" ref="Q56:AF56" si="15">SUM(Q41:Q55)</f>
        <v>14323.093020115693</v>
      </c>
      <c r="R56" s="19">
        <f t="shared" si="15"/>
        <v>9980.6647785986133</v>
      </c>
      <c r="S56" s="19">
        <f t="shared" si="15"/>
        <v>3979.0573828810357</v>
      </c>
      <c r="T56" s="19">
        <f t="shared" si="15"/>
        <v>5094.6963681290363</v>
      </c>
      <c r="U56" s="19">
        <f t="shared" si="15"/>
        <v>84.772615686447836</v>
      </c>
      <c r="V56" s="19">
        <f t="shared" si="15"/>
        <v>1237.4687524552915</v>
      </c>
      <c r="W56" s="19">
        <f t="shared" si="15"/>
        <v>62.051576036041695</v>
      </c>
      <c r="X56" s="19">
        <f t="shared" si="15"/>
        <v>4060.6246200009864</v>
      </c>
      <c r="Y56" s="19">
        <f t="shared" si="15"/>
        <v>67.439371117503512</v>
      </c>
      <c r="Z56" s="19">
        <f t="shared" si="15"/>
        <v>506.82616690881025</v>
      </c>
      <c r="AA56" s="19">
        <f t="shared" si="15"/>
        <v>59.519996043520486</v>
      </c>
      <c r="AB56" s="19">
        <f t="shared" si="15"/>
        <v>0</v>
      </c>
      <c r="AC56" s="24"/>
      <c r="AD56" s="19">
        <f t="shared" si="15"/>
        <v>11.022799188711456</v>
      </c>
      <c r="AE56" s="19">
        <f t="shared" si="15"/>
        <v>383.085713729389</v>
      </c>
      <c r="AF56" s="19">
        <f t="shared" si="15"/>
        <v>392.83708539732288</v>
      </c>
      <c r="AG56" s="24"/>
      <c r="AH56" s="19">
        <f>SUM(AH41:AH55)</f>
        <v>0</v>
      </c>
      <c r="AI56" s="19">
        <f>SUM(AI41:AI55)</f>
        <v>0</v>
      </c>
      <c r="AJ56" s="19">
        <f>SUM(AJ41:AJ55)</f>
        <v>0</v>
      </c>
      <c r="AK56" s="19">
        <f t="shared" ref="AK56" si="16">SUM(AK41:AK55)</f>
        <v>0</v>
      </c>
    </row>
    <row r="57" spans="1:37" ht="13.5" customHeight="1" x14ac:dyDescent="0.25">
      <c r="C57" s="14"/>
      <c r="E57" s="18"/>
      <c r="G57" s="18"/>
      <c r="I57" s="18"/>
      <c r="M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24"/>
      <c r="AD57" s="18"/>
      <c r="AE57" s="18"/>
      <c r="AF57" s="18"/>
      <c r="AG57" s="24"/>
      <c r="AH57" s="18"/>
      <c r="AI57" s="18"/>
      <c r="AJ57" s="18"/>
      <c r="AK57" s="18"/>
    </row>
    <row r="58" spans="1:37" ht="16.5" customHeight="1" thickBot="1" x14ac:dyDescent="0.3">
      <c r="A58" s="2">
        <f>A56+1</f>
        <v>35</v>
      </c>
      <c r="C58" s="14" t="s">
        <v>41</v>
      </c>
      <c r="E58" s="20">
        <f>E21+E28+E38+E56</f>
        <v>3234276.0793395797</v>
      </c>
      <c r="F58" s="9"/>
      <c r="G58" s="20">
        <f>G21+G28+G38+G56</f>
        <v>3234276.0793395797</v>
      </c>
      <c r="I58" s="20">
        <f>I21+I28+I38+I56</f>
        <v>26965.613624531987</v>
      </c>
      <c r="M58" s="20">
        <f>M21+M28+M38+M56</f>
        <v>3207310.4657150474</v>
      </c>
      <c r="Q58" s="20">
        <f t="shared" ref="Q58:AF58" si="17">Q21+Q28+Q38+Q56</f>
        <v>2033996.7832986093</v>
      </c>
      <c r="R58" s="20">
        <f t="shared" si="17"/>
        <v>999234.06537807547</v>
      </c>
      <c r="S58" s="20">
        <f t="shared" si="17"/>
        <v>99684.639074250212</v>
      </c>
      <c r="T58" s="20">
        <f t="shared" si="17"/>
        <v>10734.804581161134</v>
      </c>
      <c r="U58" s="20">
        <f t="shared" si="17"/>
        <v>141.94364299077142</v>
      </c>
      <c r="V58" s="20">
        <f t="shared" si="17"/>
        <v>1237.4687524552915</v>
      </c>
      <c r="W58" s="20">
        <f t="shared" si="17"/>
        <v>62.051576036041695</v>
      </c>
      <c r="X58" s="20">
        <f t="shared" si="17"/>
        <v>5241.3408583953715</v>
      </c>
      <c r="Y58" s="20">
        <f t="shared" si="17"/>
        <v>67.439371117503512</v>
      </c>
      <c r="Z58" s="20">
        <f t="shared" si="17"/>
        <v>8438.27065448551</v>
      </c>
      <c r="AA58" s="20">
        <f t="shared" si="17"/>
        <v>2013.4603829349523</v>
      </c>
      <c r="AB58" s="20">
        <f t="shared" si="17"/>
        <v>2955.5611569622238</v>
      </c>
      <c r="AC58" s="24"/>
      <c r="AD58" s="20">
        <f t="shared" si="17"/>
        <v>44.506326063237168</v>
      </c>
      <c r="AE58" s="20">
        <f t="shared" si="17"/>
        <v>37470.630752076948</v>
      </c>
      <c r="AF58" s="20">
        <f t="shared" si="17"/>
        <v>1301.3425501733066</v>
      </c>
      <c r="AG58" s="24"/>
      <c r="AH58" s="20">
        <f>AH21+AH28+AH38+AH56</f>
        <v>31078.686228240535</v>
      </c>
      <c r="AI58" s="20">
        <f>AI21+AI28+AI38+AI56</f>
        <v>450.01410478911828</v>
      </c>
      <c r="AJ58" s="20">
        <f>AJ21+AJ28+AJ38+AJ56</f>
        <v>123.07065076262774</v>
      </c>
      <c r="AK58" s="20">
        <f t="shared" ref="AK58" si="18">AK21+AK28+AK38+AK56</f>
        <v>0</v>
      </c>
    </row>
    <row r="59" spans="1:37" ht="13.5" customHeight="1" thickTop="1" x14ac:dyDescent="0.25">
      <c r="E59" s="7"/>
      <c r="G59" s="7"/>
    </row>
  </sheetData>
  <mergeCells count="4">
    <mergeCell ref="Q10:R10"/>
    <mergeCell ref="S10:AB10"/>
    <mergeCell ref="AD10:AF10"/>
    <mergeCell ref="AH10:AK10"/>
  </mergeCells>
  <pageMargins left="0.4" right="0.4" top="0.75" bottom="0.75" header="0.3" footer="0.3"/>
  <pageSetup scale="67" fitToHeight="0" orientation="landscape" r:id="rId1"/>
  <headerFooter>
    <oddHeader>&amp;R&amp;"Arial,Regular"&amp;10Filed: 2022-11-30
EB-2022-0200
Exhibit 7
Tab 3
Schedule 1
Attachment 10
Page &amp;P of &amp;N</oddHeader>
  </headerFooter>
  <rowBreaks count="1" manualBreakCount="1">
    <brk id="58" max="36" man="1"/>
  </rowBreaks>
  <colBreaks count="2" manualBreakCount="2">
    <brk id="18" max="57" man="1"/>
    <brk id="2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DCA6D3D2-9F27-4B7D-B066-F6EE1DC82310}"/>
</file>

<file path=customXml/itemProps2.xml><?xml version="1.0" encoding="utf-8"?>
<ds:datastoreItem xmlns:ds="http://schemas.openxmlformats.org/officeDocument/2006/customXml" ds:itemID="{57265712-CCD7-4CC7-867E-28C045129403}"/>
</file>

<file path=customXml/itemProps3.xml><?xml version="1.0" encoding="utf-8"?>
<ds:datastoreItem xmlns:ds="http://schemas.openxmlformats.org/officeDocument/2006/customXml" ds:itemID="{9790E87B-9D89-4F01-BD82-CBA0B5ED54D2}"/>
</file>

<file path=customXml/itemProps4.xml><?xml version="1.0" encoding="utf-8"?>
<ds:datastoreItem xmlns:ds="http://schemas.openxmlformats.org/officeDocument/2006/customXml" ds:itemID="{2538125B-2B79-4FCA-B1A4-AB82BF74A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2022-11-29T19:17:54Z</dcterms:created>
  <dcterms:modified xsi:type="dcterms:W3CDTF">2022-11-29T19:17:58Z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2022-11-29T19:17:56Z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122e3d68-967e-4931-a3b3-0fc20b38c9ab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