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2360621-1BB0-4E4C-9EF3-981518649943}" xr6:coauthVersionLast="47" xr6:coauthVersionMax="47" xr10:uidLastSave="{00000000-0000-0000-0000-000000000000}"/>
  <bookViews>
    <workbookView xWindow="-120" yWindow="-120" windowWidth="29040" windowHeight="15840" xr2:uid="{D5D05F6F-DBD4-4A5D-8707-CBE0264F17AB}"/>
  </bookViews>
  <sheets>
    <sheet name="Sheet1" sheetId="1" r:id="rId1"/>
  </sheets>
  <definedNames>
    <definedName name="_xlnm.Print_Area" localSheetId="0">Sheet1!$A$1:$Z$43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Z37" i="1"/>
  <c r="Z24" i="1"/>
  <c r="Z39" i="1" l="1"/>
  <c r="Z43" i="1" s="1"/>
  <c r="A28" i="1"/>
  <c r="A29" i="1" s="1"/>
  <c r="A30" i="1" s="1"/>
  <c r="A31" i="1" s="1"/>
  <c r="A32" i="1" s="1"/>
  <c r="A33" i="1" s="1"/>
  <c r="A37" i="1" l="1"/>
  <c r="A39" i="1" s="1"/>
  <c r="A41" i="1" s="1"/>
  <c r="A43" i="1" s="1"/>
  <c r="E29" i="1" l="1"/>
  <c r="E30" i="1" l="1"/>
  <c r="E28" i="1" l="1"/>
  <c r="E33" i="1" l="1"/>
  <c r="E32" i="1" l="1"/>
  <c r="E23" i="1" l="1"/>
  <c r="E27" i="1" l="1"/>
  <c r="G17" i="1" l="1"/>
  <c r="H17" i="1"/>
  <c r="J17" i="1"/>
  <c r="K17" i="1"/>
  <c r="L17" i="1"/>
  <c r="M17" i="1"/>
  <c r="N17" i="1"/>
  <c r="R17" i="1"/>
  <c r="S17" i="1"/>
  <c r="T17" i="1"/>
  <c r="U17" i="1"/>
  <c r="W17" i="1"/>
  <c r="X17" i="1"/>
  <c r="Y17" i="1"/>
  <c r="I17" i="1"/>
  <c r="O17" i="1"/>
  <c r="P17" i="1"/>
  <c r="Q17" i="1"/>
  <c r="I24" i="1"/>
  <c r="J24" i="1"/>
  <c r="K24" i="1"/>
  <c r="L24" i="1"/>
  <c r="M24" i="1"/>
  <c r="N24" i="1"/>
  <c r="P24" i="1"/>
  <c r="Q24" i="1"/>
  <c r="R24" i="1"/>
  <c r="S24" i="1"/>
  <c r="T24" i="1"/>
  <c r="U24" i="1"/>
  <c r="W24" i="1"/>
  <c r="G24" i="1"/>
  <c r="H24" i="1"/>
  <c r="O24" i="1"/>
  <c r="X24" i="1"/>
  <c r="Y24" i="1"/>
  <c r="R37" i="1" l="1"/>
  <c r="R39" i="1" s="1"/>
  <c r="R43" i="1" s="1"/>
  <c r="J37" i="1"/>
  <c r="U37" i="1"/>
  <c r="U39" i="1" s="1"/>
  <c r="U43" i="1" s="1"/>
  <c r="O37" i="1"/>
  <c r="I37" i="1"/>
  <c r="G37" i="1"/>
  <c r="G39" i="1" s="1"/>
  <c r="G43" i="1" s="1"/>
  <c r="T37" i="1"/>
  <c r="T39" i="1" s="1"/>
  <c r="T43" i="1" s="1"/>
  <c r="L37" i="1"/>
  <c r="L39" i="1" s="1"/>
  <c r="L43" i="1" s="1"/>
  <c r="W37" i="1"/>
  <c r="N37" i="1"/>
  <c r="N39" i="1" s="1"/>
  <c r="N43" i="1" s="1"/>
  <c r="Q37" i="1"/>
  <c r="Q39" i="1" s="1"/>
  <c r="Q43" i="1" s="1"/>
  <c r="S37" i="1"/>
  <c r="S39" i="1" s="1"/>
  <c r="S43" i="1" s="1"/>
  <c r="K37" i="1"/>
  <c r="K39" i="1" s="1"/>
  <c r="K43" i="1" s="1"/>
  <c r="M37" i="1"/>
  <c r="M39" i="1" s="1"/>
  <c r="M43" i="1" s="1"/>
  <c r="X37" i="1"/>
  <c r="X39" i="1" s="1"/>
  <c r="X43" i="1" s="1"/>
  <c r="Y37" i="1"/>
  <c r="Y39" i="1" s="1"/>
  <c r="Y43" i="1" s="1"/>
  <c r="P37" i="1"/>
  <c r="P39" i="1" s="1"/>
  <c r="P43" i="1" s="1"/>
  <c r="H37" i="1"/>
  <c r="H39" i="1" s="1"/>
  <c r="H43" i="1" s="1"/>
  <c r="O39" i="1"/>
  <c r="O43" i="1" s="1"/>
  <c r="E36" i="1"/>
  <c r="I39" i="1"/>
  <c r="I43" i="1" s="1"/>
  <c r="E35" i="1"/>
  <c r="E41" i="1"/>
  <c r="W39" i="1"/>
  <c r="W43" i="1" s="1"/>
  <c r="J39" i="1"/>
  <c r="J43" i="1" s="1"/>
  <c r="E15" i="1"/>
  <c r="E17" i="1"/>
  <c r="E19" i="1"/>
  <c r="E31" i="1"/>
  <c r="E22" i="1"/>
  <c r="E24" i="1" s="1"/>
  <c r="E37" i="1" l="1"/>
  <c r="E39" i="1" s="1"/>
  <c r="E43" i="1" s="1"/>
</calcChain>
</file>

<file path=xl/sharedStrings.xml><?xml version="1.0" encoding="utf-8"?>
<sst xmlns="http://schemas.openxmlformats.org/spreadsheetml/2006/main" count="75" uniqueCount="74">
  <si>
    <t>Line</t>
  </si>
  <si>
    <t>Revenue</t>
  </si>
  <si>
    <t>No.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</si>
  <si>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</si>
  <si>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</si>
  <si>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</si>
  <si>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</si>
  <si>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</si>
  <si>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</si>
  <si>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</si>
  <si>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</si>
  <si>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</si>
  <si>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</si>
  <si>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Cost of Gas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</si>
  <si>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</si>
  <si>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</si>
  <si>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</si>
  <si>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</si>
  <si>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</si>
  <si>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</si>
  <si>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</si>
  <si>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>Total Revenue Requirement</t>
  </si>
  <si>
    <t>Other Revenue</t>
  </si>
  <si>
    <t>Particulars ($000s)</t>
  </si>
  <si>
    <t>Revenue Requirement Summary by Rate Class</t>
  </si>
  <si>
    <t>(b)</t>
  </si>
  <si>
    <t>(d)</t>
  </si>
  <si>
    <t>(c)</t>
  </si>
  <si>
    <t>(f)</t>
  </si>
  <si>
    <t>(e)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</si>
  <si>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</si>
  <si>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</si>
  <si>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</si>
  <si>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</si>
  <si>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</si>
  <si>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</si>
  <si>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</si>
  <si>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</si>
  <si>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</si>
  <si>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</si>
  <si>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</si>
  <si>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</si>
  <si>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</si>
  <si>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Administrative &amp; General</t>
  </si>
  <si>
    <t>Operating &amp; Maintenance Expenses</t>
  </si>
  <si>
    <t>Total Operating &amp; Maintenance Expenses</t>
  </si>
  <si>
    <t>Total Revenue Requirement Less Other Revenue</t>
  </si>
  <si>
    <t>2024 Cost Allocation Study - Harmonized Rate Classes</t>
  </si>
  <si>
    <t xml:space="preserve">Employee Benefits 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</si>
  <si>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</si>
  <si>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</si>
  <si>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</si>
  <si>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</si>
  <si>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</si>
  <si>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</si>
  <si>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</si>
  <si>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</si>
  <si>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</si>
  <si>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</si>
  <si>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</si>
  <si>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</si>
  <si>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</si>
  <si>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</si>
  <si>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</si>
  <si>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</si>
  <si>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</si>
  <si>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</si>
  <si>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(t)</t>
  </si>
  <si>
    <t>Rate E82</t>
  </si>
  <si>
    <t>In-franchise Rate Classes</t>
  </si>
  <si>
    <t>Wholesale Rate Classes</t>
  </si>
  <si>
    <t>Ex-franchise Rate Classes</t>
  </si>
  <si>
    <t>Revenue Requirement Summary by Rate Class (Continued)</t>
  </si>
  <si>
    <t>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</si>
</sst>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4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Continuous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0" xfId="2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7A48-9883-4F58-BB85-054BFEB6FC2C}">
  <dimension ref="A1:AD46"/>
  <sheetViews>
    <sheetView tabSelected="1" view="pageLayout" zoomScaleNormal="90" zoomScaleSheetLayoutView="80" workbookViewId="0"/>
  </sheetViews>
  <sheetFormatPr defaultColWidth="9.140625" defaultRowHeight="12.75" customHeight="1" x14ac:dyDescent="0.2"/>
  <cols>
    <col min="1" max="1" width="4.7109375" style="2" customWidth="1"/>
    <col min="2" max="2" width="1.7109375" style="2" customWidth="1"/>
    <col min="3" max="3" width="41.85546875" style="2" bestFit="1" customWidth="1"/>
    <col min="4" max="4" width="1.7109375" style="2" customWidth="1"/>
    <col min="5" max="5" width="11.42578125" style="2" bestFit="1" customWidth="1"/>
    <col min="6" max="6" width="1.7109375" style="2" customWidth="1"/>
    <col min="7" max="7" width="11.28515625" style="2" bestFit="1" customWidth="1"/>
    <col min="8" max="8" width="10.28515625" style="2" bestFit="1" customWidth="1"/>
    <col min="9" max="9" width="8.7109375" style="2" bestFit="1" customWidth="1"/>
    <col min="10" max="10" width="11.85546875" style="2" customWidth="1"/>
    <col min="11" max="11" width="10.85546875" style="2" bestFit="1" customWidth="1"/>
    <col min="12" max="12" width="11.5703125" style="2" bestFit="1" customWidth="1"/>
    <col min="13" max="13" width="10.85546875" style="2" bestFit="1" customWidth="1"/>
    <col min="14" max="14" width="11.5703125" style="2" bestFit="1" customWidth="1"/>
    <col min="15" max="15" width="10.85546875" style="2" bestFit="1" customWidth="1"/>
    <col min="16" max="18" width="8.7109375" style="2" bestFit="1" customWidth="1"/>
    <col min="19" max="21" width="11.7109375" style="2" customWidth="1"/>
    <col min="22" max="22" width="1.7109375" style="20" customWidth="1"/>
    <col min="23" max="26" width="11.7109375" style="2" customWidth="1"/>
    <col min="27" max="16384" width="9.140625" style="2"/>
  </cols>
  <sheetData>
    <row r="1" spans="1:30" ht="12.75" customHeight="1" x14ac:dyDescent="0.2">
      <c r="A1" s="1"/>
      <c r="N1" s="3"/>
      <c r="Y1" s="3"/>
      <c r="Z1" s="3"/>
    </row>
    <row r="2" spans="1:30" ht="12.75" customHeight="1" x14ac:dyDescent="0.2">
      <c r="A2" s="1"/>
      <c r="N2" s="14"/>
      <c r="Y2" s="14"/>
      <c r="Z2" s="14"/>
    </row>
    <row r="3" spans="1:30" ht="12.75" customHeight="1" x14ac:dyDescent="0.2">
      <c r="A3" s="1"/>
      <c r="N3" s="3"/>
      <c r="Y3" s="3"/>
      <c r="Z3" s="3"/>
    </row>
    <row r="4" spans="1:30" ht="12.75" customHeight="1" x14ac:dyDescent="0.2">
      <c r="A4" s="1"/>
      <c r="N4" s="3"/>
      <c r="Y4" s="3"/>
      <c r="Z4" s="3"/>
    </row>
    <row r="5" spans="1:30" ht="12.75" customHeight="1" x14ac:dyDescent="0.2">
      <c r="B5" s="24"/>
      <c r="C5" s="24"/>
      <c r="D5" s="24"/>
      <c r="E5" s="24"/>
      <c r="F5" s="24"/>
      <c r="G5" s="24"/>
      <c r="H5" s="24"/>
      <c r="K5" s="24"/>
      <c r="L5" s="24"/>
      <c r="M5" s="24"/>
      <c r="N5" s="24"/>
      <c r="O5" s="24"/>
      <c r="Q5" s="24"/>
      <c r="R5" s="24"/>
      <c r="S5" s="24"/>
      <c r="V5" s="24"/>
      <c r="W5" s="24"/>
      <c r="X5" s="24"/>
      <c r="Y5" s="24"/>
      <c r="Z5" s="24"/>
      <c r="AA5" s="4"/>
      <c r="AB5" s="4"/>
      <c r="AC5" s="4"/>
      <c r="AD5" s="4"/>
    </row>
    <row r="6" spans="1:30" ht="12.75" customHeight="1" x14ac:dyDescent="0.2">
      <c r="B6" s="24"/>
      <c r="C6" s="24"/>
      <c r="D6" s="24"/>
      <c r="E6" s="24"/>
      <c r="F6" s="24"/>
      <c r="G6" s="24"/>
      <c r="H6" s="24"/>
      <c r="J6" s="23" t="s">
        <v>47</v>
      </c>
      <c r="K6" s="24"/>
      <c r="L6" s="24"/>
      <c r="M6" s="24"/>
      <c r="N6" s="24"/>
      <c r="O6" s="24"/>
      <c r="Q6" s="24"/>
      <c r="R6" s="24"/>
      <c r="S6" s="24"/>
      <c r="U6" s="23" t="s">
        <v>47</v>
      </c>
      <c r="W6" s="24"/>
      <c r="X6" s="24"/>
      <c r="Y6" s="24"/>
      <c r="Z6" s="24"/>
      <c r="AA6" s="4"/>
      <c r="AB6" s="4"/>
      <c r="AC6" s="4"/>
      <c r="AD6" s="4"/>
    </row>
    <row r="7" spans="1:30" ht="12.75" customHeight="1" x14ac:dyDescent="0.2">
      <c r="A7" s="1"/>
      <c r="J7" s="23" t="s">
        <v>24</v>
      </c>
      <c r="N7" s="3"/>
      <c r="U7" s="23" t="s">
        <v>72</v>
      </c>
      <c r="Y7" s="3"/>
      <c r="Z7" s="3"/>
    </row>
    <row r="8" spans="1:30" ht="12.75" customHeight="1" x14ac:dyDescent="0.2">
      <c r="A8" s="1"/>
    </row>
    <row r="9" spans="1:30" ht="12.75" customHeight="1" x14ac:dyDescent="0.2">
      <c r="A9" s="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30" ht="12.75" customHeight="1" x14ac:dyDescent="0.2">
      <c r="A10" s="1" t="s">
        <v>0</v>
      </c>
      <c r="E10" s="1" t="s">
        <v>1</v>
      </c>
      <c r="F10" s="1"/>
      <c r="G10" s="27" t="s">
        <v>69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 t="s">
        <v>70</v>
      </c>
      <c r="T10" s="27"/>
      <c r="U10" s="27"/>
      <c r="W10" s="27" t="s">
        <v>71</v>
      </c>
      <c r="X10" s="27"/>
      <c r="Y10" s="27"/>
      <c r="Z10" s="27"/>
    </row>
    <row r="11" spans="1:30" ht="12.75" customHeight="1" x14ac:dyDescent="0.2">
      <c r="A11" s="5" t="s">
        <v>2</v>
      </c>
      <c r="C11" s="6" t="s">
        <v>23</v>
      </c>
      <c r="E11" s="5" t="s">
        <v>3</v>
      </c>
      <c r="F11" s="1"/>
      <c r="G11" s="5" t="s">
        <v>49</v>
      </c>
      <c r="H11" s="5" t="s">
        <v>50</v>
      </c>
      <c r="I11" s="5" t="s">
        <v>51</v>
      </c>
      <c r="J11" s="5" t="s">
        <v>52</v>
      </c>
      <c r="K11" s="5" t="s">
        <v>53</v>
      </c>
      <c r="L11" s="5" t="s">
        <v>54</v>
      </c>
      <c r="M11" s="5" t="s">
        <v>55</v>
      </c>
      <c r="N11" s="5" t="s">
        <v>56</v>
      </c>
      <c r="O11" s="5" t="s">
        <v>57</v>
      </c>
      <c r="P11" s="5" t="s">
        <v>58</v>
      </c>
      <c r="Q11" s="5" t="s">
        <v>59</v>
      </c>
      <c r="R11" s="5" t="s">
        <v>60</v>
      </c>
      <c r="S11" s="5" t="s">
        <v>61</v>
      </c>
      <c r="T11" s="5" t="s">
        <v>62</v>
      </c>
      <c r="U11" s="5" t="s">
        <v>63</v>
      </c>
      <c r="V11" s="21"/>
      <c r="W11" s="5" t="s">
        <v>64</v>
      </c>
      <c r="X11" s="5" t="s">
        <v>65</v>
      </c>
      <c r="Y11" s="5" t="s">
        <v>66</v>
      </c>
      <c r="Z11" s="26" t="s">
        <v>68</v>
      </c>
    </row>
    <row r="12" spans="1:30" ht="12.75" customHeight="1" x14ac:dyDescent="0.2">
      <c r="A12" s="1"/>
      <c r="E12" s="1" t="s">
        <v>73</v>
      </c>
      <c r="G12" s="1" t="s">
        <v>25</v>
      </c>
      <c r="H12" s="1" t="s">
        <v>27</v>
      </c>
      <c r="I12" s="1" t="s">
        <v>26</v>
      </c>
      <c r="J12" s="1" t="s">
        <v>29</v>
      </c>
      <c r="K12" s="1" t="s">
        <v>28</v>
      </c>
      <c r="L12" s="1" t="s">
        <v>30</v>
      </c>
      <c r="M12" s="1" t="s">
        <v>31</v>
      </c>
      <c r="N12" s="1" t="s">
        <v>32</v>
      </c>
      <c r="O12" s="1" t="s">
        <v>33</v>
      </c>
      <c r="P12" s="1" t="s">
        <v>34</v>
      </c>
      <c r="Q12" s="1" t="s">
        <v>35</v>
      </c>
      <c r="R12" s="1" t="s">
        <v>36</v>
      </c>
      <c r="S12" s="1" t="s">
        <v>37</v>
      </c>
      <c r="T12" s="1" t="s">
        <v>38</v>
      </c>
      <c r="U12" s="1" t="s">
        <v>39</v>
      </c>
      <c r="V12" s="21"/>
      <c r="W12" s="1" t="s">
        <v>40</v>
      </c>
      <c r="X12" s="1" t="s">
        <v>42</v>
      </c>
      <c r="Y12" s="1" t="s">
        <v>41</v>
      </c>
      <c r="Z12" s="1" t="s">
        <v>67</v>
      </c>
    </row>
    <row r="13" spans="1:30" ht="12.75" customHeight="1" x14ac:dyDescent="0.2">
      <c r="A13" s="1"/>
      <c r="E13" s="7"/>
      <c r="F13" s="7"/>
      <c r="G13" s="7"/>
      <c r="H13" s="7"/>
      <c r="I13" s="7"/>
      <c r="J13" s="7"/>
    </row>
    <row r="14" spans="1:30" ht="12.75" customHeight="1" x14ac:dyDescent="0.2">
      <c r="A14" s="1"/>
      <c r="C14" s="2" t="s">
        <v>4</v>
      </c>
      <c r="E14" s="7"/>
      <c r="F14" s="7"/>
      <c r="G14" s="7"/>
      <c r="H14" s="7"/>
      <c r="I14" s="7"/>
      <c r="J14" s="7"/>
    </row>
    <row r="15" spans="1:30" ht="12.75" customHeight="1" x14ac:dyDescent="0.2">
      <c r="A15" s="1">
        <v>1</v>
      </c>
      <c r="C15" s="8" t="s">
        <v>5</v>
      </c>
      <c r="E15" s="7">
        <f>SUM(G15:Y15)</f>
        <v>16184284.977462603</v>
      </c>
      <c r="F15" s="7"/>
      <c r="G15" s="7">
        <v>10516969.163996257</v>
      </c>
      <c r="H15" s="7">
        <v>3325074.8052652557</v>
      </c>
      <c r="I15" s="7">
        <v>580908.32956729084</v>
      </c>
      <c r="J15" s="7">
        <v>426904.38784707809</v>
      </c>
      <c r="K15" s="7">
        <v>1927.4037792463987</v>
      </c>
      <c r="L15" s="7">
        <v>40731.609191090996</v>
      </c>
      <c r="M15" s="7">
        <v>3989.008341340731</v>
      </c>
      <c r="N15" s="7">
        <v>300296.48261511931</v>
      </c>
      <c r="O15" s="7">
        <v>13080.746909956662</v>
      </c>
      <c r="P15" s="7">
        <v>11649.195823868609</v>
      </c>
      <c r="Q15" s="7">
        <v>3232.8798252171473</v>
      </c>
      <c r="R15" s="7">
        <v>10799.826243293013</v>
      </c>
      <c r="S15" s="7">
        <v>1539.7412924955163</v>
      </c>
      <c r="T15" s="7">
        <v>43268.582156702898</v>
      </c>
      <c r="U15" s="7">
        <v>60425.54026917259</v>
      </c>
      <c r="V15" s="11"/>
      <c r="W15" s="7">
        <v>843463.57516230911</v>
      </c>
      <c r="X15" s="7">
        <v>0</v>
      </c>
      <c r="Y15" s="7">
        <v>23.699176910290866</v>
      </c>
      <c r="Z15" s="7">
        <v>0</v>
      </c>
    </row>
    <row r="16" spans="1:30" ht="12.75" customHeight="1" x14ac:dyDescent="0.2">
      <c r="A16" s="1">
        <v>2</v>
      </c>
      <c r="C16" s="8" t="s">
        <v>6</v>
      </c>
      <c r="E16" s="9">
        <v>5.8744389411492633E-2</v>
      </c>
      <c r="F16" s="10"/>
      <c r="G16" s="9">
        <v>5.8744389411492633E-2</v>
      </c>
      <c r="H16" s="9">
        <v>5.8744389411492633E-2</v>
      </c>
      <c r="I16" s="9">
        <v>5.8744389411492633E-2</v>
      </c>
      <c r="J16" s="9">
        <v>5.8744389411492633E-2</v>
      </c>
      <c r="K16" s="9">
        <v>5.8744389411492633E-2</v>
      </c>
      <c r="L16" s="9">
        <v>5.8744389411492633E-2</v>
      </c>
      <c r="M16" s="9">
        <v>5.8744389411492633E-2</v>
      </c>
      <c r="N16" s="9">
        <v>5.8744389411492633E-2</v>
      </c>
      <c r="O16" s="9">
        <v>5.8744389411492633E-2</v>
      </c>
      <c r="P16" s="9">
        <v>5.8744389411492633E-2</v>
      </c>
      <c r="Q16" s="9">
        <v>5.8744389411492633E-2</v>
      </c>
      <c r="R16" s="9">
        <v>5.8744389411492633E-2</v>
      </c>
      <c r="S16" s="9">
        <v>5.8744389411492633E-2</v>
      </c>
      <c r="T16" s="9">
        <v>5.8744389411492633E-2</v>
      </c>
      <c r="U16" s="9">
        <v>5.8744389411492633E-2</v>
      </c>
      <c r="V16" s="22"/>
      <c r="W16" s="9">
        <v>5.8744389411492633E-2</v>
      </c>
      <c r="X16" s="9">
        <v>5.8744389411492633E-2</v>
      </c>
      <c r="Y16" s="9">
        <v>5.8744389411492633E-2</v>
      </c>
      <c r="Z16" s="9">
        <v>5.8744389411492633E-2</v>
      </c>
    </row>
    <row r="17" spans="1:26" ht="12.75" customHeight="1" x14ac:dyDescent="0.2">
      <c r="A17" s="1">
        <v>3</v>
      </c>
      <c r="C17" s="2" t="s">
        <v>7</v>
      </c>
      <c r="E17" s="18">
        <f>SUM(G17:Y17)</f>
        <v>950735.93906263355</v>
      </c>
      <c r="F17" s="7"/>
      <c r="G17" s="18">
        <f t="shared" ref="G17:O17" si="0">G15*G16</f>
        <v>617812.93199845625</v>
      </c>
      <c r="H17" s="18">
        <f t="shared" si="0"/>
        <v>195329.48918284522</v>
      </c>
      <c r="I17" s="18">
        <f t="shared" si="0"/>
        <v>34125.105124480629</v>
      </c>
      <c r="J17" s="18">
        <f t="shared" si="0"/>
        <v>25078.237601163637</v>
      </c>
      <c r="K17" s="18">
        <f t="shared" si="0"/>
        <v>113.22415816123302</v>
      </c>
      <c r="L17" s="18">
        <f t="shared" si="0"/>
        <v>2392.7535116781819</v>
      </c>
      <c r="M17" s="18">
        <f t="shared" si="0"/>
        <v>234.33185936941223</v>
      </c>
      <c r="N17" s="18">
        <f t="shared" si="0"/>
        <v>17640.733513644096</v>
      </c>
      <c r="O17" s="18">
        <f t="shared" si="0"/>
        <v>768.42049027167309</v>
      </c>
      <c r="P17" s="18">
        <f t="shared" ref="P17:Y17" si="1">P15*P16</f>
        <v>684.32489580807135</v>
      </c>
      <c r="Q17" s="18">
        <f t="shared" si="1"/>
        <v>189.91355137311433</v>
      </c>
      <c r="R17" s="18">
        <f t="shared" si="1"/>
        <v>634.42919841246237</v>
      </c>
      <c r="S17" s="18">
        <f t="shared" si="1"/>
        <v>90.451162079311587</v>
      </c>
      <c r="T17" s="18">
        <f t="shared" si="1"/>
        <v>2541.7864394965168</v>
      </c>
      <c r="U17" s="18">
        <f t="shared" si="1"/>
        <v>3549.6614679721042</v>
      </c>
      <c r="V17" s="11"/>
      <c r="W17" s="18">
        <f t="shared" si="1"/>
        <v>49548.75271374447</v>
      </c>
      <c r="X17" s="18">
        <f t="shared" si="1"/>
        <v>0</v>
      </c>
      <c r="Y17" s="18">
        <f t="shared" si="1"/>
        <v>1.3921936771499814</v>
      </c>
      <c r="Z17" s="18">
        <f t="shared" ref="Z17" si="2">Z15*Z16</f>
        <v>0</v>
      </c>
    </row>
    <row r="18" spans="1:26" ht="12.75" customHeight="1" x14ac:dyDescent="0.2">
      <c r="A18" s="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1"/>
      <c r="W18" s="7"/>
      <c r="X18" s="7"/>
      <c r="Y18" s="7"/>
      <c r="Z18" s="7"/>
    </row>
    <row r="19" spans="1:26" ht="12.75" customHeight="1" x14ac:dyDescent="0.2">
      <c r="A19" s="1">
        <v>4</v>
      </c>
      <c r="C19" s="2" t="s">
        <v>8</v>
      </c>
      <c r="E19" s="18">
        <f>SUM(G19:Y19)</f>
        <v>920994.59951126936</v>
      </c>
      <c r="F19" s="7"/>
      <c r="G19" s="18">
        <v>638885.3160059721</v>
      </c>
      <c r="H19" s="18">
        <v>175679.68190838321</v>
      </c>
      <c r="I19" s="18">
        <v>27915.209381735407</v>
      </c>
      <c r="J19" s="18">
        <v>18667.303562083267</v>
      </c>
      <c r="K19" s="18">
        <v>100.77115086402064</v>
      </c>
      <c r="L19" s="18">
        <v>2280.3034941629858</v>
      </c>
      <c r="M19" s="18">
        <v>213.20519083331573</v>
      </c>
      <c r="N19" s="18">
        <v>13638.593050516756</v>
      </c>
      <c r="O19" s="18">
        <v>681.14962454382749</v>
      </c>
      <c r="P19" s="18">
        <v>613.72435380867307</v>
      </c>
      <c r="Q19" s="18">
        <v>314.13101107692614</v>
      </c>
      <c r="R19" s="18">
        <v>476.21949468633329</v>
      </c>
      <c r="S19" s="18">
        <v>80.127059009292523</v>
      </c>
      <c r="T19" s="18">
        <v>1675.4538101893902</v>
      </c>
      <c r="U19" s="18">
        <v>2543.7887351724871</v>
      </c>
      <c r="V19" s="11"/>
      <c r="W19" s="18">
        <v>37229.408315784596</v>
      </c>
      <c r="X19" s="18">
        <v>0</v>
      </c>
      <c r="Y19" s="18">
        <v>0.21336244660871928</v>
      </c>
      <c r="Z19" s="18">
        <v>0</v>
      </c>
    </row>
    <row r="20" spans="1:26" ht="12.75" customHeight="1" x14ac:dyDescent="0.2">
      <c r="A20" s="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1"/>
      <c r="W20" s="7"/>
      <c r="X20" s="7"/>
      <c r="Y20" s="7"/>
      <c r="Z20" s="7"/>
    </row>
    <row r="21" spans="1:26" ht="12.75" customHeight="1" x14ac:dyDescent="0.2">
      <c r="A21" s="1"/>
      <c r="C21" s="2" t="s">
        <v>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1"/>
      <c r="W21" s="7"/>
      <c r="X21" s="7"/>
      <c r="Y21" s="7"/>
      <c r="Z21" s="7"/>
    </row>
    <row r="22" spans="1:26" ht="12.75" customHeight="1" x14ac:dyDescent="0.2">
      <c r="A22" s="1">
        <v>5</v>
      </c>
      <c r="C22" s="8" t="s">
        <v>10</v>
      </c>
      <c r="E22" s="7">
        <f>SUM(G22:Y22)</f>
        <v>120702.59500002315</v>
      </c>
      <c r="F22" s="7"/>
      <c r="G22" s="7">
        <v>78435.68445546458</v>
      </c>
      <c r="H22" s="7">
        <v>24798.448502581701</v>
      </c>
      <c r="I22" s="7">
        <v>4332.421415808124</v>
      </c>
      <c r="J22" s="7">
        <v>3183.85813780433</v>
      </c>
      <c r="K22" s="7">
        <v>14.374600922552844</v>
      </c>
      <c r="L22" s="7">
        <v>303.77683875054197</v>
      </c>
      <c r="M22" s="7">
        <v>29.750072922409203</v>
      </c>
      <c r="N22" s="7">
        <v>2239.6148344829144</v>
      </c>
      <c r="O22" s="7">
        <v>97.556370192997107</v>
      </c>
      <c r="P22" s="7">
        <v>86.879844711238022</v>
      </c>
      <c r="Q22" s="7">
        <v>24.110857215522767</v>
      </c>
      <c r="R22" s="7">
        <v>80.545236007033836</v>
      </c>
      <c r="S22" s="7">
        <v>11.483409362335419</v>
      </c>
      <c r="T22" s="7">
        <v>322.69761410890266</v>
      </c>
      <c r="U22" s="7">
        <v>450.65441722782964</v>
      </c>
      <c r="V22" s="11"/>
      <c r="W22" s="7">
        <v>6290.5616437093549</v>
      </c>
      <c r="X22" s="7">
        <v>0</v>
      </c>
      <c r="Y22" s="7">
        <v>0.17674875080488225</v>
      </c>
      <c r="Z22" s="7">
        <v>0</v>
      </c>
    </row>
    <row r="23" spans="1:26" ht="12.75" customHeight="1" x14ac:dyDescent="0.2">
      <c r="A23" s="1">
        <v>6</v>
      </c>
      <c r="C23" s="8" t="s">
        <v>11</v>
      </c>
      <c r="E23" s="12">
        <f>SUM(G23:Y23)</f>
        <v>127182.50292039152</v>
      </c>
      <c r="F23" s="7"/>
      <c r="G23" s="12">
        <v>81370.796795485498</v>
      </c>
      <c r="H23" s="12">
        <v>25945.849868835485</v>
      </c>
      <c r="I23" s="12">
        <v>4897.4717087668459</v>
      </c>
      <c r="J23" s="12">
        <v>3414.5658695247521</v>
      </c>
      <c r="K23" s="12">
        <v>20.345515925236761</v>
      </c>
      <c r="L23" s="12">
        <v>388.36977193534858</v>
      </c>
      <c r="M23" s="12">
        <v>41.829353176094948</v>
      </c>
      <c r="N23" s="12">
        <v>2665.6933244677325</v>
      </c>
      <c r="O23" s="12">
        <v>139.25863209755889</v>
      </c>
      <c r="P23" s="12">
        <v>31.056911647930505</v>
      </c>
      <c r="Q23" s="12">
        <v>5.3793404051424405</v>
      </c>
      <c r="R23" s="12">
        <v>65.621710332717697</v>
      </c>
      <c r="S23" s="12">
        <v>16.448249742872186</v>
      </c>
      <c r="T23" s="12">
        <v>325.41618730255664</v>
      </c>
      <c r="U23" s="12">
        <v>470.03222381287787</v>
      </c>
      <c r="V23" s="11"/>
      <c r="W23" s="12">
        <v>7384.3658829768665</v>
      </c>
      <c r="X23" s="12">
        <v>0</v>
      </c>
      <c r="Y23" s="12">
        <v>1.5739560073023391E-3</v>
      </c>
      <c r="Z23" s="12">
        <v>0</v>
      </c>
    </row>
    <row r="24" spans="1:26" ht="12.75" customHeight="1" x14ac:dyDescent="0.2">
      <c r="A24" s="1">
        <v>7</v>
      </c>
      <c r="C24" s="2" t="s">
        <v>12</v>
      </c>
      <c r="E24" s="18">
        <f>SUM(E22:E23)</f>
        <v>247885.09792041467</v>
      </c>
      <c r="F24" s="7"/>
      <c r="G24" s="18">
        <f t="shared" ref="G24:O24" si="3">SUM(G22:G23)</f>
        <v>159806.48125095008</v>
      </c>
      <c r="H24" s="18">
        <f t="shared" si="3"/>
        <v>50744.298371417186</v>
      </c>
      <c r="I24" s="18">
        <f t="shared" si="3"/>
        <v>9229.89312457497</v>
      </c>
      <c r="J24" s="18">
        <f t="shared" si="3"/>
        <v>6598.4240073290821</v>
      </c>
      <c r="K24" s="18">
        <f t="shared" si="3"/>
        <v>34.720116847789605</v>
      </c>
      <c r="L24" s="18">
        <f t="shared" si="3"/>
        <v>692.14661068589055</v>
      </c>
      <c r="M24" s="18">
        <f t="shared" si="3"/>
        <v>71.579426098504143</v>
      </c>
      <c r="N24" s="18">
        <f t="shared" si="3"/>
        <v>4905.3081589506473</v>
      </c>
      <c r="O24" s="18">
        <f t="shared" si="3"/>
        <v>236.81500229055598</v>
      </c>
      <c r="P24" s="18">
        <f t="shared" ref="P24:Y24" si="4">SUM(P22:P23)</f>
        <v>117.93675635916853</v>
      </c>
      <c r="Q24" s="18">
        <f t="shared" si="4"/>
        <v>29.490197620665207</v>
      </c>
      <c r="R24" s="18">
        <f t="shared" si="4"/>
        <v>146.16694633975152</v>
      </c>
      <c r="S24" s="18">
        <f t="shared" si="4"/>
        <v>27.931659105207604</v>
      </c>
      <c r="T24" s="18">
        <f t="shared" si="4"/>
        <v>648.11380141145924</v>
      </c>
      <c r="U24" s="18">
        <f t="shared" si="4"/>
        <v>920.68664104070751</v>
      </c>
      <c r="V24" s="11"/>
      <c r="W24" s="18">
        <f t="shared" si="4"/>
        <v>13674.927526686221</v>
      </c>
      <c r="X24" s="18">
        <f t="shared" si="4"/>
        <v>0</v>
      </c>
      <c r="Y24" s="18">
        <f t="shared" si="4"/>
        <v>0.17832270681218459</v>
      </c>
      <c r="Z24" s="18">
        <f t="shared" ref="Z24" si="5">SUM(Z22:Z23)</f>
        <v>0</v>
      </c>
    </row>
    <row r="25" spans="1:26" ht="12.75" customHeight="1" x14ac:dyDescent="0.2">
      <c r="A25" s="1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1"/>
      <c r="W25" s="7"/>
      <c r="X25" s="7"/>
      <c r="Y25" s="7"/>
      <c r="Z25" s="7"/>
    </row>
    <row r="26" spans="1:26" ht="12.75" customHeight="1" x14ac:dyDescent="0.2">
      <c r="A26" s="1"/>
      <c r="C26" s="2" t="s">
        <v>44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1"/>
      <c r="W26" s="7"/>
      <c r="X26" s="7"/>
      <c r="Y26" s="7"/>
      <c r="Z26" s="7"/>
    </row>
    <row r="27" spans="1:26" ht="12.75" customHeight="1" x14ac:dyDescent="0.2">
      <c r="A27" s="1">
        <v>8</v>
      </c>
      <c r="C27" s="8" t="s">
        <v>13</v>
      </c>
      <c r="E27" s="7">
        <f t="shared" ref="E27:E35" si="6">SUM(G27:Y27)</f>
        <v>3251983.9890495804</v>
      </c>
      <c r="F27" s="7"/>
      <c r="G27" s="7">
        <v>2039993.7474980864</v>
      </c>
      <c r="H27" s="7">
        <v>1003263.1103990079</v>
      </c>
      <c r="I27" s="7">
        <v>100819.76963044511</v>
      </c>
      <c r="J27" s="7">
        <v>11495.403980022249</v>
      </c>
      <c r="K27" s="7">
        <v>141.94364299077142</v>
      </c>
      <c r="L27" s="7">
        <v>1237.4687524552912</v>
      </c>
      <c r="M27" s="7">
        <v>62.051576036041688</v>
      </c>
      <c r="N27" s="7">
        <v>5652.4861551211307</v>
      </c>
      <c r="O27" s="7">
        <v>67.439371117503512</v>
      </c>
      <c r="P27" s="7">
        <v>8438.3612431550901</v>
      </c>
      <c r="Q27" s="7">
        <v>2014.6779340075295</v>
      </c>
      <c r="R27" s="7">
        <v>2978.0725043874736</v>
      </c>
      <c r="S27" s="7">
        <v>44.506326063237168</v>
      </c>
      <c r="T27" s="7">
        <v>37583.662608638704</v>
      </c>
      <c r="U27" s="7">
        <v>1409.0281791127541</v>
      </c>
      <c r="V27" s="11"/>
      <c r="W27" s="7">
        <v>36209.174493380735</v>
      </c>
      <c r="X27" s="7">
        <v>450.01410478911828</v>
      </c>
      <c r="Y27" s="7">
        <v>123.07065076262774</v>
      </c>
      <c r="Z27" s="7">
        <v>0</v>
      </c>
    </row>
    <row r="28" spans="1:26" ht="12.75" customHeight="1" x14ac:dyDescent="0.2">
      <c r="A28" s="1">
        <f>A27+1</f>
        <v>9</v>
      </c>
      <c r="C28" s="8" t="s">
        <v>14</v>
      </c>
      <c r="E28" s="7">
        <f t="shared" si="6"/>
        <v>30284.585334084637</v>
      </c>
      <c r="F28" s="7"/>
      <c r="G28" s="7">
        <v>14694.462976340372</v>
      </c>
      <c r="H28" s="7">
        <v>9462.4090478388935</v>
      </c>
      <c r="I28" s="7">
        <v>1952.0485116768641</v>
      </c>
      <c r="J28" s="7">
        <v>1400.0850737396522</v>
      </c>
      <c r="K28" s="7">
        <v>0.13521923720193396</v>
      </c>
      <c r="L28" s="7">
        <v>1.5747746048980178</v>
      </c>
      <c r="M28" s="7">
        <v>9.8977325529342089E-2</v>
      </c>
      <c r="N28" s="7">
        <v>218.86751796812405</v>
      </c>
      <c r="O28" s="7">
        <v>0.10757129818450069</v>
      </c>
      <c r="P28" s="7">
        <v>35.033620665276999</v>
      </c>
      <c r="Q28" s="7">
        <v>0.42127490821578684</v>
      </c>
      <c r="R28" s="7">
        <v>267.84265665083512</v>
      </c>
      <c r="S28" s="7">
        <v>0</v>
      </c>
      <c r="T28" s="7">
        <v>236.60644860698281</v>
      </c>
      <c r="U28" s="7">
        <v>347.2458706451846</v>
      </c>
      <c r="V28" s="11"/>
      <c r="W28" s="7">
        <v>1667.4486238440786</v>
      </c>
      <c r="X28" s="7">
        <v>0</v>
      </c>
      <c r="Y28" s="7">
        <v>0.19716873434683627</v>
      </c>
      <c r="Z28" s="7">
        <v>0</v>
      </c>
    </row>
    <row r="29" spans="1:26" ht="12.75" customHeight="1" x14ac:dyDescent="0.2">
      <c r="A29" s="1">
        <f t="shared" ref="A29:A33" si="7">A28+1</f>
        <v>10</v>
      </c>
      <c r="C29" s="8" t="s">
        <v>15</v>
      </c>
      <c r="E29" s="7">
        <f t="shared" si="6"/>
        <v>12038.006099324663</v>
      </c>
      <c r="F29" s="7"/>
      <c r="G29" s="7">
        <v>3766.2699998849985</v>
      </c>
      <c r="H29" s="7">
        <v>2530.3588425368794</v>
      </c>
      <c r="I29" s="7">
        <v>712.89539466024223</v>
      </c>
      <c r="J29" s="7">
        <v>738.28261986397808</v>
      </c>
      <c r="K29" s="7">
        <v>0</v>
      </c>
      <c r="L29" s="7">
        <v>0</v>
      </c>
      <c r="M29" s="7">
        <v>0</v>
      </c>
      <c r="N29" s="7">
        <v>399.08186525778763</v>
      </c>
      <c r="O29" s="7">
        <v>0</v>
      </c>
      <c r="P29" s="7">
        <v>5.6892350398050497E-2</v>
      </c>
      <c r="Q29" s="7">
        <v>0.76456304534389141</v>
      </c>
      <c r="R29" s="7">
        <v>13.862767470753537</v>
      </c>
      <c r="S29" s="7">
        <v>0</v>
      </c>
      <c r="T29" s="7">
        <v>70.987332296717994</v>
      </c>
      <c r="U29" s="7">
        <v>104.52602036519971</v>
      </c>
      <c r="V29" s="11"/>
      <c r="W29" s="7">
        <v>3700.9198015923648</v>
      </c>
      <c r="X29" s="7">
        <v>0</v>
      </c>
      <c r="Y29" s="7">
        <v>0</v>
      </c>
      <c r="Z29" s="7">
        <v>0</v>
      </c>
    </row>
    <row r="30" spans="1:26" ht="12.75" customHeight="1" x14ac:dyDescent="0.2">
      <c r="A30" s="1">
        <f t="shared" si="7"/>
        <v>11</v>
      </c>
      <c r="C30" s="8" t="s">
        <v>16</v>
      </c>
      <c r="E30" s="7">
        <f t="shared" si="6"/>
        <v>101331.43023372216</v>
      </c>
      <c r="F30" s="7"/>
      <c r="G30" s="7">
        <v>74973.871848936324</v>
      </c>
      <c r="H30" s="7">
        <v>20082.308546830234</v>
      </c>
      <c r="I30" s="7">
        <v>2605.4307703327713</v>
      </c>
      <c r="J30" s="7">
        <v>1415.5333831651867</v>
      </c>
      <c r="K30" s="7">
        <v>14.20885521955792</v>
      </c>
      <c r="L30" s="7">
        <v>325.74460082740433</v>
      </c>
      <c r="M30" s="7">
        <v>30.222057337837583</v>
      </c>
      <c r="N30" s="7">
        <v>1396.7253124103422</v>
      </c>
      <c r="O30" s="7">
        <v>97.758529946652885</v>
      </c>
      <c r="P30" s="7">
        <v>82.855872104785576</v>
      </c>
      <c r="Q30" s="7">
        <v>39.61584045813607</v>
      </c>
      <c r="R30" s="7">
        <v>0</v>
      </c>
      <c r="S30" s="7">
        <v>11.487700788595992</v>
      </c>
      <c r="T30" s="7">
        <v>98.301446475725527</v>
      </c>
      <c r="U30" s="7">
        <v>157.3654688885976</v>
      </c>
      <c r="V30" s="11"/>
      <c r="W30" s="7">
        <v>0</v>
      </c>
      <c r="X30" s="7">
        <v>0</v>
      </c>
      <c r="Y30" s="7">
        <v>0</v>
      </c>
      <c r="Z30" s="7">
        <v>0</v>
      </c>
    </row>
    <row r="31" spans="1:26" ht="12.75" customHeight="1" x14ac:dyDescent="0.2">
      <c r="A31" s="1">
        <f t="shared" si="7"/>
        <v>12</v>
      </c>
      <c r="C31" s="8" t="s">
        <v>17</v>
      </c>
      <c r="E31" s="7">
        <f t="shared" si="6"/>
        <v>197654.22300469605</v>
      </c>
      <c r="F31" s="7"/>
      <c r="G31" s="7">
        <v>137523.99724743486</v>
      </c>
      <c r="H31" s="7">
        <v>38997.824011109624</v>
      </c>
      <c r="I31" s="7">
        <v>6449.5895842750751</v>
      </c>
      <c r="J31" s="7">
        <v>4158.4923734753756</v>
      </c>
      <c r="K31" s="7">
        <v>27.523884299189142</v>
      </c>
      <c r="L31" s="7">
        <v>599.85108885912928</v>
      </c>
      <c r="M31" s="7">
        <v>57.32382642504097</v>
      </c>
      <c r="N31" s="7">
        <v>3323.2354047552349</v>
      </c>
      <c r="O31" s="7">
        <v>188.85653963696942</v>
      </c>
      <c r="P31" s="7">
        <v>136.13664543039758</v>
      </c>
      <c r="Q31" s="7">
        <v>58.019771022582447</v>
      </c>
      <c r="R31" s="7">
        <v>89.416855651451044</v>
      </c>
      <c r="S31" s="7">
        <v>22.227171204562861</v>
      </c>
      <c r="T31" s="7">
        <v>381.25739620759265</v>
      </c>
      <c r="U31" s="7">
        <v>560.8164553596414</v>
      </c>
      <c r="V31" s="11"/>
      <c r="W31" s="7">
        <v>5079.6086115604967</v>
      </c>
      <c r="X31" s="7">
        <v>0</v>
      </c>
      <c r="Y31" s="7">
        <v>4.613798886943838E-2</v>
      </c>
      <c r="Z31" s="7">
        <v>0</v>
      </c>
    </row>
    <row r="32" spans="1:26" ht="12.75" customHeight="1" x14ac:dyDescent="0.2">
      <c r="A32" s="1">
        <f t="shared" si="7"/>
        <v>13</v>
      </c>
      <c r="C32" s="8" t="s">
        <v>18</v>
      </c>
      <c r="E32" s="7">
        <f t="shared" si="6"/>
        <v>160437.73514282046</v>
      </c>
      <c r="F32" s="7"/>
      <c r="G32" s="7">
        <v>103931.49548400963</v>
      </c>
      <c r="H32" s="7">
        <v>31778.869937101081</v>
      </c>
      <c r="I32" s="7">
        <v>15402.374385119465</v>
      </c>
      <c r="J32" s="7">
        <v>3937.7602463313256</v>
      </c>
      <c r="K32" s="7">
        <v>75.209689639093114</v>
      </c>
      <c r="L32" s="7">
        <v>1623.930606841629</v>
      </c>
      <c r="M32" s="7">
        <v>93.980707184908326</v>
      </c>
      <c r="N32" s="7">
        <v>895.11568643649071</v>
      </c>
      <c r="O32" s="7">
        <v>16.92713321086687</v>
      </c>
      <c r="P32" s="7">
        <v>1413.7423520846282</v>
      </c>
      <c r="Q32" s="7">
        <v>1063.7898430261712</v>
      </c>
      <c r="R32" s="7">
        <v>0</v>
      </c>
      <c r="S32" s="7">
        <v>0</v>
      </c>
      <c r="T32" s="7">
        <v>71.806937981740148</v>
      </c>
      <c r="U32" s="7">
        <v>111.71482319963658</v>
      </c>
      <c r="V32" s="11"/>
      <c r="W32" s="7">
        <v>21.017310653740001</v>
      </c>
      <c r="X32" s="7">
        <v>0</v>
      </c>
      <c r="Y32" s="7">
        <v>0</v>
      </c>
      <c r="Z32" s="7">
        <v>0</v>
      </c>
    </row>
    <row r="33" spans="1:26" ht="12.75" customHeight="1" x14ac:dyDescent="0.2">
      <c r="A33" s="1">
        <f t="shared" si="7"/>
        <v>14</v>
      </c>
      <c r="C33" s="8" t="s">
        <v>19</v>
      </c>
      <c r="E33" s="7">
        <f t="shared" si="6"/>
        <v>125997.52084796494</v>
      </c>
      <c r="F33" s="7"/>
      <c r="G33" s="7">
        <v>114931.88365744165</v>
      </c>
      <c r="H33" s="7">
        <v>5970.594124815264</v>
      </c>
      <c r="I33" s="7">
        <v>3801.6660417380508</v>
      </c>
      <c r="J33" s="7">
        <v>376.86089204679462</v>
      </c>
      <c r="K33" s="7">
        <v>0</v>
      </c>
      <c r="L33" s="7">
        <v>230.82729637866171</v>
      </c>
      <c r="M33" s="7">
        <v>0</v>
      </c>
      <c r="N33" s="7">
        <v>65.950656108189051</v>
      </c>
      <c r="O33" s="7">
        <v>0</v>
      </c>
      <c r="P33" s="7">
        <v>256.7102902809923</v>
      </c>
      <c r="Q33" s="7">
        <v>198.85734436680329</v>
      </c>
      <c r="R33" s="7">
        <v>0</v>
      </c>
      <c r="S33" s="7">
        <v>0</v>
      </c>
      <c r="T33" s="7">
        <v>159.45978363797025</v>
      </c>
      <c r="U33" s="7">
        <v>4.7107611505849327</v>
      </c>
      <c r="V33" s="11"/>
      <c r="W33" s="7">
        <v>0</v>
      </c>
      <c r="X33" s="7">
        <v>0</v>
      </c>
      <c r="Y33" s="7">
        <v>0</v>
      </c>
      <c r="Z33" s="7">
        <v>0</v>
      </c>
    </row>
    <row r="34" spans="1:26" ht="12.75" customHeight="1" x14ac:dyDescent="0.2">
      <c r="A34" s="1"/>
      <c r="C34" s="8" t="s">
        <v>20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11"/>
      <c r="W34" s="7"/>
      <c r="X34" s="7"/>
      <c r="Y34" s="7"/>
      <c r="Z34" s="7"/>
    </row>
    <row r="35" spans="1:26" ht="12.75" customHeight="1" x14ac:dyDescent="0.2">
      <c r="A35" s="1">
        <v>15</v>
      </c>
      <c r="C35" s="25" t="s">
        <v>48</v>
      </c>
      <c r="E35" s="7">
        <f t="shared" si="6"/>
        <v>148388.21253862113</v>
      </c>
      <c r="F35" s="7"/>
      <c r="G35" s="7">
        <v>104854.43294083781</v>
      </c>
      <c r="H35" s="7">
        <v>26027.153879848076</v>
      </c>
      <c r="I35" s="7">
        <v>7534.6687140147906</v>
      </c>
      <c r="J35" s="7">
        <v>2949.7752880290782</v>
      </c>
      <c r="K35" s="7">
        <v>20.219567986023993</v>
      </c>
      <c r="L35" s="7">
        <v>584.57446302841981</v>
      </c>
      <c r="M35" s="7">
        <v>37.384195272146798</v>
      </c>
      <c r="N35" s="7">
        <v>1818.553245286955</v>
      </c>
      <c r="O35" s="7">
        <v>94.65114302930921</v>
      </c>
      <c r="P35" s="7">
        <v>373.84735279814902</v>
      </c>
      <c r="Q35" s="7">
        <v>275.30701992954073</v>
      </c>
      <c r="R35" s="7">
        <v>101.17479308765266</v>
      </c>
      <c r="S35" s="7">
        <v>10.971966989224192</v>
      </c>
      <c r="T35" s="7">
        <v>270.31067996711016</v>
      </c>
      <c r="U35" s="7">
        <v>365.44903726415401</v>
      </c>
      <c r="V35" s="11"/>
      <c r="W35" s="7">
        <v>3069.6749229537545</v>
      </c>
      <c r="X35" s="7">
        <v>0</v>
      </c>
      <c r="Y35" s="7">
        <v>6.3328298918134657E-2</v>
      </c>
      <c r="Z35" s="7">
        <v>0</v>
      </c>
    </row>
    <row r="36" spans="1:26" ht="12.75" customHeight="1" x14ac:dyDescent="0.2">
      <c r="A36" s="16">
        <v>16</v>
      </c>
      <c r="B36" s="17"/>
      <c r="C36" s="25" t="s">
        <v>43</v>
      </c>
      <c r="E36" s="7">
        <f>SUM(G36:Y36)</f>
        <v>219625.97006339103</v>
      </c>
      <c r="F36" s="7"/>
      <c r="G36" s="7">
        <v>158705.3713691255</v>
      </c>
      <c r="H36" s="7">
        <v>37248.249227082517</v>
      </c>
      <c r="I36" s="7">
        <v>9669.8200883924364</v>
      </c>
      <c r="J36" s="7">
        <v>4064.1071314719761</v>
      </c>
      <c r="K36" s="7">
        <v>26.379118012975351</v>
      </c>
      <c r="L36" s="7">
        <v>739.60309330240045</v>
      </c>
      <c r="M36" s="7">
        <v>49.602276118296267</v>
      </c>
      <c r="N36" s="7">
        <v>2515.8031446066302</v>
      </c>
      <c r="O36" s="7">
        <v>130.48150262378886</v>
      </c>
      <c r="P36" s="7">
        <v>450.89757268865628</v>
      </c>
      <c r="Q36" s="7">
        <v>322.68104762110897</v>
      </c>
      <c r="R36" s="7">
        <v>160.22467333002092</v>
      </c>
      <c r="S36" s="7">
        <v>15.159810613976518</v>
      </c>
      <c r="T36" s="7">
        <v>411.66076686941091</v>
      </c>
      <c r="U36" s="7">
        <v>530.02214105027315</v>
      </c>
      <c r="V36" s="11"/>
      <c r="W36" s="7">
        <v>4585.8030759188141</v>
      </c>
      <c r="X36" s="7">
        <v>0</v>
      </c>
      <c r="Y36" s="7">
        <v>0.10402456224309667</v>
      </c>
      <c r="Z36" s="7">
        <v>0</v>
      </c>
    </row>
    <row r="37" spans="1:26" ht="12.75" customHeight="1" x14ac:dyDescent="0.2">
      <c r="A37" s="16">
        <f>A36+1</f>
        <v>17</v>
      </c>
      <c r="C37" s="2" t="s">
        <v>45</v>
      </c>
      <c r="E37" s="18">
        <f>SUM(E27:E36)</f>
        <v>4247741.6723142052</v>
      </c>
      <c r="F37" s="7"/>
      <c r="G37" s="18">
        <f t="shared" ref="G37:O37" si="8">SUM(G27:G36)</f>
        <v>2753375.5330220973</v>
      </c>
      <c r="H37" s="18">
        <f t="shared" si="8"/>
        <v>1175360.8780161706</v>
      </c>
      <c r="I37" s="18">
        <f t="shared" si="8"/>
        <v>148948.2631206548</v>
      </c>
      <c r="J37" s="18">
        <f t="shared" si="8"/>
        <v>30536.30098814562</v>
      </c>
      <c r="K37" s="18">
        <f t="shared" si="8"/>
        <v>305.61997738481296</v>
      </c>
      <c r="L37" s="18">
        <f t="shared" si="8"/>
        <v>5343.5746762978333</v>
      </c>
      <c r="M37" s="18">
        <f t="shared" si="8"/>
        <v>330.66361569980103</v>
      </c>
      <c r="N37" s="18">
        <f t="shared" si="8"/>
        <v>16285.818987950885</v>
      </c>
      <c r="O37" s="18">
        <f t="shared" si="8"/>
        <v>596.22179086327515</v>
      </c>
      <c r="P37" s="18">
        <f t="shared" ref="P37:Y37" si="9">SUM(P27:P36)</f>
        <v>11187.641841558374</v>
      </c>
      <c r="Q37" s="18">
        <f t="shared" si="9"/>
        <v>3974.134638385432</v>
      </c>
      <c r="R37" s="18">
        <f t="shared" si="9"/>
        <v>3610.5942505781868</v>
      </c>
      <c r="S37" s="18">
        <f t="shared" si="9"/>
        <v>104.35297565959674</v>
      </c>
      <c r="T37" s="18">
        <f t="shared" si="9"/>
        <v>39284.053400681951</v>
      </c>
      <c r="U37" s="18">
        <f t="shared" si="9"/>
        <v>3590.8787570360259</v>
      </c>
      <c r="V37" s="11"/>
      <c r="W37" s="18">
        <f t="shared" si="9"/>
        <v>54333.646839903988</v>
      </c>
      <c r="X37" s="18">
        <f t="shared" si="9"/>
        <v>450.01410478911828</v>
      </c>
      <c r="Y37" s="18">
        <f t="shared" si="9"/>
        <v>123.48131034700523</v>
      </c>
      <c r="Z37" s="18">
        <f t="shared" ref="Z37" si="10">SUM(Z27:Z36)</f>
        <v>0</v>
      </c>
    </row>
    <row r="38" spans="1:26" ht="12.75" customHeight="1" x14ac:dyDescent="0.2">
      <c r="A38" s="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11"/>
      <c r="W38" s="7"/>
      <c r="X38" s="7"/>
      <c r="Y38" s="7"/>
      <c r="Z38" s="7"/>
    </row>
    <row r="39" spans="1:26" ht="12.75" customHeight="1" x14ac:dyDescent="0.2">
      <c r="A39" s="1">
        <f>A37+1</f>
        <v>18</v>
      </c>
      <c r="C39" s="2" t="s">
        <v>21</v>
      </c>
      <c r="E39" s="18">
        <f>E17+E19+E24+E37</f>
        <v>6367357.3088085223</v>
      </c>
      <c r="F39" s="7"/>
      <c r="G39" s="18">
        <f t="shared" ref="G39:O39" si="11">G17+G19+G24+G37</f>
        <v>4169880.2622774756</v>
      </c>
      <c r="H39" s="18">
        <f t="shared" si="11"/>
        <v>1597114.3474788163</v>
      </c>
      <c r="I39" s="18">
        <f t="shared" si="11"/>
        <v>220218.4707514458</v>
      </c>
      <c r="J39" s="18">
        <f t="shared" si="11"/>
        <v>80880.266158721613</v>
      </c>
      <c r="K39" s="18">
        <f t="shared" si="11"/>
        <v>554.33540325785623</v>
      </c>
      <c r="L39" s="18">
        <f t="shared" si="11"/>
        <v>10708.778292824893</v>
      </c>
      <c r="M39" s="18">
        <f t="shared" si="11"/>
        <v>849.78009200103315</v>
      </c>
      <c r="N39" s="18">
        <f t="shared" si="11"/>
        <v>52470.453711062386</v>
      </c>
      <c r="O39" s="18">
        <f t="shared" si="11"/>
        <v>2282.6069079693316</v>
      </c>
      <c r="P39" s="18">
        <f t="shared" ref="P39:Y39" si="12">P17+P19+P24+P37</f>
        <v>12603.627847534288</v>
      </c>
      <c r="Q39" s="18">
        <f t="shared" si="12"/>
        <v>4507.669398456138</v>
      </c>
      <c r="R39" s="18">
        <f t="shared" si="12"/>
        <v>4867.4098900167337</v>
      </c>
      <c r="S39" s="18">
        <f t="shared" si="12"/>
        <v>302.86285585340846</v>
      </c>
      <c r="T39" s="18">
        <f t="shared" si="12"/>
        <v>44149.40745177932</v>
      </c>
      <c r="U39" s="18">
        <f t="shared" si="12"/>
        <v>10605.015601221325</v>
      </c>
      <c r="V39" s="11"/>
      <c r="W39" s="18">
        <f t="shared" si="12"/>
        <v>154786.73539611927</v>
      </c>
      <c r="X39" s="18">
        <f t="shared" si="12"/>
        <v>450.01410478911828</v>
      </c>
      <c r="Y39" s="18">
        <f t="shared" si="12"/>
        <v>125.26518917757612</v>
      </c>
      <c r="Z39" s="18">
        <f t="shared" ref="Z39" si="13">Z17+Z19+Z24+Z37</f>
        <v>0</v>
      </c>
    </row>
    <row r="40" spans="1:26" ht="12.75" customHeight="1" x14ac:dyDescent="0.2">
      <c r="A40" s="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1"/>
      <c r="W40" s="7"/>
      <c r="X40" s="7"/>
      <c r="Y40" s="7"/>
      <c r="Z40" s="7"/>
    </row>
    <row r="41" spans="1:26" ht="12.75" customHeight="1" x14ac:dyDescent="0.2">
      <c r="A41" s="1">
        <f>A39+1</f>
        <v>19</v>
      </c>
      <c r="C41" s="2" t="s">
        <v>22</v>
      </c>
      <c r="E41" s="18">
        <f>SUM(G41:Y41)</f>
        <v>83284.471172104037</v>
      </c>
      <c r="F41" s="7"/>
      <c r="G41" s="18">
        <v>71355.337085898325</v>
      </c>
      <c r="H41" s="18">
        <v>9306.8777319672809</v>
      </c>
      <c r="I41" s="18">
        <v>1933.0043940628566</v>
      </c>
      <c r="J41" s="18">
        <v>81.341118837956969</v>
      </c>
      <c r="K41" s="18">
        <v>0.98252971522735244</v>
      </c>
      <c r="L41" s="18">
        <v>7.7507346844996015</v>
      </c>
      <c r="M41" s="18">
        <v>1.1497507665633584</v>
      </c>
      <c r="N41" s="18">
        <v>39.390712674349508</v>
      </c>
      <c r="O41" s="18">
        <v>3.7509773307829359</v>
      </c>
      <c r="P41" s="18">
        <v>194.05789615308097</v>
      </c>
      <c r="Q41" s="18">
        <v>27.805170151324909</v>
      </c>
      <c r="R41" s="18">
        <v>93.039910887462014</v>
      </c>
      <c r="S41" s="18">
        <v>0</v>
      </c>
      <c r="T41" s="18">
        <v>233.47029678695577</v>
      </c>
      <c r="U41" s="18">
        <v>6.5128621874086452</v>
      </c>
      <c r="V41" s="11"/>
      <c r="W41" s="18">
        <v>0</v>
      </c>
      <c r="X41" s="18">
        <v>0</v>
      </c>
      <c r="Y41" s="18">
        <v>0</v>
      </c>
      <c r="Z41" s="18">
        <v>0</v>
      </c>
    </row>
    <row r="42" spans="1:26" ht="12.75" customHeight="1" x14ac:dyDescent="0.2">
      <c r="A42" s="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1"/>
      <c r="W42" s="7"/>
      <c r="X42" s="7"/>
      <c r="Y42" s="7"/>
      <c r="Z42" s="7"/>
    </row>
    <row r="43" spans="1:26" ht="12.75" customHeight="1" thickBot="1" x14ac:dyDescent="0.25">
      <c r="A43" s="1">
        <f>A41+1</f>
        <v>20</v>
      </c>
      <c r="C43" s="2" t="s">
        <v>46</v>
      </c>
      <c r="E43" s="19">
        <f>E39-E41</f>
        <v>6284072.8376364186</v>
      </c>
      <c r="F43" s="7"/>
      <c r="G43" s="19">
        <f t="shared" ref="G43:O43" si="14">G39-G41</f>
        <v>4098524.9251915771</v>
      </c>
      <c r="H43" s="19">
        <f t="shared" si="14"/>
        <v>1587807.469746849</v>
      </c>
      <c r="I43" s="19">
        <f t="shared" si="14"/>
        <v>218285.46635738295</v>
      </c>
      <c r="J43" s="19">
        <f t="shared" si="14"/>
        <v>80798.925039883659</v>
      </c>
      <c r="K43" s="19">
        <f t="shared" si="14"/>
        <v>553.35287354262891</v>
      </c>
      <c r="L43" s="19">
        <f t="shared" si="14"/>
        <v>10701.027558140393</v>
      </c>
      <c r="M43" s="19">
        <f t="shared" si="14"/>
        <v>848.63034123446982</v>
      </c>
      <c r="N43" s="19">
        <f t="shared" si="14"/>
        <v>52431.062998388035</v>
      </c>
      <c r="O43" s="19">
        <f t="shared" si="14"/>
        <v>2278.8559306385487</v>
      </c>
      <c r="P43" s="19">
        <f t="shared" ref="P43:Y43" si="15">P39-P41</f>
        <v>12409.569951381207</v>
      </c>
      <c r="Q43" s="19">
        <f t="shared" si="15"/>
        <v>4479.864228304813</v>
      </c>
      <c r="R43" s="19">
        <f t="shared" si="15"/>
        <v>4774.369979129272</v>
      </c>
      <c r="S43" s="19">
        <f t="shared" si="15"/>
        <v>302.86285585340846</v>
      </c>
      <c r="T43" s="19">
        <f t="shared" si="15"/>
        <v>43915.937154992367</v>
      </c>
      <c r="U43" s="19">
        <f t="shared" si="15"/>
        <v>10598.502739033916</v>
      </c>
      <c r="V43" s="11"/>
      <c r="W43" s="19">
        <f t="shared" si="15"/>
        <v>154786.73539611927</v>
      </c>
      <c r="X43" s="19">
        <f t="shared" si="15"/>
        <v>450.01410478911828</v>
      </c>
      <c r="Y43" s="19">
        <f t="shared" si="15"/>
        <v>125.26518917757612</v>
      </c>
      <c r="Z43" s="19">
        <f t="shared" ref="Z43" si="16">Z39-Z41</f>
        <v>0</v>
      </c>
    </row>
    <row r="44" spans="1:26" ht="12.75" customHeight="1" thickTop="1" x14ac:dyDescent="0.2">
      <c r="A44" s="1"/>
      <c r="E44" s="7"/>
      <c r="F44" s="7"/>
      <c r="G44" s="7"/>
      <c r="H44" s="7"/>
      <c r="I44" s="7"/>
      <c r="J44" s="7"/>
    </row>
    <row r="45" spans="1:26" ht="12.75" customHeight="1" x14ac:dyDescent="0.2">
      <c r="A45" s="1"/>
      <c r="E45" s="7"/>
      <c r="F45" s="7"/>
      <c r="G45" s="7"/>
      <c r="H45" s="7"/>
      <c r="I45" s="7"/>
      <c r="J45" s="7"/>
    </row>
    <row r="46" spans="1:26" ht="12.75" customHeight="1" x14ac:dyDescent="0.2">
      <c r="A46" s="1"/>
      <c r="E46" s="13"/>
      <c r="F46" s="7"/>
      <c r="G46" s="7"/>
      <c r="H46" s="7"/>
      <c r="I46" s="7"/>
      <c r="J46" s="7"/>
    </row>
  </sheetData>
  <mergeCells count="3">
    <mergeCell ref="G10:R10"/>
    <mergeCell ref="S10:U10"/>
    <mergeCell ref="W10:Z10"/>
  </mergeCells>
  <pageMargins left="0.4" right="0.4" top="0.75" bottom="0.75" header="0.3" footer="0.3"/>
  <pageSetup scale="70" fitToWidth="2" fitToHeight="2" orientation="landscape" r:id="rId1"/>
  <headerFooter>
    <oddHeader>&amp;R&amp;"Arial,Regular"&amp;10Filed: 2022-11-30
EB-2022-0200
Exhibit 7
Tab 3
Schedule 1
Attachment 2
Page &amp;P of &amp;N</oddHeader>
  </headerFooter>
  <colBreaks count="1" manualBreakCount="1">
    <brk id="18" max="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28C2BB07-074E-4769-96D4-79300DF209B2}"/>
</file>

<file path=customXml/itemProps2.xml><?xml version="1.0" encoding="utf-8"?>
<ds:datastoreItem xmlns:ds="http://schemas.openxmlformats.org/officeDocument/2006/customXml" ds:itemID="{6386059E-9D86-4E49-86C7-718A0F093B8D}"/>
</file>

<file path=customXml/itemProps3.xml><?xml version="1.0" encoding="utf-8"?>
<ds:datastoreItem xmlns:ds="http://schemas.openxmlformats.org/officeDocument/2006/customXml" ds:itemID="{8E4F7AB0-DCEE-47D0-AF85-AC398A5345E0}"/>
</file>

<file path=customXml/itemProps4.xml><?xml version="1.0" encoding="utf-8"?>
<ds:datastoreItem xmlns:ds="http://schemas.openxmlformats.org/officeDocument/2006/customXml" ds:itemID="{602BFD38-3FCE-4E0C-B11E-C59735E2F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2022-11-29T19:19:49Z</dcterms:created>
  <dcterms:modified xsi:type="dcterms:W3CDTF">2022-11-29T19:19:52Z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2022-11-29T19:19:51Z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8f86700a-1cc8-47b8-a22a-9bb350aea17f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