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4B23BA4-0AF0-4C55-A0D1-BAB7F195B10D}" xr6:coauthVersionLast="47" xr6:coauthVersionMax="47" xr10:uidLastSave="{00000000-0000-0000-0000-000000000000}"/>
  <bookViews>
    <workbookView xWindow="-120" yWindow="-120" windowWidth="29040" windowHeight="15840" xr2:uid="{10EBC03F-DCFA-4B2B-BA88-61660C5494C8}"/>
  </bookViews>
  <sheets>
    <sheet name="Sheet1" sheetId="1" r:id="rId1"/>
  </sheets>
  <definedNames>
    <definedName name="_xlnm.Print_Area" localSheetId="0">Sheet1!$A$1:$AK$59</definedName>
    <definedName name="_xlnm.Print_Titles" localSheetId="0">Sheet1!$A:$C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8" i="1" l="1"/>
  <c r="AK56" i="1"/>
  <c r="AK38" i="1"/>
  <c r="AK21" i="1"/>
  <c r="AK58" i="1" l="1"/>
  <c r="I21" i="1" l="1"/>
  <c r="I38" i="1"/>
  <c r="I28" i="1"/>
  <c r="I56" i="1"/>
  <c r="I58" i="1" l="1"/>
  <c r="A15" i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M54" i="1"/>
  <c r="M52" i="1"/>
  <c r="M46" i="1"/>
  <c r="M47" i="1"/>
  <c r="M48" i="1"/>
  <c r="M49" i="1"/>
  <c r="M50" i="1"/>
  <c r="M45" i="1"/>
  <c r="M42" i="1"/>
  <c r="M43" i="1"/>
  <c r="M32" i="1"/>
  <c r="M33" i="1"/>
  <c r="M34" i="1"/>
  <c r="M35" i="1"/>
  <c r="M36" i="1"/>
  <c r="M26" i="1"/>
  <c r="M27" i="1"/>
  <c r="M24" i="1"/>
  <c r="M16" i="1"/>
  <c r="M17" i="1"/>
  <c r="M19" i="1"/>
  <c r="M20" i="1"/>
  <c r="M15" i="1"/>
  <c r="A45" i="1" l="1"/>
  <c r="A46" i="1" s="1"/>
  <c r="M37" i="1"/>
  <c r="E21" i="1"/>
  <c r="M55" i="1"/>
  <c r="E28" i="1"/>
  <c r="G38" i="1"/>
  <c r="M31" i="1"/>
  <c r="M53" i="1"/>
  <c r="M25" i="1"/>
  <c r="M28" i="1" s="1"/>
  <c r="G28" i="1"/>
  <c r="G21" i="1"/>
  <c r="E38" i="1"/>
  <c r="E56" i="1"/>
  <c r="G56" i="1"/>
  <c r="M41" i="1"/>
  <c r="M38" i="1" l="1"/>
  <c r="M18" i="1"/>
  <c r="M21" i="1" s="1"/>
  <c r="M56" i="1"/>
  <c r="A47" i="1"/>
  <c r="A48" i="1" s="1"/>
  <c r="A49" i="1" s="1"/>
  <c r="A50" i="1" s="1"/>
  <c r="T56" i="1"/>
  <c r="AB56" i="1"/>
  <c r="U38" i="1"/>
  <c r="W38" i="1"/>
  <c r="T38" i="1"/>
  <c r="AJ38" i="1"/>
  <c r="R38" i="1"/>
  <c r="AD38" i="1"/>
  <c r="Q38" i="1"/>
  <c r="Z38" i="1"/>
  <c r="S38" i="1"/>
  <c r="Y38" i="1"/>
  <c r="V38" i="1"/>
  <c r="E58" i="1"/>
  <c r="AB38" i="1"/>
  <c r="AA38" i="1"/>
  <c r="AI28" i="1"/>
  <c r="AF38" i="1"/>
  <c r="AH38" i="1"/>
  <c r="X38" i="1"/>
  <c r="AE38" i="1"/>
  <c r="G58" i="1"/>
  <c r="AA56" i="1"/>
  <c r="AJ56" i="1"/>
  <c r="AI56" i="1"/>
  <c r="Y56" i="1"/>
  <c r="X56" i="1"/>
  <c r="W56" i="1"/>
  <c r="U56" i="1"/>
  <c r="V56" i="1"/>
  <c r="Y28" i="1"/>
  <c r="AH28" i="1"/>
  <c r="X28" i="1"/>
  <c r="R28" i="1"/>
  <c r="U28" i="1"/>
  <c r="AB28" i="1"/>
  <c r="Z28" i="1"/>
  <c r="W28" i="1"/>
  <c r="AJ28" i="1"/>
  <c r="T28" i="1"/>
  <c r="AA28" i="1"/>
  <c r="V28" i="1"/>
  <c r="AB21" i="1"/>
  <c r="T21" i="1"/>
  <c r="AI21" i="1"/>
  <c r="Y21" i="1"/>
  <c r="Z21" i="1"/>
  <c r="Q21" i="1"/>
  <c r="X21" i="1"/>
  <c r="V21" i="1"/>
  <c r="AJ21" i="1"/>
  <c r="R21" i="1"/>
  <c r="W21" i="1"/>
  <c r="AA21" i="1"/>
  <c r="U21" i="1"/>
  <c r="AD21" i="1"/>
  <c r="M58" i="1" l="1"/>
  <c r="A52" i="1"/>
  <c r="A53" i="1" s="1"/>
  <c r="A54" i="1" s="1"/>
  <c r="A55" i="1" s="1"/>
  <c r="AA58" i="1"/>
  <c r="Z56" i="1"/>
  <c r="Z58" i="1" s="1"/>
  <c r="R56" i="1"/>
  <c r="R58" i="1" s="1"/>
  <c r="U58" i="1"/>
  <c r="AI38" i="1"/>
  <c r="AI58" i="1" s="1"/>
  <c r="Y58" i="1"/>
  <c r="V58" i="1"/>
  <c r="X58" i="1"/>
  <c r="W58" i="1"/>
  <c r="AB58" i="1"/>
  <c r="AD28" i="1"/>
  <c r="S56" i="1"/>
  <c r="AD56" i="1"/>
  <c r="Q56" i="1"/>
  <c r="AH21" i="1"/>
  <c r="T58" i="1"/>
  <c r="S28" i="1"/>
  <c r="AE21" i="1"/>
  <c r="AF56" i="1"/>
  <c r="Q28" i="1"/>
  <c r="AE56" i="1"/>
  <c r="AF21" i="1"/>
  <c r="S21" i="1"/>
  <c r="AE28" i="1"/>
  <c r="AH56" i="1"/>
  <c r="AF28" i="1"/>
  <c r="AJ58" i="1"/>
  <c r="A56" i="1" l="1"/>
  <c r="A58" i="1" s="1"/>
  <c r="AD58" i="1"/>
  <c r="Q58" i="1"/>
  <c r="S58" i="1"/>
  <c r="AH58" i="1"/>
  <c r="AF58" i="1"/>
  <c r="AE58" i="1"/>
</calcChain>
</file>

<file path=xl/sharedStrings.xml><?xml version="1.0" encoding="utf-8"?>
<sst xmlns="http://schemas.openxmlformats.org/spreadsheetml/2006/main" count="145" uniqueCount="135">
  <si>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</si>
  <si>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</si>
  <si>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</si>
  <si>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</si>
  <si>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</si>
  <si>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</si>
  <si>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</si>
  <si>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</si>
  <si>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</si>
  <si>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</si>
  <si>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</si>
  <si>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</si>
  <si>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</si>
  <si>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</si>
  <si>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</si>
  <si>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</si>
  <si>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</si>
  <si>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</si>
  <si>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</si>
  <si>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</si>
  <si>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</si>
  <si>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</si>
  <si>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</si>
  <si>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</si>
  <si>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</si>
  <si>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</si>
  <si>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</si>
  <si>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</si>
  <si>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</si>
  <si>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</si>
  <si>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</si>
  <si>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</si>
  <si>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</si>
  <si>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</si>
  <si>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</si>
  <si>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</si>
  <si>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</si>
  <si>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</si>
  <si>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</si>
  <si>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</si>
  <si>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</si>
  <si>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</si>
  <si>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Total Allocation</t>
  </si>
  <si>
    <t>Line</t>
  </si>
  <si>
    <t>No.</t>
  </si>
  <si>
    <t>Particulars ($000s)</t>
  </si>
  <si>
    <t>2024 Cost Allocation Study - Harmonized Rate Classes</t>
  </si>
  <si>
    <t>Gas Supply Revenue Requirement</t>
  </si>
  <si>
    <t>Load Balancing - Transportation</t>
  </si>
  <si>
    <t>Load Balancing - Commodity</t>
  </si>
  <si>
    <t>Total Gas Supply Revenue Requirement</t>
  </si>
  <si>
    <t>Transmission Demand - Dawn Parkway</t>
  </si>
  <si>
    <t>Transmission Demand - Albion</t>
  </si>
  <si>
    <t>Distribution Demand - High Pressure &gt; 4"</t>
  </si>
  <si>
    <t>Distribution Demand - High Pressure &lt;= 4"</t>
  </si>
  <si>
    <t>Distribution Demand - Low Pressure</t>
  </si>
  <si>
    <t>Total Distribution Revenue Requirement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</si>
  <si>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</si>
  <si>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</si>
  <si>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</si>
  <si>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</si>
  <si>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</si>
  <si>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</si>
  <si>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</si>
  <si>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</si>
  <si>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</si>
  <si>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</si>
  <si>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</si>
  <si>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</si>
  <si>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</si>
  <si>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</si>
  <si>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</si>
  <si>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(a)</t>
  </si>
  <si>
    <t>(b)</t>
  </si>
  <si>
    <t>(c)</t>
  </si>
  <si>
    <t>(d)</t>
  </si>
  <si>
    <t>(e) = (b-c)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</si>
  <si>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</si>
  <si>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</si>
  <si>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</si>
  <si>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</si>
  <si>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</si>
  <si>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</si>
  <si>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</si>
  <si>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</si>
  <si>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</si>
  <si>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</si>
  <si>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</si>
  <si>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</si>
  <si>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</si>
  <si>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</si>
  <si>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</si>
  <si>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</si>
  <si>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</si>
  <si>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</si>
  <si>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</si>
  <si>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</si>
  <si>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Rate E70</t>
  </si>
  <si>
    <t>Rate E72</t>
  </si>
  <si>
    <t>Rate E80</t>
  </si>
  <si>
    <t>Rate E82</t>
  </si>
  <si>
    <t>In-franchise Rate Classes</t>
  </si>
  <si>
    <t>Wholesale Rate Classes</t>
  </si>
  <si>
    <t>Ex-franchise Rate Classes</t>
  </si>
  <si>
    <t>DAWN_DEMAND</t>
  </si>
  <si>
    <t>TRANSPT_DEM_OPT</t>
  </si>
  <si>
    <t>SUPPLY_VOL</t>
  </si>
  <si>
    <t>LOAD_BALANCING</t>
  </si>
  <si>
    <t>NETFROMSTOR</t>
  </si>
  <si>
    <t>TRANS_DEMAND</t>
  </si>
  <si>
    <t>TRANS_FUEL</t>
  </si>
  <si>
    <t>GASSTORALLO</t>
  </si>
  <si>
    <t>STORAGEXCESS</t>
  </si>
  <si>
    <t>OP_CONTINGENCY</t>
  </si>
  <si>
    <t>STORCOMM</t>
  </si>
  <si>
    <t>TRANS_COMPFUEL</t>
  </si>
  <si>
    <t>KIRKWALL_DEMAND</t>
  </si>
  <si>
    <t>PKWY_DEMAND</t>
  </si>
  <si>
    <t>D-PTRANS</t>
  </si>
  <si>
    <t>ALBIONTRANS</t>
  </si>
  <si>
    <t>PAN_STCLAIR</t>
  </si>
  <si>
    <t>TRANSCOMM</t>
  </si>
  <si>
    <t>SALESPROMO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</si>
  <si>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</si>
  <si>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</si>
  <si>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</si>
  <si>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</si>
  <si>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</si>
  <si>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</si>
  <si>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</si>
  <si>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</si>
  <si>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</si>
  <si>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</si>
  <si>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</si>
  <si>
    <t>Total Allocation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</si>
</sst>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 applyFill="1"/>
    <xf numFmtId="43" fontId="0" fillId="0" borderId="0" xfId="1" applyFont="1" applyFill="1"/>
    <xf numFmtId="43" fontId="0" fillId="0" borderId="0" xfId="0" applyNumberFormat="1" applyFont="1" applyFill="1"/>
    <xf numFmtId="164" fontId="0" fillId="0" borderId="0" xfId="0" applyNumberFormat="1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indent="2"/>
    </xf>
    <xf numFmtId="164" fontId="7" fillId="0" borderId="0" xfId="1" applyNumberFormat="1" applyFont="1" applyFill="1"/>
    <xf numFmtId="164" fontId="7" fillId="0" borderId="2" xfId="1" applyNumberFormat="1" applyFont="1" applyFill="1" applyBorder="1"/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3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4" fontId="7" fillId="0" borderId="0" xfId="1" applyNumberFormat="1" applyFont="1" applyFill="1" applyBorder="1"/>
    <xf numFmtId="164" fontId="7" fillId="0" borderId="0" xfId="0" applyNumberFormat="1" applyFont="1" applyBorder="1"/>
    <xf numFmtId="0" fontId="7" fillId="0" borderId="0" xfId="0" applyFont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/>
    <xf numFmtId="0" fontId="2" fillId="0" borderId="0" xfId="0" applyFont="1" applyFill="1" applyAlignment="1"/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0" fillId="0" borderId="0" xfId="0" quotePrefix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29B6-6431-4BB2-87F7-353E00C9032A}">
  <dimension ref="A1:AN59"/>
  <sheetViews>
    <sheetView tabSelected="1" view="pageLayout" zoomScaleNormal="90" workbookViewId="0"/>
  </sheetViews>
  <sheetFormatPr defaultColWidth="8.7109375" defaultRowHeight="13.5" customHeight="1" x14ac:dyDescent="0.25"/>
  <cols>
    <col min="1" max="1" width="5.140625" style="2" customWidth="1"/>
    <col min="2" max="2" width="1.7109375" style="5" customWidth="1"/>
    <col min="3" max="3" width="44.5703125" style="5" customWidth="1"/>
    <col min="4" max="4" width="1.7109375" style="5" customWidth="1"/>
    <col min="5" max="5" width="16.85546875" style="5" customWidth="1"/>
    <col min="6" max="6" width="1.7109375" style="5" customWidth="1"/>
    <col min="7" max="7" width="16.85546875" style="5" customWidth="1"/>
    <col min="8" max="8" width="1.7109375" style="5" customWidth="1"/>
    <col min="9" max="9" width="16.85546875" style="5" customWidth="1"/>
    <col min="10" max="10" width="1.7109375" style="5" customWidth="1"/>
    <col min="11" max="11" width="21.85546875" style="5" customWidth="1"/>
    <col min="12" max="12" width="1.7109375" style="5" customWidth="1"/>
    <col min="13" max="13" width="16.85546875" style="5" customWidth="1"/>
    <col min="14" max="14" width="1.7109375" style="5" customWidth="1"/>
    <col min="15" max="15" width="20.42578125" style="2" bestFit="1" customWidth="1"/>
    <col min="16" max="16" width="1.7109375" style="5" customWidth="1"/>
    <col min="17" max="28" width="12.85546875" style="5" customWidth="1"/>
    <col min="29" max="29" width="1.7109375" style="23" customWidth="1"/>
    <col min="30" max="32" width="12.85546875" style="5" customWidth="1"/>
    <col min="33" max="33" width="1.7109375" style="23" customWidth="1"/>
    <col min="34" max="36" width="12.85546875" style="5" customWidth="1"/>
    <col min="37" max="37" width="12.85546875" style="3" customWidth="1"/>
    <col min="38" max="39" width="8.7109375" style="3"/>
    <col min="40" max="40" width="8.7109375" style="3" customWidth="1"/>
    <col min="41" max="16384" width="8.7109375" style="3"/>
  </cols>
  <sheetData>
    <row r="1" spans="1:37" ht="13.5" customHeight="1" x14ac:dyDescent="0.25">
      <c r="A1" s="27"/>
      <c r="O1" s="27"/>
    </row>
    <row r="2" spans="1:37" ht="13.5" customHeight="1" x14ac:dyDescent="0.25">
      <c r="A2" s="27"/>
      <c r="O2" s="27"/>
    </row>
    <row r="3" spans="1:37" ht="13.5" customHeight="1" x14ac:dyDescent="0.25">
      <c r="A3" s="27"/>
      <c r="O3" s="27"/>
    </row>
    <row r="4" spans="1:37" ht="13.5" customHeight="1" x14ac:dyDescent="0.25">
      <c r="A4" s="27"/>
      <c r="O4" s="27"/>
    </row>
    <row r="5" spans="1:37" ht="13.5" customHeight="1" x14ac:dyDescent="0.25">
      <c r="A5" s="27"/>
      <c r="O5" s="27"/>
    </row>
    <row r="6" spans="1:37" ht="13.5" customHeight="1" x14ac:dyDescent="0.25">
      <c r="A6" s="27"/>
      <c r="B6" s="27"/>
      <c r="C6" s="27"/>
      <c r="D6" s="27"/>
      <c r="E6" s="3"/>
      <c r="F6" s="29"/>
      <c r="G6" s="29"/>
      <c r="H6" s="29"/>
      <c r="I6" s="29"/>
      <c r="J6" s="28" t="s">
        <v>46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3"/>
      <c r="W6" s="28" t="s">
        <v>46</v>
      </c>
      <c r="X6" s="29"/>
      <c r="Y6" s="29"/>
      <c r="Z6" s="29"/>
      <c r="AA6" s="29"/>
      <c r="AB6" s="29"/>
      <c r="AC6" s="29"/>
      <c r="AD6" s="29"/>
      <c r="AE6" s="29"/>
      <c r="AF6" s="28" t="s">
        <v>46</v>
      </c>
      <c r="AG6" s="28"/>
      <c r="AH6" s="29"/>
      <c r="AJ6" s="29"/>
      <c r="AK6" s="27"/>
    </row>
    <row r="7" spans="1:37" ht="13.5" customHeight="1" x14ac:dyDescent="0.25">
      <c r="A7" s="27"/>
      <c r="B7" s="27"/>
      <c r="C7" s="27"/>
      <c r="D7" s="27"/>
      <c r="E7" s="3"/>
      <c r="F7" s="29"/>
      <c r="G7" s="29"/>
      <c r="H7" s="29"/>
      <c r="I7" s="29"/>
      <c r="J7" s="28" t="s">
        <v>42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3"/>
      <c r="W7" s="28" t="s">
        <v>134</v>
      </c>
      <c r="X7" s="29"/>
      <c r="Y7" s="29"/>
      <c r="Z7" s="29"/>
      <c r="AA7" s="29"/>
      <c r="AB7" s="29"/>
      <c r="AC7" s="29"/>
      <c r="AD7" s="29"/>
      <c r="AE7" s="29"/>
      <c r="AF7" s="28" t="s">
        <v>134</v>
      </c>
      <c r="AG7" s="28"/>
      <c r="AH7" s="29"/>
      <c r="AJ7" s="29"/>
      <c r="AK7" s="4"/>
    </row>
    <row r="8" spans="1:37" ht="13.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2"/>
      <c r="AD8" s="27"/>
      <c r="AE8" s="27"/>
      <c r="AF8" s="27"/>
      <c r="AG8" s="22"/>
      <c r="AH8" s="27"/>
      <c r="AI8" s="27"/>
      <c r="AJ8" s="27"/>
      <c r="AK8" s="27"/>
    </row>
    <row r="9" spans="1:37" ht="13.5" customHeight="1" x14ac:dyDescent="0.25">
      <c r="G9" s="2" t="s">
        <v>0</v>
      </c>
    </row>
    <row r="10" spans="1:37" ht="13.5" customHeight="1" x14ac:dyDescent="0.25">
      <c r="A10" s="2" t="s">
        <v>43</v>
      </c>
      <c r="E10" s="2" t="s">
        <v>0</v>
      </c>
      <c r="G10" s="2" t="s">
        <v>1</v>
      </c>
      <c r="I10" s="2" t="s">
        <v>2</v>
      </c>
      <c r="K10" s="2" t="s">
        <v>3</v>
      </c>
      <c r="L10" s="2"/>
      <c r="M10" s="2" t="s">
        <v>4</v>
      </c>
      <c r="O10" s="2" t="s">
        <v>5</v>
      </c>
      <c r="Q10" s="36" t="s">
        <v>101</v>
      </c>
      <c r="R10" s="36"/>
      <c r="S10" s="36" t="s">
        <v>101</v>
      </c>
      <c r="T10" s="36"/>
      <c r="U10" s="36"/>
      <c r="V10" s="36"/>
      <c r="W10" s="36"/>
      <c r="X10" s="36"/>
      <c r="Y10" s="36"/>
      <c r="Z10" s="36"/>
      <c r="AA10" s="36"/>
      <c r="AB10" s="36"/>
      <c r="AC10" s="22"/>
      <c r="AD10" s="36" t="s">
        <v>102</v>
      </c>
      <c r="AE10" s="36"/>
      <c r="AF10" s="36"/>
      <c r="AG10" s="22"/>
      <c r="AH10" s="36" t="s">
        <v>103</v>
      </c>
      <c r="AI10" s="36"/>
      <c r="AJ10" s="36"/>
      <c r="AK10" s="36"/>
    </row>
    <row r="11" spans="1:37" ht="13.5" customHeight="1" x14ac:dyDescent="0.25">
      <c r="A11" s="6" t="s">
        <v>44</v>
      </c>
      <c r="C11" s="7" t="s">
        <v>45</v>
      </c>
      <c r="E11" s="6" t="s">
        <v>6</v>
      </c>
      <c r="G11" s="6" t="s">
        <v>7</v>
      </c>
      <c r="I11" s="6" t="s">
        <v>8</v>
      </c>
      <c r="K11" s="6" t="s">
        <v>9</v>
      </c>
      <c r="L11" s="2"/>
      <c r="M11" s="6" t="s">
        <v>10</v>
      </c>
      <c r="O11" s="6" t="s">
        <v>9</v>
      </c>
      <c r="Q11" s="6" t="s">
        <v>57</v>
      </c>
      <c r="R11" s="6" t="s">
        <v>58</v>
      </c>
      <c r="S11" s="6" t="s">
        <v>59</v>
      </c>
      <c r="T11" s="6" t="s">
        <v>60</v>
      </c>
      <c r="U11" s="6" t="s">
        <v>61</v>
      </c>
      <c r="V11" s="6" t="s">
        <v>62</v>
      </c>
      <c r="W11" s="6" t="s">
        <v>63</v>
      </c>
      <c r="X11" s="6" t="s">
        <v>64</v>
      </c>
      <c r="Y11" s="6" t="s">
        <v>65</v>
      </c>
      <c r="Z11" s="6" t="s">
        <v>66</v>
      </c>
      <c r="AA11" s="6" t="s">
        <v>67</v>
      </c>
      <c r="AB11" s="6" t="s">
        <v>68</v>
      </c>
      <c r="AC11" s="22"/>
      <c r="AD11" s="6" t="s">
        <v>69</v>
      </c>
      <c r="AE11" s="6" t="s">
        <v>70</v>
      </c>
      <c r="AF11" s="6" t="s">
        <v>71</v>
      </c>
      <c r="AG11" s="22"/>
      <c r="AH11" s="35" t="s">
        <v>97</v>
      </c>
      <c r="AI11" s="35" t="s">
        <v>98</v>
      </c>
      <c r="AJ11" s="35" t="s">
        <v>99</v>
      </c>
      <c r="AK11" s="35" t="s">
        <v>100</v>
      </c>
    </row>
    <row r="12" spans="1:37" ht="13.5" customHeight="1" x14ac:dyDescent="0.25">
      <c r="E12" s="31" t="s">
        <v>72</v>
      </c>
      <c r="F12" s="32"/>
      <c r="G12" s="31" t="s">
        <v>73</v>
      </c>
      <c r="H12" s="32"/>
      <c r="I12" s="32" t="s">
        <v>74</v>
      </c>
      <c r="J12" s="32"/>
      <c r="K12" s="32" t="s">
        <v>75</v>
      </c>
      <c r="L12" s="32"/>
      <c r="M12" s="32" t="s">
        <v>76</v>
      </c>
      <c r="N12" s="32"/>
      <c r="O12" s="32" t="s">
        <v>77</v>
      </c>
      <c r="P12" s="32"/>
      <c r="Q12" s="32" t="s">
        <v>78</v>
      </c>
      <c r="R12" s="32" t="s">
        <v>79</v>
      </c>
      <c r="S12" s="32" t="s">
        <v>80</v>
      </c>
      <c r="T12" s="32" t="s">
        <v>81</v>
      </c>
      <c r="U12" s="32" t="s">
        <v>82</v>
      </c>
      <c r="V12" s="32" t="s">
        <v>83</v>
      </c>
      <c r="W12" s="32" t="s">
        <v>84</v>
      </c>
      <c r="X12" s="32" t="s">
        <v>85</v>
      </c>
      <c r="Y12" s="32" t="s">
        <v>86</v>
      </c>
      <c r="Z12" s="32" t="s">
        <v>87</v>
      </c>
      <c r="AA12" s="32" t="s">
        <v>88</v>
      </c>
      <c r="AB12" s="33" t="s">
        <v>89</v>
      </c>
      <c r="AC12" s="22"/>
      <c r="AD12" s="32" t="s">
        <v>90</v>
      </c>
      <c r="AE12" s="32" t="s">
        <v>91</v>
      </c>
      <c r="AF12" s="32" t="s">
        <v>92</v>
      </c>
      <c r="AG12" s="22"/>
      <c r="AH12" s="33" t="s">
        <v>93</v>
      </c>
      <c r="AI12" s="33" t="s">
        <v>94</v>
      </c>
      <c r="AJ12" s="33" t="s">
        <v>95</v>
      </c>
      <c r="AK12" s="34" t="s">
        <v>96</v>
      </c>
    </row>
    <row r="13" spans="1:37" ht="13.5" customHeight="1" x14ac:dyDescent="0.25">
      <c r="A13" s="27"/>
      <c r="E13" s="31"/>
      <c r="F13" s="32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  <c r="AC13" s="22"/>
      <c r="AD13" s="32"/>
      <c r="AE13" s="32"/>
      <c r="AF13" s="32"/>
      <c r="AG13" s="22"/>
      <c r="AH13" s="33"/>
      <c r="AI13" s="33"/>
      <c r="AJ13" s="33"/>
      <c r="AK13" s="34"/>
    </row>
    <row r="14" spans="1:37" ht="13.5" customHeight="1" x14ac:dyDescent="0.25">
      <c r="C14" s="14" t="s">
        <v>47</v>
      </c>
    </row>
    <row r="15" spans="1:37" ht="13.5" customHeight="1" x14ac:dyDescent="0.25">
      <c r="A15" s="2">
        <f>1</f>
        <v>1</v>
      </c>
      <c r="C15" s="15" t="s">
        <v>11</v>
      </c>
      <c r="E15" s="17">
        <v>2728040.5732561182</v>
      </c>
      <c r="F15" s="1"/>
      <c r="G15" s="17">
        <v>2728040.5732561182</v>
      </c>
      <c r="I15" s="17">
        <v>0</v>
      </c>
      <c r="M15" s="17">
        <f>G15-I15</f>
        <v>2728040.5732561182</v>
      </c>
      <c r="O15" s="2" t="s">
        <v>106</v>
      </c>
      <c r="Q15" s="17">
        <v>1804579.3010608174</v>
      </c>
      <c r="R15" s="17">
        <v>839735.90109377354</v>
      </c>
      <c r="S15" s="17">
        <v>47172.692595285997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2800.4957191074732</v>
      </c>
      <c r="AA15" s="17">
        <v>1362.3021182980583</v>
      </c>
      <c r="AB15" s="17">
        <v>0</v>
      </c>
      <c r="AC15" s="24"/>
      <c r="AD15" s="17">
        <v>0</v>
      </c>
      <c r="AE15" s="17">
        <v>32389.880668835336</v>
      </c>
      <c r="AF15" s="17">
        <v>0</v>
      </c>
      <c r="AG15" s="24"/>
      <c r="AH15" s="17">
        <v>0</v>
      </c>
      <c r="AI15" s="17">
        <v>0</v>
      </c>
      <c r="AJ15" s="17">
        <v>0</v>
      </c>
      <c r="AK15" s="17">
        <v>0</v>
      </c>
    </row>
    <row r="16" spans="1:37" ht="13.5" customHeight="1" x14ac:dyDescent="0.25">
      <c r="A16" s="2">
        <f>A15+1</f>
        <v>2</v>
      </c>
      <c r="C16" s="15" t="s">
        <v>48</v>
      </c>
      <c r="E16" s="17">
        <v>175236.13783085361</v>
      </c>
      <c r="F16" s="1"/>
      <c r="G16" s="17">
        <v>167268.06038887406</v>
      </c>
      <c r="I16" s="17">
        <v>0</v>
      </c>
      <c r="M16" s="17">
        <f t="shared" ref="M16:M20" si="0">G16-I16</f>
        <v>167268.06038887406</v>
      </c>
      <c r="O16" s="2" t="s">
        <v>107</v>
      </c>
      <c r="Q16" s="17">
        <v>91240.510217231727</v>
      </c>
      <c r="R16" s="17">
        <v>60084.648896989544</v>
      </c>
      <c r="S16" s="17">
        <v>12895.644883540457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1.1160080099898035</v>
      </c>
      <c r="AA16" s="17">
        <v>0</v>
      </c>
      <c r="AB16" s="17">
        <v>1716.729148425296</v>
      </c>
      <c r="AC16" s="24"/>
      <c r="AD16" s="17">
        <v>0</v>
      </c>
      <c r="AE16" s="17">
        <v>1329.411234677051</v>
      </c>
      <c r="AF16" s="17">
        <v>0</v>
      </c>
      <c r="AG16" s="24"/>
      <c r="AH16" s="17">
        <v>0</v>
      </c>
      <c r="AI16" s="17">
        <v>0</v>
      </c>
      <c r="AJ16" s="17">
        <v>0</v>
      </c>
      <c r="AK16" s="17">
        <v>0</v>
      </c>
    </row>
    <row r="17" spans="1:37" ht="13.5" customHeight="1" x14ac:dyDescent="0.25">
      <c r="A17" s="2">
        <f t="shared" ref="A17:A21" si="1">A16+1</f>
        <v>3</v>
      </c>
      <c r="C17" s="15" t="s">
        <v>49</v>
      </c>
      <c r="E17" s="17">
        <v>23590.657623593441</v>
      </c>
      <c r="F17" s="1"/>
      <c r="G17" s="17">
        <v>23590.657623593441</v>
      </c>
      <c r="I17" s="17">
        <v>0</v>
      </c>
      <c r="M17" s="17">
        <f t="shared" si="0"/>
        <v>23590.657623593441</v>
      </c>
      <c r="O17" s="2" t="s">
        <v>108</v>
      </c>
      <c r="Q17" s="17">
        <v>12210.042685270571</v>
      </c>
      <c r="R17" s="17">
        <v>8040.6841874847687</v>
      </c>
      <c r="S17" s="17">
        <v>1725.728781078021</v>
      </c>
      <c r="T17" s="17">
        <v>984.24498288874668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0.149347098198338</v>
      </c>
      <c r="AA17" s="17">
        <v>0</v>
      </c>
      <c r="AB17" s="17">
        <v>201.62829122503379</v>
      </c>
      <c r="AC17" s="24"/>
      <c r="AD17" s="17">
        <v>0</v>
      </c>
      <c r="AE17" s="17">
        <v>177.90527346940931</v>
      </c>
      <c r="AF17" s="17">
        <v>250.27407507868907</v>
      </c>
      <c r="AG17" s="24"/>
      <c r="AH17" s="17">
        <v>0</v>
      </c>
      <c r="AI17" s="17">
        <v>0</v>
      </c>
      <c r="AJ17" s="17">
        <v>0</v>
      </c>
      <c r="AK17" s="17">
        <v>0</v>
      </c>
    </row>
    <row r="18" spans="1:37" ht="13.5" customHeight="1" x14ac:dyDescent="0.25">
      <c r="A18" s="2">
        <f t="shared" si="1"/>
        <v>4</v>
      </c>
      <c r="C18" s="15" t="s">
        <v>12</v>
      </c>
      <c r="E18" s="17">
        <v>162050.40026244638</v>
      </c>
      <c r="F18" s="1"/>
      <c r="G18" s="17">
        <v>154681.88509897413</v>
      </c>
      <c r="I18" s="17">
        <v>-7368.5151634722424</v>
      </c>
      <c r="K18" s="2" t="s">
        <v>105</v>
      </c>
      <c r="M18" s="17">
        <f t="shared" si="0"/>
        <v>162050.40026244638</v>
      </c>
      <c r="O18" s="2" t="s">
        <v>109</v>
      </c>
      <c r="Q18" s="17">
        <v>71095.751374104264</v>
      </c>
      <c r="R18" s="17">
        <v>53367.803058579069</v>
      </c>
      <c r="S18" s="17">
        <v>23125.108253230479</v>
      </c>
      <c r="T18" s="17">
        <v>468.10615571829442</v>
      </c>
      <c r="U18" s="17">
        <v>9.4444307239597549</v>
      </c>
      <c r="V18" s="17">
        <v>0</v>
      </c>
      <c r="W18" s="17">
        <v>0</v>
      </c>
      <c r="X18" s="17">
        <v>169.99303697752541</v>
      </c>
      <c r="Y18" s="17">
        <v>0</v>
      </c>
      <c r="Z18" s="17">
        <v>3626.3793388149074</v>
      </c>
      <c r="AA18" s="17">
        <v>419.3826846797117</v>
      </c>
      <c r="AB18" s="17">
        <v>236.39010100724275</v>
      </c>
      <c r="AC18" s="24"/>
      <c r="AD18" s="17">
        <v>0</v>
      </c>
      <c r="AE18" s="17">
        <v>2133.8467020769858</v>
      </c>
      <c r="AF18" s="17">
        <v>29.679963061690117</v>
      </c>
      <c r="AG18" s="24"/>
      <c r="AH18" s="17">
        <v>0</v>
      </c>
      <c r="AI18" s="17">
        <v>0</v>
      </c>
      <c r="AJ18" s="17">
        <v>0</v>
      </c>
      <c r="AK18" s="17">
        <v>0</v>
      </c>
    </row>
    <row r="19" spans="1:37" ht="13.5" customHeight="1" x14ac:dyDescent="0.25">
      <c r="A19" s="2">
        <f t="shared" si="1"/>
        <v>5</v>
      </c>
      <c r="C19" s="15" t="s">
        <v>13</v>
      </c>
      <c r="E19" s="17">
        <v>23898.700496907863</v>
      </c>
      <c r="F19" s="1"/>
      <c r="G19" s="17">
        <v>23898.700496907863</v>
      </c>
      <c r="I19" s="17">
        <v>0</v>
      </c>
      <c r="M19" s="17">
        <f t="shared" si="0"/>
        <v>23898.700496907863</v>
      </c>
      <c r="O19" s="2" t="s">
        <v>110</v>
      </c>
      <c r="Q19" s="17">
        <v>11249.986855534542</v>
      </c>
      <c r="R19" s="17">
        <v>7961.7237880685152</v>
      </c>
      <c r="S19" s="17">
        <v>3582.2201187226005</v>
      </c>
      <c r="T19" s="17">
        <v>66.12401090387317</v>
      </c>
      <c r="U19" s="17">
        <v>1.3341068741420594</v>
      </c>
      <c r="V19" s="17">
        <v>0</v>
      </c>
      <c r="W19" s="17">
        <v>0</v>
      </c>
      <c r="X19" s="17">
        <v>24.012975034340279</v>
      </c>
      <c r="Y19" s="17">
        <v>0</v>
      </c>
      <c r="Z19" s="17">
        <v>580.63875714333392</v>
      </c>
      <c r="AA19" s="17">
        <v>67.149577594781064</v>
      </c>
      <c r="AB19" s="17">
        <v>19.66224980609444</v>
      </c>
      <c r="AC19" s="24"/>
      <c r="AD19" s="17">
        <v>0</v>
      </c>
      <c r="AE19" s="17">
        <v>341.65550778542649</v>
      </c>
      <c r="AF19" s="17">
        <v>4.1925494402146155</v>
      </c>
      <c r="AG19" s="24"/>
      <c r="AH19" s="17">
        <v>0</v>
      </c>
      <c r="AI19" s="17">
        <v>0</v>
      </c>
      <c r="AJ19" s="17">
        <v>0</v>
      </c>
      <c r="AK19" s="17">
        <v>0</v>
      </c>
    </row>
    <row r="20" spans="1:37" ht="13.5" customHeight="1" x14ac:dyDescent="0.25">
      <c r="A20" s="2">
        <f t="shared" si="1"/>
        <v>6</v>
      </c>
      <c r="C20" s="15" t="s">
        <v>14</v>
      </c>
      <c r="E20" s="17">
        <v>20855.923243351954</v>
      </c>
      <c r="F20" s="1"/>
      <c r="G20" s="17">
        <v>15491.673000000001</v>
      </c>
      <c r="I20" s="17">
        <v>0</v>
      </c>
      <c r="M20" s="17">
        <f t="shared" si="0"/>
        <v>15491.673000000001</v>
      </c>
      <c r="O20" s="2" t="s">
        <v>106</v>
      </c>
      <c r="Q20" s="17">
        <v>10247.630738583643</v>
      </c>
      <c r="R20" s="17">
        <v>4768.5925618686751</v>
      </c>
      <c r="S20" s="17">
        <v>267.87868750186783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15.903122682127261</v>
      </c>
      <c r="AA20" s="17">
        <v>7.7360795696272389</v>
      </c>
      <c r="AB20" s="17">
        <v>0</v>
      </c>
      <c r="AC20" s="24"/>
      <c r="AD20" s="17">
        <v>0</v>
      </c>
      <c r="AE20" s="17">
        <v>183.93180979405838</v>
      </c>
      <c r="AF20" s="17">
        <v>0</v>
      </c>
      <c r="AG20" s="24"/>
      <c r="AH20" s="17">
        <v>0</v>
      </c>
      <c r="AI20" s="17">
        <v>0</v>
      </c>
      <c r="AJ20" s="17">
        <v>0</v>
      </c>
      <c r="AK20" s="17">
        <v>0</v>
      </c>
    </row>
    <row r="21" spans="1:37" ht="13.5" customHeight="1" x14ac:dyDescent="0.25">
      <c r="A21" s="2">
        <f t="shared" si="1"/>
        <v>7</v>
      </c>
      <c r="C21" s="15" t="s">
        <v>50</v>
      </c>
      <c r="E21" s="18">
        <f>SUM(E15:E20)</f>
        <v>3133672.3927132711</v>
      </c>
      <c r="F21" s="9"/>
      <c r="G21" s="18">
        <f>SUM(G15:G20)</f>
        <v>3112971.5498644677</v>
      </c>
      <c r="I21" s="18">
        <f>SUM(I15:I20)</f>
        <v>-7368.5151634722424</v>
      </c>
      <c r="M21" s="18">
        <f>SUM(M15:M20)</f>
        <v>3120340.0650279401</v>
      </c>
      <c r="Q21" s="18">
        <f>SUM(Q15:Q20)</f>
        <v>2000623.2229315422</v>
      </c>
      <c r="R21" s="18">
        <f t="shared" ref="R21:AJ21" si="2">SUM(R15:R20)</f>
        <v>973959.35358676419</v>
      </c>
      <c r="S21" s="18">
        <f t="shared" si="2"/>
        <v>88769.273319359432</v>
      </c>
      <c r="T21" s="18">
        <f t="shared" si="2"/>
        <v>1518.4751495109142</v>
      </c>
      <c r="U21" s="18">
        <f t="shared" si="2"/>
        <v>10.778537598101813</v>
      </c>
      <c r="V21" s="18">
        <f t="shared" si="2"/>
        <v>0</v>
      </c>
      <c r="W21" s="18">
        <f t="shared" si="2"/>
        <v>0</v>
      </c>
      <c r="X21" s="18">
        <f t="shared" si="2"/>
        <v>194.00601201186569</v>
      </c>
      <c r="Y21" s="18">
        <f t="shared" si="2"/>
        <v>0</v>
      </c>
      <c r="Z21" s="18">
        <f t="shared" si="2"/>
        <v>7024.6822928560305</v>
      </c>
      <c r="AA21" s="18">
        <f t="shared" si="2"/>
        <v>1856.5704601421783</v>
      </c>
      <c r="AB21" s="18">
        <f t="shared" si="2"/>
        <v>2174.4097904636669</v>
      </c>
      <c r="AC21" s="24"/>
      <c r="AD21" s="18">
        <f t="shared" si="2"/>
        <v>0</v>
      </c>
      <c r="AE21" s="18">
        <f t="shared" si="2"/>
        <v>36556.631196638264</v>
      </c>
      <c r="AF21" s="18">
        <f t="shared" si="2"/>
        <v>284.1465875805938</v>
      </c>
      <c r="AG21" s="24"/>
      <c r="AH21" s="18">
        <f t="shared" si="2"/>
        <v>0</v>
      </c>
      <c r="AI21" s="18">
        <f t="shared" si="2"/>
        <v>0</v>
      </c>
      <c r="AJ21" s="18">
        <f t="shared" si="2"/>
        <v>0</v>
      </c>
      <c r="AK21" s="18">
        <f t="shared" ref="AK21" si="3">SUM(AK15:AK20)</f>
        <v>0</v>
      </c>
    </row>
    <row r="22" spans="1:37" ht="13.5" customHeight="1" x14ac:dyDescent="0.25">
      <c r="C22" s="15"/>
      <c r="E22" s="17"/>
      <c r="F22" s="1"/>
      <c r="G22" s="17"/>
      <c r="I22" s="17"/>
      <c r="M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4"/>
      <c r="AD22" s="17"/>
      <c r="AE22" s="17"/>
      <c r="AF22" s="17"/>
      <c r="AG22" s="24"/>
      <c r="AH22" s="17"/>
      <c r="AI22" s="17"/>
      <c r="AJ22" s="17"/>
      <c r="AK22" s="17"/>
    </row>
    <row r="23" spans="1:37" ht="13.5" customHeight="1" x14ac:dyDescent="0.25">
      <c r="C23" s="14" t="s">
        <v>15</v>
      </c>
      <c r="E23" s="17"/>
      <c r="F23" s="1"/>
      <c r="G23" s="17"/>
      <c r="I23" s="17"/>
      <c r="M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24"/>
      <c r="AD23" s="17"/>
      <c r="AE23" s="17"/>
      <c r="AF23" s="17"/>
      <c r="AG23" s="24"/>
      <c r="AH23" s="17"/>
      <c r="AI23" s="17"/>
      <c r="AJ23" s="17"/>
      <c r="AK23" s="17"/>
    </row>
    <row r="24" spans="1:37" ht="13.5" customHeight="1" x14ac:dyDescent="0.25">
      <c r="A24" s="2">
        <f>A21+1</f>
        <v>8</v>
      </c>
      <c r="C24" s="15" t="s">
        <v>16</v>
      </c>
      <c r="E24" s="17">
        <v>112221.81099231644</v>
      </c>
      <c r="F24" s="1"/>
      <c r="G24" s="17">
        <v>112221.81099231644</v>
      </c>
      <c r="I24" s="17">
        <v>0</v>
      </c>
      <c r="M24" s="17">
        <f t="shared" ref="M24:M27" si="4">G24-I24</f>
        <v>112221.81099231644</v>
      </c>
      <c r="O24" s="2" t="s">
        <v>108</v>
      </c>
      <c r="Q24" s="17">
        <v>58083.717897891715</v>
      </c>
      <c r="R24" s="17">
        <v>38249.893476236823</v>
      </c>
      <c r="S24" s="17">
        <v>8209.3688181227753</v>
      </c>
      <c r="T24" s="17">
        <v>4682.0973031887788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0.71045081038787283</v>
      </c>
      <c r="AA24" s="17">
        <v>0</v>
      </c>
      <c r="AB24" s="17">
        <v>959.15477853952314</v>
      </c>
      <c r="AC24" s="24"/>
      <c r="AD24" s="17">
        <v>0</v>
      </c>
      <c r="AE24" s="17">
        <v>846.30332449287948</v>
      </c>
      <c r="AF24" s="17">
        <v>1190.5649430335479</v>
      </c>
      <c r="AG24" s="24"/>
      <c r="AH24" s="17">
        <v>0</v>
      </c>
      <c r="AI24" s="17">
        <v>0</v>
      </c>
      <c r="AJ24" s="17">
        <v>0</v>
      </c>
      <c r="AK24" s="17">
        <v>0</v>
      </c>
    </row>
    <row r="25" spans="1:37" ht="13.5" customHeight="1" x14ac:dyDescent="0.25">
      <c r="A25" s="2">
        <f>A24+1</f>
        <v>9</v>
      </c>
      <c r="C25" s="15" t="s">
        <v>17</v>
      </c>
      <c r="E25" s="17">
        <v>81935.103198178782</v>
      </c>
      <c r="F25" s="1"/>
      <c r="G25" s="17">
        <v>81935.103198178782</v>
      </c>
      <c r="I25" s="17">
        <v>39130.201735495466</v>
      </c>
      <c r="K25" s="2" t="s">
        <v>111</v>
      </c>
      <c r="M25" s="17">
        <f t="shared" si="4"/>
        <v>42804.901462683316</v>
      </c>
      <c r="O25" s="2" t="s">
        <v>112</v>
      </c>
      <c r="Q25" s="17">
        <v>45690.575098772853</v>
      </c>
      <c r="R25" s="17">
        <v>27458.817066118412</v>
      </c>
      <c r="S25" s="17">
        <v>4568.8395840729236</v>
      </c>
      <c r="T25" s="17">
        <v>1664.8523172337282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377.83958993616648</v>
      </c>
      <c r="AA25" s="17">
        <v>0</v>
      </c>
      <c r="AB25" s="17">
        <v>668.62607777240032</v>
      </c>
      <c r="AC25" s="24"/>
      <c r="AD25" s="17">
        <v>0</v>
      </c>
      <c r="AE25" s="17">
        <v>875.31818879504181</v>
      </c>
      <c r="AF25" s="17">
        <v>630.23527547725791</v>
      </c>
      <c r="AG25" s="24"/>
      <c r="AH25" s="17">
        <v>0</v>
      </c>
      <c r="AI25" s="17">
        <v>0</v>
      </c>
      <c r="AJ25" s="17">
        <v>0</v>
      </c>
      <c r="AK25" s="17">
        <v>0</v>
      </c>
    </row>
    <row r="26" spans="1:37" ht="13.5" customHeight="1" x14ac:dyDescent="0.25">
      <c r="A26" s="2">
        <f t="shared" ref="A26:A28" si="5">A25+1</f>
        <v>10</v>
      </c>
      <c r="C26" s="15" t="s">
        <v>18</v>
      </c>
      <c r="E26" s="17">
        <v>7150.280248459384</v>
      </c>
      <c r="F26" s="1"/>
      <c r="G26" s="17">
        <v>7150.280248459384</v>
      </c>
      <c r="I26" s="17">
        <v>0</v>
      </c>
      <c r="M26" s="17">
        <f t="shared" si="4"/>
        <v>7150.280248459384</v>
      </c>
      <c r="O26" s="2" t="s">
        <v>113</v>
      </c>
      <c r="Q26" s="17">
        <v>3687.3881240183437</v>
      </c>
      <c r="R26" s="17">
        <v>2417.02003859559</v>
      </c>
      <c r="S26" s="17">
        <v>156.3705576943876</v>
      </c>
      <c r="T26" s="17">
        <v>144.9500474486461</v>
      </c>
      <c r="U26" s="17">
        <v>1.5050246757564791</v>
      </c>
      <c r="V26" s="17">
        <v>17.527643907551042</v>
      </c>
      <c r="W26" s="17">
        <v>1.1016429344264267</v>
      </c>
      <c r="X26" s="17">
        <v>78.041119222931542</v>
      </c>
      <c r="Y26" s="17">
        <v>1.1972960469304892</v>
      </c>
      <c r="Z26" s="17">
        <v>13.385821804369632</v>
      </c>
      <c r="AA26" s="17">
        <v>1.0917745117856179</v>
      </c>
      <c r="AB26" s="17">
        <v>16.330336021413853</v>
      </c>
      <c r="AC26" s="24"/>
      <c r="AD26" s="17">
        <v>0</v>
      </c>
      <c r="AE26" s="17">
        <v>20.21641249744955</v>
      </c>
      <c r="AF26" s="17">
        <v>23.766459132246258</v>
      </c>
      <c r="AG26" s="24"/>
      <c r="AH26" s="17">
        <v>568.19341153260439</v>
      </c>
      <c r="AI26" s="17">
        <v>0</v>
      </c>
      <c r="AJ26" s="17">
        <v>2.1945384149483913</v>
      </c>
      <c r="AK26" s="17">
        <v>0</v>
      </c>
    </row>
    <row r="27" spans="1:37" ht="13.5" customHeight="1" x14ac:dyDescent="0.25">
      <c r="A27" s="2">
        <f t="shared" si="5"/>
        <v>11</v>
      </c>
      <c r="C27" s="15" t="s">
        <v>19</v>
      </c>
      <c r="E27" s="17">
        <v>21450.839493121359</v>
      </c>
      <c r="F27" s="1"/>
      <c r="G27" s="17">
        <v>21450.839493121359</v>
      </c>
      <c r="I27" s="17">
        <v>0</v>
      </c>
      <c r="M27" s="17">
        <f t="shared" si="4"/>
        <v>21450.839493121359</v>
      </c>
      <c r="O27" s="2" t="s">
        <v>114</v>
      </c>
      <c r="Q27" s="17">
        <v>9285.1993571501243</v>
      </c>
      <c r="R27" s="17">
        <v>6571.2325527630328</v>
      </c>
      <c r="S27" s="17">
        <v>2956.8061892805331</v>
      </c>
      <c r="T27" s="17">
        <v>998.29791950758533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479.01946625454326</v>
      </c>
      <c r="AA27" s="17">
        <v>55.422066502434632</v>
      </c>
      <c r="AB27" s="17">
        <v>538.11475807826059</v>
      </c>
      <c r="AC27" s="24"/>
      <c r="AD27" s="17">
        <v>0</v>
      </c>
      <c r="AE27" s="17">
        <v>281.98620083171829</v>
      </c>
      <c r="AF27" s="17">
        <v>284.76098275312336</v>
      </c>
      <c r="AG27" s="24"/>
      <c r="AH27" s="17">
        <v>0</v>
      </c>
      <c r="AI27" s="17">
        <v>0</v>
      </c>
      <c r="AJ27" s="17">
        <v>0</v>
      </c>
      <c r="AK27" s="17">
        <v>0</v>
      </c>
    </row>
    <row r="28" spans="1:37" ht="13.5" customHeight="1" x14ac:dyDescent="0.25">
      <c r="A28" s="2">
        <f t="shared" si="5"/>
        <v>12</v>
      </c>
      <c r="C28" s="15" t="s">
        <v>20</v>
      </c>
      <c r="E28" s="18">
        <f>SUM(E24:E27)</f>
        <v>222758.03393207595</v>
      </c>
      <c r="F28" s="10"/>
      <c r="G28" s="18">
        <f>SUM(G24:G27)</f>
        <v>222758.03393207595</v>
      </c>
      <c r="I28" s="18">
        <f>SUM(I24:I27)</f>
        <v>39130.201735495466</v>
      </c>
      <c r="M28" s="18">
        <f>SUM(M24:M27)</f>
        <v>183627.83219658051</v>
      </c>
      <c r="Q28" s="18">
        <f>SUM(Q24:Q27)</f>
        <v>116746.88047783302</v>
      </c>
      <c r="R28" s="18">
        <f t="shared" ref="R28:AJ28" si="6">SUM(R24:R27)</f>
        <v>74696.963133713842</v>
      </c>
      <c r="S28" s="18">
        <f t="shared" si="6"/>
        <v>15891.385149170619</v>
      </c>
      <c r="T28" s="18">
        <f t="shared" si="6"/>
        <v>7490.1975873787378</v>
      </c>
      <c r="U28" s="18">
        <f t="shared" si="6"/>
        <v>1.5050246757564791</v>
      </c>
      <c r="V28" s="18">
        <f t="shared" si="6"/>
        <v>17.527643907551042</v>
      </c>
      <c r="W28" s="18">
        <f t="shared" si="6"/>
        <v>1.1016429344264267</v>
      </c>
      <c r="X28" s="18">
        <f t="shared" si="6"/>
        <v>78.041119222931542</v>
      </c>
      <c r="Y28" s="18">
        <f t="shared" si="6"/>
        <v>1.1972960469304892</v>
      </c>
      <c r="Z28" s="18">
        <f t="shared" si="6"/>
        <v>870.95532880546727</v>
      </c>
      <c r="AA28" s="18">
        <f t="shared" si="6"/>
        <v>56.513841014220247</v>
      </c>
      <c r="AB28" s="18">
        <f t="shared" si="6"/>
        <v>2182.2259504115978</v>
      </c>
      <c r="AC28" s="24"/>
      <c r="AD28" s="18">
        <f t="shared" si="6"/>
        <v>0</v>
      </c>
      <c r="AE28" s="18">
        <f t="shared" si="6"/>
        <v>2023.824126617089</v>
      </c>
      <c r="AF28" s="18">
        <f t="shared" si="6"/>
        <v>2129.3276603961754</v>
      </c>
      <c r="AG28" s="24"/>
      <c r="AH28" s="18">
        <f t="shared" si="6"/>
        <v>568.19341153260439</v>
      </c>
      <c r="AI28" s="18">
        <f t="shared" si="6"/>
        <v>0</v>
      </c>
      <c r="AJ28" s="18">
        <f t="shared" si="6"/>
        <v>2.1945384149483913</v>
      </c>
      <c r="AK28" s="18">
        <f t="shared" ref="AK28" si="7">SUM(AK24:AK27)</f>
        <v>0</v>
      </c>
    </row>
    <row r="29" spans="1:37" ht="13.5" customHeight="1" x14ac:dyDescent="0.25">
      <c r="C29" s="15"/>
      <c r="E29" s="19"/>
      <c r="G29" s="19"/>
      <c r="I29" s="19"/>
      <c r="M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5"/>
      <c r="AD29" s="19"/>
      <c r="AE29" s="19"/>
      <c r="AF29" s="19"/>
      <c r="AG29" s="25"/>
      <c r="AH29" s="19"/>
      <c r="AI29" s="19"/>
      <c r="AJ29" s="19"/>
      <c r="AK29" s="19"/>
    </row>
    <row r="30" spans="1:37" ht="13.5" customHeight="1" x14ac:dyDescent="0.25">
      <c r="C30" s="14" t="s">
        <v>21</v>
      </c>
      <c r="E30" s="15"/>
      <c r="G30" s="15"/>
      <c r="I30" s="15"/>
      <c r="M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26"/>
      <c r="AD30" s="15"/>
      <c r="AE30" s="15"/>
      <c r="AF30" s="15"/>
      <c r="AG30" s="26"/>
      <c r="AH30" s="15"/>
      <c r="AI30" s="15"/>
      <c r="AJ30" s="15"/>
      <c r="AK30" s="15"/>
    </row>
    <row r="31" spans="1:37" ht="13.5" customHeight="1" x14ac:dyDescent="0.25">
      <c r="A31" s="2">
        <f>A28+1</f>
        <v>13</v>
      </c>
      <c r="C31" s="15" t="s">
        <v>22</v>
      </c>
      <c r="E31" s="17">
        <v>32256.588429419549</v>
      </c>
      <c r="F31" s="1"/>
      <c r="G31" s="17">
        <v>32256.588429419549</v>
      </c>
      <c r="I31" s="17">
        <v>0</v>
      </c>
      <c r="M31" s="17">
        <f t="shared" ref="M31:M37" si="8">G31-I31</f>
        <v>32256.588429419549</v>
      </c>
      <c r="O31" s="2" t="s">
        <v>104</v>
      </c>
      <c r="Q31" s="17">
        <v>9536.0112070943669</v>
      </c>
      <c r="R31" s="17">
        <v>6406.7446787242552</v>
      </c>
      <c r="S31" s="17">
        <v>1805.0162291003066</v>
      </c>
      <c r="T31" s="17">
        <v>1530.2065229792395</v>
      </c>
      <c r="U31" s="17">
        <v>0</v>
      </c>
      <c r="V31" s="17">
        <v>0</v>
      </c>
      <c r="W31" s="17">
        <v>0</v>
      </c>
      <c r="X31" s="17">
        <v>827.15975832222682</v>
      </c>
      <c r="Y31" s="17">
        <v>0</v>
      </c>
      <c r="Z31" s="17">
        <v>0.14404864521404867</v>
      </c>
      <c r="AA31" s="17">
        <v>1.9327296840769841</v>
      </c>
      <c r="AB31" s="17">
        <v>33.373413653462315</v>
      </c>
      <c r="AC31" s="24"/>
      <c r="AD31" s="17">
        <v>0</v>
      </c>
      <c r="AE31" s="17">
        <v>179.7364491563018</v>
      </c>
      <c r="AF31" s="17">
        <v>216.64657121869956</v>
      </c>
      <c r="AG31" s="24"/>
      <c r="AH31" s="17">
        <v>11719.6168208414</v>
      </c>
      <c r="AI31" s="17">
        <v>0</v>
      </c>
      <c r="AJ31" s="17">
        <v>0</v>
      </c>
      <c r="AK31" s="17">
        <v>0</v>
      </c>
    </row>
    <row r="32" spans="1:37" ht="13.5" customHeight="1" x14ac:dyDescent="0.25">
      <c r="A32" s="2">
        <f>A31+1</f>
        <v>14</v>
      </c>
      <c r="C32" s="15" t="s">
        <v>23</v>
      </c>
      <c r="E32" s="17">
        <v>1436.2941245490106</v>
      </c>
      <c r="F32" s="1"/>
      <c r="G32" s="17">
        <v>1436.2941245490106</v>
      </c>
      <c r="I32" s="17">
        <v>0</v>
      </c>
      <c r="M32" s="17">
        <f t="shared" si="8"/>
        <v>1436.2941245490106</v>
      </c>
      <c r="O32" s="2" t="s">
        <v>116</v>
      </c>
      <c r="Q32" s="17">
        <v>105.08428402149499</v>
      </c>
      <c r="R32" s="17">
        <v>70.600606779005744</v>
      </c>
      <c r="S32" s="17">
        <v>19.890794375437803</v>
      </c>
      <c r="T32" s="17">
        <v>10.802645906474016</v>
      </c>
      <c r="U32" s="17">
        <v>0</v>
      </c>
      <c r="V32" s="17">
        <v>0</v>
      </c>
      <c r="W32" s="17">
        <v>0</v>
      </c>
      <c r="X32" s="17">
        <v>5.8394169957154656</v>
      </c>
      <c r="Y32" s="17">
        <v>0</v>
      </c>
      <c r="Z32" s="17">
        <v>1.587377407371671E-3</v>
      </c>
      <c r="AA32" s="17">
        <v>2.1335041942140826E-2</v>
      </c>
      <c r="AB32" s="17">
        <v>0</v>
      </c>
      <c r="AC32" s="24"/>
      <c r="AD32" s="17">
        <v>0</v>
      </c>
      <c r="AE32" s="17">
        <v>1.9806474281515494</v>
      </c>
      <c r="AF32" s="17">
        <v>1.5294381252347256</v>
      </c>
      <c r="AG32" s="24"/>
      <c r="AH32" s="17">
        <v>1220.5433684981467</v>
      </c>
      <c r="AI32" s="17">
        <v>0</v>
      </c>
      <c r="AJ32" s="17">
        <v>0</v>
      </c>
      <c r="AK32" s="17">
        <v>0</v>
      </c>
    </row>
    <row r="33" spans="1:40" ht="13.5" customHeight="1" x14ac:dyDescent="0.25">
      <c r="A33" s="2">
        <f t="shared" ref="A33:A38" si="9">A32+1</f>
        <v>15</v>
      </c>
      <c r="C33" s="15" t="s">
        <v>24</v>
      </c>
      <c r="E33" s="17">
        <v>47005.945858585037</v>
      </c>
      <c r="F33" s="1"/>
      <c r="G33" s="17">
        <v>47005.945858585037</v>
      </c>
      <c r="I33" s="17">
        <v>0</v>
      </c>
      <c r="M33" s="17">
        <f t="shared" si="8"/>
        <v>47005.945858585037</v>
      </c>
      <c r="O33" s="2" t="s">
        <v>117</v>
      </c>
      <c r="Q33" s="17">
        <v>12108.432254293939</v>
      </c>
      <c r="R33" s="17">
        <v>8135.0191634819012</v>
      </c>
      <c r="S33" s="17">
        <v>2291.9348827633876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0.1829070062962512</v>
      </c>
      <c r="AA33" s="17">
        <v>2.4583496229187793</v>
      </c>
      <c r="AB33" s="17">
        <v>88.275805939701002</v>
      </c>
      <c r="AC33" s="24"/>
      <c r="AD33" s="17">
        <v>0</v>
      </c>
      <c r="AE33" s="17">
        <v>228.22190232089261</v>
      </c>
      <c r="AF33" s="17">
        <v>0</v>
      </c>
      <c r="AG33" s="24"/>
      <c r="AH33" s="17">
        <v>24151.420593156003</v>
      </c>
      <c r="AI33" s="17">
        <v>0</v>
      </c>
      <c r="AJ33" s="17">
        <v>0</v>
      </c>
      <c r="AK33" s="17">
        <v>0</v>
      </c>
    </row>
    <row r="34" spans="1:40" ht="13.5" customHeight="1" x14ac:dyDescent="0.25">
      <c r="A34" s="2">
        <f t="shared" si="9"/>
        <v>16</v>
      </c>
      <c r="C34" s="15" t="s">
        <v>51</v>
      </c>
      <c r="E34" s="17">
        <v>222298.39979114238</v>
      </c>
      <c r="F34" s="1"/>
      <c r="G34" s="17">
        <v>222298.39979114238</v>
      </c>
      <c r="I34" s="17">
        <v>0</v>
      </c>
      <c r="M34" s="17">
        <f t="shared" si="8"/>
        <v>222298.39979114238</v>
      </c>
      <c r="O34" s="2" t="s">
        <v>118</v>
      </c>
      <c r="Q34" s="17">
        <v>75283.619974393558</v>
      </c>
      <c r="R34" s="17">
        <v>50579.107049205035</v>
      </c>
      <c r="S34" s="17">
        <v>14249.999595019943</v>
      </c>
      <c r="T34" s="17">
        <v>9548.2771268846009</v>
      </c>
      <c r="U34" s="17">
        <v>0</v>
      </c>
      <c r="V34" s="17">
        <v>0</v>
      </c>
      <c r="W34" s="17">
        <v>0</v>
      </c>
      <c r="X34" s="17">
        <v>5161.3625233348093</v>
      </c>
      <c r="Y34" s="17">
        <v>0</v>
      </c>
      <c r="Z34" s="17">
        <v>1.1372158891815121</v>
      </c>
      <c r="AA34" s="17">
        <v>15.284675578903252</v>
      </c>
      <c r="AB34" s="17">
        <v>282.59893978054282</v>
      </c>
      <c r="AC34" s="24"/>
      <c r="AD34" s="17">
        <v>0</v>
      </c>
      <c r="AE34" s="17">
        <v>1418.9591685634045</v>
      </c>
      <c r="AF34" s="17">
        <v>1351.844649412431</v>
      </c>
      <c r="AG34" s="24"/>
      <c r="AH34" s="17">
        <v>64406.208873079944</v>
      </c>
      <c r="AI34" s="17">
        <v>0</v>
      </c>
      <c r="AJ34" s="17">
        <v>0</v>
      </c>
      <c r="AK34" s="17">
        <v>0</v>
      </c>
    </row>
    <row r="35" spans="1:40" ht="13.5" customHeight="1" x14ac:dyDescent="0.25">
      <c r="A35" s="2">
        <f t="shared" si="9"/>
        <v>17</v>
      </c>
      <c r="C35" s="15" t="s">
        <v>52</v>
      </c>
      <c r="E35" s="17">
        <v>36035.081316861513</v>
      </c>
      <c r="F35" s="1"/>
      <c r="G35" s="17">
        <v>36035.081316861513</v>
      </c>
      <c r="I35" s="17">
        <v>0</v>
      </c>
      <c r="M35" s="17">
        <f t="shared" si="8"/>
        <v>36035.081316861513</v>
      </c>
      <c r="O35" s="2" t="s">
        <v>119</v>
      </c>
      <c r="Q35" s="17">
        <v>7666.2313953750026</v>
      </c>
      <c r="R35" s="17">
        <v>5150.5379064202261</v>
      </c>
      <c r="S35" s="17">
        <v>1451.0964578560436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0.11580421021103851</v>
      </c>
      <c r="AA35" s="17">
        <v>1.5564588927971994</v>
      </c>
      <c r="AB35" s="17">
        <v>0</v>
      </c>
      <c r="AC35" s="24"/>
      <c r="AD35" s="17">
        <v>0</v>
      </c>
      <c r="AE35" s="17">
        <v>144.49450399032321</v>
      </c>
      <c r="AF35" s="17">
        <v>0</v>
      </c>
      <c r="AG35" s="24"/>
      <c r="AH35" s="17">
        <v>21621.048790116907</v>
      </c>
      <c r="AI35" s="17">
        <v>0</v>
      </c>
      <c r="AJ35" s="17">
        <v>0</v>
      </c>
      <c r="AK35" s="17">
        <v>0</v>
      </c>
    </row>
    <row r="36" spans="1:40" ht="13.5" customHeight="1" x14ac:dyDescent="0.25">
      <c r="A36" s="2">
        <f t="shared" si="9"/>
        <v>18</v>
      </c>
      <c r="C36" s="15" t="s">
        <v>25</v>
      </c>
      <c r="E36" s="17">
        <v>84162.057467748586</v>
      </c>
      <c r="F36" s="1"/>
      <c r="G36" s="17">
        <v>84162.057467748586</v>
      </c>
      <c r="I36" s="17">
        <v>0</v>
      </c>
      <c r="M36" s="17">
        <f t="shared" si="8"/>
        <v>84162.057467748586</v>
      </c>
      <c r="O36" s="2" t="s">
        <v>120</v>
      </c>
      <c r="Q36" s="17">
        <v>28325.543218941941</v>
      </c>
      <c r="R36" s="17">
        <v>19030.443583677967</v>
      </c>
      <c r="S36" s="17">
        <v>5361.577718180044</v>
      </c>
      <c r="T36" s="17">
        <v>18372.153510826069</v>
      </c>
      <c r="U36" s="17">
        <v>0</v>
      </c>
      <c r="V36" s="17">
        <v>0</v>
      </c>
      <c r="W36" s="17">
        <v>0</v>
      </c>
      <c r="X36" s="17">
        <v>9931.1470900584554</v>
      </c>
      <c r="Y36" s="17">
        <v>0</v>
      </c>
      <c r="Z36" s="17">
        <v>0.42787870494584168</v>
      </c>
      <c r="AA36" s="17">
        <v>5.7508756731542672</v>
      </c>
      <c r="AB36" s="17">
        <v>0</v>
      </c>
      <c r="AC36" s="24"/>
      <c r="AD36" s="17">
        <v>0</v>
      </c>
      <c r="AE36" s="17">
        <v>533.88491771154929</v>
      </c>
      <c r="AF36" s="17">
        <v>2601.1286739744614</v>
      </c>
      <c r="AG36" s="24"/>
      <c r="AH36" s="17">
        <v>0</v>
      </c>
      <c r="AI36" s="17">
        <v>0</v>
      </c>
      <c r="AJ36" s="17">
        <v>0</v>
      </c>
      <c r="AK36" s="17">
        <v>0</v>
      </c>
      <c r="AN36" s="11"/>
    </row>
    <row r="37" spans="1:40" ht="13.5" customHeight="1" x14ac:dyDescent="0.25">
      <c r="A37" s="2">
        <f t="shared" si="9"/>
        <v>19</v>
      </c>
      <c r="C37" s="15" t="s">
        <v>26</v>
      </c>
      <c r="E37" s="17">
        <v>45234.310315502837</v>
      </c>
      <c r="F37" s="1"/>
      <c r="G37" s="17">
        <v>45234.310315502837</v>
      </c>
      <c r="I37" s="17">
        <v>26965.613624531987</v>
      </c>
      <c r="K37" s="2" t="s">
        <v>115</v>
      </c>
      <c r="M37" s="17">
        <f t="shared" si="8"/>
        <v>18268.69669097085</v>
      </c>
      <c r="O37" s="2" t="s">
        <v>121</v>
      </c>
      <c r="Q37" s="17">
        <v>4844.2837379315388</v>
      </c>
      <c r="R37" s="17">
        <v>3428.3461454458202</v>
      </c>
      <c r="S37" s="17">
        <v>1542.5165282227711</v>
      </c>
      <c r="T37" s="17">
        <v>2277.1101321145034</v>
      </c>
      <c r="U37" s="17">
        <v>45.942589377199205</v>
      </c>
      <c r="V37" s="17">
        <v>0</v>
      </c>
      <c r="W37" s="17">
        <v>0</v>
      </c>
      <c r="X37" s="17">
        <v>826.93393829554964</v>
      </c>
      <c r="Y37" s="17">
        <v>0</v>
      </c>
      <c r="Z37" s="17">
        <v>250.02508224603699</v>
      </c>
      <c r="AA37" s="17">
        <v>28.914843272568014</v>
      </c>
      <c r="AB37" s="17">
        <v>13.486078880302053</v>
      </c>
      <c r="AC37" s="24"/>
      <c r="AD37" s="17">
        <v>33.483526874525708</v>
      </c>
      <c r="AE37" s="17">
        <v>147.11805815019426</v>
      </c>
      <c r="AF37" s="17">
        <v>144.37867089954534</v>
      </c>
      <c r="AG37" s="24"/>
      <c r="AH37" s="17">
        <v>31078.686228240535</v>
      </c>
      <c r="AI37" s="17">
        <v>450.01410478911828</v>
      </c>
      <c r="AJ37" s="17">
        <v>123.07065076262774</v>
      </c>
      <c r="AK37" s="17">
        <v>0</v>
      </c>
      <c r="AN37" s="11"/>
    </row>
    <row r="38" spans="1:40" ht="13.5" customHeight="1" x14ac:dyDescent="0.25">
      <c r="A38" s="2">
        <f t="shared" si="9"/>
        <v>20</v>
      </c>
      <c r="C38" s="15" t="s">
        <v>27</v>
      </c>
      <c r="E38" s="20">
        <f>SUM(E31:E37)</f>
        <v>468428.67730380886</v>
      </c>
      <c r="G38" s="20">
        <f>SUM(G31:G37)</f>
        <v>468428.67730380886</v>
      </c>
      <c r="I38" s="20">
        <f>SUM(I31:I37)</f>
        <v>26965.613624531987</v>
      </c>
      <c r="M38" s="20">
        <f>SUM(M31:M37)</f>
        <v>441463.06367927691</v>
      </c>
      <c r="Q38" s="20">
        <f>SUM(Q31:Q37)</f>
        <v>137869.20607205183</v>
      </c>
      <c r="R38" s="20">
        <f t="shared" ref="R38:AJ38" si="10">SUM(R31:R37)</f>
        <v>92800.79913373421</v>
      </c>
      <c r="S38" s="20">
        <f t="shared" si="10"/>
        <v>26722.032205517935</v>
      </c>
      <c r="T38" s="20">
        <f t="shared" si="10"/>
        <v>31738.549938710887</v>
      </c>
      <c r="U38" s="20">
        <f t="shared" si="10"/>
        <v>45.942589377199205</v>
      </c>
      <c r="V38" s="20">
        <f t="shared" si="10"/>
        <v>0</v>
      </c>
      <c r="W38" s="20">
        <f t="shared" si="10"/>
        <v>0</v>
      </c>
      <c r="X38" s="20">
        <f t="shared" si="10"/>
        <v>16752.442727006757</v>
      </c>
      <c r="Y38" s="20">
        <f t="shared" si="10"/>
        <v>0</v>
      </c>
      <c r="Z38" s="20">
        <f t="shared" si="10"/>
        <v>252.03452407929305</v>
      </c>
      <c r="AA38" s="20">
        <f t="shared" si="10"/>
        <v>55.919267766360633</v>
      </c>
      <c r="AB38" s="20">
        <f t="shared" si="10"/>
        <v>417.73423825400818</v>
      </c>
      <c r="AC38" s="25"/>
      <c r="AD38" s="20">
        <f t="shared" si="10"/>
        <v>33.483526874525708</v>
      </c>
      <c r="AE38" s="20">
        <f t="shared" si="10"/>
        <v>2654.3956473208173</v>
      </c>
      <c r="AF38" s="20">
        <f t="shared" si="10"/>
        <v>4315.528003630372</v>
      </c>
      <c r="AG38" s="25"/>
      <c r="AH38" s="20">
        <f t="shared" si="10"/>
        <v>154197.52467393293</v>
      </c>
      <c r="AI38" s="20">
        <f t="shared" si="10"/>
        <v>450.01410478911828</v>
      </c>
      <c r="AJ38" s="20">
        <f t="shared" si="10"/>
        <v>123.07065076262774</v>
      </c>
      <c r="AK38" s="20">
        <f t="shared" ref="AK38" si="11">SUM(AK31:AK37)</f>
        <v>0</v>
      </c>
    </row>
    <row r="39" spans="1:40" ht="13.5" customHeight="1" x14ac:dyDescent="0.25">
      <c r="C39" s="15"/>
      <c r="E39" s="19"/>
      <c r="G39" s="19"/>
      <c r="I39" s="19"/>
      <c r="M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25"/>
      <c r="AD39" s="19"/>
      <c r="AE39" s="19"/>
      <c r="AF39" s="19"/>
      <c r="AG39" s="25"/>
      <c r="AH39" s="19"/>
      <c r="AI39" s="19"/>
      <c r="AJ39" s="19"/>
      <c r="AK39" s="19"/>
      <c r="AN39" s="12"/>
    </row>
    <row r="40" spans="1:40" ht="13.5" customHeight="1" x14ac:dyDescent="0.25">
      <c r="C40" s="14" t="s">
        <v>28</v>
      </c>
      <c r="E40" s="15"/>
      <c r="G40" s="15"/>
      <c r="I40" s="15"/>
      <c r="M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26"/>
      <c r="AD40" s="15"/>
      <c r="AE40" s="15"/>
      <c r="AF40" s="15"/>
      <c r="AG40" s="26"/>
      <c r="AH40" s="15"/>
      <c r="AI40" s="15"/>
      <c r="AJ40" s="15"/>
      <c r="AK40" s="15"/>
    </row>
    <row r="41" spans="1:40" ht="13.5" customHeight="1" x14ac:dyDescent="0.25">
      <c r="A41" s="2">
        <f>A38+1</f>
        <v>21</v>
      </c>
      <c r="C41" s="15" t="s">
        <v>53</v>
      </c>
      <c r="E41" s="17">
        <v>267297.45439700375</v>
      </c>
      <c r="F41" s="1"/>
      <c r="G41" s="17">
        <v>267297.45439700375</v>
      </c>
      <c r="H41" s="1"/>
      <c r="I41" s="17">
        <v>0</v>
      </c>
      <c r="J41" s="1"/>
      <c r="K41" s="1"/>
      <c r="L41" s="1"/>
      <c r="M41" s="17">
        <f t="shared" ref="M41:M55" si="12">G41-I41</f>
        <v>267297.45439700375</v>
      </c>
      <c r="O41" s="2" t="s">
        <v>123</v>
      </c>
      <c r="Q41" s="17">
        <v>110084.07914676085</v>
      </c>
      <c r="R41" s="17">
        <v>73995.593766832855</v>
      </c>
      <c r="S41" s="17">
        <v>20837.136713155302</v>
      </c>
      <c r="T41" s="17">
        <v>21823.59291445656</v>
      </c>
      <c r="U41" s="17">
        <v>0</v>
      </c>
      <c r="V41" s="17">
        <v>6114.4757989224036</v>
      </c>
      <c r="W41" s="17">
        <v>0</v>
      </c>
      <c r="X41" s="17">
        <v>28984.519927159938</v>
      </c>
      <c r="Y41" s="17">
        <v>0</v>
      </c>
      <c r="Z41" s="17">
        <v>1.6628999037676442</v>
      </c>
      <c r="AA41" s="17">
        <v>22.350097102117676</v>
      </c>
      <c r="AB41" s="17">
        <v>0</v>
      </c>
      <c r="AC41" s="24"/>
      <c r="AD41" s="17">
        <v>269.37932897888277</v>
      </c>
      <c r="AE41" s="17">
        <v>2074.8804930544607</v>
      </c>
      <c r="AF41" s="17">
        <v>3089.7833106765984</v>
      </c>
      <c r="AG41" s="24"/>
      <c r="AH41" s="17">
        <v>0</v>
      </c>
      <c r="AI41" s="17">
        <v>0</v>
      </c>
      <c r="AJ41" s="17">
        <v>0</v>
      </c>
      <c r="AK41" s="17">
        <v>0</v>
      </c>
      <c r="AN41" s="13"/>
    </row>
    <row r="42" spans="1:40" ht="13.5" customHeight="1" x14ac:dyDescent="0.25">
      <c r="A42" s="2">
        <f>A41+1</f>
        <v>22</v>
      </c>
      <c r="C42" s="15" t="s">
        <v>54</v>
      </c>
      <c r="E42" s="17">
        <v>49032.552852704932</v>
      </c>
      <c r="F42" s="1"/>
      <c r="G42" s="17">
        <v>49032.552852704932</v>
      </c>
      <c r="H42" s="1"/>
      <c r="I42" s="17">
        <v>0</v>
      </c>
      <c r="J42" s="1"/>
      <c r="K42" s="1"/>
      <c r="L42" s="1"/>
      <c r="M42" s="17">
        <f t="shared" si="12"/>
        <v>49032.552852704932</v>
      </c>
      <c r="O42" s="2" t="s">
        <v>124</v>
      </c>
      <c r="Q42" s="17">
        <v>27052.207843910379</v>
      </c>
      <c r="R42" s="17">
        <v>18183.775507130831</v>
      </c>
      <c r="S42" s="17">
        <v>2998.8971404507715</v>
      </c>
      <c r="T42" s="17">
        <v>547.17367109464533</v>
      </c>
      <c r="U42" s="17">
        <v>0</v>
      </c>
      <c r="V42" s="17">
        <v>183.71757199547011</v>
      </c>
      <c r="W42" s="17">
        <v>0</v>
      </c>
      <c r="X42" s="17">
        <v>0</v>
      </c>
      <c r="Y42" s="17">
        <v>0</v>
      </c>
      <c r="Z42" s="17">
        <v>0</v>
      </c>
      <c r="AA42" s="17">
        <v>3.8346398354769868</v>
      </c>
      <c r="AB42" s="17">
        <v>0</v>
      </c>
      <c r="AC42" s="24"/>
      <c r="AD42" s="17">
        <v>0</v>
      </c>
      <c r="AE42" s="17">
        <v>62.946478287348583</v>
      </c>
      <c r="AF42" s="17">
        <v>0</v>
      </c>
      <c r="AG42" s="24"/>
      <c r="AH42" s="17">
        <v>0</v>
      </c>
      <c r="AI42" s="17">
        <v>0</v>
      </c>
      <c r="AJ42" s="17">
        <v>0</v>
      </c>
      <c r="AK42" s="17">
        <v>0</v>
      </c>
    </row>
    <row r="43" spans="1:40" ht="13.5" customHeight="1" x14ac:dyDescent="0.25">
      <c r="A43" s="2">
        <f t="shared" ref="A43" si="13">A42+1</f>
        <v>23</v>
      </c>
      <c r="C43" s="15" t="s">
        <v>55</v>
      </c>
      <c r="E43" s="17">
        <v>499471.41182706389</v>
      </c>
      <c r="F43" s="1"/>
      <c r="G43" s="17">
        <v>498638.52333719988</v>
      </c>
      <c r="H43" s="1"/>
      <c r="I43" s="17">
        <v>0</v>
      </c>
      <c r="J43" s="1"/>
      <c r="K43" s="1"/>
      <c r="L43" s="1"/>
      <c r="M43" s="17">
        <f t="shared" si="12"/>
        <v>498638.52333719988</v>
      </c>
      <c r="O43" s="2" t="s">
        <v>125</v>
      </c>
      <c r="Q43" s="17">
        <v>280136.6717181711</v>
      </c>
      <c r="R43" s="17">
        <v>188300.42927474802</v>
      </c>
      <c r="S43" s="17">
        <v>23271.344768739593</v>
      </c>
      <c r="T43" s="17">
        <v>3236.4615249176836</v>
      </c>
      <c r="U43" s="17">
        <v>318.87765751993106</v>
      </c>
      <c r="V43" s="17">
        <v>43.039083353506584</v>
      </c>
      <c r="W43" s="17">
        <v>655.61875882469451</v>
      </c>
      <c r="X43" s="17">
        <v>0</v>
      </c>
      <c r="Y43" s="17">
        <v>2182.7192200158001</v>
      </c>
      <c r="Z43" s="17">
        <v>468.95077146290976</v>
      </c>
      <c r="AA43" s="17">
        <v>24.410559446591691</v>
      </c>
      <c r="AB43" s="17">
        <v>0</v>
      </c>
      <c r="AC43" s="24"/>
      <c r="AD43" s="17">
        <v>0</v>
      </c>
      <c r="AE43" s="17">
        <v>0</v>
      </c>
      <c r="AF43" s="17">
        <v>0</v>
      </c>
      <c r="AG43" s="24"/>
      <c r="AH43" s="17">
        <v>0</v>
      </c>
      <c r="AI43" s="17">
        <v>0</v>
      </c>
      <c r="AJ43" s="17">
        <v>0</v>
      </c>
      <c r="AK43" s="17">
        <v>0</v>
      </c>
    </row>
    <row r="44" spans="1:40" ht="13.5" customHeight="1" x14ac:dyDescent="0.25">
      <c r="C44" s="15" t="s">
        <v>29</v>
      </c>
      <c r="E44" s="17"/>
      <c r="F44" s="1"/>
      <c r="G44" s="17"/>
      <c r="H44" s="1"/>
      <c r="I44" s="17"/>
      <c r="J44" s="1"/>
      <c r="K44" s="1"/>
      <c r="L44" s="1"/>
      <c r="M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24"/>
      <c r="AD44" s="17"/>
      <c r="AE44" s="17"/>
      <c r="AF44" s="17"/>
      <c r="AG44" s="24"/>
      <c r="AH44" s="17"/>
      <c r="AI44" s="17"/>
      <c r="AJ44" s="17"/>
      <c r="AK44" s="17"/>
    </row>
    <row r="45" spans="1:40" ht="13.5" customHeight="1" x14ac:dyDescent="0.25">
      <c r="A45" s="2">
        <f>A43+1</f>
        <v>24</v>
      </c>
      <c r="C45" s="16" t="s">
        <v>30</v>
      </c>
      <c r="E45" s="17">
        <v>118115.50460668681</v>
      </c>
      <c r="F45" s="1"/>
      <c r="G45" s="17">
        <v>118115.50460668681</v>
      </c>
      <c r="H45" s="1"/>
      <c r="I45" s="17">
        <v>0</v>
      </c>
      <c r="J45" s="1"/>
      <c r="K45" s="1"/>
      <c r="L45" s="1"/>
      <c r="M45" s="17">
        <f t="shared" si="12"/>
        <v>118115.50460668681</v>
      </c>
      <c r="O45" s="2" t="s">
        <v>126</v>
      </c>
      <c r="Q45" s="17">
        <v>77714.250239916742</v>
      </c>
      <c r="R45" s="17">
        <v>24237.732082085458</v>
      </c>
      <c r="S45" s="17">
        <v>9479.6494644475006</v>
      </c>
      <c r="T45" s="17">
        <v>2951.0074929877301</v>
      </c>
      <c r="U45" s="17">
        <v>59.539028686008685</v>
      </c>
      <c r="V45" s="17">
        <v>1158.221956715528</v>
      </c>
      <c r="W45" s="17">
        <v>72.796266391715349</v>
      </c>
      <c r="X45" s="17">
        <v>693.61277227578603</v>
      </c>
      <c r="Y45" s="17">
        <v>13.678308937619581</v>
      </c>
      <c r="Z45" s="17">
        <v>937.27633219529173</v>
      </c>
      <c r="AA45" s="17">
        <v>661.02361534366537</v>
      </c>
      <c r="AB45" s="17">
        <v>0</v>
      </c>
      <c r="AC45" s="24"/>
      <c r="AD45" s="17">
        <v>0</v>
      </c>
      <c r="AE45" s="17">
        <v>47.818431839350346</v>
      </c>
      <c r="AF45" s="17">
        <v>88.898614864400045</v>
      </c>
      <c r="AG45" s="24"/>
      <c r="AH45" s="17">
        <v>0</v>
      </c>
      <c r="AI45" s="17">
        <v>0</v>
      </c>
      <c r="AJ45" s="17">
        <v>0</v>
      </c>
      <c r="AK45" s="17">
        <v>0</v>
      </c>
    </row>
    <row r="46" spans="1:40" ht="13.5" customHeight="1" x14ac:dyDescent="0.25">
      <c r="A46" s="2">
        <f t="shared" ref="A46:A54" si="14">A45+1</f>
        <v>25</v>
      </c>
      <c r="C46" s="16" t="s">
        <v>31</v>
      </c>
      <c r="E46" s="17">
        <v>62581.446359252222</v>
      </c>
      <c r="F46" s="1"/>
      <c r="G46" s="17">
        <v>62581.446359252222</v>
      </c>
      <c r="H46" s="1"/>
      <c r="I46" s="17">
        <v>0</v>
      </c>
      <c r="J46" s="1"/>
      <c r="K46" s="1"/>
      <c r="L46" s="1"/>
      <c r="M46" s="17">
        <f t="shared" si="12"/>
        <v>62581.446359252222</v>
      </c>
      <c r="O46" s="2" t="s">
        <v>127</v>
      </c>
      <c r="Q46" s="17">
        <v>35596.750375674674</v>
      </c>
      <c r="R46" s="17">
        <v>14962.610802389801</v>
      </c>
      <c r="S46" s="17">
        <v>7977.1694558199661</v>
      </c>
      <c r="T46" s="17">
        <v>1582.9543713472581</v>
      </c>
      <c r="U46" s="17">
        <v>31.937419999183682</v>
      </c>
      <c r="V46" s="17">
        <v>686.92956369306432</v>
      </c>
      <c r="W46" s="17">
        <v>43.174718991471423</v>
      </c>
      <c r="X46" s="17">
        <v>335.75571194059</v>
      </c>
      <c r="Y46" s="17">
        <v>6.6212309505565958</v>
      </c>
      <c r="Z46" s="17">
        <v>692.80026638337586</v>
      </c>
      <c r="AA46" s="17">
        <v>601.45907848334025</v>
      </c>
      <c r="AB46" s="17">
        <v>0</v>
      </c>
      <c r="AC46" s="24"/>
      <c r="AD46" s="17">
        <v>0</v>
      </c>
      <c r="AE46" s="17">
        <v>22.134117733113836</v>
      </c>
      <c r="AF46" s="17">
        <v>41.149245845827544</v>
      </c>
      <c r="AG46" s="24"/>
      <c r="AH46" s="17">
        <v>0</v>
      </c>
      <c r="AI46" s="17">
        <v>0</v>
      </c>
      <c r="AJ46" s="17">
        <v>0</v>
      </c>
      <c r="AK46" s="17">
        <v>0</v>
      </c>
    </row>
    <row r="47" spans="1:40" ht="13.5" customHeight="1" x14ac:dyDescent="0.25">
      <c r="A47" s="2">
        <f>A46+1</f>
        <v>26</v>
      </c>
      <c r="C47" s="15" t="s">
        <v>32</v>
      </c>
      <c r="E47" s="17">
        <v>354054.3311281724</v>
      </c>
      <c r="F47" s="1"/>
      <c r="G47" s="17">
        <v>353463.93141719705</v>
      </c>
      <c r="H47" s="1"/>
      <c r="I47" s="17">
        <v>0</v>
      </c>
      <c r="J47" s="1"/>
      <c r="K47" s="1"/>
      <c r="L47" s="1"/>
      <c r="M47" s="17">
        <f t="shared" si="12"/>
        <v>353463.93141719705</v>
      </c>
      <c r="O47" s="2" t="s">
        <v>128</v>
      </c>
      <c r="Q47" s="17">
        <v>345497.89037679083</v>
      </c>
      <c r="R47" s="17">
        <v>7875.1173377400719</v>
      </c>
      <c r="S47" s="17">
        <v>69.0731206947424</v>
      </c>
      <c r="T47" s="17">
        <v>7.2233328831103165</v>
      </c>
      <c r="U47" s="17">
        <v>0</v>
      </c>
      <c r="V47" s="17">
        <v>4.4242913909050694</v>
      </c>
      <c r="W47" s="17">
        <v>0</v>
      </c>
      <c r="X47" s="17">
        <v>1.2640832545443055</v>
      </c>
      <c r="Y47" s="17">
        <v>0</v>
      </c>
      <c r="Z47" s="17">
        <v>4.6951663740217056</v>
      </c>
      <c r="AA47" s="17">
        <v>3.7019581025940371</v>
      </c>
      <c r="AB47" s="17">
        <v>0</v>
      </c>
      <c r="AC47" s="24"/>
      <c r="AD47" s="17">
        <v>0</v>
      </c>
      <c r="AE47" s="17">
        <v>0.45145830519439478</v>
      </c>
      <c r="AF47" s="17">
        <v>9.0291661038878951E-2</v>
      </c>
      <c r="AG47" s="24"/>
      <c r="AH47" s="17">
        <v>0</v>
      </c>
      <c r="AI47" s="17">
        <v>0</v>
      </c>
      <c r="AJ47" s="17">
        <v>0</v>
      </c>
      <c r="AK47" s="17">
        <v>0</v>
      </c>
    </row>
    <row r="48" spans="1:40" ht="13.5" customHeight="1" x14ac:dyDescent="0.25">
      <c r="A48" s="2">
        <f t="shared" si="14"/>
        <v>27</v>
      </c>
      <c r="C48" s="15" t="s">
        <v>33</v>
      </c>
      <c r="E48" s="17">
        <v>591462.33137629332</v>
      </c>
      <c r="F48" s="1"/>
      <c r="G48" s="17">
        <v>590476.04436100763</v>
      </c>
      <c r="H48" s="1"/>
      <c r="I48" s="17">
        <v>0</v>
      </c>
      <c r="J48" s="1"/>
      <c r="K48" s="1"/>
      <c r="L48" s="1"/>
      <c r="M48" s="17">
        <f t="shared" si="12"/>
        <v>590476.04436100763</v>
      </c>
      <c r="O48" s="2" t="s">
        <v>128</v>
      </c>
      <c r="Q48" s="17">
        <v>577168.44495787472</v>
      </c>
      <c r="R48" s="17">
        <v>13155.707615833155</v>
      </c>
      <c r="S48" s="17">
        <v>115.38949084839379</v>
      </c>
      <c r="T48" s="17">
        <v>12.066874859962748</v>
      </c>
      <c r="U48" s="17">
        <v>0</v>
      </c>
      <c r="V48" s="17">
        <v>7.3909608517271845</v>
      </c>
      <c r="W48" s="17">
        <v>0</v>
      </c>
      <c r="X48" s="17">
        <v>2.1117031004934814</v>
      </c>
      <c r="Y48" s="17">
        <v>0</v>
      </c>
      <c r="Z48" s="17">
        <v>7.8434686589757874</v>
      </c>
      <c r="AA48" s="17">
        <v>6.1842733657309088</v>
      </c>
      <c r="AB48" s="17">
        <v>0</v>
      </c>
      <c r="AC48" s="24"/>
      <c r="AD48" s="17">
        <v>0</v>
      </c>
      <c r="AE48" s="17">
        <v>0.75417967874767178</v>
      </c>
      <c r="AF48" s="17">
        <v>0.15083593574953436</v>
      </c>
      <c r="AG48" s="24"/>
      <c r="AH48" s="17">
        <v>0</v>
      </c>
      <c r="AI48" s="17">
        <v>0</v>
      </c>
      <c r="AJ48" s="17">
        <v>0</v>
      </c>
      <c r="AK48" s="17">
        <v>0</v>
      </c>
    </row>
    <row r="49" spans="1:37" ht="13.5" customHeight="1" x14ac:dyDescent="0.25">
      <c r="A49" s="2">
        <f t="shared" si="14"/>
        <v>28</v>
      </c>
      <c r="C49" s="15" t="s">
        <v>34</v>
      </c>
      <c r="E49" s="17">
        <v>299904.82038263849</v>
      </c>
      <c r="F49" s="1"/>
      <c r="G49" s="17">
        <v>299404.71713941637</v>
      </c>
      <c r="H49" s="1"/>
      <c r="I49" s="17">
        <v>0</v>
      </c>
      <c r="J49" s="1"/>
      <c r="K49" s="1"/>
      <c r="L49" s="1"/>
      <c r="M49" s="17">
        <f t="shared" si="12"/>
        <v>299404.71713941637</v>
      </c>
      <c r="O49" s="2" t="s">
        <v>129</v>
      </c>
      <c r="Q49" s="17">
        <v>238858.17380453678</v>
      </c>
      <c r="R49" s="17">
        <v>55277.687796403421</v>
      </c>
      <c r="S49" s="17">
        <v>3015.8908022543246</v>
      </c>
      <c r="T49" s="17">
        <v>1022.4110856544114</v>
      </c>
      <c r="U49" s="17">
        <v>0</v>
      </c>
      <c r="V49" s="17">
        <v>329.71357788497528</v>
      </c>
      <c r="W49" s="17">
        <v>11.454361590137703</v>
      </c>
      <c r="X49" s="17">
        <v>199.90586380198852</v>
      </c>
      <c r="Y49" s="17">
        <v>0</v>
      </c>
      <c r="Z49" s="17">
        <v>351.88023035056153</v>
      </c>
      <c r="AA49" s="17">
        <v>291.96921149725489</v>
      </c>
      <c r="AB49" s="17">
        <v>0</v>
      </c>
      <c r="AC49" s="24"/>
      <c r="AD49" s="17">
        <v>0</v>
      </c>
      <c r="AE49" s="17">
        <v>23.167493118570519</v>
      </c>
      <c r="AF49" s="17">
        <v>22.46291232395766</v>
      </c>
      <c r="AG49" s="24"/>
      <c r="AH49" s="17">
        <v>0</v>
      </c>
      <c r="AI49" s="17">
        <v>0</v>
      </c>
      <c r="AJ49" s="17">
        <v>0</v>
      </c>
      <c r="AK49" s="17">
        <v>0</v>
      </c>
    </row>
    <row r="50" spans="1:37" ht="13.5" customHeight="1" x14ac:dyDescent="0.25">
      <c r="A50" s="2">
        <f t="shared" si="14"/>
        <v>29</v>
      </c>
      <c r="C50" s="15" t="s">
        <v>35</v>
      </c>
      <c r="E50" s="17">
        <v>52713.406972959769</v>
      </c>
      <c r="F50" s="1"/>
      <c r="G50" s="17">
        <v>51954.872566358448</v>
      </c>
      <c r="H50" s="1"/>
      <c r="I50" s="17">
        <v>0</v>
      </c>
      <c r="J50" s="1"/>
      <c r="K50" s="1"/>
      <c r="L50" s="1"/>
      <c r="M50" s="17">
        <f t="shared" si="12"/>
        <v>51954.872566358448</v>
      </c>
      <c r="O50" s="2" t="s">
        <v>130</v>
      </c>
      <c r="Q50" s="17">
        <v>0</v>
      </c>
      <c r="R50" s="17">
        <v>40186.816704662735</v>
      </c>
      <c r="S50" s="17">
        <v>4584.4481606992467</v>
      </c>
      <c r="T50" s="17">
        <v>3472.1017613607587</v>
      </c>
      <c r="U50" s="17">
        <v>0</v>
      </c>
      <c r="V50" s="17">
        <v>436.36960770056083</v>
      </c>
      <c r="W50" s="17">
        <v>2.4330164659825746</v>
      </c>
      <c r="X50" s="17">
        <v>2105.6750361579016</v>
      </c>
      <c r="Y50" s="17">
        <v>7.2005035701387792</v>
      </c>
      <c r="Z50" s="17">
        <v>513.26888246942735</v>
      </c>
      <c r="AA50" s="17">
        <v>224.8750815525766</v>
      </c>
      <c r="AB50" s="17">
        <v>0</v>
      </c>
      <c r="AC50" s="24"/>
      <c r="AD50" s="17">
        <v>0</v>
      </c>
      <c r="AE50" s="17">
        <v>76.061740129986219</v>
      </c>
      <c r="AF50" s="17">
        <v>345.62207158913952</v>
      </c>
      <c r="AG50" s="24"/>
      <c r="AH50" s="17">
        <v>0</v>
      </c>
      <c r="AI50" s="17">
        <v>0</v>
      </c>
      <c r="AJ50" s="17">
        <v>0</v>
      </c>
      <c r="AK50" s="17">
        <v>0</v>
      </c>
    </row>
    <row r="51" spans="1:37" ht="13.5" customHeight="1" x14ac:dyDescent="0.25">
      <c r="C51" s="15" t="s">
        <v>36</v>
      </c>
      <c r="E51" s="17"/>
      <c r="G51" s="17"/>
      <c r="I51" s="17"/>
      <c r="M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24"/>
      <c r="AD51" s="17"/>
      <c r="AE51" s="17"/>
      <c r="AF51" s="17"/>
      <c r="AG51" s="24"/>
      <c r="AH51" s="17"/>
      <c r="AI51" s="17"/>
      <c r="AJ51" s="17"/>
      <c r="AK51" s="17"/>
    </row>
    <row r="52" spans="1:37" ht="13.5" customHeight="1" x14ac:dyDescent="0.25">
      <c r="A52" s="2">
        <f>A50+1</f>
        <v>30</v>
      </c>
      <c r="C52" s="16" t="s">
        <v>37</v>
      </c>
      <c r="E52" s="17">
        <v>12461.803790806151</v>
      </c>
      <c r="F52" s="1"/>
      <c r="G52" s="17">
        <v>12461.803790806151</v>
      </c>
      <c r="I52" s="17">
        <v>0</v>
      </c>
      <c r="M52" s="17">
        <f t="shared" si="12"/>
        <v>12461.803790806151</v>
      </c>
      <c r="O52" s="2" t="s">
        <v>131</v>
      </c>
      <c r="Q52" s="17">
        <v>10945.034067140845</v>
      </c>
      <c r="R52" s="17">
        <v>249.47598797288268</v>
      </c>
      <c r="S52" s="17">
        <v>962.74052413575134</v>
      </c>
      <c r="T52" s="17">
        <v>100.67874762203934</v>
      </c>
      <c r="U52" s="17">
        <v>0</v>
      </c>
      <c r="V52" s="17">
        <v>61.66573291849911</v>
      </c>
      <c r="W52" s="17">
        <v>0</v>
      </c>
      <c r="X52" s="17">
        <v>17.618780833856885</v>
      </c>
      <c r="Y52" s="17">
        <v>0</v>
      </c>
      <c r="Z52" s="17">
        <v>65.441185954325576</v>
      </c>
      <c r="AA52" s="17">
        <v>51.59785815629516</v>
      </c>
      <c r="AB52" s="17">
        <v>0</v>
      </c>
      <c r="AC52" s="24"/>
      <c r="AD52" s="17">
        <v>0</v>
      </c>
      <c r="AE52" s="17">
        <v>6.2924217263774587</v>
      </c>
      <c r="AF52" s="17">
        <v>1.2584843452754919</v>
      </c>
      <c r="AG52" s="24"/>
      <c r="AH52" s="17">
        <v>0</v>
      </c>
      <c r="AI52" s="17">
        <v>0</v>
      </c>
      <c r="AJ52" s="17">
        <v>0</v>
      </c>
      <c r="AK52" s="17">
        <v>0</v>
      </c>
    </row>
    <row r="53" spans="1:37" ht="13.5" customHeight="1" x14ac:dyDescent="0.25">
      <c r="A53" s="2">
        <f t="shared" si="14"/>
        <v>31</v>
      </c>
      <c r="C53" s="16" t="s">
        <v>38</v>
      </c>
      <c r="E53" s="17">
        <v>194998.59531951105</v>
      </c>
      <c r="F53" s="1"/>
      <c r="G53" s="17">
        <v>136083.1795739932</v>
      </c>
      <c r="I53" s="17">
        <v>11615.53513385792</v>
      </c>
      <c r="K53" s="2" t="s">
        <v>122</v>
      </c>
      <c r="M53" s="17">
        <f t="shared" si="12"/>
        <v>124467.64444013528</v>
      </c>
      <c r="O53" s="2" t="s">
        <v>128</v>
      </c>
      <c r="Q53" s="17">
        <v>130413.57754886762</v>
      </c>
      <c r="R53" s="17">
        <v>2972.5860974483912</v>
      </c>
      <c r="S53" s="17">
        <v>2032.9085819492909</v>
      </c>
      <c r="T53" s="17">
        <v>212.59174713195205</v>
      </c>
      <c r="U53" s="17">
        <v>0</v>
      </c>
      <c r="V53" s="17">
        <v>130.21244511832063</v>
      </c>
      <c r="W53" s="17">
        <v>0</v>
      </c>
      <c r="X53" s="17">
        <v>37.203555748091595</v>
      </c>
      <c r="Y53" s="17">
        <v>0</v>
      </c>
      <c r="Z53" s="17">
        <v>138.18463563576881</v>
      </c>
      <c r="AA53" s="17">
        <v>108.95327040512541</v>
      </c>
      <c r="AB53" s="17">
        <v>0</v>
      </c>
      <c r="AC53" s="24"/>
      <c r="AD53" s="17">
        <v>0</v>
      </c>
      <c r="AE53" s="17">
        <v>13.286984195747003</v>
      </c>
      <c r="AF53" s="17">
        <v>2.6573968391494001</v>
      </c>
      <c r="AG53" s="24"/>
      <c r="AH53" s="17">
        <v>21.017310653740001</v>
      </c>
      <c r="AI53" s="17">
        <v>0</v>
      </c>
      <c r="AJ53" s="17">
        <v>0</v>
      </c>
      <c r="AK53" s="17">
        <v>0</v>
      </c>
    </row>
    <row r="54" spans="1:37" ht="13.5" customHeight="1" x14ac:dyDescent="0.25">
      <c r="A54" s="2">
        <f t="shared" si="14"/>
        <v>32</v>
      </c>
      <c r="C54" s="16" t="s">
        <v>39</v>
      </c>
      <c r="E54" s="17">
        <v>11098.996049311259</v>
      </c>
      <c r="F54" s="1"/>
      <c r="G54" s="17">
        <v>11098.996049311259</v>
      </c>
      <c r="I54" s="17">
        <v>0</v>
      </c>
      <c r="M54" s="17">
        <f t="shared" si="12"/>
        <v>11098.996049311259</v>
      </c>
      <c r="O54" s="2" t="s">
        <v>132</v>
      </c>
      <c r="Q54" s="17">
        <v>0</v>
      </c>
      <c r="R54" s="17">
        <v>0</v>
      </c>
      <c r="S54" s="17">
        <v>8431.7100076694278</v>
      </c>
      <c r="T54" s="17">
        <v>881.74745178242381</v>
      </c>
      <c r="U54" s="17">
        <v>0</v>
      </c>
      <c r="V54" s="17">
        <v>540.07031421673457</v>
      </c>
      <c r="W54" s="17">
        <v>0</v>
      </c>
      <c r="X54" s="17">
        <v>154.30580406192416</v>
      </c>
      <c r="Y54" s="17">
        <v>0</v>
      </c>
      <c r="Z54" s="17">
        <v>573.13584365857548</v>
      </c>
      <c r="AA54" s="17">
        <v>451.89556903849217</v>
      </c>
      <c r="AB54" s="17">
        <v>0</v>
      </c>
      <c r="AC54" s="24"/>
      <c r="AD54" s="17">
        <v>0</v>
      </c>
      <c r="AE54" s="17">
        <v>55.109215736401488</v>
      </c>
      <c r="AF54" s="17">
        <v>11.021843147280297</v>
      </c>
      <c r="AG54" s="24"/>
      <c r="AH54" s="17">
        <v>0</v>
      </c>
      <c r="AI54" s="17">
        <v>0</v>
      </c>
      <c r="AJ54" s="17">
        <v>0</v>
      </c>
      <c r="AK54" s="17">
        <v>0</v>
      </c>
    </row>
    <row r="55" spans="1:37" ht="13.5" customHeight="1" x14ac:dyDescent="0.25">
      <c r="A55" s="2">
        <f>A54+1</f>
        <v>33</v>
      </c>
      <c r="C55" s="15" t="s">
        <v>40</v>
      </c>
      <c r="E55" s="17">
        <v>29305.549796962121</v>
      </c>
      <c r="G55" s="17">
        <v>29305.549796962121</v>
      </c>
      <c r="I55" s="17">
        <v>0</v>
      </c>
      <c r="K55" s="2"/>
      <c r="M55" s="17">
        <f t="shared" si="12"/>
        <v>29305.549796962121</v>
      </c>
      <c r="O55" s="2" t="s">
        <v>133</v>
      </c>
      <c r="Q55" s="17">
        <v>9818.5354398861909</v>
      </c>
      <c r="R55" s="17">
        <v>6952.8208306867546</v>
      </c>
      <c r="S55" s="17">
        <v>3126.4174474877623</v>
      </c>
      <c r="T55" s="17">
        <v>4201.6913881845703</v>
      </c>
      <c r="U55" s="17">
        <v>84.772615686447836</v>
      </c>
      <c r="V55" s="17">
        <v>987.26900947114711</v>
      </c>
      <c r="W55" s="17">
        <v>62.051576036041695</v>
      </c>
      <c r="X55" s="17">
        <v>2874.5999018113616</v>
      </c>
      <c r="Y55" s="17">
        <v>67.439371117503512</v>
      </c>
      <c r="Z55" s="17">
        <v>506.75812229759367</v>
      </c>
      <c r="AA55" s="17">
        <v>58.605446908890492</v>
      </c>
      <c r="AB55" s="17">
        <v>0</v>
      </c>
      <c r="AC55" s="24"/>
      <c r="AD55" s="17">
        <v>0</v>
      </c>
      <c r="AE55" s="17">
        <v>298.18316718949899</v>
      </c>
      <c r="AF55" s="17">
        <v>266.40548019835791</v>
      </c>
      <c r="AG55" s="24"/>
      <c r="AH55" s="17">
        <v>0</v>
      </c>
      <c r="AI55" s="17">
        <v>0</v>
      </c>
      <c r="AJ55" s="17">
        <v>0</v>
      </c>
      <c r="AK55" s="17">
        <v>0</v>
      </c>
    </row>
    <row r="56" spans="1:37" ht="13.5" customHeight="1" x14ac:dyDescent="0.25">
      <c r="A56" s="2">
        <f>A55+1</f>
        <v>34</v>
      </c>
      <c r="C56" s="15" t="s">
        <v>56</v>
      </c>
      <c r="E56" s="20">
        <f>SUM(E41:E55)</f>
        <v>2542498.2048593662</v>
      </c>
      <c r="G56" s="20">
        <f>SUM(G41:G55)</f>
        <v>2479914.5762479003</v>
      </c>
      <c r="I56" s="20">
        <f>SUM(I41:I55)</f>
        <v>11615.53513385792</v>
      </c>
      <c r="M56" s="20">
        <f>SUM(M41:M55)</f>
        <v>2468299.0411140425</v>
      </c>
      <c r="Q56" s="20">
        <f t="shared" ref="Q56:AJ56" si="15">SUM(Q41:Q55)</f>
        <v>1843285.6155195306</v>
      </c>
      <c r="R56" s="20">
        <f t="shared" si="15"/>
        <v>446350.35380393435</v>
      </c>
      <c r="S56" s="20">
        <f t="shared" si="15"/>
        <v>86902.775678352089</v>
      </c>
      <c r="T56" s="20">
        <f t="shared" si="15"/>
        <v>40051.702364283112</v>
      </c>
      <c r="U56" s="20">
        <f t="shared" si="15"/>
        <v>495.12672189157126</v>
      </c>
      <c r="V56" s="20">
        <f t="shared" si="15"/>
        <v>10683.499914232843</v>
      </c>
      <c r="W56" s="20">
        <f t="shared" si="15"/>
        <v>847.52869830004329</v>
      </c>
      <c r="X56" s="20">
        <f t="shared" si="15"/>
        <v>35406.57314014648</v>
      </c>
      <c r="Y56" s="20">
        <f t="shared" si="15"/>
        <v>2277.6586345916185</v>
      </c>
      <c r="Z56" s="20">
        <f t="shared" si="15"/>
        <v>4261.8978053445953</v>
      </c>
      <c r="AA56" s="20">
        <f t="shared" si="15"/>
        <v>2510.8606592381516</v>
      </c>
      <c r="AB56" s="20">
        <f t="shared" si="15"/>
        <v>0</v>
      </c>
      <c r="AC56" s="25"/>
      <c r="AD56" s="20">
        <f t="shared" si="15"/>
        <v>269.37932897888277</v>
      </c>
      <c r="AE56" s="20">
        <f t="shared" si="15"/>
        <v>2681.0861809947974</v>
      </c>
      <c r="AF56" s="20">
        <f t="shared" si="15"/>
        <v>3869.5004874267747</v>
      </c>
      <c r="AG56" s="25"/>
      <c r="AH56" s="20">
        <f t="shared" si="15"/>
        <v>21.017310653740001</v>
      </c>
      <c r="AI56" s="20">
        <f t="shared" si="15"/>
        <v>0</v>
      </c>
      <c r="AJ56" s="20">
        <f t="shared" si="15"/>
        <v>0</v>
      </c>
      <c r="AK56" s="20">
        <f t="shared" ref="AK56" si="16">SUM(AK41:AK55)</f>
        <v>0</v>
      </c>
    </row>
    <row r="57" spans="1:37" ht="13.5" customHeight="1" x14ac:dyDescent="0.25">
      <c r="C57" s="15"/>
      <c r="E57" s="19"/>
      <c r="G57" s="19"/>
      <c r="I57" s="19"/>
      <c r="M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25"/>
      <c r="AD57" s="19"/>
      <c r="AE57" s="19"/>
      <c r="AF57" s="19"/>
      <c r="AG57" s="25"/>
      <c r="AH57" s="19"/>
      <c r="AI57" s="19"/>
      <c r="AJ57" s="19"/>
      <c r="AK57" s="19"/>
    </row>
    <row r="58" spans="1:37" ht="13.5" customHeight="1" thickBot="1" x14ac:dyDescent="0.3">
      <c r="A58" s="2">
        <f>A56+1</f>
        <v>35</v>
      </c>
      <c r="C58" s="15" t="s">
        <v>41</v>
      </c>
      <c r="E58" s="21">
        <f>E21+E28+E38+E56</f>
        <v>6367357.3088085223</v>
      </c>
      <c r="F58" s="10"/>
      <c r="G58" s="21">
        <f>G21+G28+G38+G56</f>
        <v>6284072.8373482525</v>
      </c>
      <c r="I58" s="21">
        <f>I21+I28+I38+I56</f>
        <v>70342.835330413131</v>
      </c>
      <c r="M58" s="21">
        <f>M21+M28+M38+M56</f>
        <v>6213730.0020178407</v>
      </c>
      <c r="Q58" s="21">
        <f t="shared" ref="Q58:AJ58" si="17">Q21+Q28+Q38+Q56</f>
        <v>4098524.9250009577</v>
      </c>
      <c r="R58" s="21">
        <f t="shared" si="17"/>
        <v>1587807.4696581466</v>
      </c>
      <c r="S58" s="21">
        <f t="shared" si="17"/>
        <v>218285.46635240008</v>
      </c>
      <c r="T58" s="21">
        <f t="shared" si="17"/>
        <v>80798.925039883645</v>
      </c>
      <c r="U58" s="21">
        <f t="shared" si="17"/>
        <v>553.3528735426288</v>
      </c>
      <c r="V58" s="21">
        <f t="shared" si="17"/>
        <v>10701.027558140395</v>
      </c>
      <c r="W58" s="21">
        <f t="shared" si="17"/>
        <v>848.63034123446971</v>
      </c>
      <c r="X58" s="21">
        <f t="shared" si="17"/>
        <v>52431.062998388035</v>
      </c>
      <c r="Y58" s="21">
        <f t="shared" si="17"/>
        <v>2278.8559306385491</v>
      </c>
      <c r="Z58" s="21">
        <f t="shared" si="17"/>
        <v>12409.569951085386</v>
      </c>
      <c r="AA58" s="21">
        <f t="shared" si="17"/>
        <v>4479.8642281609109</v>
      </c>
      <c r="AB58" s="21">
        <f t="shared" si="17"/>
        <v>4774.3699791292729</v>
      </c>
      <c r="AC58" s="25"/>
      <c r="AD58" s="21">
        <f t="shared" si="17"/>
        <v>302.86285585340846</v>
      </c>
      <c r="AE58" s="21">
        <f t="shared" si="17"/>
        <v>43915.937151570964</v>
      </c>
      <c r="AF58" s="21">
        <f t="shared" si="17"/>
        <v>10598.502739033916</v>
      </c>
      <c r="AG58" s="25"/>
      <c r="AH58" s="21">
        <f t="shared" si="17"/>
        <v>154786.73539611927</v>
      </c>
      <c r="AI58" s="21">
        <f t="shared" si="17"/>
        <v>450.01410478911828</v>
      </c>
      <c r="AJ58" s="21">
        <f t="shared" si="17"/>
        <v>125.26518917757613</v>
      </c>
      <c r="AK58" s="21">
        <f t="shared" ref="AK58" si="18">AK21+AK28+AK38+AK56</f>
        <v>0</v>
      </c>
    </row>
    <row r="59" spans="1:37" ht="13.5" customHeight="1" thickTop="1" x14ac:dyDescent="0.25">
      <c r="E59" s="8"/>
      <c r="G59" s="8"/>
    </row>
  </sheetData>
  <mergeCells count="4">
    <mergeCell ref="Q10:R10"/>
    <mergeCell ref="S10:AB10"/>
    <mergeCell ref="AD10:AF10"/>
    <mergeCell ref="AH10:AK10"/>
  </mergeCells>
  <phoneticPr fontId="8" type="noConversion"/>
  <pageMargins left="0.4" right="0.4" top="0.75" bottom="0.75" header="0.3" footer="0.3"/>
  <pageSetup scale="65" fitToHeight="0" orientation="landscape" r:id="rId1"/>
  <headerFooter>
    <oddHeader>&amp;R&amp;"Arial,Regular"&amp;10Filed: 2022-11-30
EB-2022-0200
Exhibit 7
Tab 3
Schedule 1
Attachment 8
Page &amp;P of &amp;N</oddHeader>
  </headerFooter>
  <colBreaks count="2" manualBreakCount="2">
    <brk id="18" max="58" man="1"/>
    <brk id="28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305F7E90-956D-4AAF-B41A-E10CF00EEDC7}"/>
</file>

<file path=customXml/itemProps2.xml><?xml version="1.0" encoding="utf-8"?>
<ds:datastoreItem xmlns:ds="http://schemas.openxmlformats.org/officeDocument/2006/customXml" ds:itemID="{A37A6D9E-EBF2-4407-82DC-5489FD1C31C5}"/>
</file>

<file path=customXml/itemProps3.xml><?xml version="1.0" encoding="utf-8"?>
<ds:datastoreItem xmlns:ds="http://schemas.openxmlformats.org/officeDocument/2006/customXml" ds:itemID="{A74A10E1-89A6-4DE0-B759-6947684D83A7}"/>
</file>

<file path=customXml/itemProps4.xml><?xml version="1.0" encoding="utf-8"?>
<ds:datastoreItem xmlns:ds="http://schemas.openxmlformats.org/officeDocument/2006/customXml" ds:itemID="{E005D8CF-9425-4ABD-A50F-FDA7971CC0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2022-11-29T19:18:31Z</dcterms:created>
  <dcterms:modified xsi:type="dcterms:W3CDTF">2022-11-29T19:18:35Z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2022-11-29T19:18:33Z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b33faed3-d484-41a4-a397-44325a51948d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