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76EC2961-AB84-4773-AF2F-B507B6622463}" xr6:coauthVersionLast="47" xr6:coauthVersionMax="47" xr10:uidLastSave="{00000000-0000-0000-0000-000000000000}"/>
  <bookViews>
    <workbookView xWindow="-120" yWindow="-120" windowWidth="29040" windowHeight="15840" xr2:uid="{6B515EDF-10F3-46DC-B2F8-BFDD2CEE8298}"/>
  </bookViews>
  <sheets>
    <sheet name="Sheet1" sheetId="1" r:id="rId1"/>
  </sheets>
  <definedNames>
    <definedName name="_xlnm.Print_Area" localSheetId="0">Sheet1!$A$1:$I$46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31" i="1"/>
  <c r="I30" i="1"/>
  <c r="I29" i="1"/>
  <c r="I25" i="1"/>
  <c r="I24" i="1"/>
  <c r="I23" i="1"/>
  <c r="I22" i="1"/>
  <c r="I21" i="1"/>
  <c r="I20" i="1"/>
  <c r="I19" i="1"/>
  <c r="I18" i="1"/>
  <c r="I17" i="1"/>
  <c r="I16" i="1"/>
  <c r="I15" i="1"/>
  <c r="G15" i="1"/>
  <c r="A16" i="1"/>
  <c r="A17" i="1" s="1"/>
  <c r="A18" i="1" s="1"/>
  <c r="A19" i="1" s="1"/>
  <c r="A20" i="1" s="1"/>
  <c r="A21" i="1" s="1"/>
  <c r="A22" i="1" s="1"/>
  <c r="A23" i="1" s="1"/>
  <c r="A24" i="1" s="1"/>
  <c r="A25" i="1" s="1"/>
  <c r="A26" i="1" s="1"/>
  <c r="A29" i="1" s="1"/>
  <c r="A30" i="1" s="1"/>
  <c r="A31" i="1" s="1"/>
  <c r="A32" i="1" s="1"/>
  <c r="A33" i="1" s="1"/>
  <c r="A34" i="1" s="1"/>
  <c r="A36" i="1" s="1"/>
  <c r="A38" i="1" s="1"/>
  <c r="G16" i="1"/>
  <c r="G17" i="1"/>
  <c r="G18" i="1"/>
  <c r="G19" i="1"/>
  <c r="G20" i="1"/>
  <c r="G21" i="1"/>
  <c r="G22" i="1"/>
  <c r="G23" i="1"/>
  <c r="G24" i="1"/>
  <c r="G25" i="1"/>
  <c r="E26" i="1"/>
  <c r="F26" i="1"/>
  <c r="G29" i="1"/>
  <c r="G30" i="1"/>
  <c r="G31" i="1"/>
  <c r="G32" i="1"/>
  <c r="G33" i="1"/>
  <c r="E34" i="1"/>
  <c r="I34" i="1" s="1"/>
  <c r="F34" i="1"/>
  <c r="G36" i="1"/>
  <c r="I26" i="1" l="1"/>
  <c r="G34" i="1"/>
  <c r="F38" i="1"/>
  <c r="G26" i="1"/>
  <c r="G38" i="1" s="1"/>
  <c r="E38" i="1"/>
  <c r="I38" i="1" s="1"/>
</calcChain>
</file>

<file path=xl/sharedStrings.xml><?xml version="1.0" encoding="utf-8"?>
<sst xmlns="http://schemas.openxmlformats.org/spreadsheetml/2006/main" count="43" uniqueCount="43">
  <si>
    <t>(1)</t>
  </si>
  <si>
    <t>Notes:</t>
  </si>
  <si>
    <t>Total</t>
  </si>
  <si>
    <t>Non-Utility Cross Charge</t>
  </si>
  <si>
    <t>Rate E82</t>
  </si>
  <si>
    <t>Rate E80</t>
  </si>
  <si>
    <t>Rate E72</t>
  </si>
  <si>
    <t>Rate E70</t>
  </si>
  <si>
    <t>Rate E60</t>
  </si>
  <si>
    <t>Rate E64</t>
  </si>
  <si>
    <t>Rate E62</t>
  </si>
  <si>
    <t>Rate E38</t>
  </si>
  <si>
    <t>Rate E34</t>
  </si>
  <si>
    <t>Rate E30</t>
  </si>
  <si>
    <t>Rate E24</t>
  </si>
  <si>
    <t>Rate E22</t>
  </si>
  <si>
    <t>Rate E20</t>
  </si>
  <si>
    <t>Rate E10</t>
  </si>
  <si>
    <t>Rate E02</t>
  </si>
  <si>
    <t>Rate E01</t>
  </si>
  <si>
    <t>(c)</t>
  </si>
  <si>
    <t>(b)</t>
  </si>
  <si>
    <t>(a)</t>
  </si>
  <si>
    <t>Cost Ratio</t>
  </si>
  <si>
    <t>Contribution</t>
  </si>
  <si>
    <t>Particulars ($000s)</t>
  </si>
  <si>
    <t>Revenue-to-</t>
  </si>
  <si>
    <t>Over/(Under)</t>
  </si>
  <si>
    <t>Line
No.</t>
  </si>
  <si>
    <t>Harmonized Rate Classes</t>
  </si>
  <si>
    <t>Revenue-to-Cost Ratios</t>
  </si>
  <si>
    <t>Revenue (1)</t>
  </si>
  <si>
    <t>In-franchise</t>
  </si>
  <si>
    <t>Total In-franchise</t>
  </si>
  <si>
    <t>Total Ex-franchise</t>
  </si>
  <si>
    <t>Exhibit 8, Tab 2, Schedule 9, Attachment 1, p.1, column (h).</t>
  </si>
  <si>
    <t>(2)</t>
  </si>
  <si>
    <t>(3)</t>
  </si>
  <si>
    <t>Revenue Requirement (2)</t>
  </si>
  <si>
    <t>Ex-franchise (3)</t>
  </si>
  <si>
    <t>(d) = (a / b)</t>
  </si>
  <si>
    <t>Revenue-to-cost ratios for certain ex-franchise rate classes exceed 1.0 as there are minimal, or no costs allocated through the Cost Allocation Study. Rates for these rate classes are not based on an allocation of costs but rather, through the rate design process, a reasonable rate for the service is derived to provide a contribution towards the recovery of fixed costs.</t>
  </si>
  <si>
    <t>Ibid, p.1, column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</si>
</sst>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_);_(* \(#,##0.000\);_(* &quot;-&quot;??_);_(@_)"/>
    <numFmt numFmtId="166" formatCode="0.000_);\(0.000\)"/>
  </numFmts>
  <fonts count="5"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xf numFmtId="164" fontId="2" fillId="0" borderId="0" xfId="0" applyNumberFormat="1" applyFont="1"/>
    <xf numFmtId="0" fontId="3" fillId="0" borderId="0" xfId="0" applyFont="1" applyAlignment="1">
      <alignment horizontal="right"/>
    </xf>
    <xf numFmtId="0" fontId="2"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2" fillId="0" borderId="2" xfId="0" applyFont="1" applyBorder="1" applyAlignment="1">
      <alignment wrapText="1"/>
    </xf>
    <xf numFmtId="0" fontId="2" fillId="0" borderId="0" xfId="0" applyFont="1" applyAlignment="1">
      <alignment wrapText="1"/>
    </xf>
    <xf numFmtId="0" fontId="2" fillId="0" borderId="2" xfId="0" applyFont="1" applyBorder="1" applyAlignment="1">
      <alignment horizontal="center" wrapText="1"/>
    </xf>
    <xf numFmtId="0" fontId="2" fillId="0" borderId="0" xfId="0" quotePrefix="1" applyFont="1" applyAlignment="1">
      <alignment horizontal="center" wrapText="1"/>
    </xf>
    <xf numFmtId="0" fontId="4" fillId="0" borderId="0" xfId="0" applyFont="1" applyAlignment="1">
      <alignment horizontal="left"/>
    </xf>
    <xf numFmtId="0" fontId="2" fillId="0" borderId="0" xfId="0" applyFont="1" applyAlignment="1">
      <alignment horizontal="left" vertical="center" indent="1"/>
    </xf>
    <xf numFmtId="164" fontId="2" fillId="0" borderId="0" xfId="1" applyNumberFormat="1" applyFont="1" applyBorder="1" applyAlignment="1">
      <alignment horizontal="center"/>
    </xf>
    <xf numFmtId="0" fontId="2"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vertical="center"/>
    </xf>
    <xf numFmtId="164" fontId="2" fillId="0" borderId="0" xfId="1" applyNumberFormat="1" applyFont="1" applyBorder="1"/>
    <xf numFmtId="165" fontId="2" fillId="0" borderId="0" xfId="1" applyNumberFormat="1" applyFont="1" applyBorder="1"/>
    <xf numFmtId="164"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Fill="1" applyAlignment="1">
      <alignment horizontal="left"/>
    </xf>
    <xf numFmtId="0" fontId="2" fillId="0" borderId="0" xfId="0" applyFont="1" applyFill="1" applyAlignment="1">
      <alignment horizontal="center"/>
    </xf>
    <xf numFmtId="37" fontId="2" fillId="0" borderId="0" xfId="1" applyNumberFormat="1" applyFont="1" applyAlignment="1">
      <alignment horizontal="center"/>
    </xf>
    <xf numFmtId="37" fontId="2" fillId="0" borderId="0" xfId="1" applyNumberFormat="1" applyFont="1" applyBorder="1" applyAlignment="1">
      <alignment horizontal="center"/>
    </xf>
    <xf numFmtId="37" fontId="2" fillId="0" borderId="1" xfId="1" applyNumberFormat="1" applyFont="1" applyBorder="1" applyAlignment="1">
      <alignment horizontal="center"/>
    </xf>
    <xf numFmtId="37" fontId="2" fillId="0" borderId="0" xfId="0" applyNumberFormat="1" applyFont="1" applyAlignment="1">
      <alignment horizontal="center"/>
    </xf>
    <xf numFmtId="166" fontId="2" fillId="0" borderId="0" xfId="1" applyNumberFormat="1" applyFont="1" applyAlignment="1">
      <alignment horizontal="center"/>
    </xf>
    <xf numFmtId="166" fontId="2" fillId="0" borderId="1" xfId="1" applyNumberFormat="1" applyFont="1" applyBorder="1" applyAlignment="1">
      <alignment horizontal="center"/>
    </xf>
    <xf numFmtId="166" fontId="2" fillId="0" borderId="1" xfId="1" applyNumberFormat="1" applyFont="1" applyFill="1" applyBorder="1" applyAlignment="1">
      <alignment horizontal="center"/>
    </xf>
    <xf numFmtId="166" fontId="2" fillId="0" borderId="0" xfId="0" applyNumberFormat="1" applyFont="1" applyAlignment="1">
      <alignment horizontal="center"/>
    </xf>
    <xf numFmtId="166" fontId="2" fillId="0" borderId="0" xfId="1" applyNumberFormat="1" applyFont="1" applyBorder="1" applyAlignment="1">
      <alignment horizontal="center"/>
    </xf>
    <xf numFmtId="0" fontId="2" fillId="0" borderId="0" xfId="0" applyFont="1" applyAlignment="1">
      <alignment horizontal="left" vertical="top" wrapText="1"/>
    </xf>
    <xf numFmtId="0" fontId="4" fillId="0" borderId="0" xfId="0" applyFont="1" applyAlignment="1">
      <alignment horizontal="center"/>
    </xf>
    <xf numFmtId="0" fontId="2" fillId="0" borderId="0" xfId="0" applyFont="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9CC0-0A22-425F-A47F-0F23965D8370}">
  <sheetPr>
    <pageSetUpPr fitToPage="1"/>
  </sheetPr>
  <dimension ref="A1:P46"/>
  <sheetViews>
    <sheetView tabSelected="1" view="pageLayout" zoomScaleNormal="100" workbookViewId="0"/>
  </sheetViews>
  <sheetFormatPr defaultColWidth="8.5703125" defaultRowHeight="13.5" customHeight="1" x14ac:dyDescent="0.2"/>
  <cols>
    <col min="1" max="1" width="4.7109375" style="5" customWidth="1"/>
    <col min="2" max="2" width="1.7109375" style="5" customWidth="1"/>
    <col min="3" max="3" width="22.42578125" style="5" customWidth="1"/>
    <col min="4" max="4" width="1.7109375" style="5" customWidth="1"/>
    <col min="5" max="5" width="12.7109375" style="5" customWidth="1"/>
    <col min="6" max="6" width="14" style="5" customWidth="1"/>
    <col min="7" max="7" width="12.85546875" style="5" customWidth="1"/>
    <col min="8" max="8" width="1.7109375" style="5" customWidth="1"/>
    <col min="9" max="9" width="13.28515625" style="1" customWidth="1"/>
    <col min="10" max="14" width="8.5703125" style="1"/>
    <col min="15" max="16" width="11" style="1" customWidth="1"/>
    <col min="17" max="16384" width="8.5703125" style="1"/>
  </cols>
  <sheetData>
    <row r="1" spans="1:9" ht="13.5" customHeight="1" x14ac:dyDescent="0.2">
      <c r="I1" s="4"/>
    </row>
    <row r="2" spans="1:9" ht="13.5" customHeight="1" x14ac:dyDescent="0.2">
      <c r="I2" s="4"/>
    </row>
    <row r="3" spans="1:9" ht="13.5" customHeight="1" x14ac:dyDescent="0.2">
      <c r="I3" s="4"/>
    </row>
    <row r="4" spans="1:9" ht="13.5" customHeight="1" x14ac:dyDescent="0.2">
      <c r="I4" s="4"/>
    </row>
    <row r="5" spans="1:9" ht="13.5" customHeight="1" x14ac:dyDescent="0.2">
      <c r="I5" s="3"/>
    </row>
    <row r="6" spans="1:9" ht="13.5" customHeight="1" x14ac:dyDescent="0.2">
      <c r="A6" s="34" t="s">
        <v>30</v>
      </c>
      <c r="B6" s="34"/>
      <c r="C6" s="34"/>
      <c r="D6" s="34"/>
      <c r="E6" s="34"/>
      <c r="F6" s="34"/>
      <c r="G6" s="34"/>
      <c r="H6" s="34"/>
      <c r="I6" s="34"/>
    </row>
    <row r="7" spans="1:9" ht="13.5" customHeight="1" x14ac:dyDescent="0.2">
      <c r="A7" s="34" t="s">
        <v>29</v>
      </c>
      <c r="B7" s="34"/>
      <c r="C7" s="34"/>
      <c r="D7" s="34"/>
      <c r="E7" s="34"/>
      <c r="F7" s="34"/>
      <c r="G7" s="34"/>
      <c r="H7" s="34"/>
      <c r="I7" s="34"/>
    </row>
    <row r="8" spans="1:9" ht="13.5" customHeight="1" x14ac:dyDescent="0.2">
      <c r="A8" s="6"/>
      <c r="B8" s="6"/>
      <c r="C8" s="6"/>
      <c r="D8" s="6"/>
      <c r="E8" s="6"/>
      <c r="F8" s="6"/>
      <c r="G8" s="6"/>
      <c r="H8" s="6"/>
      <c r="I8" s="6"/>
    </row>
    <row r="9" spans="1:9" ht="13.5" customHeight="1" x14ac:dyDescent="0.2">
      <c r="A9" s="6"/>
      <c r="B9" s="6"/>
      <c r="C9" s="6"/>
      <c r="D9" s="6"/>
      <c r="E9" s="37">
        <v>2024</v>
      </c>
      <c r="F9" s="37"/>
      <c r="G9" s="37"/>
      <c r="H9" s="37"/>
      <c r="I9" s="37"/>
    </row>
    <row r="10" spans="1:9" ht="13.5" customHeight="1" x14ac:dyDescent="0.2">
      <c r="A10" s="35" t="s">
        <v>28</v>
      </c>
      <c r="F10" s="35" t="s">
        <v>38</v>
      </c>
      <c r="G10" s="7" t="s">
        <v>27</v>
      </c>
      <c r="H10" s="7"/>
      <c r="I10" s="5" t="s">
        <v>26</v>
      </c>
    </row>
    <row r="11" spans="1:9" ht="13.5" customHeight="1" x14ac:dyDescent="0.2">
      <c r="A11" s="36"/>
      <c r="B11" s="7"/>
      <c r="C11" s="8" t="s">
        <v>25</v>
      </c>
      <c r="D11" s="9"/>
      <c r="E11" s="10" t="s">
        <v>31</v>
      </c>
      <c r="F11" s="36"/>
      <c r="G11" s="10" t="s">
        <v>24</v>
      </c>
      <c r="H11" s="7"/>
      <c r="I11" s="10" t="s">
        <v>23</v>
      </c>
    </row>
    <row r="12" spans="1:9" ht="13.5" customHeight="1" x14ac:dyDescent="0.2">
      <c r="A12" s="6"/>
      <c r="B12" s="6"/>
      <c r="C12" s="6"/>
      <c r="D12" s="6"/>
      <c r="E12" s="11" t="s">
        <v>22</v>
      </c>
      <c r="F12" s="11" t="s">
        <v>21</v>
      </c>
      <c r="G12" s="11" t="s">
        <v>20</v>
      </c>
      <c r="H12" s="11"/>
      <c r="I12" s="11" t="s">
        <v>40</v>
      </c>
    </row>
    <row r="13" spans="1:9" ht="13.5" customHeight="1" x14ac:dyDescent="0.2">
      <c r="A13" s="6"/>
      <c r="B13" s="6"/>
      <c r="C13" s="6"/>
      <c r="D13" s="6"/>
      <c r="E13" s="11"/>
      <c r="F13" s="11"/>
      <c r="G13" s="11"/>
      <c r="H13" s="11"/>
      <c r="I13" s="11"/>
    </row>
    <row r="14" spans="1:9" ht="13.5" customHeight="1" x14ac:dyDescent="0.2">
      <c r="A14" s="6"/>
      <c r="B14" s="6"/>
      <c r="C14" s="12" t="s">
        <v>32</v>
      </c>
      <c r="D14" s="6"/>
      <c r="E14" s="11"/>
      <c r="F14" s="11"/>
      <c r="G14" s="11"/>
      <c r="H14" s="11"/>
      <c r="I14" s="11"/>
    </row>
    <row r="15" spans="1:9" ht="13.5" customHeight="1" x14ac:dyDescent="0.2">
      <c r="A15" s="5">
        <v>1</v>
      </c>
      <c r="C15" s="13" t="s">
        <v>19</v>
      </c>
      <c r="D15" s="13"/>
      <c r="E15" s="24">
        <v>4090639.6556624761</v>
      </c>
      <c r="F15" s="24">
        <v>4100073.6810299261</v>
      </c>
      <c r="G15" s="25">
        <f t="shared" ref="G15:G25" si="0">E15-F15</f>
        <v>-9434.0253674499691</v>
      </c>
      <c r="H15" s="14"/>
      <c r="I15" s="28">
        <f>E15/F15</f>
        <v>0.99769905955322247</v>
      </c>
    </row>
    <row r="16" spans="1:9" ht="13.5" customHeight="1" x14ac:dyDescent="0.2">
      <c r="A16" s="5">
        <f t="shared" ref="A16:A26" si="1">A15+1</f>
        <v>2</v>
      </c>
      <c r="C16" s="13" t="s">
        <v>18</v>
      </c>
      <c r="D16" s="13"/>
      <c r="E16" s="24">
        <v>1581858.6564862274</v>
      </c>
      <c r="F16" s="24">
        <v>1588196.8822401178</v>
      </c>
      <c r="G16" s="25">
        <f t="shared" si="0"/>
        <v>-6338.2257538903505</v>
      </c>
      <c r="H16" s="14"/>
      <c r="I16" s="28">
        <f t="shared" ref="I16:I25" si="2">E16/F16</f>
        <v>0.99600916874679268</v>
      </c>
    </row>
    <row r="17" spans="1:16" ht="13.5" customHeight="1" x14ac:dyDescent="0.2">
      <c r="A17" s="5">
        <f t="shared" si="1"/>
        <v>3</v>
      </c>
      <c r="C17" s="13" t="s">
        <v>17</v>
      </c>
      <c r="D17" s="13"/>
      <c r="E17" s="24">
        <v>216278.52943308547</v>
      </c>
      <c r="F17" s="24">
        <v>218064.24135439523</v>
      </c>
      <c r="G17" s="25">
        <f t="shared" si="0"/>
        <v>-1785.7119213097612</v>
      </c>
      <c r="H17" s="14"/>
      <c r="I17" s="28">
        <f t="shared" si="2"/>
        <v>0.99181107406597835</v>
      </c>
    </row>
    <row r="18" spans="1:16" ht="13.5" customHeight="1" x14ac:dyDescent="0.2">
      <c r="A18" s="5">
        <f t="shared" si="1"/>
        <v>4</v>
      </c>
      <c r="C18" s="13" t="s">
        <v>16</v>
      </c>
      <c r="D18" s="13"/>
      <c r="E18" s="24">
        <v>79115.276444364237</v>
      </c>
      <c r="F18" s="24">
        <v>80311.800849841908</v>
      </c>
      <c r="G18" s="25">
        <f t="shared" si="0"/>
        <v>-1196.5244054776704</v>
      </c>
      <c r="H18" s="14"/>
      <c r="I18" s="28">
        <f t="shared" si="2"/>
        <v>0.9851015119469827</v>
      </c>
    </row>
    <row r="19" spans="1:16" ht="13.5" customHeight="1" x14ac:dyDescent="0.2">
      <c r="A19" s="5">
        <f t="shared" si="1"/>
        <v>5</v>
      </c>
      <c r="C19" s="13" t="s">
        <v>15</v>
      </c>
      <c r="D19" s="13"/>
      <c r="E19" s="24">
        <v>11453.880204787256</v>
      </c>
      <c r="F19" s="24">
        <v>11549.657899374864</v>
      </c>
      <c r="G19" s="25">
        <f t="shared" si="0"/>
        <v>-95.777694587608494</v>
      </c>
      <c r="H19" s="14"/>
      <c r="I19" s="28">
        <f t="shared" si="2"/>
        <v>0.99170731328823236</v>
      </c>
    </row>
    <row r="20" spans="1:16" ht="13.5" customHeight="1" x14ac:dyDescent="0.2">
      <c r="A20" s="5">
        <f t="shared" si="1"/>
        <v>6</v>
      </c>
      <c r="C20" s="13" t="s">
        <v>14</v>
      </c>
      <c r="D20" s="13"/>
      <c r="E20" s="24">
        <v>53357.404095161779</v>
      </c>
      <c r="F20" s="24">
        <v>54147.484549398767</v>
      </c>
      <c r="G20" s="25">
        <f t="shared" si="0"/>
        <v>-790.08045423698786</v>
      </c>
      <c r="H20" s="14"/>
      <c r="I20" s="28">
        <f t="shared" si="2"/>
        <v>0.98540873208032043</v>
      </c>
    </row>
    <row r="21" spans="1:16" ht="13.5" customHeight="1" x14ac:dyDescent="0.2">
      <c r="A21" s="5">
        <f t="shared" si="1"/>
        <v>7</v>
      </c>
      <c r="C21" s="13" t="s">
        <v>13</v>
      </c>
      <c r="D21" s="13"/>
      <c r="E21" s="24">
        <v>13314.296184452458</v>
      </c>
      <c r="F21" s="24">
        <v>12414.438692524349</v>
      </c>
      <c r="G21" s="25">
        <f t="shared" si="0"/>
        <v>899.85749192810908</v>
      </c>
      <c r="H21" s="14"/>
      <c r="I21" s="28">
        <f t="shared" si="2"/>
        <v>1.0724847505566224</v>
      </c>
    </row>
    <row r="22" spans="1:16" ht="13.5" customHeight="1" x14ac:dyDescent="0.2">
      <c r="A22" s="5">
        <f t="shared" si="1"/>
        <v>8</v>
      </c>
      <c r="C22" s="13" t="s">
        <v>12</v>
      </c>
      <c r="D22" s="13"/>
      <c r="E22" s="24">
        <v>3580.0033550020958</v>
      </c>
      <c r="F22" s="24">
        <v>4481.9187253998889</v>
      </c>
      <c r="G22" s="25">
        <f t="shared" si="0"/>
        <v>-901.91537039779314</v>
      </c>
      <c r="H22" s="14"/>
      <c r="I22" s="28">
        <f t="shared" si="2"/>
        <v>0.79876579080150056</v>
      </c>
    </row>
    <row r="23" spans="1:16" ht="13.5" customHeight="1" x14ac:dyDescent="0.2">
      <c r="A23" s="5">
        <f t="shared" si="1"/>
        <v>9</v>
      </c>
      <c r="C23" s="13" t="s">
        <v>11</v>
      </c>
      <c r="D23" s="13"/>
      <c r="E23" s="24">
        <v>4978.3206101964815</v>
      </c>
      <c r="F23" s="24">
        <v>4774.3699791292729</v>
      </c>
      <c r="G23" s="25">
        <f t="shared" si="0"/>
        <v>203.95063106720863</v>
      </c>
      <c r="H23" s="14"/>
      <c r="I23" s="28">
        <f t="shared" si="2"/>
        <v>1.0427178102993191</v>
      </c>
    </row>
    <row r="24" spans="1:16" ht="13.5" customHeight="1" x14ac:dyDescent="0.2">
      <c r="A24" s="5">
        <f t="shared" si="1"/>
        <v>10</v>
      </c>
      <c r="C24" s="13" t="s">
        <v>10</v>
      </c>
      <c r="D24" s="13"/>
      <c r="E24" s="24">
        <v>43764.478237625044</v>
      </c>
      <c r="F24" s="24">
        <v>43942.292439388562</v>
      </c>
      <c r="G24" s="25">
        <f t="shared" si="0"/>
        <v>-177.81420176351821</v>
      </c>
      <c r="H24" s="14"/>
      <c r="I24" s="28">
        <f t="shared" si="2"/>
        <v>0.99595346096226578</v>
      </c>
    </row>
    <row r="25" spans="1:16" ht="13.5" customHeight="1" x14ac:dyDescent="0.2">
      <c r="A25" s="5">
        <f t="shared" si="1"/>
        <v>11</v>
      </c>
      <c r="C25" s="13" t="s">
        <v>9</v>
      </c>
      <c r="D25" s="13"/>
      <c r="E25" s="24">
        <v>10281.788170898421</v>
      </c>
      <c r="F25" s="24">
        <v>10451.19204281601</v>
      </c>
      <c r="G25" s="25">
        <f t="shared" si="0"/>
        <v>-169.40387191758964</v>
      </c>
      <c r="H25" s="14"/>
      <c r="I25" s="28">
        <f t="shared" si="2"/>
        <v>0.98379095214942158</v>
      </c>
      <c r="O25" s="2"/>
      <c r="P25" s="2"/>
    </row>
    <row r="26" spans="1:16" ht="13.5" customHeight="1" x14ac:dyDescent="0.2">
      <c r="A26" s="5">
        <f t="shared" si="1"/>
        <v>12</v>
      </c>
      <c r="C26" s="15" t="s">
        <v>33</v>
      </c>
      <c r="D26" s="13"/>
      <c r="E26" s="26">
        <f>SUM(E15:E25)</f>
        <v>6108622.2888842765</v>
      </c>
      <c r="F26" s="26">
        <f>SUM(F15:F25)</f>
        <v>6128407.9598023128</v>
      </c>
      <c r="G26" s="26">
        <f>SUM(G15:G25)</f>
        <v>-19785.670918035932</v>
      </c>
      <c r="H26" s="14"/>
      <c r="I26" s="29">
        <f>E26/F26</f>
        <v>0.99677148273290306</v>
      </c>
      <c r="O26" s="2"/>
      <c r="P26" s="2"/>
    </row>
    <row r="27" spans="1:16" ht="13.5" customHeight="1" x14ac:dyDescent="0.2">
      <c r="C27" s="13"/>
      <c r="D27" s="13"/>
      <c r="E27" s="24"/>
      <c r="F27" s="24"/>
      <c r="G27" s="25"/>
      <c r="H27" s="14"/>
      <c r="I27" s="28"/>
      <c r="O27" s="2"/>
      <c r="P27" s="2"/>
    </row>
    <row r="28" spans="1:16" ht="13.5" customHeight="1" x14ac:dyDescent="0.2">
      <c r="C28" s="16" t="s">
        <v>39</v>
      </c>
      <c r="D28" s="13"/>
      <c r="E28" s="24"/>
      <c r="F28" s="24"/>
      <c r="G28" s="25"/>
      <c r="H28" s="14"/>
      <c r="I28" s="28"/>
      <c r="O28" s="2"/>
      <c r="P28" s="2"/>
    </row>
    <row r="29" spans="1:16" ht="13.5" customHeight="1" x14ac:dyDescent="0.2">
      <c r="A29" s="5">
        <f>+A26+1</f>
        <v>13</v>
      </c>
      <c r="C29" s="13" t="s">
        <v>8</v>
      </c>
      <c r="D29" s="13"/>
      <c r="E29" s="24">
        <v>295.9380608330477</v>
      </c>
      <c r="F29" s="24">
        <v>270.59242283304769</v>
      </c>
      <c r="G29" s="25">
        <f>E29-F29</f>
        <v>25.345638000000008</v>
      </c>
      <c r="H29" s="14"/>
      <c r="I29" s="28">
        <f t="shared" ref="I29:I32" si="3">E29/F29</f>
        <v>1.0936672126094158</v>
      </c>
    </row>
    <row r="30" spans="1:16" ht="13.5" customHeight="1" x14ac:dyDescent="0.2">
      <c r="A30" s="5">
        <f>A29+1</f>
        <v>14</v>
      </c>
      <c r="C30" s="13" t="s">
        <v>7</v>
      </c>
      <c r="D30" s="13"/>
      <c r="E30" s="24">
        <v>168099.6887400588</v>
      </c>
      <c r="F30" s="24">
        <v>154814.01689427733</v>
      </c>
      <c r="G30" s="25">
        <f>E30-F30</f>
        <v>13285.671845781471</v>
      </c>
      <c r="H30" s="14"/>
      <c r="I30" s="28">
        <f t="shared" si="3"/>
        <v>1.0858169829341375</v>
      </c>
      <c r="O30" s="2"/>
      <c r="P30" s="2"/>
    </row>
    <row r="31" spans="1:16" ht="13.5" customHeight="1" x14ac:dyDescent="0.2">
      <c r="A31" s="5">
        <f>A30+1</f>
        <v>15</v>
      </c>
      <c r="C31" s="13" t="s">
        <v>6</v>
      </c>
      <c r="D31" s="13"/>
      <c r="E31" s="24">
        <v>880.38949482937005</v>
      </c>
      <c r="F31" s="24">
        <v>455.00182383797926</v>
      </c>
      <c r="G31" s="25">
        <f>E31-F31</f>
        <v>425.38767099139079</v>
      </c>
      <c r="H31" s="14"/>
      <c r="I31" s="28">
        <f t="shared" si="3"/>
        <v>1.9349142106798813</v>
      </c>
    </row>
    <row r="32" spans="1:16" ht="13.5" customHeight="1" x14ac:dyDescent="0.2">
      <c r="A32" s="5">
        <f>A31+1</f>
        <v>16</v>
      </c>
      <c r="C32" s="13" t="s">
        <v>5</v>
      </c>
      <c r="D32" s="13"/>
      <c r="E32" s="24">
        <v>895.8338634613915</v>
      </c>
      <c r="F32" s="24">
        <v>125.2651892811447</v>
      </c>
      <c r="G32" s="25">
        <f>E32-F32</f>
        <v>770.56867418024683</v>
      </c>
      <c r="H32" s="14"/>
      <c r="I32" s="28">
        <f t="shared" si="3"/>
        <v>7.1514989008701013</v>
      </c>
      <c r="O32" s="2"/>
    </row>
    <row r="33" spans="1:15" ht="13.5" customHeight="1" x14ac:dyDescent="0.2">
      <c r="A33" s="5">
        <f>A32+1</f>
        <v>17</v>
      </c>
      <c r="C33" s="13" t="s">
        <v>4</v>
      </c>
      <c r="D33" s="13"/>
      <c r="E33" s="24">
        <v>3560.977942268019</v>
      </c>
      <c r="F33" s="24">
        <v>0</v>
      </c>
      <c r="G33" s="25">
        <f>E33-F33</f>
        <v>3560.977942268019</v>
      </c>
      <c r="H33" s="14"/>
      <c r="I33" s="28">
        <v>0</v>
      </c>
      <c r="O33" s="2"/>
    </row>
    <row r="34" spans="1:15" ht="13.5" customHeight="1" x14ac:dyDescent="0.2">
      <c r="A34" s="5">
        <f>A33+1</f>
        <v>18</v>
      </c>
      <c r="C34" s="15" t="s">
        <v>34</v>
      </c>
      <c r="D34" s="15"/>
      <c r="E34" s="26">
        <f>SUM(E29:E33)</f>
        <v>173732.82810145064</v>
      </c>
      <c r="F34" s="26">
        <f>SUM(F29:F33)</f>
        <v>155664.87633022951</v>
      </c>
      <c r="G34" s="26">
        <f>SUM(G29:G33)</f>
        <v>18067.951771221131</v>
      </c>
      <c r="H34" s="14"/>
      <c r="I34" s="30">
        <f>E34/F34</f>
        <v>1.1160695475894737</v>
      </c>
    </row>
    <row r="35" spans="1:15" ht="13.5" customHeight="1" x14ac:dyDescent="0.2">
      <c r="C35" s="12"/>
      <c r="D35" s="12"/>
      <c r="E35" s="27"/>
      <c r="F35" s="27"/>
      <c r="G35" s="27"/>
      <c r="H35" s="11"/>
      <c r="I35" s="31"/>
    </row>
    <row r="36" spans="1:15" ht="13.5" customHeight="1" x14ac:dyDescent="0.2">
      <c r="A36" s="5">
        <f>A34+1</f>
        <v>19</v>
      </c>
      <c r="C36" s="17" t="s">
        <v>3</v>
      </c>
      <c r="D36" s="13"/>
      <c r="E36" s="26">
        <v>1718.0114299177626</v>
      </c>
      <c r="F36" s="26">
        <v>0</v>
      </c>
      <c r="G36" s="26">
        <f>E36-F36</f>
        <v>1718.0114299177626</v>
      </c>
      <c r="H36" s="14"/>
      <c r="I36" s="29">
        <v>0</v>
      </c>
    </row>
    <row r="37" spans="1:15" ht="13.5" customHeight="1" x14ac:dyDescent="0.2">
      <c r="C37" s="17"/>
      <c r="D37" s="13"/>
      <c r="E37" s="25"/>
      <c r="F37" s="25"/>
      <c r="G37" s="25"/>
      <c r="H37" s="14"/>
      <c r="I37" s="32"/>
    </row>
    <row r="38" spans="1:15" ht="13.5" customHeight="1" x14ac:dyDescent="0.2">
      <c r="A38" s="5">
        <f>A36+1</f>
        <v>20</v>
      </c>
      <c r="C38" s="17" t="s">
        <v>2</v>
      </c>
      <c r="D38" s="13"/>
      <c r="E38" s="26">
        <f>+E26+E34+E36</f>
        <v>6284073.1284156451</v>
      </c>
      <c r="F38" s="26">
        <f>+F26+F34+F36</f>
        <v>6284072.8361325422</v>
      </c>
      <c r="G38" s="26">
        <f>ROUND(+G26+G34+G36,0)</f>
        <v>0</v>
      </c>
      <c r="H38" s="14"/>
      <c r="I38" s="29">
        <f>E38/F38</f>
        <v>1.0000000465117307</v>
      </c>
    </row>
    <row r="39" spans="1:15" ht="13.5" customHeight="1" x14ac:dyDescent="0.2">
      <c r="C39" s="17"/>
      <c r="D39" s="13"/>
      <c r="E39" s="18"/>
      <c r="F39" s="18"/>
      <c r="G39" s="14"/>
      <c r="H39" s="14"/>
      <c r="I39" s="19"/>
    </row>
    <row r="40" spans="1:15" ht="13.5" customHeight="1" x14ac:dyDescent="0.2">
      <c r="A40" s="12" t="s">
        <v>1</v>
      </c>
      <c r="E40" s="20"/>
      <c r="F40" s="20"/>
      <c r="G40" s="14"/>
    </row>
    <row r="41" spans="1:15" ht="13.5" customHeight="1" x14ac:dyDescent="0.2">
      <c r="A41" s="21" t="s">
        <v>0</v>
      </c>
      <c r="C41" s="22" t="s">
        <v>35</v>
      </c>
      <c r="D41" s="22"/>
      <c r="E41" s="23"/>
      <c r="F41" s="23"/>
    </row>
    <row r="42" spans="1:15" ht="13.5" customHeight="1" x14ac:dyDescent="0.2">
      <c r="A42" s="21" t="s">
        <v>36</v>
      </c>
      <c r="C42" s="22" t="s">
        <v>42</v>
      </c>
      <c r="D42" s="23"/>
      <c r="E42" s="23"/>
      <c r="F42" s="23"/>
    </row>
    <row r="43" spans="1:15" ht="13.5" customHeight="1" x14ac:dyDescent="0.2">
      <c r="A43" s="21" t="s">
        <v>37</v>
      </c>
      <c r="C43" s="33" t="s">
        <v>41</v>
      </c>
      <c r="D43" s="33"/>
      <c r="E43" s="33"/>
      <c r="F43" s="33"/>
      <c r="G43" s="33"/>
      <c r="H43" s="33"/>
      <c r="I43" s="33"/>
    </row>
    <row r="44" spans="1:15" ht="13.5" customHeight="1" x14ac:dyDescent="0.2">
      <c r="C44" s="33"/>
      <c r="D44" s="33"/>
      <c r="E44" s="33"/>
      <c r="F44" s="33"/>
      <c r="G44" s="33"/>
      <c r="H44" s="33"/>
      <c r="I44" s="33"/>
    </row>
    <row r="45" spans="1:15" ht="13.5" customHeight="1" x14ac:dyDescent="0.2">
      <c r="C45" s="33"/>
      <c r="D45" s="33"/>
      <c r="E45" s="33"/>
      <c r="F45" s="33"/>
      <c r="G45" s="33"/>
      <c r="H45" s="33"/>
      <c r="I45" s="33"/>
    </row>
    <row r="46" spans="1:15" ht="13.5" customHeight="1" x14ac:dyDescent="0.2">
      <c r="C46" s="33"/>
      <c r="D46" s="33"/>
      <c r="E46" s="33"/>
      <c r="F46" s="33"/>
      <c r="G46" s="33"/>
      <c r="H46" s="33"/>
      <c r="I46" s="33"/>
    </row>
  </sheetData>
  <mergeCells count="6">
    <mergeCell ref="C43:I46"/>
    <mergeCell ref="A6:I6"/>
    <mergeCell ref="A10:A11"/>
    <mergeCell ref="F10:F11"/>
    <mergeCell ref="A7:I7"/>
    <mergeCell ref="E9:I9"/>
  </mergeCells>
  <pageMargins left="0.7" right="0.7" top="0.75" bottom="0.75" header="0.3" footer="0.3"/>
  <pageSetup orientation="portrait" r:id="rId1"/>
  <headerFooter>
    <oddHeader>&amp;R&amp;"Arial,Regular"&amp;10Filed: 2022-11-30
EB-2022-0200
Exhibit 8
Tab 1
Schedule 3
Attachment 2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a07cfc4aab3fd55fa0dc04ce5b7f322b">
  <xsd:schema xmlns:xsd="http://www.w3.org/2001/XMLSchema" xmlns:xs="http://www.w3.org/2001/XMLSchema" xmlns:p="http://schemas.microsoft.com/office/2006/metadata/properties" xmlns:ns2="0e4c58a4-4156-4653-af30-d293e31e5ce5" targetNamespace="http://schemas.microsoft.com/office/2006/metadata/properties" ma:root="true" ma:fieldsID="cc70ccb65a024ed475904ee91dd1a689"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Shell Created</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Final_x0020_Draft_x0020_Due xmlns="0e4c58a4-4156-4653-af30-d293e31e5ce5" xsi:nil="true"/>
    <Legal_x0020_Handoff_x0020_Date xmlns="0e4c58a4-4156-4653-af30-d293e31e5ce5" xsi:nil="true"/>
    <Exhibit_x002f_Tab_x002f_Schedule xmlns="0e4c58a4-4156-4653-af30-d293e31e5ce5" xsi:nil="true"/>
    <_x0031_st_x0020_Draft_x0020_SL_x0020_Review_x0020_Complete xmlns="0e4c58a4-4156-4653-af30-d293e31e5ce5" xsi:nil="true"/>
    <Binder xmlns="0e4c58a4-4156-4653-af30-d293e31e5ce5">0</Binder>
    <Attachment xmlns="0e4c58a4-4156-4653-af30-d293e31e5ce5" xsi:nil="true"/>
    <Final_x0020_Draft_x0020_Reg_x002f_1st_x0020_Level_x0020_Review_x0020_Due_x0020_Date xmlns="0e4c58a4-4156-4653-af30-d293e31e5ce5" xsi:nil="true"/>
    <Phase xmlns="0e4c58a4-4156-4653-af30-d293e31e5ce5" xsi:nil="true"/>
    <Version_x0020_Comments xmlns="0e4c58a4-4156-4653-af30-d293e31e5ce5" xsi:nil="true"/>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 xsi:nil="true"/>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Props1.xml><?xml version="1.0" encoding="utf-8"?>
<ds:datastoreItem xmlns:ds="http://schemas.openxmlformats.org/officeDocument/2006/customXml" ds:itemID="{D8B6B7B1-22DE-40EE-952E-84FB8210DD61}"/>
</file>

<file path=customXml/itemProps2.xml><?xml version="1.0" encoding="utf-8"?>
<ds:datastoreItem xmlns:ds="http://schemas.openxmlformats.org/officeDocument/2006/customXml" ds:itemID="{C2C115EC-9E8C-4AD0-A08E-B7D27BF9F984}"/>
</file>

<file path=customXml/itemProps3.xml><?xml version="1.0" encoding="utf-8"?>
<ds:datastoreItem xmlns:ds="http://schemas.openxmlformats.org/officeDocument/2006/customXml" ds:itemID="{568321C1-AFA0-4821-B03B-0EDB7FC61549}"/>
</file>

<file path=customXml/itemProps4.xml><?xml version="1.0" encoding="utf-8"?>
<ds:datastoreItem xmlns:ds="http://schemas.openxmlformats.org/officeDocument/2006/customXml" ds:itemID="{9A0DAC41-649B-4953-A7C0-32E22A7860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2022-11-29T20:29:00Z</dcterms:created>
  <dcterms:modified xsi:type="dcterms:W3CDTF">2022-11-29T20:30:15Z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2022-11-29T20:29:02Z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ad8286bb-ca58-4766-89cd-4db9d420437a</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