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12BB1945-25D8-4782-8E7B-90A8D6B93592}" xr6:coauthVersionLast="47" xr6:coauthVersionMax="47" xr10:uidLastSave="{00000000-0000-0000-0000-000000000000}"/>
  <bookViews>
    <workbookView xWindow="-120" yWindow="-120" windowWidth="29040" windowHeight="15840" xr2:uid="{95F16494-1056-4D12-B1EA-50A32DCF36FF}"/>
  </bookViews>
  <sheets>
    <sheet name="Sheet1" sheetId="1" r:id="rId1"/>
  </sheets>
  <definedNames>
    <definedName name="_xlnm.Print_Area" localSheetId="0">Sheet1!$A$1:$K$74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1" l="1"/>
  <c r="K52" i="1"/>
  <c r="G37" i="1" l="1"/>
  <c r="G38" i="1"/>
  <c r="G39" i="1"/>
  <c r="G40" i="1"/>
  <c r="G41" i="1"/>
  <c r="G42" i="1"/>
  <c r="G43" i="1"/>
  <c r="G44" i="1"/>
  <c r="G36" i="1"/>
  <c r="G29" i="1"/>
  <c r="G30" i="1"/>
  <c r="G31" i="1"/>
  <c r="G32" i="1"/>
  <c r="G28" i="1"/>
  <c r="G14" i="1"/>
  <c r="G15" i="1"/>
  <c r="G16" i="1"/>
  <c r="G17" i="1"/>
  <c r="G18" i="1"/>
  <c r="G19" i="1"/>
  <c r="G20" i="1"/>
  <c r="G22" i="1"/>
  <c r="G23" i="1"/>
  <c r="G24" i="1"/>
  <c r="G21" i="1"/>
  <c r="I15" i="1" l="1"/>
  <c r="K15" i="1" s="1"/>
  <c r="I16" i="1"/>
  <c r="I17" i="1"/>
  <c r="K17" i="1" s="1"/>
  <c r="I18" i="1"/>
  <c r="K18" i="1" s="1"/>
  <c r="I19" i="1"/>
  <c r="K19" i="1" s="1"/>
  <c r="I20" i="1"/>
  <c r="K20" i="1" s="1"/>
  <c r="I21" i="1"/>
  <c r="K21" i="1" s="1"/>
  <c r="I22" i="1"/>
  <c r="K22" i="1" s="1"/>
  <c r="I23" i="1"/>
  <c r="K23" i="1" s="1"/>
  <c r="I28" i="1"/>
  <c r="K28" i="1" s="1"/>
  <c r="I29" i="1"/>
  <c r="K29" i="1" s="1"/>
  <c r="I30" i="1"/>
  <c r="K30" i="1" s="1"/>
  <c r="I31" i="1"/>
  <c r="K31" i="1" s="1"/>
  <c r="I32" i="1"/>
  <c r="K32" i="1" s="1"/>
  <c r="I36" i="1"/>
  <c r="K36" i="1" s="1"/>
  <c r="I37" i="1"/>
  <c r="K37" i="1" s="1"/>
  <c r="I38" i="1"/>
  <c r="K38" i="1" s="1"/>
  <c r="I39" i="1"/>
  <c r="K39" i="1" s="1"/>
  <c r="I40" i="1"/>
  <c r="K40" i="1" s="1"/>
  <c r="I41" i="1"/>
  <c r="K41" i="1" s="1"/>
  <c r="I42" i="1"/>
  <c r="K42" i="1" s="1"/>
  <c r="I43" i="1"/>
  <c r="K43" i="1" s="1"/>
  <c r="I44" i="1"/>
  <c r="K44" i="1" s="1"/>
  <c r="G52" i="1"/>
  <c r="A25" i="1" l="1"/>
  <c r="A28" i="1" l="1"/>
  <c r="A29" i="1" s="1"/>
  <c r="A30" i="1" s="1"/>
  <c r="A31" i="1" s="1"/>
  <c r="A32" i="1" s="1"/>
  <c r="A33" i="1" s="1"/>
  <c r="A36" i="1" s="1"/>
  <c r="A37" i="1" s="1"/>
  <c r="A38" i="1" s="1"/>
  <c r="A39" i="1" s="1"/>
  <c r="A40" i="1" s="1"/>
  <c r="A41" i="1" s="1"/>
  <c r="A42" i="1" s="1"/>
  <c r="A43" i="1" s="1"/>
  <c r="A44" i="1" s="1"/>
  <c r="A45" i="1" s="1"/>
  <c r="A47" i="1" s="1"/>
  <c r="A50" i="1" s="1"/>
  <c r="A51" i="1" s="1"/>
  <c r="A52" i="1" s="1"/>
  <c r="A53" i="1" l="1"/>
  <c r="A54" i="1" s="1"/>
  <c r="A55" i="1" s="1"/>
  <c r="A56" i="1" s="1"/>
  <c r="A57" i="1" s="1"/>
  <c r="A58" i="1" s="1"/>
  <c r="A60" i="1" s="1"/>
  <c r="A62" i="1" s="1"/>
  <c r="I50" i="1"/>
  <c r="K50" i="1" s="1"/>
  <c r="G50" i="1"/>
  <c r="G57" i="1" l="1"/>
  <c r="I57" i="1"/>
  <c r="G56" i="1" l="1"/>
  <c r="I56" i="1"/>
  <c r="K56" i="1" s="1"/>
  <c r="G55" i="1" l="1"/>
  <c r="I55" i="1"/>
  <c r="K55" i="1" s="1"/>
  <c r="G51" i="1" l="1"/>
  <c r="I51" i="1"/>
  <c r="K51" i="1" s="1"/>
  <c r="F58" i="1" l="1"/>
  <c r="G53" i="1" l="1"/>
  <c r="I53" i="1"/>
  <c r="K53" i="1" s="1"/>
  <c r="E58" i="1" l="1"/>
  <c r="I54" i="1" l="1"/>
  <c r="K54" i="1" s="1"/>
  <c r="G54" i="1"/>
  <c r="G58" i="1" s="1"/>
  <c r="G60" i="1" l="1"/>
  <c r="I58" i="1" l="1"/>
  <c r="F33" i="1" l="1"/>
  <c r="F45" i="1"/>
  <c r="F25" i="1"/>
  <c r="F47" i="1" l="1"/>
  <c r="F62" i="1" l="1"/>
  <c r="I14" i="1" l="1"/>
  <c r="K14" i="1" s="1"/>
  <c r="G45" i="1" l="1"/>
  <c r="E45" i="1"/>
  <c r="I45" i="1" l="1"/>
  <c r="K45" i="1" s="1"/>
  <c r="G33" i="1" l="1"/>
  <c r="E33" i="1"/>
  <c r="I33" i="1" l="1"/>
  <c r="K33" i="1" s="1"/>
  <c r="G25" i="1"/>
  <c r="G47" i="1" s="1"/>
  <c r="G62" i="1" s="1"/>
  <c r="E25" i="1"/>
  <c r="I25" i="1" s="1"/>
  <c r="E47" i="1" l="1"/>
  <c r="I47" i="1" s="1"/>
  <c r="K25" i="1"/>
  <c r="E62" i="1" l="1"/>
  <c r="I62" i="1" s="1"/>
  <c r="K62" i="1" s="1"/>
</calcChain>
</file>

<file path=xl/sharedStrings.xml><?xml version="1.0" encoding="utf-8"?>
<sst xmlns="http://schemas.openxmlformats.org/spreadsheetml/2006/main" count="79" uniqueCount="77">
  <si>
    <t>(1)</t>
  </si>
  <si>
    <t>Notes:</t>
  </si>
  <si>
    <t>Total</t>
  </si>
  <si>
    <t>Rate C1</t>
  </si>
  <si>
    <t>Rate M17</t>
  </si>
  <si>
    <t>Rate M16</t>
  </si>
  <si>
    <t>Rate M13</t>
  </si>
  <si>
    <t>Rate 332</t>
  </si>
  <si>
    <t>Rate 331</t>
  </si>
  <si>
    <t>Total Union South Rate Zone</t>
  </si>
  <si>
    <t>Rate T3</t>
  </si>
  <si>
    <t>Rate T2</t>
  </si>
  <si>
    <t>Rate T1</t>
  </si>
  <si>
    <t>Rate M9</t>
  </si>
  <si>
    <t>Rate M7</t>
  </si>
  <si>
    <t xml:space="preserve">Rate M5 </t>
  </si>
  <si>
    <t>Rate M4</t>
  </si>
  <si>
    <t>Rate M2</t>
  </si>
  <si>
    <t>Rate M1</t>
  </si>
  <si>
    <t>Union South Rate Zone</t>
  </si>
  <si>
    <t>Total Union North Rate Zone</t>
  </si>
  <si>
    <t>Rate 100</t>
  </si>
  <si>
    <t>Rate 25</t>
  </si>
  <si>
    <t>Rate 20</t>
  </si>
  <si>
    <t>Rate 10</t>
  </si>
  <si>
    <t>Rate 01</t>
  </si>
  <si>
    <t>Union North Rate Zone</t>
  </si>
  <si>
    <t>Total EGD Rate Zone</t>
  </si>
  <si>
    <t>Rate 300</t>
  </si>
  <si>
    <t>Rate 200</t>
  </si>
  <si>
    <t>Rate 170</t>
  </si>
  <si>
    <t>Rate 145</t>
  </si>
  <si>
    <t>Rate 135</t>
  </si>
  <si>
    <t>Rate 125</t>
  </si>
  <si>
    <t>Rate 115</t>
  </si>
  <si>
    <t>Rate 110</t>
  </si>
  <si>
    <t>Rate 6</t>
  </si>
  <si>
    <t>Rate 1</t>
  </si>
  <si>
    <t>EGD Rate Zone</t>
  </si>
  <si>
    <t>(e)</t>
  </si>
  <si>
    <t>(c)</t>
  </si>
  <si>
    <t>(b)</t>
  </si>
  <si>
    <t>(a)</t>
  </si>
  <si>
    <t>Difference</t>
  </si>
  <si>
    <t>Contribution</t>
  </si>
  <si>
    <t>2013/</t>
  </si>
  <si>
    <t>Over/(Under)</t>
  </si>
  <si>
    <t>Revenue-to-Cost Ratio</t>
  </si>
  <si>
    <t>Current Rate Classes</t>
  </si>
  <si>
    <t>Revenue-to-Cost Ratios</t>
  </si>
  <si>
    <t>Rate 401</t>
  </si>
  <si>
    <t>Particulars ($000s)</t>
  </si>
  <si>
    <t>Line
No.</t>
  </si>
  <si>
    <t>Non-Utility Cross Charge</t>
  </si>
  <si>
    <t>Revenue (1)</t>
  </si>
  <si>
    <t>(2)</t>
  </si>
  <si>
    <t>Total in-franchise and ex-franchise revenue-to-cost ratios are not available due to combining EGD and Union rate classes.</t>
  </si>
  <si>
    <t>(3)</t>
  </si>
  <si>
    <t>Total In-franchise</t>
  </si>
  <si>
    <t>Total Ex-franchise</t>
  </si>
  <si>
    <t>Revenue Requirement (2)</t>
  </si>
  <si>
    <t>2018 (3)</t>
  </si>
  <si>
    <t>Note (4)</t>
  </si>
  <si>
    <t>(4)</t>
  </si>
  <si>
    <t>Ex-franchise (5)</t>
  </si>
  <si>
    <t>Note (6)</t>
  </si>
  <si>
    <t>Exhibit 8, Tab 2, Schedule 8, Attachment 1, p.1, column (h).</t>
  </si>
  <si>
    <t>(5)</t>
  </si>
  <si>
    <t>(6)</t>
  </si>
  <si>
    <t>The last review of the revenue-to-cost ratio was 2018 for the EGD rate zone and 2013 for the Union rate zones.</t>
  </si>
  <si>
    <t xml:space="preserve"> </t>
  </si>
  <si>
    <t>Revenue-to-cost ratios for certain ex-franchise rate classes exceed 1.0 as there are minimal, or no costs allocated through the Cost Allocation Study. For 2024, Enbridge Gas has simplified its Cost Allocation Study which resulted in fewer costs allocated to ex-franchise rate classes than past cost allocation methodologies and a larger revenue-to-cost ratio. Rates for these rate classes are not based on an allocation of costs but rather, through the rate design process, a reasonable rate for the service is derived to provide a contribution towards the recovery of fixed costs.</t>
  </si>
  <si>
    <t>Rate M12/C1 Dawn to Parkway</t>
  </si>
  <si>
    <t>(d) = (a / b)</t>
  </si>
  <si>
    <t>(f) = (d - e)</t>
  </si>
  <si>
    <t>Rate M17 was approved by the OEB during Union's 2014 to 2018 IRM term and as such, there is no comparable revenue-to-cost ratio.</t>
  </si>
  <si>
    <t>Ibid, column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</si>
</sst>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_);\(#,##0.000\)"/>
    <numFmt numFmtId="166" formatCode="#,##0_);\(#,##0\);\-"/>
  </numFmts>
  <fonts count="5" x14ac:knownFonts="1">
    <font>
      <sz val="11"/>
      <color theme="1"/>
      <name val="Calibri"/>
      <family val="2"/>
      <scheme val="minor"/>
    </font>
    <font>
      <sz val="11"/>
      <color theme="1"/>
      <name val="Calibri"/>
      <family val="2"/>
      <scheme val="minor"/>
    </font>
    <font>
      <sz val="10"/>
      <color theme="1"/>
      <name val="Arial"/>
      <family val="2"/>
    </font>
    <font>
      <sz val="10"/>
      <name val="Arial"/>
      <family val="2"/>
    </font>
    <font>
      <u/>
      <sz val="10"/>
      <color theme="1"/>
      <name val="Arial"/>
      <family val="2"/>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69">
    <xf numFmtId="0" fontId="0" fillId="0" borderId="0" xfId="0"/>
    <xf numFmtId="0" fontId="2" fillId="0" borderId="0" xfId="0" applyFont="1"/>
    <xf numFmtId="0" fontId="2" fillId="0" borderId="0" xfId="0" quotePrefix="1" applyFont="1" applyAlignment="1">
      <alignment horizontal="center"/>
    </xf>
    <xf numFmtId="0" fontId="2" fillId="0" borderId="0" xfId="0" applyFont="1" applyAlignment="1">
      <alignment horizontal="right"/>
    </xf>
    <xf numFmtId="0" fontId="2" fillId="0" borderId="2" xfId="0" applyFont="1" applyBorder="1" applyAlignment="1">
      <alignment horizontal="center" wrapText="1"/>
    </xf>
    <xf numFmtId="0" fontId="2" fillId="0" borderId="0" xfId="0" applyFont="1" applyAlignment="1">
      <alignment horizontal="center"/>
    </xf>
    <xf numFmtId="0" fontId="2" fillId="0" borderId="0" xfId="0" applyFont="1" applyBorder="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2" fillId="0" borderId="0" xfId="0" applyFont="1" applyAlignment="1">
      <alignment horizontal="center" wrapText="1"/>
    </xf>
    <xf numFmtId="0" fontId="2" fillId="0" borderId="2" xfId="0" applyFont="1" applyBorder="1" applyAlignment="1">
      <alignment wrapText="1"/>
    </xf>
    <xf numFmtId="0" fontId="2" fillId="0" borderId="0" xfId="0" applyFont="1" applyBorder="1" applyAlignment="1">
      <alignment wrapText="1"/>
    </xf>
    <xf numFmtId="0" fontId="2" fillId="0" borderId="0" xfId="0" quotePrefix="1" applyFont="1" applyAlignment="1">
      <alignment horizontal="center" wrapText="1"/>
    </xf>
    <xf numFmtId="0" fontId="4" fillId="0" borderId="0" xfId="0" applyFont="1" applyAlignment="1">
      <alignment horizontal="left"/>
    </xf>
    <xf numFmtId="0" fontId="4" fillId="0" borderId="0" xfId="0" applyFont="1" applyBorder="1" applyAlignment="1">
      <alignment horizontal="left"/>
    </xf>
    <xf numFmtId="0" fontId="4" fillId="0" borderId="0" xfId="0" applyFont="1"/>
    <xf numFmtId="0" fontId="2" fillId="0" borderId="0" xfId="0" applyFont="1" applyAlignment="1">
      <alignment horizontal="left" vertical="center" indent="1"/>
    </xf>
    <xf numFmtId="0" fontId="2" fillId="0" borderId="0" xfId="0" applyFont="1" applyBorder="1" applyAlignment="1">
      <alignment horizontal="left" vertical="center" indent="1"/>
    </xf>
    <xf numFmtId="164" fontId="2" fillId="0" borderId="0" xfId="1" applyNumberFormat="1" applyFont="1" applyBorder="1" applyAlignment="1">
      <alignment horizontal="center"/>
    </xf>
    <xf numFmtId="0" fontId="2" fillId="0" borderId="0" xfId="0" applyFont="1" applyAlignment="1">
      <alignment horizontal="left"/>
    </xf>
    <xf numFmtId="0" fontId="2" fillId="0" borderId="0" xfId="0" applyFont="1" applyBorder="1" applyAlignment="1">
      <alignment horizontal="left"/>
    </xf>
    <xf numFmtId="0" fontId="3" fillId="0" borderId="0" xfId="0" applyFont="1" applyAlignment="1">
      <alignment horizontal="left" vertical="center" indent="1"/>
    </xf>
    <xf numFmtId="0" fontId="3" fillId="0" borderId="0" xfId="0" applyFont="1" applyBorder="1" applyAlignment="1">
      <alignment horizontal="left" vertical="center" indent="1"/>
    </xf>
    <xf numFmtId="0" fontId="3" fillId="0" borderId="0" xfId="0" applyFont="1" applyAlignment="1">
      <alignment vertical="center"/>
    </xf>
    <xf numFmtId="0" fontId="3" fillId="0" borderId="0" xfId="0" applyFont="1" applyBorder="1" applyAlignment="1">
      <alignment vertical="center"/>
    </xf>
    <xf numFmtId="164" fontId="2" fillId="0" borderId="0" xfId="0" applyNumberFormat="1" applyFont="1" applyAlignment="1">
      <alignment horizontal="center"/>
    </xf>
    <xf numFmtId="164" fontId="2" fillId="0" borderId="0" xfId="1" applyNumberFormat="1" applyFont="1" applyAlignment="1">
      <alignment horizontal="center"/>
    </xf>
    <xf numFmtId="0" fontId="3" fillId="0" borderId="0" xfId="0" applyFont="1" applyAlignment="1">
      <alignment horizontal="left" vertical="center"/>
    </xf>
    <xf numFmtId="0" fontId="2" fillId="0" borderId="0" xfId="0" quotePrefix="1" applyFont="1" applyAlignment="1">
      <alignment horizontal="center" vertical="top"/>
    </xf>
    <xf numFmtId="0" fontId="2" fillId="0" borderId="0" xfId="0" applyFont="1" applyAlignment="1">
      <alignment horizontal="center" vertical="top"/>
    </xf>
    <xf numFmtId="0" fontId="2" fillId="0" borderId="0" xfId="0" applyFont="1" applyBorder="1" applyAlignment="1">
      <alignment horizontal="left" vertical="top"/>
    </xf>
    <xf numFmtId="164" fontId="2" fillId="0" borderId="0" xfId="1" applyNumberFormat="1"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2" fillId="0" borderId="0" xfId="0" applyFont="1" applyBorder="1" applyAlignment="1">
      <alignment horizontal="center" vertical="top"/>
    </xf>
    <xf numFmtId="0" fontId="2" fillId="0" borderId="0" xfId="0" applyFont="1" applyFill="1"/>
    <xf numFmtId="0" fontId="2" fillId="0" borderId="0" xfId="0" applyFont="1" applyFill="1" applyAlignment="1">
      <alignment horizontal="left" vertical="top"/>
    </xf>
    <xf numFmtId="37" fontId="2" fillId="0" borderId="0" xfId="1" applyNumberFormat="1" applyFont="1" applyBorder="1" applyAlignment="1">
      <alignment horizontal="center"/>
    </xf>
    <xf numFmtId="37" fontId="2" fillId="0" borderId="0" xfId="0" applyNumberFormat="1" applyFont="1" applyAlignment="1">
      <alignment horizontal="center"/>
    </xf>
    <xf numFmtId="37" fontId="2" fillId="0" borderId="3" xfId="0" applyNumberFormat="1" applyFont="1" applyBorder="1" applyAlignment="1">
      <alignment horizontal="center"/>
    </xf>
    <xf numFmtId="37" fontId="2" fillId="0" borderId="0" xfId="1" applyNumberFormat="1" applyFont="1" applyAlignment="1">
      <alignment horizontal="center"/>
    </xf>
    <xf numFmtId="37" fontId="2" fillId="0" borderId="3" xfId="1" applyNumberFormat="1" applyFont="1" applyBorder="1" applyAlignment="1">
      <alignment horizontal="center"/>
    </xf>
    <xf numFmtId="37" fontId="2" fillId="0" borderId="4" xfId="1" applyNumberFormat="1" applyFont="1" applyBorder="1" applyAlignment="1">
      <alignment horizontal="center"/>
    </xf>
    <xf numFmtId="37" fontId="2" fillId="0" borderId="4" xfId="1" applyNumberFormat="1" applyFont="1" applyFill="1" applyBorder="1" applyAlignment="1">
      <alignment horizontal="center"/>
    </xf>
    <xf numFmtId="165" fontId="2" fillId="0" borderId="0" xfId="1" applyNumberFormat="1" applyFont="1" applyAlignment="1">
      <alignment horizontal="center"/>
    </xf>
    <xf numFmtId="165" fontId="2" fillId="0" borderId="0" xfId="0" applyNumberFormat="1" applyFont="1" applyAlignment="1">
      <alignment horizontal="center"/>
    </xf>
    <xf numFmtId="165" fontId="2" fillId="0" borderId="2" xfId="1" applyNumberFormat="1" applyFont="1" applyBorder="1" applyAlignment="1">
      <alignment horizontal="center"/>
    </xf>
    <xf numFmtId="165" fontId="2" fillId="0" borderId="2" xfId="0" applyNumberFormat="1" applyFont="1" applyBorder="1" applyAlignment="1">
      <alignment horizontal="center"/>
    </xf>
    <xf numFmtId="165" fontId="2" fillId="0" borderId="1" xfId="1" applyNumberFormat="1" applyFont="1" applyBorder="1" applyAlignment="1">
      <alignment horizontal="center"/>
    </xf>
    <xf numFmtId="165" fontId="2" fillId="0" borderId="0" xfId="1" applyNumberFormat="1" applyFont="1" applyBorder="1" applyAlignment="1">
      <alignment horizontal="center"/>
    </xf>
    <xf numFmtId="165" fontId="2" fillId="0" borderId="3" xfId="1" applyNumberFormat="1" applyFont="1" applyBorder="1" applyAlignment="1">
      <alignment horizontal="center"/>
    </xf>
    <xf numFmtId="165" fontId="2" fillId="0" borderId="3" xfId="0" applyNumberFormat="1" applyFont="1" applyBorder="1" applyAlignment="1">
      <alignment horizontal="center"/>
    </xf>
    <xf numFmtId="165" fontId="2" fillId="0" borderId="0" xfId="1" applyNumberFormat="1" applyFont="1" applyFill="1" applyAlignment="1">
      <alignment horizontal="center"/>
    </xf>
    <xf numFmtId="165" fontId="2" fillId="0" borderId="3" xfId="0" applyNumberFormat="1" applyFont="1" applyFill="1" applyBorder="1" applyAlignment="1">
      <alignment horizontal="center"/>
    </xf>
    <xf numFmtId="165" fontId="2" fillId="0" borderId="4" xfId="1" applyNumberFormat="1" applyFont="1" applyBorder="1" applyAlignment="1">
      <alignment horizontal="center"/>
    </xf>
    <xf numFmtId="165" fontId="2" fillId="0" borderId="4" xfId="0" applyNumberFormat="1" applyFont="1" applyFill="1" applyBorder="1" applyAlignment="1">
      <alignment horizontal="center"/>
    </xf>
    <xf numFmtId="166" fontId="2" fillId="0" borderId="0" xfId="1" applyNumberFormat="1" applyFont="1" applyFill="1" applyAlignment="1">
      <alignment horizontal="center"/>
    </xf>
    <xf numFmtId="166" fontId="2" fillId="0" borderId="0" xfId="1" applyNumberFormat="1" applyFont="1" applyBorder="1" applyAlignment="1">
      <alignment horizontal="center"/>
    </xf>
    <xf numFmtId="166" fontId="2" fillId="0" borderId="2" xfId="1" applyNumberFormat="1" applyFont="1" applyFill="1" applyBorder="1" applyAlignment="1">
      <alignment horizontal="center"/>
    </xf>
    <xf numFmtId="166" fontId="2" fillId="0" borderId="1" xfId="1" applyNumberFormat="1" applyFont="1" applyBorder="1" applyAlignment="1">
      <alignment horizontal="center"/>
    </xf>
    <xf numFmtId="166" fontId="2" fillId="0" borderId="0" xfId="0" applyNumberFormat="1" applyFont="1" applyAlignment="1">
      <alignment horizontal="center"/>
    </xf>
    <xf numFmtId="166" fontId="2" fillId="0" borderId="0" xfId="0" quotePrefix="1" applyNumberFormat="1" applyFont="1" applyAlignment="1">
      <alignment horizontal="center" wrapText="1"/>
    </xf>
    <xf numFmtId="166" fontId="2" fillId="0" borderId="1" xfId="0" applyNumberFormat="1" applyFont="1" applyBorder="1" applyAlignment="1">
      <alignment horizontal="center"/>
    </xf>
    <xf numFmtId="166" fontId="2" fillId="0" borderId="3" xfId="0" applyNumberFormat="1" applyFont="1" applyBorder="1" applyAlignment="1">
      <alignment horizontal="center"/>
    </xf>
    <xf numFmtId="0" fontId="2" fillId="0" borderId="0" xfId="0" applyFont="1" applyAlignment="1">
      <alignment horizontal="left" vertical="top" wrapText="1"/>
    </xf>
    <xf numFmtId="0" fontId="4" fillId="0" borderId="0" xfId="0" applyFont="1" applyAlignment="1">
      <alignment horizontal="center"/>
    </xf>
    <xf numFmtId="0" fontId="2" fillId="0" borderId="2" xfId="0" applyFont="1" applyBorder="1" applyAlignment="1">
      <alignment horizontal="center"/>
    </xf>
    <xf numFmtId="0" fontId="2" fillId="0" borderId="0" xfId="0" applyFont="1" applyAlignment="1">
      <alignment horizontal="center" wrapText="1"/>
    </xf>
    <xf numFmtId="0" fontId="2" fillId="0" borderId="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64225-BCE0-4DB0-90E5-567293D4535F}">
  <sheetPr>
    <pageSetUpPr fitToPage="1"/>
  </sheetPr>
  <dimension ref="A1:Q74"/>
  <sheetViews>
    <sheetView tabSelected="1" view="pageLayout" zoomScale="80" zoomScaleNormal="100" zoomScalePageLayoutView="80" workbookViewId="0"/>
  </sheetViews>
  <sheetFormatPr defaultColWidth="9.140625" defaultRowHeight="13.5" customHeight="1" x14ac:dyDescent="0.2"/>
  <cols>
    <col min="1" max="1" width="5.5703125" style="5" customWidth="1"/>
    <col min="2" max="2" width="1.7109375" style="5" customWidth="1"/>
    <col min="3" max="3" width="25.7109375" style="5" customWidth="1"/>
    <col min="4" max="4" width="1.7109375" style="6" customWidth="1"/>
    <col min="5" max="5" width="12.7109375" style="5" customWidth="1"/>
    <col min="6" max="6" width="14" style="5" customWidth="1"/>
    <col min="7" max="7" width="12.85546875" style="5" customWidth="1"/>
    <col min="8" max="8" width="1.7109375" style="5" customWidth="1"/>
    <col min="9" max="11" width="12.7109375" style="1" customWidth="1"/>
    <col min="12" max="16384" width="9.140625" style="1"/>
  </cols>
  <sheetData>
    <row r="1" spans="1:11" ht="13.5" customHeight="1" x14ac:dyDescent="0.2">
      <c r="K1" s="3"/>
    </row>
    <row r="2" spans="1:11" ht="13.5" customHeight="1" x14ac:dyDescent="0.2">
      <c r="K2" s="3"/>
    </row>
    <row r="3" spans="1:11" ht="13.5" customHeight="1" x14ac:dyDescent="0.2">
      <c r="K3" s="3"/>
    </row>
    <row r="4" spans="1:11" ht="13.5" customHeight="1" x14ac:dyDescent="0.2">
      <c r="K4" s="3"/>
    </row>
    <row r="5" spans="1:11" ht="13.5" customHeight="1" x14ac:dyDescent="0.2">
      <c r="A5" s="65" t="s">
        <v>49</v>
      </c>
      <c r="B5" s="65"/>
      <c r="C5" s="65"/>
      <c r="D5" s="65"/>
      <c r="E5" s="65"/>
      <c r="F5" s="65"/>
      <c r="G5" s="65"/>
      <c r="H5" s="65"/>
      <c r="I5" s="65"/>
      <c r="J5" s="65"/>
      <c r="K5" s="65"/>
    </row>
    <row r="6" spans="1:11" ht="13.5" customHeight="1" x14ac:dyDescent="0.2">
      <c r="A6" s="65" t="s">
        <v>48</v>
      </c>
      <c r="B6" s="65"/>
      <c r="C6" s="65"/>
      <c r="D6" s="65"/>
      <c r="E6" s="65"/>
      <c r="F6" s="65"/>
      <c r="G6" s="65"/>
      <c r="H6" s="65"/>
      <c r="I6" s="65"/>
      <c r="J6" s="65"/>
      <c r="K6" s="65"/>
    </row>
    <row r="7" spans="1:11" ht="13.5" customHeight="1" x14ac:dyDescent="0.2">
      <c r="A7" s="7"/>
      <c r="B7" s="7"/>
      <c r="C7" s="7"/>
      <c r="D7" s="8"/>
      <c r="E7" s="7"/>
      <c r="F7" s="7"/>
      <c r="G7" s="7"/>
      <c r="H7" s="7"/>
      <c r="I7" s="7"/>
      <c r="J7" s="7"/>
      <c r="K7" s="7"/>
    </row>
    <row r="8" spans="1:11" ht="13.5" customHeight="1" x14ac:dyDescent="0.2">
      <c r="A8" s="7"/>
      <c r="B8" s="7"/>
      <c r="C8" s="7"/>
      <c r="D8" s="8"/>
      <c r="E8" s="66">
        <v>2024</v>
      </c>
      <c r="F8" s="66"/>
      <c r="G8" s="66"/>
      <c r="I8" s="66" t="s">
        <v>47</v>
      </c>
      <c r="J8" s="66"/>
      <c r="K8" s="66"/>
    </row>
    <row r="9" spans="1:11" ht="13.5" customHeight="1" x14ac:dyDescent="0.2">
      <c r="A9" s="67" t="s">
        <v>52</v>
      </c>
      <c r="F9" s="67" t="s">
        <v>60</v>
      </c>
      <c r="G9" s="9" t="s">
        <v>46</v>
      </c>
      <c r="H9" s="9"/>
      <c r="J9" s="5" t="s">
        <v>45</v>
      </c>
    </row>
    <row r="10" spans="1:11" ht="13.5" customHeight="1" x14ac:dyDescent="0.2">
      <c r="A10" s="68"/>
      <c r="B10" s="9"/>
      <c r="C10" s="10" t="s">
        <v>51</v>
      </c>
      <c r="D10" s="11"/>
      <c r="E10" s="4" t="s">
        <v>54</v>
      </c>
      <c r="F10" s="68"/>
      <c r="G10" s="4" t="s">
        <v>44</v>
      </c>
      <c r="H10" s="9"/>
      <c r="I10" s="4">
        <v>2024</v>
      </c>
      <c r="J10" s="4" t="s">
        <v>61</v>
      </c>
      <c r="K10" s="4" t="s">
        <v>43</v>
      </c>
    </row>
    <row r="11" spans="1:11" ht="13.5" customHeight="1" x14ac:dyDescent="0.2">
      <c r="A11" s="7"/>
      <c r="B11" s="7"/>
      <c r="C11" s="7"/>
      <c r="D11" s="8"/>
      <c r="E11" s="12" t="s">
        <v>42</v>
      </c>
      <c r="F11" s="12" t="s">
        <v>41</v>
      </c>
      <c r="G11" s="12" t="s">
        <v>40</v>
      </c>
      <c r="H11" s="12"/>
      <c r="I11" s="12" t="s">
        <v>73</v>
      </c>
      <c r="J11" s="12" t="s">
        <v>39</v>
      </c>
      <c r="K11" s="2" t="s">
        <v>74</v>
      </c>
    </row>
    <row r="12" spans="1:11" ht="13.5" customHeight="1" x14ac:dyDescent="0.2">
      <c r="A12" s="7"/>
      <c r="B12" s="7"/>
      <c r="C12" s="7"/>
      <c r="D12" s="8"/>
      <c r="E12" s="12"/>
      <c r="F12" s="12"/>
      <c r="G12" s="12"/>
      <c r="H12" s="12"/>
      <c r="I12" s="12"/>
      <c r="J12" s="12"/>
      <c r="K12" s="2"/>
    </row>
    <row r="13" spans="1:11" ht="13.5" customHeight="1" x14ac:dyDescent="0.2">
      <c r="C13" s="13" t="s">
        <v>38</v>
      </c>
      <c r="D13" s="14"/>
      <c r="G13" s="12"/>
      <c r="H13" s="12"/>
      <c r="I13" s="15"/>
    </row>
    <row r="14" spans="1:11" ht="13.5" customHeight="1" x14ac:dyDescent="0.2">
      <c r="A14" s="5">
        <v>1</v>
      </c>
      <c r="C14" s="16" t="s">
        <v>37</v>
      </c>
      <c r="D14" s="17"/>
      <c r="E14" s="56">
        <v>2300630.2315605567</v>
      </c>
      <c r="F14" s="56">
        <v>2306008.066943462</v>
      </c>
      <c r="G14" s="57">
        <f t="shared" ref="G14:G19" si="0">ROUND(E14-F14,2)</f>
        <v>-5377.84</v>
      </c>
      <c r="H14" s="18"/>
      <c r="I14" s="44">
        <f t="shared" ref="I14:I25" si="1">E14/F14</f>
        <v>0.99766790261491434</v>
      </c>
      <c r="J14" s="45">
        <v>1.0061476046175286</v>
      </c>
      <c r="K14" s="45">
        <f t="shared" ref="K14:K23" si="2">ROUND(I14-J14,3)</f>
        <v>-8.0000000000000002E-3</v>
      </c>
    </row>
    <row r="15" spans="1:11" ht="13.5" customHeight="1" x14ac:dyDescent="0.2">
      <c r="A15" s="5">
        <v>2</v>
      </c>
      <c r="C15" s="16" t="s">
        <v>36</v>
      </c>
      <c r="D15" s="17"/>
      <c r="E15" s="56">
        <v>1206140.1960043404</v>
      </c>
      <c r="F15" s="56">
        <v>1210939.3365653853</v>
      </c>
      <c r="G15" s="57">
        <f t="shared" si="0"/>
        <v>-4799.1400000000003</v>
      </c>
      <c r="H15" s="18"/>
      <c r="I15" s="44">
        <f t="shared" si="1"/>
        <v>0.99603684477320154</v>
      </c>
      <c r="J15" s="45">
        <v>0.99511711156694127</v>
      </c>
      <c r="K15" s="45">
        <f t="shared" si="2"/>
        <v>1E-3</v>
      </c>
    </row>
    <row r="16" spans="1:11" ht="13.5" customHeight="1" x14ac:dyDescent="0.2">
      <c r="A16" s="5">
        <v>3</v>
      </c>
      <c r="C16" s="16" t="s">
        <v>21</v>
      </c>
      <c r="D16" s="17"/>
      <c r="E16" s="56">
        <v>5580.7342422819711</v>
      </c>
      <c r="F16" s="56">
        <v>5197.6617900114661</v>
      </c>
      <c r="G16" s="57">
        <f t="shared" si="0"/>
        <v>383.07</v>
      </c>
      <c r="H16" s="18"/>
      <c r="I16" s="44">
        <f t="shared" si="1"/>
        <v>1.0737009193261995</v>
      </c>
      <c r="J16" s="44">
        <v>0</v>
      </c>
      <c r="K16" s="45">
        <f t="shared" si="2"/>
        <v>1.0740000000000001</v>
      </c>
    </row>
    <row r="17" spans="1:11" ht="13.5" customHeight="1" x14ac:dyDescent="0.2">
      <c r="A17" s="5">
        <v>4</v>
      </c>
      <c r="C17" s="16" t="s">
        <v>35</v>
      </c>
      <c r="D17" s="17"/>
      <c r="E17" s="56">
        <v>76172.027540159412</v>
      </c>
      <c r="F17" s="56">
        <v>76722.696511242277</v>
      </c>
      <c r="G17" s="57">
        <f t="shared" si="0"/>
        <v>-550.66999999999996</v>
      </c>
      <c r="H17" s="18"/>
      <c r="I17" s="44">
        <f t="shared" si="1"/>
        <v>0.99282260665848499</v>
      </c>
      <c r="J17" s="45">
        <v>0.98962630173168953</v>
      </c>
      <c r="K17" s="45">
        <f t="shared" si="2"/>
        <v>3.0000000000000001E-3</v>
      </c>
    </row>
    <row r="18" spans="1:11" ht="13.5" customHeight="1" x14ac:dyDescent="0.2">
      <c r="A18" s="5">
        <v>5</v>
      </c>
      <c r="C18" s="16" t="s">
        <v>34</v>
      </c>
      <c r="D18" s="17"/>
      <c r="E18" s="56">
        <v>10427.70291792908</v>
      </c>
      <c r="F18" s="56">
        <v>10543.431051978459</v>
      </c>
      <c r="G18" s="57">
        <f t="shared" si="0"/>
        <v>-115.73</v>
      </c>
      <c r="H18" s="18"/>
      <c r="I18" s="44">
        <f t="shared" si="1"/>
        <v>0.98902367422152748</v>
      </c>
      <c r="J18" s="45">
        <v>0.97682586012380901</v>
      </c>
      <c r="K18" s="45">
        <f t="shared" si="2"/>
        <v>1.2E-2</v>
      </c>
    </row>
    <row r="19" spans="1:11" ht="13.5" customHeight="1" x14ac:dyDescent="0.2">
      <c r="A19" s="5">
        <v>6</v>
      </c>
      <c r="C19" s="16" t="s">
        <v>33</v>
      </c>
      <c r="D19" s="17"/>
      <c r="E19" s="56">
        <v>12175.322332220472</v>
      </c>
      <c r="F19" s="56">
        <v>12175.322332220472</v>
      </c>
      <c r="G19" s="57">
        <f t="shared" si="0"/>
        <v>0</v>
      </c>
      <c r="H19" s="18"/>
      <c r="I19" s="44">
        <f t="shared" si="1"/>
        <v>1</v>
      </c>
      <c r="J19" s="45">
        <v>0.95836914389222616</v>
      </c>
      <c r="K19" s="45">
        <f t="shared" si="2"/>
        <v>4.2000000000000003E-2</v>
      </c>
    </row>
    <row r="20" spans="1:11" ht="13.5" customHeight="1" x14ac:dyDescent="0.2">
      <c r="A20" s="5">
        <v>7</v>
      </c>
      <c r="C20" s="16" t="s">
        <v>32</v>
      </c>
      <c r="D20" s="17"/>
      <c r="E20" s="56">
        <v>3100.556512022582</v>
      </c>
      <c r="F20" s="56">
        <v>4002.4743720486363</v>
      </c>
      <c r="G20" s="57">
        <f t="shared" ref="G20:G24" si="3">ROUND(E20-F20,2)</f>
        <v>-901.92</v>
      </c>
      <c r="H20" s="18"/>
      <c r="I20" s="44">
        <f t="shared" si="1"/>
        <v>0.77465992878689827</v>
      </c>
      <c r="J20" s="45">
        <v>0.89868054091872962</v>
      </c>
      <c r="K20" s="45">
        <f t="shared" si="2"/>
        <v>-0.124</v>
      </c>
    </row>
    <row r="21" spans="1:11" ht="13.5" customHeight="1" x14ac:dyDescent="0.2">
      <c r="A21" s="5">
        <v>8</v>
      </c>
      <c r="C21" s="16" t="s">
        <v>31</v>
      </c>
      <c r="D21" s="17"/>
      <c r="E21" s="56">
        <v>1040.4569393172833</v>
      </c>
      <c r="F21" s="56">
        <v>1040.457137899604</v>
      </c>
      <c r="G21" s="57">
        <f>ROUND(E21-F21,2)</f>
        <v>0</v>
      </c>
      <c r="H21" s="18"/>
      <c r="I21" s="44">
        <f t="shared" si="1"/>
        <v>0.99999980913935471</v>
      </c>
      <c r="J21" s="45">
        <v>0.61759732696945813</v>
      </c>
      <c r="K21" s="45">
        <f t="shared" si="2"/>
        <v>0.38200000000000001</v>
      </c>
    </row>
    <row r="22" spans="1:11" ht="13.5" customHeight="1" x14ac:dyDescent="0.2">
      <c r="A22" s="5">
        <v>9</v>
      </c>
      <c r="C22" s="16" t="s">
        <v>30</v>
      </c>
      <c r="D22" s="17"/>
      <c r="E22" s="56">
        <v>6083.8680300311771</v>
      </c>
      <c r="F22" s="56">
        <v>6083.8682913237044</v>
      </c>
      <c r="G22" s="57">
        <f t="shared" si="3"/>
        <v>0</v>
      </c>
      <c r="H22" s="18"/>
      <c r="I22" s="44">
        <f t="shared" si="1"/>
        <v>0.99999995705158051</v>
      </c>
      <c r="J22" s="45">
        <v>0.80872071460493788</v>
      </c>
      <c r="K22" s="45">
        <f t="shared" si="2"/>
        <v>0.191</v>
      </c>
    </row>
    <row r="23" spans="1:11" ht="13.5" customHeight="1" x14ac:dyDescent="0.2">
      <c r="A23" s="5">
        <v>10</v>
      </c>
      <c r="C23" s="16" t="s">
        <v>29</v>
      </c>
      <c r="D23" s="17"/>
      <c r="E23" s="56">
        <v>37209.069157862468</v>
      </c>
      <c r="F23" s="56">
        <v>37336.750667932632</v>
      </c>
      <c r="G23" s="57">
        <f t="shared" si="3"/>
        <v>-127.68</v>
      </c>
      <c r="H23" s="18"/>
      <c r="I23" s="44">
        <f t="shared" si="1"/>
        <v>0.99658027257900017</v>
      </c>
      <c r="J23" s="44">
        <v>1.0014879073314398</v>
      </c>
      <c r="K23" s="45">
        <f t="shared" si="2"/>
        <v>-5.0000000000000001E-3</v>
      </c>
    </row>
    <row r="24" spans="1:11" ht="13.5" customHeight="1" x14ac:dyDescent="0.2">
      <c r="A24" s="5">
        <v>11</v>
      </c>
      <c r="C24" s="16" t="s">
        <v>28</v>
      </c>
      <c r="D24" s="17"/>
      <c r="E24" s="58">
        <v>0</v>
      </c>
      <c r="F24" s="58">
        <v>0</v>
      </c>
      <c r="G24" s="57">
        <f t="shared" si="3"/>
        <v>0</v>
      </c>
      <c r="H24" s="18"/>
      <c r="I24" s="46">
        <v>0</v>
      </c>
      <c r="J24" s="47">
        <v>0.56126239751461404</v>
      </c>
      <c r="K24" s="47">
        <v>0</v>
      </c>
    </row>
    <row r="25" spans="1:11" ht="13.5" customHeight="1" x14ac:dyDescent="0.2">
      <c r="A25" s="5">
        <f>A24+1</f>
        <v>12</v>
      </c>
      <c r="C25" s="19" t="s">
        <v>27</v>
      </c>
      <c r="D25" s="20"/>
      <c r="E25" s="59">
        <f>SUM(E14:E24)</f>
        <v>3658560.1652367217</v>
      </c>
      <c r="F25" s="59">
        <f>SUM(F14:F24)</f>
        <v>3670050.0656635044</v>
      </c>
      <c r="G25" s="59">
        <f>SUM(G14:G24)</f>
        <v>-11489.91</v>
      </c>
      <c r="H25" s="18"/>
      <c r="I25" s="44">
        <f t="shared" si="1"/>
        <v>0.99686927964981165</v>
      </c>
      <c r="J25" s="48">
        <v>0.99994943223884203</v>
      </c>
      <c r="K25" s="45">
        <f t="shared" ref="K25" si="4">I25-J25</f>
        <v>-3.0801525890303827E-3</v>
      </c>
    </row>
    <row r="26" spans="1:11" ht="13.5" customHeight="1" x14ac:dyDescent="0.2">
      <c r="C26" s="13"/>
      <c r="D26" s="14"/>
      <c r="E26" s="60"/>
      <c r="F26" s="60"/>
      <c r="G26" s="61"/>
      <c r="H26" s="12"/>
      <c r="I26" s="45"/>
      <c r="J26" s="45"/>
      <c r="K26" s="45"/>
    </row>
    <row r="27" spans="1:11" ht="13.5" customHeight="1" x14ac:dyDescent="0.2">
      <c r="C27" s="13" t="s">
        <v>26</v>
      </c>
      <c r="D27" s="14"/>
      <c r="E27" s="60"/>
      <c r="F27" s="60"/>
      <c r="G27" s="60"/>
      <c r="I27" s="45"/>
      <c r="J27" s="45"/>
      <c r="K27" s="45"/>
    </row>
    <row r="28" spans="1:11" ht="13.5" customHeight="1" x14ac:dyDescent="0.2">
      <c r="A28" s="5">
        <f>A25+1</f>
        <v>13</v>
      </c>
      <c r="C28" s="21" t="s">
        <v>25</v>
      </c>
      <c r="D28" s="22"/>
      <c r="E28" s="56">
        <v>420951.59018053941</v>
      </c>
      <c r="F28" s="56">
        <v>421941.56605220668</v>
      </c>
      <c r="G28" s="57">
        <f t="shared" ref="G28:G32" si="5">ROUND(E28-F28,2)</f>
        <v>-989.98</v>
      </c>
      <c r="H28" s="18"/>
      <c r="I28" s="44">
        <f t="shared" ref="I28:I33" si="6">E28/F28</f>
        <v>0.99765376073059187</v>
      </c>
      <c r="J28" s="44">
        <v>0.98829824852765213</v>
      </c>
      <c r="K28" s="45">
        <f t="shared" ref="K28:K32" si="7">ROUND(I28-J28,3)</f>
        <v>8.9999999999999993E-3</v>
      </c>
    </row>
    <row r="29" spans="1:11" ht="13.5" customHeight="1" x14ac:dyDescent="0.2">
      <c r="A29" s="5">
        <f>A28+1</f>
        <v>14</v>
      </c>
      <c r="C29" s="21" t="s">
        <v>24</v>
      </c>
      <c r="D29" s="22"/>
      <c r="E29" s="56">
        <v>68462.476347805525</v>
      </c>
      <c r="F29" s="56">
        <v>68754.735275065454</v>
      </c>
      <c r="G29" s="57">
        <f t="shared" si="5"/>
        <v>-292.26</v>
      </c>
      <c r="H29" s="18"/>
      <c r="I29" s="44">
        <f t="shared" si="6"/>
        <v>0.99574925383552571</v>
      </c>
      <c r="J29" s="44">
        <v>0.98174575261526253</v>
      </c>
      <c r="K29" s="45">
        <f t="shared" si="7"/>
        <v>1.4E-2</v>
      </c>
    </row>
    <row r="30" spans="1:11" ht="13.5" customHeight="1" x14ac:dyDescent="0.2">
      <c r="A30" s="5">
        <f>A29+1</f>
        <v>15</v>
      </c>
      <c r="C30" s="21" t="s">
        <v>23</v>
      </c>
      <c r="D30" s="22"/>
      <c r="E30" s="56">
        <v>38554.437170751291</v>
      </c>
      <c r="F30" s="56">
        <v>24120.702137234173</v>
      </c>
      <c r="G30" s="57">
        <f t="shared" si="5"/>
        <v>14433.74</v>
      </c>
      <c r="H30" s="18"/>
      <c r="I30" s="44">
        <f t="shared" si="6"/>
        <v>1.5983961391918327</v>
      </c>
      <c r="J30" s="44">
        <v>0.86804534521896926</v>
      </c>
      <c r="K30" s="45">
        <f t="shared" si="7"/>
        <v>0.73</v>
      </c>
    </row>
    <row r="31" spans="1:11" ht="13.5" customHeight="1" x14ac:dyDescent="0.2">
      <c r="A31" s="5">
        <f>A30+1</f>
        <v>16</v>
      </c>
      <c r="C31" s="21" t="s">
        <v>22</v>
      </c>
      <c r="D31" s="22"/>
      <c r="E31" s="56">
        <v>4183.1024264779935</v>
      </c>
      <c r="F31" s="56">
        <v>4183.1024286435868</v>
      </c>
      <c r="G31" s="57">
        <f t="shared" si="5"/>
        <v>0</v>
      </c>
      <c r="H31" s="18"/>
      <c r="I31" s="44">
        <f t="shared" si="6"/>
        <v>0.99999999948229967</v>
      </c>
      <c r="J31" s="44">
        <v>0.93292128545017383</v>
      </c>
      <c r="K31" s="45">
        <f t="shared" si="7"/>
        <v>6.7000000000000004E-2</v>
      </c>
    </row>
    <row r="32" spans="1:11" ht="13.5" customHeight="1" x14ac:dyDescent="0.2">
      <c r="A32" s="5">
        <f>A31+1</f>
        <v>17</v>
      </c>
      <c r="C32" s="21" t="s">
        <v>21</v>
      </c>
      <c r="D32" s="22"/>
      <c r="E32" s="56">
        <v>6942.5794500512911</v>
      </c>
      <c r="F32" s="56">
        <v>6942.5794500512911</v>
      </c>
      <c r="G32" s="57">
        <f t="shared" si="5"/>
        <v>0</v>
      </c>
      <c r="H32" s="18"/>
      <c r="I32" s="44">
        <f t="shared" si="6"/>
        <v>1</v>
      </c>
      <c r="J32" s="44">
        <v>0.99897623760993826</v>
      </c>
      <c r="K32" s="47">
        <f t="shared" si="7"/>
        <v>1E-3</v>
      </c>
    </row>
    <row r="33" spans="1:11" ht="13.5" customHeight="1" x14ac:dyDescent="0.2">
      <c r="A33" s="5">
        <f>A32+1</f>
        <v>18</v>
      </c>
      <c r="C33" s="23" t="s">
        <v>20</v>
      </c>
      <c r="D33" s="24"/>
      <c r="E33" s="62">
        <f>SUM(E28:E32)</f>
        <v>539094.18557562551</v>
      </c>
      <c r="F33" s="62">
        <f>SUM(F28:F32)</f>
        <v>525942.68534320116</v>
      </c>
      <c r="G33" s="62">
        <f>SUM(G28:G32)</f>
        <v>13151.5</v>
      </c>
      <c r="H33" s="25"/>
      <c r="I33" s="48">
        <f t="shared" si="6"/>
        <v>1.025005576841215</v>
      </c>
      <c r="J33" s="48">
        <v>0.97871155977767121</v>
      </c>
      <c r="K33" s="45">
        <f t="shared" ref="K33" si="8">I33-J33</f>
        <v>4.6294017063543746E-2</v>
      </c>
    </row>
    <row r="34" spans="1:11" ht="13.5" customHeight="1" x14ac:dyDescent="0.2">
      <c r="C34" s="19"/>
      <c r="D34" s="20"/>
      <c r="E34" s="60"/>
      <c r="F34" s="60"/>
      <c r="G34" s="60"/>
      <c r="I34" s="49"/>
      <c r="J34" s="45"/>
      <c r="K34" s="45"/>
    </row>
    <row r="35" spans="1:11" ht="13.5" customHeight="1" x14ac:dyDescent="0.2">
      <c r="C35" s="13" t="s">
        <v>19</v>
      </c>
      <c r="D35" s="14"/>
      <c r="E35" s="60"/>
      <c r="F35" s="60"/>
      <c r="G35" s="60"/>
      <c r="I35" s="44"/>
      <c r="J35" s="45"/>
      <c r="K35" s="45"/>
    </row>
    <row r="36" spans="1:11" ht="13.5" customHeight="1" x14ac:dyDescent="0.2">
      <c r="A36" s="5">
        <f>A33+1</f>
        <v>19</v>
      </c>
      <c r="C36" s="21" t="s">
        <v>18</v>
      </c>
      <c r="D36" s="22"/>
      <c r="E36" s="56">
        <v>1394975.3121646699</v>
      </c>
      <c r="F36" s="56">
        <v>1398142.9371917369</v>
      </c>
      <c r="G36" s="57">
        <f t="shared" ref="G36:G44" si="9">ROUND(E36-F36,2)</f>
        <v>-3167.63</v>
      </c>
      <c r="H36" s="18"/>
      <c r="I36" s="44">
        <f t="shared" ref="I36:I47" si="10">E36/F36</f>
        <v>0.99773440544396019</v>
      </c>
      <c r="J36" s="44">
        <v>0.99912779647284256</v>
      </c>
      <c r="K36" s="45">
        <f t="shared" ref="K36:K39" si="11">ROUND(I36-J36,3)</f>
        <v>-1E-3</v>
      </c>
    </row>
    <row r="37" spans="1:11" ht="13.5" customHeight="1" x14ac:dyDescent="0.2">
      <c r="A37" s="5">
        <f t="shared" ref="A37:A45" si="12">A36+1</f>
        <v>20</v>
      </c>
      <c r="C37" s="21" t="s">
        <v>17</v>
      </c>
      <c r="D37" s="22"/>
      <c r="E37" s="56">
        <v>281310.43253926246</v>
      </c>
      <c r="F37" s="56">
        <v>282484.13007771608</v>
      </c>
      <c r="G37" s="57">
        <f t="shared" si="9"/>
        <v>-1173.7</v>
      </c>
      <c r="H37" s="18"/>
      <c r="I37" s="44">
        <f t="shared" si="10"/>
        <v>0.9958450850384738</v>
      </c>
      <c r="J37" s="44">
        <v>0.98827052631401424</v>
      </c>
      <c r="K37" s="45">
        <f t="shared" si="11"/>
        <v>8.0000000000000002E-3</v>
      </c>
    </row>
    <row r="38" spans="1:11" ht="13.5" customHeight="1" x14ac:dyDescent="0.2">
      <c r="A38" s="5">
        <f t="shared" si="12"/>
        <v>21</v>
      </c>
      <c r="C38" s="21" t="s">
        <v>16</v>
      </c>
      <c r="D38" s="22"/>
      <c r="E38" s="56">
        <v>50296.4484130376</v>
      </c>
      <c r="F38" s="56">
        <v>57714.246477635417</v>
      </c>
      <c r="G38" s="57">
        <f t="shared" si="9"/>
        <v>-7417.8</v>
      </c>
      <c r="H38" s="18"/>
      <c r="I38" s="44">
        <f t="shared" si="10"/>
        <v>0.87147370853274064</v>
      </c>
      <c r="J38" s="44">
        <v>0.81908054382290074</v>
      </c>
      <c r="K38" s="45">
        <f t="shared" si="11"/>
        <v>5.1999999999999998E-2</v>
      </c>
    </row>
    <row r="39" spans="1:11" ht="13.5" customHeight="1" x14ac:dyDescent="0.2">
      <c r="A39" s="5">
        <f t="shared" si="12"/>
        <v>22</v>
      </c>
      <c r="C39" s="21" t="s">
        <v>15</v>
      </c>
      <c r="D39" s="22"/>
      <c r="E39" s="56">
        <v>2837.6902604831484</v>
      </c>
      <c r="F39" s="56">
        <v>2841.360504801045</v>
      </c>
      <c r="G39" s="57">
        <f t="shared" si="9"/>
        <v>-3.67</v>
      </c>
      <c r="H39" s="18"/>
      <c r="I39" s="44">
        <f t="shared" si="10"/>
        <v>0.99870827925154348</v>
      </c>
      <c r="J39" s="44">
        <v>0.84929804048430235</v>
      </c>
      <c r="K39" s="45">
        <f t="shared" si="11"/>
        <v>0.14899999999999999</v>
      </c>
    </row>
    <row r="40" spans="1:11" ht="13.5" customHeight="1" x14ac:dyDescent="0.2">
      <c r="A40" s="5">
        <f t="shared" si="12"/>
        <v>23</v>
      </c>
      <c r="C40" s="21" t="s">
        <v>14</v>
      </c>
      <c r="D40" s="22"/>
      <c r="E40" s="56">
        <v>52389.021122242964</v>
      </c>
      <c r="F40" s="56">
        <v>60007.018109483433</v>
      </c>
      <c r="G40" s="57">
        <f t="shared" si="9"/>
        <v>-7618</v>
      </c>
      <c r="H40" s="18"/>
      <c r="I40" s="44">
        <f t="shared" si="10"/>
        <v>0.87304823290266897</v>
      </c>
      <c r="J40" s="44">
        <v>0.79310141150373836</v>
      </c>
      <c r="K40" s="45">
        <f>ROUND(I40-J40,3)</f>
        <v>0.08</v>
      </c>
    </row>
    <row r="41" spans="1:11" ht="13.5" customHeight="1" x14ac:dyDescent="0.2">
      <c r="A41" s="5">
        <f t="shared" si="12"/>
        <v>24</v>
      </c>
      <c r="C41" s="21" t="s">
        <v>13</v>
      </c>
      <c r="D41" s="22"/>
      <c r="E41" s="56">
        <v>6555.0910983688773</v>
      </c>
      <c r="F41" s="56">
        <v>6605.5424356974781</v>
      </c>
      <c r="G41" s="57">
        <f t="shared" si="9"/>
        <v>-50.45</v>
      </c>
      <c r="H41" s="18"/>
      <c r="I41" s="44">
        <f t="shared" si="10"/>
        <v>0.99236227186189085</v>
      </c>
      <c r="J41" s="44">
        <v>0.94568861631320356</v>
      </c>
      <c r="K41" s="45">
        <f t="shared" ref="K41:K44" si="13">ROUND(I41-J41,3)</f>
        <v>4.7E-2</v>
      </c>
    </row>
    <row r="42" spans="1:11" ht="13.5" customHeight="1" x14ac:dyDescent="0.2">
      <c r="A42" s="5">
        <f t="shared" si="12"/>
        <v>25</v>
      </c>
      <c r="C42" s="21" t="s">
        <v>12</v>
      </c>
      <c r="D42" s="22"/>
      <c r="E42" s="56">
        <v>13353.749194509403</v>
      </c>
      <c r="F42" s="56">
        <v>13489.222332438205</v>
      </c>
      <c r="G42" s="57">
        <f t="shared" si="9"/>
        <v>-135.47</v>
      </c>
      <c r="H42" s="18"/>
      <c r="I42" s="44">
        <f t="shared" si="10"/>
        <v>0.98995693490772829</v>
      </c>
      <c r="J42" s="44">
        <v>1</v>
      </c>
      <c r="K42" s="45">
        <f t="shared" si="13"/>
        <v>-0.01</v>
      </c>
    </row>
    <row r="43" spans="1:11" ht="13.5" customHeight="1" x14ac:dyDescent="0.2">
      <c r="A43" s="5">
        <f t="shared" si="12"/>
        <v>26</v>
      </c>
      <c r="C43" s="21" t="s">
        <v>11</v>
      </c>
      <c r="D43" s="22"/>
      <c r="E43" s="56">
        <v>98968.414772666772</v>
      </c>
      <c r="F43" s="56">
        <v>100679.55766737927</v>
      </c>
      <c r="G43" s="57">
        <f t="shared" si="9"/>
        <v>-1711.14</v>
      </c>
      <c r="H43" s="18"/>
      <c r="I43" s="44">
        <f t="shared" si="10"/>
        <v>0.98300406821049324</v>
      </c>
      <c r="J43" s="44">
        <v>1</v>
      </c>
      <c r="K43" s="45">
        <f t="shared" si="13"/>
        <v>-1.7000000000000001E-2</v>
      </c>
    </row>
    <row r="44" spans="1:11" ht="13.5" customHeight="1" x14ac:dyDescent="0.2">
      <c r="A44" s="5">
        <f t="shared" si="12"/>
        <v>27</v>
      </c>
      <c r="C44" s="21" t="s">
        <v>10</v>
      </c>
      <c r="D44" s="22"/>
      <c r="E44" s="56">
        <v>10281.487600262584</v>
      </c>
      <c r="F44" s="56">
        <v>10451.195214651789</v>
      </c>
      <c r="G44" s="57">
        <f t="shared" si="9"/>
        <v>-169.71</v>
      </c>
      <c r="H44" s="18"/>
      <c r="I44" s="44">
        <f t="shared" si="10"/>
        <v>0.98376189412754556</v>
      </c>
      <c r="J44" s="46">
        <v>0.94349204541464804</v>
      </c>
      <c r="K44" s="47">
        <f t="shared" si="13"/>
        <v>0.04</v>
      </c>
    </row>
    <row r="45" spans="1:11" ht="13.5" customHeight="1" x14ac:dyDescent="0.2">
      <c r="A45" s="5">
        <f t="shared" si="12"/>
        <v>28</v>
      </c>
      <c r="C45" s="19" t="s">
        <v>9</v>
      </c>
      <c r="D45" s="20"/>
      <c r="E45" s="62">
        <f>SUM(E36:E44)</f>
        <v>1910967.6471655036</v>
      </c>
      <c r="F45" s="62">
        <f>SUM(F36:F44)</f>
        <v>1932415.2100115395</v>
      </c>
      <c r="G45" s="62">
        <f>SUM(G36:G44)</f>
        <v>-21447.570000000003</v>
      </c>
      <c r="H45" s="25"/>
      <c r="I45" s="48">
        <f t="shared" si="10"/>
        <v>0.98890116226837821</v>
      </c>
      <c r="J45" s="44">
        <v>0.99058410470117952</v>
      </c>
      <c r="K45" s="45">
        <f t="shared" ref="K45" si="14">I45-J45</f>
        <v>-1.6829424328013154E-3</v>
      </c>
    </row>
    <row r="46" spans="1:11" ht="13.5" customHeight="1" x14ac:dyDescent="0.2">
      <c r="E46" s="60"/>
      <c r="F46" s="60"/>
      <c r="G46" s="60"/>
      <c r="I46" s="45"/>
      <c r="J46" s="45"/>
      <c r="K46" s="45"/>
    </row>
    <row r="47" spans="1:11" ht="13.5" customHeight="1" x14ac:dyDescent="0.2">
      <c r="A47" s="5">
        <f>A45+1</f>
        <v>29</v>
      </c>
      <c r="C47" s="19" t="s">
        <v>58</v>
      </c>
      <c r="E47" s="63">
        <f>+E25+E33+E45</f>
        <v>6108621.997977851</v>
      </c>
      <c r="F47" s="63">
        <f t="shared" ref="F47:G47" si="15">+F25+F33+F45</f>
        <v>6128407.9610182457</v>
      </c>
      <c r="G47" s="63">
        <f t="shared" si="15"/>
        <v>-19785.980000000003</v>
      </c>
      <c r="I47" s="50">
        <f t="shared" si="10"/>
        <v>0.99677143506661925</v>
      </c>
      <c r="J47" s="51" t="s">
        <v>62</v>
      </c>
      <c r="K47" s="51"/>
    </row>
    <row r="48" spans="1:11" ht="13.5" customHeight="1" x14ac:dyDescent="0.2">
      <c r="E48" s="38"/>
      <c r="F48" s="38"/>
      <c r="G48" s="38"/>
      <c r="I48" s="45"/>
      <c r="J48" s="45"/>
      <c r="K48" s="45"/>
    </row>
    <row r="49" spans="1:17" ht="13.5" customHeight="1" x14ac:dyDescent="0.2">
      <c r="C49" s="13" t="s">
        <v>64</v>
      </c>
      <c r="D49" s="14"/>
      <c r="E49" s="38"/>
      <c r="F49" s="38"/>
      <c r="G49" s="38"/>
      <c r="I49" s="44"/>
      <c r="J49" s="44"/>
      <c r="K49" s="45"/>
    </row>
    <row r="50" spans="1:17" ht="13.5" customHeight="1" x14ac:dyDescent="0.2">
      <c r="A50" s="5">
        <f>A47+1</f>
        <v>30</v>
      </c>
      <c r="C50" s="16" t="s">
        <v>8</v>
      </c>
      <c r="D50" s="17"/>
      <c r="E50" s="40">
        <v>169.00033449599997</v>
      </c>
      <c r="F50" s="40">
        <v>5.5698105570283136</v>
      </c>
      <c r="G50" s="38">
        <f t="shared" ref="G50:G57" si="16">E50-F50</f>
        <v>163.43052393897165</v>
      </c>
      <c r="H50" s="25"/>
      <c r="I50" s="44">
        <f t="shared" ref="I50" si="17">E50/F50</f>
        <v>30.342205137075162</v>
      </c>
      <c r="J50" s="52">
        <v>1</v>
      </c>
      <c r="K50" s="45">
        <f t="shared" ref="K50:K52" si="18">ROUND(I50-J50,3)</f>
        <v>29.341999999999999</v>
      </c>
    </row>
    <row r="51" spans="1:17" ht="13.5" customHeight="1" x14ac:dyDescent="0.2">
      <c r="A51" s="5">
        <f>A50+1</f>
        <v>31</v>
      </c>
      <c r="C51" s="16" t="s">
        <v>7</v>
      </c>
      <c r="D51" s="17"/>
      <c r="E51" s="40">
        <v>21667.777604785031</v>
      </c>
      <c r="F51" s="40">
        <v>21667.777604785031</v>
      </c>
      <c r="G51" s="38">
        <f t="shared" si="16"/>
        <v>0</v>
      </c>
      <c r="H51" s="25"/>
      <c r="I51" s="44">
        <f t="shared" ref="I51:I58" si="19">E51/F51</f>
        <v>1</v>
      </c>
      <c r="J51" s="52">
        <v>1.0015237493221143</v>
      </c>
      <c r="K51" s="45">
        <f t="shared" si="18"/>
        <v>-2E-3</v>
      </c>
      <c r="L51" s="35"/>
      <c r="M51" s="35"/>
      <c r="N51" s="35"/>
      <c r="O51" s="35"/>
      <c r="P51" s="35"/>
      <c r="Q51" s="35"/>
    </row>
    <row r="52" spans="1:17" ht="13.5" customHeight="1" x14ac:dyDescent="0.2">
      <c r="A52" s="5">
        <f t="shared" ref="A52:A58" si="20">A51+1</f>
        <v>32</v>
      </c>
      <c r="C52" s="16" t="s">
        <v>50</v>
      </c>
      <c r="D52" s="17"/>
      <c r="E52" s="40">
        <v>3560.977942268019</v>
      </c>
      <c r="F52" s="40">
        <v>0</v>
      </c>
      <c r="G52" s="38">
        <f t="shared" si="16"/>
        <v>3560.977942268019</v>
      </c>
      <c r="H52" s="25"/>
      <c r="I52" s="44">
        <v>0</v>
      </c>
      <c r="J52" s="44">
        <v>0</v>
      </c>
      <c r="K52" s="45">
        <f t="shared" si="18"/>
        <v>0</v>
      </c>
    </row>
    <row r="53" spans="1:17" ht="13.5" customHeight="1" x14ac:dyDescent="0.2">
      <c r="A53" s="5">
        <f t="shared" si="20"/>
        <v>33</v>
      </c>
      <c r="C53" s="21" t="s">
        <v>72</v>
      </c>
      <c r="D53" s="22"/>
      <c r="E53" s="40">
        <v>128283.07257099145</v>
      </c>
      <c r="F53" s="40">
        <v>128272.54196864252</v>
      </c>
      <c r="G53" s="38">
        <f t="shared" si="16"/>
        <v>10.530602348939283</v>
      </c>
      <c r="H53" s="25"/>
      <c r="I53" s="44">
        <f t="shared" si="19"/>
        <v>1.0000820955302461</v>
      </c>
      <c r="J53" s="52">
        <v>1.0000039336343829</v>
      </c>
      <c r="K53" s="45">
        <f>ROUND(I53-J53,3)</f>
        <v>0</v>
      </c>
    </row>
    <row r="54" spans="1:17" ht="13.5" customHeight="1" x14ac:dyDescent="0.2">
      <c r="A54" s="5">
        <f t="shared" si="20"/>
        <v>34</v>
      </c>
      <c r="C54" s="21" t="s">
        <v>3</v>
      </c>
      <c r="D54" s="22"/>
      <c r="E54" s="40">
        <v>17693.474100678941</v>
      </c>
      <c r="F54" s="40">
        <v>4581.5859856041525</v>
      </c>
      <c r="G54" s="38">
        <f>E54-F54</f>
        <v>13111.888115074787</v>
      </c>
      <c r="H54" s="25"/>
      <c r="I54" s="49">
        <f>E54/F54</f>
        <v>3.8618666453655535</v>
      </c>
      <c r="J54" s="49">
        <v>3.0869126193737495</v>
      </c>
      <c r="K54" s="45">
        <f>ROUND(I54-J54,3)</f>
        <v>0.77500000000000002</v>
      </c>
    </row>
    <row r="55" spans="1:17" ht="13.5" customHeight="1" x14ac:dyDescent="0.2">
      <c r="A55" s="5">
        <f t="shared" si="20"/>
        <v>35</v>
      </c>
      <c r="C55" s="21" t="s">
        <v>6</v>
      </c>
      <c r="D55" s="22"/>
      <c r="E55" s="40">
        <v>895.83386356495635</v>
      </c>
      <c r="F55" s="40">
        <v>125.2651892811447</v>
      </c>
      <c r="G55" s="38">
        <f t="shared" si="16"/>
        <v>770.56867428381167</v>
      </c>
      <c r="H55" s="25"/>
      <c r="I55" s="44">
        <f t="shared" si="19"/>
        <v>7.1514989016968658</v>
      </c>
      <c r="J55" s="44">
        <v>1.9517355317094087</v>
      </c>
      <c r="K55" s="45">
        <f t="shared" ref="K55:K56" si="21">ROUND(I55-J55,3)</f>
        <v>5.2</v>
      </c>
    </row>
    <row r="56" spans="1:17" ht="13.5" customHeight="1" x14ac:dyDescent="0.2">
      <c r="A56" s="5">
        <f t="shared" si="20"/>
        <v>36</v>
      </c>
      <c r="C56" s="21" t="s">
        <v>5</v>
      </c>
      <c r="D56" s="22"/>
      <c r="E56" s="40">
        <v>880.38949482937005</v>
      </c>
      <c r="F56" s="40">
        <v>455.00182383797926</v>
      </c>
      <c r="G56" s="38">
        <f t="shared" si="16"/>
        <v>425.38767099139079</v>
      </c>
      <c r="H56" s="25"/>
      <c r="I56" s="44">
        <f t="shared" si="19"/>
        <v>1.9349142106798813</v>
      </c>
      <c r="J56" s="44">
        <v>1.6340452102369776</v>
      </c>
      <c r="K56" s="45">
        <f t="shared" si="21"/>
        <v>0.30099999999999999</v>
      </c>
    </row>
    <row r="57" spans="1:17" ht="13.5" customHeight="1" x14ac:dyDescent="0.2">
      <c r="A57" s="5">
        <f t="shared" si="20"/>
        <v>37</v>
      </c>
      <c r="C57" s="21" t="s">
        <v>4</v>
      </c>
      <c r="D57" s="22"/>
      <c r="E57" s="40">
        <v>582.30218994042173</v>
      </c>
      <c r="F57" s="40">
        <v>557.13394752165073</v>
      </c>
      <c r="G57" s="38">
        <f t="shared" si="16"/>
        <v>25.168242418771001</v>
      </c>
      <c r="H57" s="25"/>
      <c r="I57" s="44">
        <f t="shared" si="19"/>
        <v>1.0451744908575922</v>
      </c>
      <c r="J57" s="44">
        <v>0</v>
      </c>
      <c r="K57" s="45" t="s">
        <v>65</v>
      </c>
    </row>
    <row r="58" spans="1:17" ht="13.5" customHeight="1" x14ac:dyDescent="0.2">
      <c r="A58" s="5">
        <f t="shared" si="20"/>
        <v>38</v>
      </c>
      <c r="C58" s="19" t="s">
        <v>59</v>
      </c>
      <c r="D58" s="20"/>
      <c r="E58" s="41">
        <f>SUM(E50:E57)</f>
        <v>173732.82810155419</v>
      </c>
      <c r="F58" s="41">
        <f>SUM(F50:F57)</f>
        <v>155664.87633022951</v>
      </c>
      <c r="G58" s="41">
        <f>SUM(G50:G57)</f>
        <v>18067.95177132469</v>
      </c>
      <c r="H58" s="25"/>
      <c r="I58" s="50">
        <f t="shared" si="19"/>
        <v>1.116069547590139</v>
      </c>
      <c r="J58" s="53" t="s">
        <v>62</v>
      </c>
      <c r="K58" s="51"/>
    </row>
    <row r="59" spans="1:17" ht="13.5" customHeight="1" x14ac:dyDescent="0.2">
      <c r="C59" s="19"/>
      <c r="D59" s="20"/>
      <c r="E59" s="37"/>
      <c r="F59" s="37"/>
      <c r="G59" s="38"/>
      <c r="H59" s="25"/>
      <c r="I59" s="49"/>
      <c r="J59" s="44"/>
      <c r="K59" s="45"/>
    </row>
    <row r="60" spans="1:17" ht="13.5" customHeight="1" x14ac:dyDescent="0.2">
      <c r="A60" s="5">
        <f>A58+1</f>
        <v>39</v>
      </c>
      <c r="C60" s="27" t="s">
        <v>53</v>
      </c>
      <c r="D60" s="22"/>
      <c r="E60" s="41">
        <v>1718.3304118847193</v>
      </c>
      <c r="F60" s="41">
        <v>0</v>
      </c>
      <c r="G60" s="39">
        <f>E60-F60</f>
        <v>1718.3304118847193</v>
      </c>
      <c r="H60" s="25"/>
      <c r="I60" s="50">
        <v>0</v>
      </c>
      <c r="J60" s="50">
        <v>0</v>
      </c>
      <c r="K60" s="51">
        <v>0</v>
      </c>
    </row>
    <row r="61" spans="1:17" ht="13.5" customHeight="1" x14ac:dyDescent="0.2">
      <c r="C61" s="19"/>
      <c r="D61" s="20"/>
      <c r="E61" s="37"/>
      <c r="F61" s="37"/>
      <c r="G61" s="38"/>
      <c r="H61" s="25"/>
      <c r="I61" s="49"/>
      <c r="J61" s="44"/>
      <c r="K61" s="45"/>
    </row>
    <row r="62" spans="1:17" ht="13.5" customHeight="1" thickBot="1" x14ac:dyDescent="0.25">
      <c r="A62" s="5">
        <f>A60+1</f>
        <v>40</v>
      </c>
      <c r="C62" s="19" t="s">
        <v>2</v>
      </c>
      <c r="D62" s="20"/>
      <c r="E62" s="42">
        <f>E47+E58+E60</f>
        <v>6284073.1564912898</v>
      </c>
      <c r="F62" s="42">
        <f>F47+F58+F60</f>
        <v>6284072.8373484751</v>
      </c>
      <c r="G62" s="43">
        <f>ROUND(G47+G58+G60,0)</f>
        <v>0</v>
      </c>
      <c r="H62" s="18"/>
      <c r="I62" s="54">
        <f>E62/F62</f>
        <v>1.0000000507859828</v>
      </c>
      <c r="J62" s="54">
        <v>1</v>
      </c>
      <c r="K62" s="55">
        <f>I62-J62</f>
        <v>5.0785982752543646E-8</v>
      </c>
    </row>
    <row r="63" spans="1:17" ht="13.5" customHeight="1" thickTop="1" x14ac:dyDescent="0.2"/>
    <row r="64" spans="1:17" ht="13.5" customHeight="1" x14ac:dyDescent="0.2">
      <c r="A64" s="13" t="s">
        <v>1</v>
      </c>
      <c r="G64" s="26" t="s">
        <v>70</v>
      </c>
    </row>
    <row r="65" spans="1:11" ht="13.5" customHeight="1" x14ac:dyDescent="0.2">
      <c r="A65" s="28" t="s">
        <v>0</v>
      </c>
      <c r="B65" s="29"/>
      <c r="C65" s="36" t="s">
        <v>66</v>
      </c>
      <c r="D65" s="30"/>
      <c r="E65" s="29"/>
      <c r="F65" s="29"/>
      <c r="G65" s="31"/>
      <c r="H65" s="29"/>
      <c r="I65" s="32"/>
      <c r="J65" s="32"/>
      <c r="K65" s="32"/>
    </row>
    <row r="66" spans="1:11" ht="13.5" customHeight="1" x14ac:dyDescent="0.2">
      <c r="A66" s="28" t="s">
        <v>55</v>
      </c>
      <c r="B66" s="29"/>
      <c r="C66" s="36" t="s">
        <v>76</v>
      </c>
      <c r="D66" s="30"/>
      <c r="E66" s="29"/>
      <c r="F66" s="29"/>
      <c r="G66" s="31"/>
      <c r="H66" s="29"/>
      <c r="I66" s="32"/>
      <c r="J66" s="32"/>
      <c r="K66" s="32"/>
    </row>
    <row r="67" spans="1:11" ht="13.5" customHeight="1" x14ac:dyDescent="0.2">
      <c r="A67" s="28" t="s">
        <v>57</v>
      </c>
      <c r="B67" s="29"/>
      <c r="C67" s="33" t="s">
        <v>69</v>
      </c>
      <c r="D67" s="34"/>
      <c r="E67" s="29"/>
      <c r="F67" s="29"/>
      <c r="G67" s="29"/>
      <c r="H67" s="29"/>
      <c r="I67" s="32"/>
      <c r="J67" s="32"/>
      <c r="K67" s="32"/>
    </row>
    <row r="68" spans="1:11" ht="13.5" customHeight="1" x14ac:dyDescent="0.2">
      <c r="A68" s="28" t="s">
        <v>63</v>
      </c>
      <c r="B68" s="29"/>
      <c r="C68" s="33" t="s">
        <v>56</v>
      </c>
      <c r="D68" s="34"/>
      <c r="E68" s="29"/>
      <c r="F68" s="29"/>
      <c r="G68" s="29"/>
      <c r="H68" s="29"/>
      <c r="I68" s="32"/>
      <c r="J68" s="32"/>
      <c r="K68" s="32"/>
    </row>
    <row r="69" spans="1:11" ht="13.5" customHeight="1" x14ac:dyDescent="0.2">
      <c r="A69" s="28" t="s">
        <v>67</v>
      </c>
      <c r="B69" s="29"/>
      <c r="C69" s="64" t="s">
        <v>71</v>
      </c>
      <c r="D69" s="64"/>
      <c r="E69" s="64"/>
      <c r="F69" s="64"/>
      <c r="G69" s="64"/>
      <c r="H69" s="64"/>
      <c r="I69" s="64"/>
      <c r="J69" s="64"/>
      <c r="K69" s="64"/>
    </row>
    <row r="70" spans="1:11" ht="13.5" customHeight="1" x14ac:dyDescent="0.2">
      <c r="A70" s="28"/>
      <c r="B70" s="29"/>
      <c r="C70" s="64"/>
      <c r="D70" s="64"/>
      <c r="E70" s="64"/>
      <c r="F70" s="64"/>
      <c r="G70" s="64"/>
      <c r="H70" s="64"/>
      <c r="I70" s="64"/>
      <c r="J70" s="64"/>
      <c r="K70" s="64"/>
    </row>
    <row r="71" spans="1:11" ht="13.5" customHeight="1" x14ac:dyDescent="0.2">
      <c r="A71" s="28"/>
      <c r="B71" s="29"/>
      <c r="C71" s="64"/>
      <c r="D71" s="64"/>
      <c r="E71" s="64"/>
      <c r="F71" s="64"/>
      <c r="G71" s="64"/>
      <c r="H71" s="64"/>
      <c r="I71" s="64"/>
      <c r="J71" s="64"/>
      <c r="K71" s="64"/>
    </row>
    <row r="72" spans="1:11" ht="13.5" customHeight="1" x14ac:dyDescent="0.2">
      <c r="A72" s="29"/>
      <c r="B72" s="29"/>
      <c r="C72" s="64"/>
      <c r="D72" s="64"/>
      <c r="E72" s="64"/>
      <c r="F72" s="64"/>
      <c r="G72" s="64"/>
      <c r="H72" s="64"/>
      <c r="I72" s="64"/>
      <c r="J72" s="64"/>
      <c r="K72" s="64"/>
    </row>
    <row r="73" spans="1:11" ht="13.5" customHeight="1" x14ac:dyDescent="0.2">
      <c r="A73" s="29"/>
      <c r="B73" s="29"/>
      <c r="C73" s="64"/>
      <c r="D73" s="64"/>
      <c r="E73" s="64"/>
      <c r="F73" s="64"/>
      <c r="G73" s="64"/>
      <c r="H73" s="64"/>
      <c r="I73" s="64"/>
      <c r="J73" s="64"/>
      <c r="K73" s="64"/>
    </row>
    <row r="74" spans="1:11" ht="13.5" customHeight="1" x14ac:dyDescent="0.2">
      <c r="A74" s="28" t="s">
        <v>68</v>
      </c>
      <c r="B74" s="29"/>
      <c r="C74" s="33" t="s">
        <v>75</v>
      </c>
      <c r="D74" s="34"/>
      <c r="E74" s="29"/>
      <c r="F74" s="29"/>
      <c r="G74" s="29"/>
      <c r="H74" s="29"/>
      <c r="I74" s="32"/>
      <c r="J74" s="32"/>
      <c r="K74" s="32"/>
    </row>
  </sheetData>
  <mergeCells count="7">
    <mergeCell ref="C69:K73"/>
    <mergeCell ref="A5:K5"/>
    <mergeCell ref="A6:K6"/>
    <mergeCell ref="E8:G8"/>
    <mergeCell ref="I8:K8"/>
    <mergeCell ref="A9:A10"/>
    <mergeCell ref="F9:F10"/>
  </mergeCells>
  <pageMargins left="0.7" right="0.7" top="0.75" bottom="0.75" header="0.3" footer="0.3"/>
  <pageSetup scale="68" orientation="portrait" r:id="rId1"/>
  <headerFooter>
    <oddHeader>&amp;R&amp;"Arial,Regular"&amp;10Filed: 2022-11-30
EB-2022-0200
Exhibit 8
Tab 1
Schedule 3
Attachment 1
Page 1 of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68BE8D2D1B4442B56E8613E5D4A5D4" ma:contentTypeVersion="33" ma:contentTypeDescription="Create a new document." ma:contentTypeScope="" ma:versionID="a07cfc4aab3fd55fa0dc04ce5b7f322b">
  <xsd:schema xmlns:xsd="http://www.w3.org/2001/XMLSchema" xmlns:xs="http://www.w3.org/2001/XMLSchema" xmlns:p="http://schemas.microsoft.com/office/2006/metadata/properties" xmlns:ns2="0e4c58a4-4156-4653-af30-d293e31e5ce5" targetNamespace="http://schemas.microsoft.com/office/2006/metadata/properties" ma:root="true" ma:fieldsID="cc70ccb65a024ed475904ee91dd1a689" ns2:_="">
    <xsd:import namespace="0e4c58a4-4156-4653-af30-d293e31e5ce5"/>
    <xsd:element name="properties">
      <xsd:complexType>
        <xsd:sequence>
          <xsd:element name="documentManagement">
            <xsd:complexType>
              <xsd:all>
                <xsd:element ref="ns2:Folder" minOccurs="0"/>
                <xsd:element ref="ns2:Phase" minOccurs="0"/>
                <xsd:element ref="ns2:Binder"/>
                <xsd:element ref="ns2:Status" minOccurs="0"/>
                <xsd:element ref="ns2:Witness" minOccurs="0"/>
                <xsd:element ref="ns2:Regulatory_x0020_Leads" minOccurs="0"/>
                <xsd:element ref="ns2:Version_x0020_Comments" minOccurs="0"/>
                <xsd:element ref="ns2:Legal_x0020_Team" minOccurs="0"/>
                <xsd:element ref="ns2:Attachment" minOccurs="0"/>
                <xsd:element ref="ns2:Exhibit_x002f_Tab_x002f_Schedule" minOccurs="0"/>
                <xsd:element ref="ns2:_x0031_st_x0020_draft_x0020_priority" minOccurs="0"/>
                <xsd:element ref="ns2:Reg_x002e__x0020_Review_x0020_Due_x0020_Date" minOccurs="0"/>
                <xsd:element ref="ns2:Energy_x0020_Services_x0020_View" minOccurs="0"/>
                <xsd:element ref="ns2:Finance_x0020_view" minOccurs="0"/>
                <xsd:element ref="ns2:_x0031_st_x0020_draft_x0020_ready_x0020_for_x0020_Regulatory" minOccurs="0"/>
                <xsd:element ref="ns2:_x0031_st_x0020_Draft_x0020_Evidence_x0020_Due" minOccurs="0"/>
                <xsd:element ref="ns2:Cust_x0020_Eng" minOccurs="0"/>
                <xsd:element ref="ns2:Customer_x0020_Care_x0020_View" minOccurs="0"/>
                <xsd:element ref="ns2:_x0031_st_x0020_Draft_x0020_SL_x0020_Review_x0020_Complete" minOccurs="0"/>
                <xsd:element ref="ns2:Accountable_x0020_Area" minOccurs="0"/>
                <xsd:element ref="ns2:Executive_x0020_Review" minOccurs="0"/>
                <xsd:element ref="ns2:Final_x0020_Draft_x0020_Due" minOccurs="0"/>
                <xsd:element ref="ns2:Formatting_x0020_Reqd" minOccurs="0"/>
                <xsd:element ref="ns2:Final_x0020_Draft_x0020_Ready_x0020_for_x0020_SL_x0020_Review" minOccurs="0"/>
                <xsd:element ref="ns2:Final_x0020_Draft_x0020_Reg_x002f_1st_x0020_Level_x0020_Review_x0020_Due_x0020_Date" minOccurs="0"/>
                <xsd:element ref="ns2:Legal_x0020_Handoff_x0020_Date" minOccurs="0"/>
                <xsd:element ref="ns2:Legal_x0020_Session_x0020_Date" minOccurs="0"/>
                <xsd:element ref="ns2:xewa" minOccurs="0"/>
                <xsd:element ref="ns2:TM_x0020_Sign_x0020_Off" minOccurs="0"/>
                <xsd:element ref="ns2:Reg_x002f_Formatting_x0020_Sign_x0020_Of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8a4-4156-4653-af30-d293e31e5ce5" elementFormDefault="qualified">
    <xsd:import namespace="http://schemas.microsoft.com/office/2006/documentManagement/types"/>
    <xsd:import namespace="http://schemas.microsoft.com/office/infopath/2007/PartnerControls"/>
    <xsd:element name="Folder" ma:index="8" nillable="true" ma:displayName="Folder" ma:format="Dropdown" ma:internalName="Folder">
      <xsd:simpleType>
        <xsd:restriction base="dms:Choice">
          <xsd:enumeration value="Assumptions"/>
          <xsd:enumeration value="Budget Support"/>
          <xsd:enumeration value="Prefiled Evidence"/>
          <xsd:enumeration value="Shared Documents"/>
          <xsd:enumeration value="Standards/Admin"/>
          <xsd:enumeration value="Regulatory"/>
          <xsd:enumeration value="Templates"/>
          <xsd:enumeration value="Financial Information"/>
        </xsd:restriction>
      </xsd:simpleType>
    </xsd:element>
    <xsd:element name="Phase" ma:index="9" nillable="true" ma:displayName="Phase" ma:format="Dropdown" ma:internalName="Phase">
      <xsd:simpleType>
        <xsd:restriction base="dms:Choice">
          <xsd:enumeration value="Phase 1"/>
          <xsd:enumeration value="Phase 2"/>
          <xsd:enumeration value="Phase 3"/>
        </xsd:restriction>
      </xsd:simpleType>
    </xsd:element>
    <xsd:element name="Binder" ma:index="10" ma:displayName="Exhibit" ma:decimals="0" ma:default="0" ma:internalName="Binder" ma:percentage="FALSE">
      <xsd:simpleType>
        <xsd:restriction base="dms:Number">
          <xsd:maxInclusive value="10"/>
          <xsd:minInclusive value="0"/>
        </xsd:restriction>
      </xsd:simpleType>
    </xsd:element>
    <xsd:element name="Status" ma:index="11" nillable="true" ma:displayName="Status" ma:default="Shell Created" ma:description="Status of Written Evidence" ma:format="Dropdown" ma:internalName="Status">
      <xsd:simpleType>
        <xsd:restriction base="dms:Choice">
          <xsd:enumeration value="Shell Created"/>
          <xsd:enumeration value="1st Draft in Progress"/>
          <xsd:enumeration value="1st Draft Ready for Regulatory Review"/>
          <xsd:enumeration value="Back to Functional Team for Review"/>
          <xsd:enumeration value="1st Draft Reg Review Complete"/>
          <xsd:enumeration value="1st Draft Ready for Senior Leadership Review"/>
          <xsd:enumeration value="1st Draft Senior Leadership Review Complete"/>
          <xsd:enumeration value="Final Draft In Progress"/>
          <xsd:enumeration value="Final Draft Ready for Reg Review"/>
          <xsd:enumeration value="Final Comments Being Addressed"/>
          <xsd:enumeration value="Final Hand Off to Regulatory"/>
          <xsd:enumeration value="Ready for Legal Review"/>
          <xsd:enumeration value="Legal Review Complete"/>
          <xsd:enumeration value="Ready for Executive Review"/>
          <xsd:enumeration value="Executive Review Complete"/>
          <xsd:enumeration value="Ready for Final"/>
          <xsd:enumeration value="Ready to PDF"/>
          <xsd:enumeration value="Final PDF"/>
          <xsd:enumeration value="On Hold"/>
        </xsd:restriction>
      </xsd:simpleType>
    </xsd:element>
    <xsd:element name="Witness" ma:index="12" nillable="true" ma:displayName="Witness" ma:list="UserInfo" ma:SearchPeopleOnly="false" ma:SharePointGroup="8"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gulatory_x0020_Leads" ma:index="13" nillable="true" ma:displayName="Regulatory Team" ma:list="UserInfo" ma:SearchPeopleOnly="false" ma:SharePointGroup="8" ma:internalName="Regulatory_x0020_Lead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_x0020_Comments" ma:index="14" nillable="true" ma:displayName="Version Comments" ma:internalName="Version_x0020_Comments">
      <xsd:simpleType>
        <xsd:restriction base="dms:Text">
          <xsd:maxLength value="255"/>
        </xsd:restriction>
      </xsd:simpleType>
    </xsd:element>
    <xsd:element name="Legal_x0020_Team" ma:index="15" nillable="true" ma:displayName="Legal Team" ma:list="UserInfo" ma:SharePointGroup="8" ma:internalName="Legal_x0020_Team"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achment" ma:index="16" nillable="true" ma:displayName="Attachment" ma:internalName="Attachment">
      <xsd:simpleType>
        <xsd:restriction base="dms:Number"/>
      </xsd:simpleType>
    </xsd:element>
    <xsd:element name="Exhibit_x002f_Tab_x002f_Schedule" ma:index="17" nillable="true" ma:displayName="Exhibit/Tab/Schedule" ma:internalName="Exhibit_x002f_Tab_x002f_Schedule">
      <xsd:simpleType>
        <xsd:restriction base="dms:Text">
          <xsd:maxLength value="255"/>
        </xsd:restriction>
      </xsd:simpleType>
    </xsd:element>
    <xsd:element name="_x0031_st_x0020_draft_x0020_priority" ma:index="18" nillable="true" ma:displayName="Reg. 1st Draft Priority" ma:default="H" ma:format="Dropdown" ma:internalName="_x0031_st_x0020_draft_x0020_priority">
      <xsd:simpleType>
        <xsd:restriction base="dms:Choice">
          <xsd:enumeration value="H"/>
          <xsd:enumeration value="M"/>
          <xsd:enumeration value="L"/>
          <xsd:enumeration value="NA"/>
        </xsd:restriction>
      </xsd:simpleType>
    </xsd:element>
    <xsd:element name="Reg_x002e__x0020_Review_x0020_Due_x0020_Date" ma:index="19" nillable="true" ma:displayName="Reg. 1st Review Due Date" ma:format="DateOnly" ma:internalName="Reg_x002e__x0020_Review_x0020_Due_x0020_Date">
      <xsd:simpleType>
        <xsd:restriction base="dms:DateTime"/>
      </xsd:simpleType>
    </xsd:element>
    <xsd:element name="Energy_x0020_Services_x0020_View" ma:index="20" nillable="true" ma:displayName="Energy Services View" ma:default="No" ma:format="Dropdown" ma:internalName="Energy_x0020_Services_x0020_View">
      <xsd:simpleType>
        <xsd:restriction base="dms:Choice">
          <xsd:enumeration value="No"/>
          <xsd:enumeration value="Yes"/>
        </xsd:restriction>
      </xsd:simpleType>
    </xsd:element>
    <xsd:element name="Finance_x0020_view" ma:index="21" nillable="true" ma:displayName="Finance view" ma:default="No" ma:format="Dropdown" ma:internalName="Finance_x0020_view">
      <xsd:simpleType>
        <xsd:restriction base="dms:Choice">
          <xsd:enumeration value="No"/>
          <xsd:enumeration value="Yes"/>
        </xsd:restriction>
      </xsd:simpleType>
    </xsd:element>
    <xsd:element name="_x0031_st_x0020_draft_x0020_ready_x0020_for_x0020_Regulatory" ma:index="22" nillable="true" ma:displayName="1st Draft Ready For Regulatory" ma:format="DateOnly" ma:internalName="_x0031_st_x0020_draft_x0020_ready_x0020_for_x0020_Regulatory">
      <xsd:simpleType>
        <xsd:restriction base="dms:DateTime"/>
      </xsd:simpleType>
    </xsd:element>
    <xsd:element name="_x0031_st_x0020_Draft_x0020_Evidence_x0020_Due" ma:index="23" nillable="true" ma:displayName="1st Draft Evidence Due" ma:format="DateOnly" ma:internalName="_x0031_st_x0020_Draft_x0020_Evidence_x0020_Due">
      <xsd:simpleType>
        <xsd:restriction base="dms:DateTime"/>
      </xsd:simpleType>
    </xsd:element>
    <xsd:element name="Cust_x0020_Eng" ma:index="24" nillable="true" ma:displayName="Cust Eng" ma:format="Dropdown" ma:internalName="Cust_x0020_Eng">
      <xsd:simpleType>
        <xsd:restriction base="dms:Choice">
          <xsd:enumeration value="Yes"/>
          <xsd:enumeration value="No"/>
        </xsd:restriction>
      </xsd:simpleType>
    </xsd:element>
    <xsd:element name="Customer_x0020_Care_x0020_View" ma:index="25" nillable="true" ma:displayName="Customer Care View" ma:default="No" ma:format="Dropdown" ma:internalName="Customer_x0020_Care_x0020_View">
      <xsd:simpleType>
        <xsd:restriction base="dms:Choice">
          <xsd:enumeration value="No"/>
          <xsd:enumeration value="Yes"/>
        </xsd:restriction>
      </xsd:simpleType>
    </xsd:element>
    <xsd:element name="_x0031_st_x0020_Draft_x0020_SL_x0020_Review_x0020_Complete" ma:index="26" nillable="true" ma:displayName="1st Draft SL Review Complete" ma:format="DateOnly" ma:internalName="_x0031_st_x0020_Draft_x0020_SL_x0020_Review_x0020_Complete">
      <xsd:simpleType>
        <xsd:restriction base="dms:DateTime"/>
      </xsd:simpleType>
    </xsd:element>
    <xsd:element name="Accountable_x0020_Area" ma:index="27" nillable="true" ma:displayName="Accountable Area" ma:default="BD&amp;R" ma:format="Dropdown" ma:internalName="Accountable_x0020_Area">
      <xsd:simpleType>
        <xsd:restriction base="dms:Choice">
          <xsd:enumeration value="BD&amp;R"/>
          <xsd:enumeration value="Customer Care"/>
          <xsd:enumeration value="Energy Services"/>
          <xsd:enumeration value="Finance"/>
          <xsd:enumeration value="HR"/>
          <xsd:enumeration value="Operations"/>
          <xsd:enumeration value="Eng &amp; STO"/>
          <xsd:enumeration value="TIS"/>
        </xsd:restriction>
      </xsd:simpleType>
    </xsd:element>
    <xsd:element name="Executive_x0020_Review" ma:index="28" nillable="true" ma:displayName="Executive Review" ma:default="0" ma:internalName="Executive_x0020_Review">
      <xsd:simpleType>
        <xsd:restriction base="dms:Boolean"/>
      </xsd:simpleType>
    </xsd:element>
    <xsd:element name="Final_x0020_Draft_x0020_Due" ma:index="29" nillable="true" ma:displayName="Final Draft Due" ma:format="DateOnly" ma:internalName="Final_x0020_Draft_x0020_Due">
      <xsd:simpleType>
        <xsd:restriction base="dms:DateTime"/>
      </xsd:simpleType>
    </xsd:element>
    <xsd:element name="Formatting_x0020_Reqd" ma:index="30" nillable="true" ma:displayName="Formatting Reqd" ma:default="0" ma:internalName="Formatting_x0020_Reqd">
      <xsd:simpleType>
        <xsd:restriction base="dms:Boolean"/>
      </xsd:simpleType>
    </xsd:element>
    <xsd:element name="Final_x0020_Draft_x0020_Ready_x0020_for_x0020_SL_x0020_Review" ma:index="31" nillable="true" ma:displayName="Final Draft Ready for SL Review" ma:default="0" ma:description="Trigger to appear in Reg Leadership and Malini view" ma:internalName="Final_x0020_Draft_x0020_Ready_x0020_for_x0020_SL_x0020_Review">
      <xsd:simpleType>
        <xsd:restriction base="dms:Boolean"/>
      </xsd:simpleType>
    </xsd:element>
    <xsd:element name="Final_x0020_Draft_x0020_Reg_x002f_1st_x0020_Level_x0020_Review_x0020_Due_x0020_Date" ma:index="32" nillable="true" ma:displayName="Reg. Final Draft Review Due" ma:format="DateOnly" ma:internalName="Final_x0020_Draft_x0020_Reg_x002f_1st_x0020_Level_x0020_Review_x0020_Due_x0020_Date">
      <xsd:simpleType>
        <xsd:restriction base="dms:DateTime"/>
      </xsd:simpleType>
    </xsd:element>
    <xsd:element name="Legal_x0020_Handoff_x0020_Date" ma:index="33" nillable="true" ma:displayName="Legal Handoff Date" ma:format="DateOnly" ma:internalName="Legal_x0020_Handoff_x0020_Date">
      <xsd:simpleType>
        <xsd:restriction base="dms:DateTime"/>
      </xsd:simpleType>
    </xsd:element>
    <xsd:element name="Legal_x0020_Session_x0020_Date" ma:index="34" nillable="true" ma:displayName="Legal Session Date" ma:format="DateOnly" ma:internalName="Legal_x0020_Session_x0020_Date">
      <xsd:simpleType>
        <xsd:restriction base="dms:DateTime"/>
      </xsd:simpleType>
    </xsd:element>
    <xsd:element name="xewa" ma:index="35" nillable="true" ma:displayName="Legal Comments Addressed" ma:format="DateOnly" ma:internalName="xewa">
      <xsd:simpleType>
        <xsd:restriction base="dms:DateTime"/>
      </xsd:simpleType>
    </xsd:element>
    <xsd:element name="TM_x0020_Sign_x0020_Off" ma:index="36" nillable="true" ma:displayName="TM Sign Off" ma:format="DateOnly" ma:internalName="TM_x0020_Sign_x0020_Off">
      <xsd:simpleType>
        <xsd:restriction base="dms:DateTime"/>
      </xsd:simpleType>
    </xsd:element>
    <xsd:element name="Reg_x002f_Formatting_x0020_Sign_x0020_Off" ma:index="37" nillable="true" ma:displayName="Reg/Formatting Sign Off" ma:format="DateOnly" ma:internalName="Reg_x002f_Formatting_x0020_Sign_x0020_Of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4ab40f3-767a-43a9-8b62-265d64c54f3b"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x0031_st_x0020_draft_x0020_priority xmlns="0e4c58a4-4156-4653-af30-d293e31e5ce5">H</_x0031_st_x0020_draft_x0020_priority>
    <Final_x0020_Draft_x0020_Ready_x0020_for_x0020_SL_x0020_Review xmlns="0e4c58a4-4156-4653-af30-d293e31e5ce5">false</Final_x0020_Draft_x0020_Ready_x0020_for_x0020_SL_x0020_Review>
    <Reg_x002e__x0020_Review_x0020_Due_x0020_Date xmlns="0e4c58a4-4156-4653-af30-d293e31e5ce5" xsi:nil="true"/>
    <Finance_x0020_view xmlns="0e4c58a4-4156-4653-af30-d293e31e5ce5">No</Finance_x0020_view>
    <Accountable_x0020_Area xmlns="0e4c58a4-4156-4653-af30-d293e31e5ce5">BD&amp;R</Accountable_x0020_Area>
    <Formatting_x0020_Reqd xmlns="0e4c58a4-4156-4653-af30-d293e31e5ce5">false</Formatting_x0020_Reqd>
    <Status xmlns="0e4c58a4-4156-4653-af30-d293e31e5ce5">Shell Created</Status>
    <Customer_x0020_Care_x0020_View xmlns="0e4c58a4-4156-4653-af30-d293e31e5ce5">No</Customer_x0020_Care_x0020_View>
    <Energy_x0020_Services_x0020_View xmlns="0e4c58a4-4156-4653-af30-d293e31e5ce5">No</Energy_x0020_Services_x0020_View>
    <Regulatory_x0020_Leads xmlns="0e4c58a4-4156-4653-af30-d293e31e5ce5">
      <UserInfo>
        <DisplayName/>
        <AccountId xsi:nil="true"/>
        <AccountType/>
      </UserInfo>
    </Regulatory_x0020_Leads>
    <Final_x0020_Draft_x0020_Due xmlns="0e4c58a4-4156-4653-af30-d293e31e5ce5" xsi:nil="true"/>
    <Legal_x0020_Handoff_x0020_Date xmlns="0e4c58a4-4156-4653-af30-d293e31e5ce5" xsi:nil="true"/>
    <Exhibit_x002f_Tab_x002f_Schedule xmlns="0e4c58a4-4156-4653-af30-d293e31e5ce5" xsi:nil="true"/>
    <_x0031_st_x0020_Draft_x0020_SL_x0020_Review_x0020_Complete xmlns="0e4c58a4-4156-4653-af30-d293e31e5ce5" xsi:nil="true"/>
    <Binder xmlns="0e4c58a4-4156-4653-af30-d293e31e5ce5">0</Binder>
    <Attachment xmlns="0e4c58a4-4156-4653-af30-d293e31e5ce5" xsi:nil="true"/>
    <Final_x0020_Draft_x0020_Reg_x002f_1st_x0020_Level_x0020_Review_x0020_Due_x0020_Date xmlns="0e4c58a4-4156-4653-af30-d293e31e5ce5" xsi:nil="true"/>
    <Phase xmlns="0e4c58a4-4156-4653-af30-d293e31e5ce5" xsi:nil="true"/>
    <Version_x0020_Comments xmlns="0e4c58a4-4156-4653-af30-d293e31e5ce5" xsi:nil="true"/>
    <Executive_x0020_Review xmlns="0e4c58a4-4156-4653-af30-d293e31e5ce5">false</Executive_x0020_Review>
    <Legal_x0020_Session_x0020_Date xmlns="0e4c58a4-4156-4653-af30-d293e31e5ce5" xsi:nil="true"/>
    <TM_x0020_Sign_x0020_Off xmlns="0e4c58a4-4156-4653-af30-d293e31e5ce5" xsi:nil="true"/>
    <xewa xmlns="0e4c58a4-4156-4653-af30-d293e31e5ce5" xsi:nil="true"/>
    <Legal_x0020_Team xmlns="0e4c58a4-4156-4653-af30-d293e31e5ce5">
      <UserInfo>
        <DisplayName/>
        <AccountId xsi:nil="true"/>
        <AccountType/>
      </UserInfo>
    </Legal_x0020_Team>
    <Witness xmlns="0e4c58a4-4156-4653-af30-d293e31e5ce5">
      <UserInfo>
        <DisplayName/>
        <AccountId xsi:nil="true"/>
        <AccountType/>
      </UserInfo>
    </Witness>
    <Folder xmlns="0e4c58a4-4156-4653-af30-d293e31e5ce5" xsi:nil="true"/>
    <_x0031_st_x0020_Draft_x0020_Evidence_x0020_Due xmlns="0e4c58a4-4156-4653-af30-d293e31e5ce5" xsi:nil="true"/>
    <Cust_x0020_Eng xmlns="0e4c58a4-4156-4653-af30-d293e31e5ce5" xsi:nil="true"/>
    <Reg_x002f_Formatting_x0020_Sign_x0020_Off xmlns="0e4c58a4-4156-4653-af30-d293e31e5ce5" xsi:nil="true"/>
    <_x0031_st_x0020_draft_x0020_ready_x0020_for_x0020_Regulatory xmlns="0e4c58a4-4156-4653-af30-d293e31e5ce5" xsi:nil="true"/>
  </documentManagement>
</p:properties>
</file>

<file path=customXml/itemProps1.xml><?xml version="1.0" encoding="utf-8"?>
<ds:datastoreItem xmlns:ds="http://schemas.openxmlformats.org/officeDocument/2006/customXml" ds:itemID="{A15AEF5F-9A45-4085-A670-C9F91401EDEF}"/>
</file>

<file path=customXml/itemProps2.xml><?xml version="1.0" encoding="utf-8"?>
<ds:datastoreItem xmlns:ds="http://schemas.openxmlformats.org/officeDocument/2006/customXml" ds:itemID="{A8632DF5-3005-4FA5-8699-5B57EC8CDF8B}"/>
</file>

<file path=customXml/itemProps3.xml><?xml version="1.0" encoding="utf-8"?>
<ds:datastoreItem xmlns:ds="http://schemas.openxmlformats.org/officeDocument/2006/customXml" ds:itemID="{8E0BF881-206F-4052-9BBA-F7E18F148940}"/>
</file>

<file path=customXml/itemProps4.xml><?xml version="1.0" encoding="utf-8"?>
<ds:datastoreItem xmlns:ds="http://schemas.openxmlformats.org/officeDocument/2006/customXml" ds:itemID="{89555CD8-232D-4325-A4C9-13EF53CF61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2022-11-29T20:36:32Z</dcterms:created>
  <dcterms:modified xsi:type="dcterms:W3CDTF">2022-11-29T20:36:38Z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2022-11-29T20:36:37Z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e8f72649-9f46-4d42-ac45-4c24172f44d5</vt:lpwstr>
  </property>
  <property fmtid="{D5CDD505-2E9C-101B-9397-08002B2CF9AE}" pid="8" name="MSIP_Label_b1a6f161-e42b-4c47-8f69-f6a81e023e2d_ContentBits">
    <vt:lpwstr>0</vt:lpwstr>
  </property>
  <property fmtid="{D5CDD505-2E9C-101B-9397-08002B2CF9AE}" pid="9" name="ContentTypeId">
    <vt:lpwstr>0x010100BA68BE8D2D1B4442B56E8613E5D4A5D4</vt:lpwstr>
  </property>
</Properties>
</file>