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pplications Department\Department Applications\Rates\2023 Electricity Rates\IRM\IRM Applications\Price Cap IR\Festival\Final Decision and Model\Drafts\"/>
    </mc:Choice>
  </mc:AlternateContent>
  <xr:revisionPtr revIDLastSave="0" documentId="13_ncr:1_{B6210E1B-02B7-4258-92E9-1310B6203B06}" xr6:coauthVersionLast="47" xr6:coauthVersionMax="47" xr10:uidLastSave="{00000000-0000-0000-0000-000000000000}"/>
  <bookViews>
    <workbookView xWindow="-110" yWindow="-110" windowWidth="19420" windowHeight="10420" xr2:uid="{2C9CF5DC-0F13-4779-B18F-176442134D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1" l="1"/>
  <c r="E6" i="1"/>
  <c r="K6" i="1" s="1"/>
  <c r="E7" i="1"/>
  <c r="K7" i="1" s="1"/>
  <c r="E8" i="1"/>
  <c r="K8" i="1" s="1"/>
  <c r="E9" i="1"/>
  <c r="K9" i="1" s="1"/>
  <c r="E10" i="1"/>
  <c r="K10" i="1" s="1"/>
  <c r="E11" i="1"/>
  <c r="K11" i="1" s="1"/>
  <c r="E5" i="1"/>
  <c r="K5" i="1" s="1"/>
  <c r="C13" i="1"/>
  <c r="E13" i="1" l="1"/>
</calcChain>
</file>

<file path=xl/sharedStrings.xml><?xml version="1.0" encoding="utf-8"?>
<sst xmlns="http://schemas.openxmlformats.org/spreadsheetml/2006/main" count="26" uniqueCount="20">
  <si>
    <t>RESIDENTIAL SERVICE CLASSIFICATION</t>
  </si>
  <si>
    <t>GENERAL SERVICE LESS THAN 50 KW SERVICE CLASSIFICATION</t>
  </si>
  <si>
    <t>GENERAL SERVICE 50 to 4,999 kW SERVICE CLASSIFICATION</t>
  </si>
  <si>
    <t>LARGE USE SERVICE CLASSIFICATION</t>
  </si>
  <si>
    <t>UNMETERED SCATTERED LOAD SERVICE CLASSIFICATION</t>
  </si>
  <si>
    <t>SENTINEL LIGHTING SERVICE CLASSIFICATION</t>
  </si>
  <si>
    <t>STREET LIGHTING SERVICE CLASSIFICATION</t>
  </si>
  <si>
    <t>Rate Class</t>
  </si>
  <si>
    <t>Unit</t>
  </si>
  <si>
    <t>kWh</t>
  </si>
  <si>
    <t>kW</t>
  </si>
  <si>
    <t>2023 Total LRAM-Eligible</t>
  </si>
  <si>
    <t>Updated 2023 LRAM-Eligible Amount</t>
  </si>
  <si>
    <t>Total Metered kWh</t>
  </si>
  <si>
    <t>Metered kW 
or kVA</t>
  </si>
  <si>
    <t>From Tab 7</t>
  </si>
  <si>
    <t>From LRAMVA</t>
  </si>
  <si>
    <t>Rate Rider</t>
  </si>
  <si>
    <t>LRAM Proposed Rate Rider Recovery Period (in months)</t>
  </si>
  <si>
    <r>
      <t xml:space="preserve">2023 OEB-approved inflation (3.7%) minus X-factor </t>
    </r>
    <r>
      <rPr>
        <b/>
        <sz val="11"/>
        <color theme="5"/>
        <rFont val="Calibri"/>
        <family val="2"/>
        <scheme val="minor"/>
      </rPr>
      <t>(0.60%</t>
    </r>
    <r>
      <rPr>
        <b/>
        <sz val="11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</si>
</sst>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0.0%"/>
    <numFmt numFmtId="165" formatCode="_ #,##0;[Red]\(#,##0\)"/>
    <numFmt numFmtId="166" formatCode="_ #,##0.0000;[Red]\(#,##0.0000\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5"/>
      <name val="Calibri"/>
      <family val="2"/>
      <scheme val="minor"/>
    </font>
    <font>
      <b/>
      <sz val="11"/>
      <color theme="5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24">
    <xf numFmtId="0" fontId="0" fillId="0" borderId="0" xfId="0"/>
    <xf numFmtId="0" fontId="0" fillId="0" borderId="0" xfId="0" applyAlignment="1">
      <alignment horizontal="left" vertical="top" wrapText="1"/>
    </xf>
    <xf numFmtId="0" fontId="4" fillId="0" borderId="0" xfId="2" applyFont="1"/>
    <xf numFmtId="0" fontId="4" fillId="0" borderId="0" xfId="2" applyFont="1" applyAlignment="1">
      <alignment horizontal="center"/>
    </xf>
    <xf numFmtId="0" fontId="0" fillId="0" borderId="0" xfId="0" applyAlignment="1">
      <alignment horizontal="center" vertical="top"/>
    </xf>
    <xf numFmtId="0" fontId="4" fillId="0" borderId="0" xfId="2" applyFont="1" applyAlignment="1">
      <alignment horizontal="center" wrapText="1"/>
    </xf>
    <xf numFmtId="44" fontId="0" fillId="0" borderId="0" xfId="1" applyFont="1"/>
    <xf numFmtId="44" fontId="0" fillId="0" borderId="0" xfId="0" applyNumberFormat="1"/>
    <xf numFmtId="0" fontId="2" fillId="0" borderId="0" xfId="0" applyFont="1" applyAlignment="1">
      <alignment wrapText="1"/>
    </xf>
    <xf numFmtId="44" fontId="0" fillId="0" borderId="0" xfId="0" applyNumberFormat="1" applyBorder="1"/>
    <xf numFmtId="165" fontId="0" fillId="0" borderId="0" xfId="0" applyNumberFormat="1" applyAlignment="1">
      <alignment horizontal="right" vertical="top"/>
    </xf>
    <xf numFmtId="0" fontId="4" fillId="0" borderId="0" xfId="2" applyFont="1" applyAlignment="1">
      <alignment wrapText="1"/>
    </xf>
    <xf numFmtId="0" fontId="4" fillId="0" borderId="2" xfId="2" applyFont="1" applyBorder="1" applyAlignment="1">
      <alignment wrapText="1"/>
    </xf>
    <xf numFmtId="44" fontId="2" fillId="0" borderId="1" xfId="0" applyNumberFormat="1" applyFont="1" applyBorder="1"/>
    <xf numFmtId="0" fontId="2" fillId="0" borderId="0" xfId="0" applyFont="1"/>
    <xf numFmtId="0" fontId="2" fillId="2" borderId="0" xfId="0" applyFont="1" applyFill="1" applyAlignment="1">
      <alignment horizontal="center"/>
    </xf>
    <xf numFmtId="1" fontId="4" fillId="3" borderId="4" xfId="2" applyNumberFormat="1" applyFont="1" applyFill="1" applyBorder="1" applyAlignment="1" applyProtection="1">
      <alignment horizontal="center"/>
      <protection locked="0"/>
    </xf>
    <xf numFmtId="0" fontId="5" fillId="0" borderId="0" xfId="0" applyFont="1"/>
    <xf numFmtId="0" fontId="4" fillId="0" borderId="0" xfId="2" applyFont="1" applyAlignment="1">
      <alignment vertical="top"/>
    </xf>
    <xf numFmtId="0" fontId="4" fillId="0" borderId="3" xfId="2" applyFont="1" applyBorder="1" applyAlignment="1">
      <alignment vertical="top"/>
    </xf>
    <xf numFmtId="164" fontId="6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 vertical="center"/>
    </xf>
    <xf numFmtId="0" fontId="4" fillId="4" borderId="0" xfId="2" applyFont="1" applyFill="1" applyAlignment="1">
      <alignment horizontal="center" wrapText="1"/>
    </xf>
    <xf numFmtId="0" fontId="2" fillId="2" borderId="0" xfId="0" applyFont="1" applyFill="1" applyAlignment="1">
      <alignment horizontal="center"/>
    </xf>
  </cellXfs>
  <cellStyles count="3">
    <cellStyle name="Currency" xfId="1" builtinId="4"/>
    <cellStyle name="Normal" xfId="0" builtinId="0"/>
    <cellStyle name="Normal_Sheet7" xfId="2" xr:uid="{F4243944-0257-4701-958C-CB3DF63FE2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C93BF-7412-42E7-AD51-6E1CCED6EC66}">
  <dimension ref="A1:K14"/>
  <sheetViews>
    <sheetView tabSelected="1" topLeftCell="A4" zoomScale="90" zoomScaleNormal="90" workbookViewId="0">
      <selection activeCell="D14" sqref="D14"/>
    </sheetView>
  </sheetViews>
  <sheetFormatPr defaultRowHeight="14.5" x14ac:dyDescent="0.35"/>
  <cols>
    <col min="1" max="1" width="36" customWidth="1"/>
    <col min="2" max="2" width="3.54296875" customWidth="1"/>
    <col min="3" max="3" width="16.81640625" customWidth="1"/>
    <col min="4" max="4" width="21" customWidth="1"/>
    <col min="5" max="5" width="15.26953125" customWidth="1"/>
    <col min="6" max="6" width="3" customWidth="1"/>
    <col min="8" max="8" width="18.453125" bestFit="1" customWidth="1"/>
    <col min="9" max="9" width="15.453125" customWidth="1"/>
    <col min="11" max="11" width="12.7265625" customWidth="1"/>
  </cols>
  <sheetData>
    <row r="1" spans="1:11" x14ac:dyDescent="0.35">
      <c r="A1" s="18" t="s">
        <v>18</v>
      </c>
      <c r="B1" s="19"/>
      <c r="D1" s="16">
        <v>12</v>
      </c>
      <c r="E1" s="17" t="str">
        <f>IF(D1&gt;0, "Rate Rider Recovery to be used below", "If no rate rider recovery period is proposed then the default recovery period of 12 months will be used")</f>
        <v>Rate Rider Recovery to be used below</v>
      </c>
    </row>
    <row r="3" spans="1:11" ht="15" customHeight="1" x14ac:dyDescent="0.35">
      <c r="C3" s="15" t="s">
        <v>16</v>
      </c>
      <c r="H3" s="23" t="s">
        <v>15</v>
      </c>
      <c r="I3" s="23"/>
      <c r="K3" s="22" t="s">
        <v>17</v>
      </c>
    </row>
    <row r="4" spans="1:11" ht="49.5" customHeight="1" x14ac:dyDescent="0.35">
      <c r="A4" s="2" t="s">
        <v>7</v>
      </c>
      <c r="C4" s="5" t="s">
        <v>11</v>
      </c>
      <c r="D4" s="8" t="s">
        <v>19</v>
      </c>
      <c r="E4" s="5" t="s">
        <v>12</v>
      </c>
      <c r="F4" s="5"/>
      <c r="G4" s="3" t="s">
        <v>8</v>
      </c>
      <c r="H4" s="11" t="s">
        <v>13</v>
      </c>
      <c r="I4" s="12" t="s">
        <v>14</v>
      </c>
      <c r="K4" s="22" t="s">
        <v>17</v>
      </c>
    </row>
    <row r="5" spans="1:11" x14ac:dyDescent="0.35">
      <c r="A5" s="1" t="s">
        <v>0</v>
      </c>
      <c r="C5" s="6">
        <v>0</v>
      </c>
      <c r="D5" s="20">
        <v>3.1E-2</v>
      </c>
      <c r="E5" s="7">
        <f>C5*(1+D5)</f>
        <v>0</v>
      </c>
      <c r="F5" s="7"/>
      <c r="G5" s="4" t="s">
        <v>9</v>
      </c>
      <c r="H5" s="10">
        <v>155853186</v>
      </c>
      <c r="I5" s="10">
        <v>0</v>
      </c>
      <c r="K5" s="21">
        <f>ROUND((E5/H5)/($D$1/12),4)</f>
        <v>0</v>
      </c>
    </row>
    <row r="6" spans="1:11" ht="29" x14ac:dyDescent="0.35">
      <c r="A6" s="1" t="s">
        <v>1</v>
      </c>
      <c r="C6" s="6">
        <v>80625.70589359352</v>
      </c>
      <c r="D6" s="20">
        <v>3.1E-2</v>
      </c>
      <c r="E6" s="7">
        <f t="shared" ref="E6:E11" si="0">C6*(1+D6)</f>
        <v>83125.102776294909</v>
      </c>
      <c r="F6" s="7"/>
      <c r="G6" s="4" t="s">
        <v>9</v>
      </c>
      <c r="H6" s="10">
        <v>72569498</v>
      </c>
      <c r="I6" s="10">
        <v>0</v>
      </c>
      <c r="K6" s="21">
        <f>ROUND((E6/H6)/($D$1/12),4)</f>
        <v>1.1000000000000001E-3</v>
      </c>
    </row>
    <row r="7" spans="1:11" ht="29" x14ac:dyDescent="0.35">
      <c r="A7" s="1" t="s">
        <v>2</v>
      </c>
      <c r="C7" s="6">
        <v>148913.01351957611</v>
      </c>
      <c r="D7" s="20">
        <v>3.1E-2</v>
      </c>
      <c r="E7" s="7">
        <f t="shared" si="0"/>
        <v>153529.31693868295</v>
      </c>
      <c r="F7" s="7"/>
      <c r="G7" s="4" t="s">
        <v>10</v>
      </c>
      <c r="H7" s="10">
        <v>339930008</v>
      </c>
      <c r="I7" s="10">
        <v>883164</v>
      </c>
      <c r="K7" s="21">
        <f>ROUND((E7/I7)/($D$1/12),4)</f>
        <v>0.17380000000000001</v>
      </c>
    </row>
    <row r="8" spans="1:11" x14ac:dyDescent="0.35">
      <c r="A8" s="1" t="s">
        <v>3</v>
      </c>
      <c r="C8" s="6">
        <v>447.78065872334616</v>
      </c>
      <c r="D8" s="20">
        <v>3.1E-2</v>
      </c>
      <c r="E8" s="7">
        <f t="shared" si="0"/>
        <v>461.66185914376985</v>
      </c>
      <c r="F8" s="7"/>
      <c r="G8" s="4" t="s">
        <v>10</v>
      </c>
      <c r="H8" s="10">
        <v>28887206</v>
      </c>
      <c r="I8" s="10">
        <v>65698</v>
      </c>
      <c r="K8" s="21">
        <f>ROUND((E8/I8)/($D$1/12),4)</f>
        <v>7.0000000000000001E-3</v>
      </c>
    </row>
    <row r="9" spans="1:11" ht="29" x14ac:dyDescent="0.35">
      <c r="A9" s="1" t="s">
        <v>4</v>
      </c>
      <c r="C9" s="6">
        <v>-41.050199999999997</v>
      </c>
      <c r="D9" s="20">
        <v>3.1E-2</v>
      </c>
      <c r="E9" s="7">
        <f t="shared" si="0"/>
        <v>-42.322756199999993</v>
      </c>
      <c r="F9" s="7"/>
      <c r="G9" s="4" t="s">
        <v>9</v>
      </c>
      <c r="H9" s="10">
        <v>1151808</v>
      </c>
      <c r="I9" s="10">
        <v>0</v>
      </c>
      <c r="K9" s="21">
        <f>ROUND((E9/H9)/($D$1/12),4)</f>
        <v>0</v>
      </c>
    </row>
    <row r="10" spans="1:11" ht="29" x14ac:dyDescent="0.35">
      <c r="A10" s="1" t="s">
        <v>5</v>
      </c>
      <c r="C10" s="6">
        <v>-26.534600000000001</v>
      </c>
      <c r="D10" s="20">
        <v>3.1E-2</v>
      </c>
      <c r="E10" s="7">
        <f t="shared" si="0"/>
        <v>-27.357172599999998</v>
      </c>
      <c r="F10" s="7"/>
      <c r="G10" s="4" t="s">
        <v>10</v>
      </c>
      <c r="H10" s="10">
        <v>95992</v>
      </c>
      <c r="I10" s="10">
        <v>267</v>
      </c>
      <c r="K10" s="21">
        <f>ROUND((E10/I10)/($D$1/12),4)</f>
        <v>-0.10249999999999999</v>
      </c>
    </row>
    <row r="11" spans="1:11" ht="29" x14ac:dyDescent="0.35">
      <c r="A11" s="1" t="s">
        <v>6</v>
      </c>
      <c r="C11" s="6">
        <v>490.42556346892547</v>
      </c>
      <c r="D11" s="20">
        <v>3.1E-2</v>
      </c>
      <c r="E11" s="7">
        <f t="shared" si="0"/>
        <v>505.62875593646214</v>
      </c>
      <c r="F11" s="7"/>
      <c r="G11" s="4" t="s">
        <v>10</v>
      </c>
      <c r="H11" s="10">
        <v>2328792</v>
      </c>
      <c r="I11" s="10">
        <v>6226</v>
      </c>
      <c r="K11" s="21">
        <f>ROUND((E11/I11)/($D$1/12),4)</f>
        <v>8.1199999999999994E-2</v>
      </c>
    </row>
    <row r="12" spans="1:11" x14ac:dyDescent="0.35">
      <c r="H12" s="10"/>
      <c r="I12" s="10"/>
    </row>
    <row r="13" spans="1:11" ht="15" thickBot="1" x14ac:dyDescent="0.4">
      <c r="C13" s="13">
        <f>SUM(C5:C11)</f>
        <v>230409.34083536189</v>
      </c>
      <c r="D13" s="14"/>
      <c r="E13" s="13">
        <f>SUM(E5:E11)</f>
        <v>237552.03040125806</v>
      </c>
      <c r="F13" s="9"/>
    </row>
    <row r="14" spans="1:11" ht="15" thickTop="1" x14ac:dyDescent="0.35"/>
  </sheetData>
  <mergeCells count="2">
    <mergeCell ref="K3:K4"/>
    <mergeCell ref="H3:I3"/>
  </mergeCells>
  <pageMargins left="0.7" right="0.7" top="0.75" bottom="0.75" header="0.3" footer="0.3"/>
  <pageSetup orientation="portrait" r:id="rId1"/>
  <ignoredErrors>
    <ignoredError sqref="K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Jake Iles</dc:creator>
  <cp:lastModifiedBy>Cherida Walter</cp:lastModifiedBy>
  <dcterms:created xsi:type="dcterms:W3CDTF">2022-11-11T15:40:33Z</dcterms:created>
  <dcterms:modified xsi:type="dcterms:W3CDTF">2022-11-30T19:31:31Z</dcterms:modified>
</cp:coreProperties>
</file>