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laudo_oeb_ca/Documents/2023 Rate Files/EB-2022-0024 Elexicon ICM/Technical Conference/"/>
    </mc:Choice>
  </mc:AlternateContent>
  <xr:revisionPtr revIDLastSave="349" documentId="8_{1FCD590E-81CD-455E-91DF-C05C0847F984}" xr6:coauthVersionLast="47" xr6:coauthVersionMax="47" xr10:uidLastSave="{83EB1BC7-34F9-4E1F-9649-23F38AA349C7}"/>
  <bookViews>
    <workbookView xWindow="-108" yWindow="-108" windowWidth="23256" windowHeight="12576" xr2:uid="{91D82431-39C4-48ED-A282-B1FF4F3DFB4A}"/>
  </bookViews>
  <sheets>
    <sheet name="NPV comparison" sheetId="1" r:id="rId1"/>
    <sheet name="NPV lower savings" sheetId="2" r:id="rId2"/>
    <sheet name="Including Reliability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D22" i="1"/>
  <c r="E22" i="1"/>
  <c r="F22" i="1"/>
  <c r="G22" i="1"/>
  <c r="I22" i="1"/>
  <c r="J22" i="1"/>
  <c r="K22" i="1"/>
  <c r="C22" i="1"/>
  <c r="G21" i="1"/>
  <c r="G23" i="1" s="1"/>
  <c r="F21" i="1"/>
  <c r="F23" i="1" s="1"/>
  <c r="E21" i="1"/>
  <c r="E23" i="1" s="1"/>
  <c r="J20" i="1"/>
  <c r="K20" i="1" s="1"/>
  <c r="H20" i="1"/>
  <c r="H22" i="1" s="1"/>
  <c r="E30" i="3"/>
  <c r="F30" i="3"/>
  <c r="G30" i="3"/>
  <c r="G29" i="3"/>
  <c r="F29" i="3"/>
  <c r="E29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C33" i="3"/>
  <c r="H31" i="3"/>
  <c r="I31" i="3" s="1"/>
  <c r="J31" i="3" s="1"/>
  <c r="K31" i="3" s="1"/>
  <c r="L31" i="3" s="1"/>
  <c r="M31" i="3" s="1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K28" i="3"/>
  <c r="J28" i="3"/>
  <c r="H28" i="3"/>
  <c r="E24" i="2"/>
  <c r="E26" i="2" s="1"/>
  <c r="F24" i="2"/>
  <c r="F26" i="2" s="1"/>
  <c r="G24" i="2"/>
  <c r="G26" i="2" s="1"/>
  <c r="G23" i="2"/>
  <c r="F23" i="2"/>
  <c r="E23" i="2"/>
  <c r="H24" i="2"/>
  <c r="H26" i="2" s="1"/>
  <c r="H25" i="2"/>
  <c r="E25" i="2"/>
  <c r="D25" i="2"/>
  <c r="F25" i="2"/>
  <c r="G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C25" i="2"/>
  <c r="AA24" i="2"/>
  <c r="AA26" i="2" s="1"/>
  <c r="Z24" i="2"/>
  <c r="Z26" i="2" s="1"/>
  <c r="Y24" i="2"/>
  <c r="Y26" i="2" s="1"/>
  <c r="X24" i="2"/>
  <c r="X26" i="2" s="1"/>
  <c r="W24" i="2"/>
  <c r="W26" i="2" s="1"/>
  <c r="V24" i="2"/>
  <c r="V26" i="2" s="1"/>
  <c r="U24" i="2"/>
  <c r="U26" i="2" s="1"/>
  <c r="T24" i="2"/>
  <c r="T26" i="2" s="1"/>
  <c r="S24" i="2"/>
  <c r="S26" i="2" s="1"/>
  <c r="R24" i="2"/>
  <c r="R26" i="2" s="1"/>
  <c r="Q24" i="2"/>
  <c r="Q26" i="2" s="1"/>
  <c r="P24" i="2"/>
  <c r="P26" i="2" s="1"/>
  <c r="O24" i="2"/>
  <c r="O26" i="2" s="1"/>
  <c r="N24" i="2"/>
  <c r="N26" i="2" s="1"/>
  <c r="M24" i="2"/>
  <c r="M26" i="2" s="1"/>
  <c r="L24" i="2"/>
  <c r="L26" i="2" s="1"/>
  <c r="K24" i="2"/>
  <c r="K26" i="2" s="1"/>
  <c r="J24" i="2"/>
  <c r="J26" i="2" s="1"/>
  <c r="I24" i="2"/>
  <c r="I26" i="2" s="1"/>
  <c r="J22" i="2"/>
  <c r="K22" i="2" s="1"/>
  <c r="H22" i="2"/>
  <c r="D17" i="2"/>
  <c r="B26" i="2" l="1"/>
  <c r="B27" i="2" s="1"/>
  <c r="H32" i="3"/>
  <c r="H34" i="3" s="1"/>
  <c r="I32" i="3"/>
  <c r="I34" i="3" s="1"/>
  <c r="L32" i="3"/>
  <c r="L34" i="3" s="1"/>
  <c r="E31" i="3"/>
  <c r="E32" i="3" s="1"/>
  <c r="E34" i="3" s="1"/>
  <c r="K32" i="3"/>
  <c r="K34" i="3" s="1"/>
  <c r="F31" i="3"/>
  <c r="F32" i="3" s="1"/>
  <c r="F34" i="3" s="1"/>
  <c r="G31" i="3"/>
  <c r="G32" i="3" s="1"/>
  <c r="G34" i="3" s="1"/>
  <c r="B23" i="1"/>
  <c r="L20" i="1"/>
  <c r="L22" i="1" s="1"/>
  <c r="M32" i="3"/>
  <c r="M34" i="3" s="1"/>
  <c r="N31" i="3"/>
  <c r="O31" i="3" s="1"/>
  <c r="P31" i="3" s="1"/>
  <c r="J32" i="3"/>
  <c r="J34" i="3" s="1"/>
  <c r="L28" i="3"/>
  <c r="L22" i="2"/>
  <c r="N32" i="3" l="1"/>
  <c r="N34" i="3" s="1"/>
  <c r="O32" i="3"/>
  <c r="O34" i="3" s="1"/>
  <c r="M20" i="1"/>
  <c r="M22" i="1" s="1"/>
  <c r="P32" i="3"/>
  <c r="P34" i="3" s="1"/>
  <c r="Q31" i="3"/>
  <c r="M28" i="3"/>
  <c r="M22" i="2"/>
  <c r="N20" i="1" l="1"/>
  <c r="N22" i="1" s="1"/>
  <c r="R31" i="3"/>
  <c r="Q32" i="3"/>
  <c r="Q34" i="3" s="1"/>
  <c r="N28" i="3"/>
  <c r="N22" i="2"/>
  <c r="O20" i="1" l="1"/>
  <c r="O22" i="1" s="1"/>
  <c r="O28" i="3"/>
  <c r="S31" i="3"/>
  <c r="R32" i="3"/>
  <c r="R34" i="3" s="1"/>
  <c r="O22" i="2"/>
  <c r="P20" i="1" l="1"/>
  <c r="P22" i="1" s="1"/>
  <c r="T31" i="3"/>
  <c r="S32" i="3"/>
  <c r="S34" i="3" s="1"/>
  <c r="P28" i="3"/>
  <c r="P22" i="2"/>
  <c r="Q20" i="1" l="1"/>
  <c r="Q22" i="1" s="1"/>
  <c r="Q28" i="3"/>
  <c r="U31" i="3"/>
  <c r="T32" i="3"/>
  <c r="T34" i="3" s="1"/>
  <c r="Q22" i="2"/>
  <c r="R20" i="1" l="1"/>
  <c r="R22" i="1" s="1"/>
  <c r="V31" i="3"/>
  <c r="U32" i="3"/>
  <c r="U34" i="3" s="1"/>
  <c r="R28" i="3"/>
  <c r="R22" i="2"/>
  <c r="S20" i="1" l="1"/>
  <c r="S22" i="1" s="1"/>
  <c r="W31" i="3"/>
  <c r="V32" i="3"/>
  <c r="V34" i="3" s="1"/>
  <c r="S28" i="3"/>
  <c r="S22" i="2"/>
  <c r="T20" i="1" l="1"/>
  <c r="T22" i="1" s="1"/>
  <c r="X31" i="3"/>
  <c r="W32" i="3"/>
  <c r="W34" i="3" s="1"/>
  <c r="T28" i="3"/>
  <c r="T22" i="2"/>
  <c r="U20" i="1" l="1"/>
  <c r="U22" i="1" s="1"/>
  <c r="U28" i="3"/>
  <c r="Y31" i="3"/>
  <c r="X32" i="3"/>
  <c r="X34" i="3" s="1"/>
  <c r="U22" i="2"/>
  <c r="V20" i="1" l="1"/>
  <c r="V22" i="1" s="1"/>
  <c r="V28" i="3"/>
  <c r="Z31" i="3"/>
  <c r="Y32" i="3"/>
  <c r="Y34" i="3" s="1"/>
  <c r="V22" i="2"/>
  <c r="W20" i="1" l="1"/>
  <c r="W22" i="1" s="1"/>
  <c r="AA31" i="3"/>
  <c r="AA32" i="3" s="1"/>
  <c r="AA34" i="3" s="1"/>
  <c r="Z32" i="3"/>
  <c r="Z34" i="3" s="1"/>
  <c r="W28" i="3"/>
  <c r="W22" i="2"/>
  <c r="X20" i="1" l="1"/>
  <c r="X22" i="1" s="1"/>
  <c r="X28" i="3"/>
  <c r="B34" i="3"/>
  <c r="X22" i="2"/>
  <c r="Y20" i="1" l="1"/>
  <c r="Y22" i="1" s="1"/>
  <c r="Y28" i="3"/>
  <c r="Y22" i="2"/>
  <c r="Z20" i="1" l="1"/>
  <c r="Z22" i="1" s="1"/>
  <c r="Z28" i="3"/>
  <c r="Z22" i="2"/>
  <c r="AA20" i="1" l="1"/>
  <c r="AA28" i="3"/>
  <c r="AA22" i="2"/>
  <c r="AA22" i="1" l="1"/>
  <c r="B22" i="1" s="1"/>
  <c r="B24" i="1" s="1"/>
  <c r="B33" i="3"/>
  <c r="B35" i="3" s="1"/>
  <c r="B25" i="2"/>
  <c r="H21" i="3" l="1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T21" i="3" s="1"/>
  <c r="U21" i="3" s="1"/>
  <c r="V21" i="3" s="1"/>
  <c r="W21" i="3" s="1"/>
  <c r="X21" i="3" s="1"/>
  <c r="Y21" i="3" s="1"/>
  <c r="Z21" i="3" s="1"/>
  <c r="AA21" i="3" s="1"/>
  <c r="E11" i="3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I23" i="3"/>
  <c r="G23" i="3"/>
  <c r="F23" i="3"/>
  <c r="E23" i="3"/>
  <c r="D23" i="3"/>
  <c r="C23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J18" i="3"/>
  <c r="K18" i="3" s="1"/>
  <c r="H18" i="3"/>
  <c r="H23" i="3" s="1"/>
  <c r="F13" i="3"/>
  <c r="D13" i="3"/>
  <c r="C13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G8" i="3"/>
  <c r="H8" i="3" s="1"/>
  <c r="E8" i="3"/>
  <c r="E13" i="3" s="1"/>
  <c r="I16" i="2"/>
  <c r="I18" i="2" s="1"/>
  <c r="J16" i="2"/>
  <c r="J18" i="2" s="1"/>
  <c r="K16" i="2"/>
  <c r="K18" i="2" s="1"/>
  <c r="L16" i="2"/>
  <c r="L18" i="2" s="1"/>
  <c r="M16" i="2"/>
  <c r="M18" i="2" s="1"/>
  <c r="N16" i="2"/>
  <c r="N18" i="2" s="1"/>
  <c r="O16" i="2"/>
  <c r="O18" i="2" s="1"/>
  <c r="P16" i="2"/>
  <c r="P18" i="2" s="1"/>
  <c r="Q16" i="2"/>
  <c r="Q18" i="2" s="1"/>
  <c r="R16" i="2"/>
  <c r="R18" i="2" s="1"/>
  <c r="S16" i="2"/>
  <c r="S18" i="2" s="1"/>
  <c r="T16" i="2"/>
  <c r="T18" i="2" s="1"/>
  <c r="U16" i="2"/>
  <c r="U18" i="2" s="1"/>
  <c r="V16" i="2"/>
  <c r="V18" i="2" s="1"/>
  <c r="W16" i="2"/>
  <c r="W18" i="2" s="1"/>
  <c r="X16" i="2"/>
  <c r="X18" i="2" s="1"/>
  <c r="Y16" i="2"/>
  <c r="Y18" i="2" s="1"/>
  <c r="Z16" i="2"/>
  <c r="Z18" i="2" s="1"/>
  <c r="AA16" i="2"/>
  <c r="AA18" i="2" s="1"/>
  <c r="H16" i="2"/>
  <c r="H18" i="2" s="1"/>
  <c r="F8" i="2"/>
  <c r="F10" i="2" s="1"/>
  <c r="G8" i="2"/>
  <c r="G10" i="2" s="1"/>
  <c r="H8" i="2"/>
  <c r="H10" i="2" s="1"/>
  <c r="I8" i="2"/>
  <c r="I10" i="2" s="1"/>
  <c r="J8" i="2"/>
  <c r="J10" i="2" s="1"/>
  <c r="K8" i="2"/>
  <c r="K10" i="2" s="1"/>
  <c r="L8" i="2"/>
  <c r="L10" i="2" s="1"/>
  <c r="M8" i="2"/>
  <c r="M10" i="2" s="1"/>
  <c r="N8" i="2"/>
  <c r="N10" i="2" s="1"/>
  <c r="O8" i="2"/>
  <c r="O10" i="2" s="1"/>
  <c r="P8" i="2"/>
  <c r="P10" i="2" s="1"/>
  <c r="Q8" i="2"/>
  <c r="Q10" i="2" s="1"/>
  <c r="R8" i="2"/>
  <c r="R10" i="2" s="1"/>
  <c r="S8" i="2"/>
  <c r="S10" i="2" s="1"/>
  <c r="T8" i="2"/>
  <c r="T10" i="2" s="1"/>
  <c r="U8" i="2"/>
  <c r="U10" i="2" s="1"/>
  <c r="V8" i="2"/>
  <c r="V10" i="2" s="1"/>
  <c r="W8" i="2"/>
  <c r="W10" i="2" s="1"/>
  <c r="X8" i="2"/>
  <c r="X10" i="2" s="1"/>
  <c r="E8" i="2"/>
  <c r="E10" i="2" s="1"/>
  <c r="I17" i="2"/>
  <c r="G17" i="2"/>
  <c r="F17" i="2"/>
  <c r="E17" i="2"/>
  <c r="C17" i="2"/>
  <c r="J14" i="2"/>
  <c r="K14" i="2" s="1"/>
  <c r="H14" i="2"/>
  <c r="H17" i="2" s="1"/>
  <c r="F9" i="2"/>
  <c r="D9" i="2"/>
  <c r="C9" i="2"/>
  <c r="G6" i="2"/>
  <c r="G9" i="2" s="1"/>
  <c r="E6" i="2"/>
  <c r="E9" i="2" s="1"/>
  <c r="I15" i="1"/>
  <c r="H15" i="1"/>
  <c r="J13" i="1"/>
  <c r="J15" i="1" s="1"/>
  <c r="H13" i="1"/>
  <c r="F8" i="1"/>
  <c r="G8" i="1"/>
  <c r="G6" i="1"/>
  <c r="H6" i="1" s="1"/>
  <c r="E6" i="1"/>
  <c r="E8" i="1" s="1"/>
  <c r="AA16" i="1"/>
  <c r="Y16" i="1"/>
  <c r="Z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H16" i="1"/>
  <c r="D15" i="1"/>
  <c r="E15" i="1"/>
  <c r="F15" i="1"/>
  <c r="G15" i="1"/>
  <c r="C15" i="1"/>
  <c r="F9" i="1"/>
  <c r="E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D8" i="1"/>
  <c r="C8" i="1"/>
  <c r="I6" i="1" l="1"/>
  <c r="H8" i="1"/>
  <c r="K13" i="1"/>
  <c r="H22" i="3"/>
  <c r="H24" i="3" s="1"/>
  <c r="E12" i="3"/>
  <c r="E14" i="3" s="1"/>
  <c r="F12" i="3"/>
  <c r="F14" i="3" s="1"/>
  <c r="O22" i="3"/>
  <c r="O24" i="3" s="1"/>
  <c r="N12" i="3"/>
  <c r="N14" i="3" s="1"/>
  <c r="P22" i="3"/>
  <c r="P24" i="3" s="1"/>
  <c r="O12" i="3"/>
  <c r="O14" i="3" s="1"/>
  <c r="Q22" i="3"/>
  <c r="Q24" i="3" s="1"/>
  <c r="P12" i="3"/>
  <c r="P14" i="3" s="1"/>
  <c r="Q12" i="3"/>
  <c r="Q14" i="3" s="1"/>
  <c r="G12" i="3"/>
  <c r="G14" i="3" s="1"/>
  <c r="S12" i="3"/>
  <c r="S14" i="3" s="1"/>
  <c r="I22" i="3"/>
  <c r="I24" i="3" s="1"/>
  <c r="U22" i="3"/>
  <c r="U24" i="3" s="1"/>
  <c r="H12" i="3"/>
  <c r="H14" i="3" s="1"/>
  <c r="T12" i="3"/>
  <c r="T14" i="3" s="1"/>
  <c r="J22" i="3"/>
  <c r="J24" i="3" s="1"/>
  <c r="V22" i="3"/>
  <c r="V24" i="3" s="1"/>
  <c r="M12" i="3"/>
  <c r="M14" i="3" s="1"/>
  <c r="R22" i="3"/>
  <c r="R24" i="3" s="1"/>
  <c r="T22" i="3"/>
  <c r="T24" i="3" s="1"/>
  <c r="I12" i="3"/>
  <c r="I14" i="3" s="1"/>
  <c r="U12" i="3"/>
  <c r="U14" i="3" s="1"/>
  <c r="K22" i="3"/>
  <c r="K24" i="3" s="1"/>
  <c r="W22" i="3"/>
  <c r="W24" i="3" s="1"/>
  <c r="S22" i="3"/>
  <c r="S24" i="3" s="1"/>
  <c r="R12" i="3"/>
  <c r="R14" i="3" s="1"/>
  <c r="J12" i="3"/>
  <c r="J14" i="3" s="1"/>
  <c r="V12" i="3"/>
  <c r="V14" i="3" s="1"/>
  <c r="L22" i="3"/>
  <c r="L24" i="3" s="1"/>
  <c r="X22" i="3"/>
  <c r="X24" i="3" s="1"/>
  <c r="K12" i="3"/>
  <c r="K14" i="3" s="1"/>
  <c r="W12" i="3"/>
  <c r="W14" i="3" s="1"/>
  <c r="M22" i="3"/>
  <c r="M24" i="3" s="1"/>
  <c r="Y22" i="3"/>
  <c r="Y24" i="3" s="1"/>
  <c r="AA22" i="3"/>
  <c r="AA24" i="3" s="1"/>
  <c r="L12" i="3"/>
  <c r="L14" i="3" s="1"/>
  <c r="X12" i="3"/>
  <c r="X14" i="3" s="1"/>
  <c r="N22" i="3"/>
  <c r="N24" i="3" s="1"/>
  <c r="Z22" i="3"/>
  <c r="Z24" i="3" s="1"/>
  <c r="L18" i="3"/>
  <c r="K23" i="3"/>
  <c r="H13" i="3"/>
  <c r="I8" i="3"/>
  <c r="G13" i="3"/>
  <c r="J23" i="3"/>
  <c r="B18" i="2"/>
  <c r="H6" i="2"/>
  <c r="B10" i="2"/>
  <c r="K17" i="2"/>
  <c r="L14" i="2"/>
  <c r="J17" i="2"/>
  <c r="B16" i="1"/>
  <c r="B9" i="1"/>
  <c r="L13" i="1" l="1"/>
  <c r="K15" i="1"/>
  <c r="J6" i="1"/>
  <c r="I8" i="1"/>
  <c r="B24" i="3"/>
  <c r="B14" i="3"/>
  <c r="I13" i="3"/>
  <c r="J8" i="3"/>
  <c r="L23" i="3"/>
  <c r="M18" i="3"/>
  <c r="H9" i="2"/>
  <c r="I6" i="2"/>
  <c r="L17" i="2"/>
  <c r="M14" i="2"/>
  <c r="K6" i="1" l="1"/>
  <c r="J8" i="1"/>
  <c r="M13" i="1"/>
  <c r="L15" i="1"/>
  <c r="M23" i="3"/>
  <c r="N18" i="3"/>
  <c r="J13" i="3"/>
  <c r="K8" i="3"/>
  <c r="I9" i="2"/>
  <c r="J6" i="2"/>
  <c r="M17" i="2"/>
  <c r="N14" i="2"/>
  <c r="N13" i="1" l="1"/>
  <c r="M15" i="1"/>
  <c r="L6" i="1"/>
  <c r="K8" i="1"/>
  <c r="K13" i="3"/>
  <c r="L8" i="3"/>
  <c r="O18" i="3"/>
  <c r="N23" i="3"/>
  <c r="J9" i="2"/>
  <c r="K6" i="2"/>
  <c r="O14" i="2"/>
  <c r="N17" i="2"/>
  <c r="M6" i="1" l="1"/>
  <c r="L8" i="1"/>
  <c r="O13" i="1"/>
  <c r="N15" i="1"/>
  <c r="P18" i="3"/>
  <c r="O23" i="3"/>
  <c r="L13" i="3"/>
  <c r="M8" i="3"/>
  <c r="L6" i="2"/>
  <c r="K9" i="2"/>
  <c r="O17" i="2"/>
  <c r="P14" i="2"/>
  <c r="N6" i="1" l="1"/>
  <c r="M8" i="1"/>
  <c r="P13" i="1"/>
  <c r="O15" i="1"/>
  <c r="Q18" i="3"/>
  <c r="P23" i="3"/>
  <c r="M13" i="3"/>
  <c r="N8" i="3"/>
  <c r="M6" i="2"/>
  <c r="L9" i="2"/>
  <c r="P17" i="2"/>
  <c r="Q14" i="2"/>
  <c r="Q13" i="1" l="1"/>
  <c r="P15" i="1"/>
  <c r="O6" i="1"/>
  <c r="N8" i="1"/>
  <c r="R18" i="3"/>
  <c r="Q23" i="3"/>
  <c r="O8" i="3"/>
  <c r="N13" i="3"/>
  <c r="N6" i="2"/>
  <c r="M9" i="2"/>
  <c r="Q17" i="2"/>
  <c r="R14" i="2"/>
  <c r="P6" i="1" l="1"/>
  <c r="O8" i="1"/>
  <c r="R13" i="1"/>
  <c r="Q15" i="1"/>
  <c r="P8" i="3"/>
  <c r="O13" i="3"/>
  <c r="S18" i="3"/>
  <c r="R23" i="3"/>
  <c r="N9" i="2"/>
  <c r="O6" i="2"/>
  <c r="R17" i="2"/>
  <c r="S14" i="2"/>
  <c r="S13" i="1" l="1"/>
  <c r="R15" i="1"/>
  <c r="Q6" i="1"/>
  <c r="P8" i="1"/>
  <c r="T18" i="3"/>
  <c r="S23" i="3"/>
  <c r="Q8" i="3"/>
  <c r="P13" i="3"/>
  <c r="P6" i="2"/>
  <c r="O9" i="2"/>
  <c r="T14" i="2"/>
  <c r="S17" i="2"/>
  <c r="R6" i="1" l="1"/>
  <c r="Q8" i="1"/>
  <c r="T13" i="1"/>
  <c r="S15" i="1"/>
  <c r="R8" i="3"/>
  <c r="Q13" i="3"/>
  <c r="T23" i="3"/>
  <c r="U18" i="3"/>
  <c r="P9" i="2"/>
  <c r="Q6" i="2"/>
  <c r="T17" i="2"/>
  <c r="U14" i="2"/>
  <c r="U13" i="1" l="1"/>
  <c r="T15" i="1"/>
  <c r="S6" i="1"/>
  <c r="R8" i="1"/>
  <c r="V18" i="3"/>
  <c r="U23" i="3"/>
  <c r="S8" i="3"/>
  <c r="R13" i="3"/>
  <c r="Q9" i="2"/>
  <c r="R6" i="2"/>
  <c r="V14" i="2"/>
  <c r="U17" i="2"/>
  <c r="T6" i="1" l="1"/>
  <c r="S8" i="1"/>
  <c r="V13" i="1"/>
  <c r="U15" i="1"/>
  <c r="T8" i="3"/>
  <c r="S13" i="3"/>
  <c r="W18" i="3"/>
  <c r="V23" i="3"/>
  <c r="S6" i="2"/>
  <c r="R9" i="2"/>
  <c r="V17" i="2"/>
  <c r="W14" i="2"/>
  <c r="W13" i="1" l="1"/>
  <c r="V15" i="1"/>
  <c r="U6" i="1"/>
  <c r="T8" i="1"/>
  <c r="W23" i="3"/>
  <c r="X18" i="3"/>
  <c r="T13" i="3"/>
  <c r="U8" i="3"/>
  <c r="S9" i="2"/>
  <c r="T6" i="2"/>
  <c r="X14" i="2"/>
  <c r="W17" i="2"/>
  <c r="V6" i="1" l="1"/>
  <c r="U8" i="1"/>
  <c r="X13" i="1"/>
  <c r="W15" i="1"/>
  <c r="U13" i="3"/>
  <c r="V8" i="3"/>
  <c r="X23" i="3"/>
  <c r="Y18" i="3"/>
  <c r="U6" i="2"/>
  <c r="T9" i="2"/>
  <c r="X17" i="2"/>
  <c r="Y14" i="2"/>
  <c r="Y13" i="1" l="1"/>
  <c r="X15" i="1"/>
  <c r="W6" i="1"/>
  <c r="V8" i="1"/>
  <c r="V13" i="3"/>
  <c r="W8" i="3"/>
  <c r="Y23" i="3"/>
  <c r="Z18" i="3"/>
  <c r="V6" i="2"/>
  <c r="U9" i="2"/>
  <c r="Y17" i="2"/>
  <c r="Z14" i="2"/>
  <c r="X6" i="1" l="1"/>
  <c r="X8" i="1" s="1"/>
  <c r="W8" i="1"/>
  <c r="Z13" i="1"/>
  <c r="Y15" i="1"/>
  <c r="AA18" i="3"/>
  <c r="AA23" i="3" s="1"/>
  <c r="Z23" i="3"/>
  <c r="W13" i="3"/>
  <c r="X8" i="3"/>
  <c r="X13" i="3" s="1"/>
  <c r="B13" i="3" s="1"/>
  <c r="B15" i="3" s="1"/>
  <c r="V9" i="2"/>
  <c r="W6" i="2"/>
  <c r="AA14" i="2"/>
  <c r="AA17" i="2" s="1"/>
  <c r="Z17" i="2"/>
  <c r="B8" i="1" l="1"/>
  <c r="B10" i="1" s="1"/>
  <c r="AA13" i="1"/>
  <c r="AA15" i="1" s="1"/>
  <c r="Z15" i="1"/>
  <c r="B23" i="3"/>
  <c r="B25" i="3" s="1"/>
  <c r="X6" i="2"/>
  <c r="X9" i="2" s="1"/>
  <c r="W9" i="2"/>
  <c r="B17" i="2"/>
  <c r="B19" i="2" s="1"/>
  <c r="B15" i="1" l="1"/>
  <c r="B17" i="1" s="1"/>
  <c r="B9" i="2"/>
  <c r="B11" i="2" s="1"/>
</calcChain>
</file>

<file path=xl/sharedStrings.xml><?xml version="1.0" encoding="utf-8"?>
<sst xmlns="http://schemas.openxmlformats.org/spreadsheetml/2006/main" count="76" uniqueCount="16">
  <si>
    <t>Staff-7</t>
  </si>
  <si>
    <t>Option 1</t>
  </si>
  <si>
    <t>Discount Rate</t>
  </si>
  <si>
    <t>Cost</t>
  </si>
  <si>
    <t>Savings</t>
  </si>
  <si>
    <t>NPV Cost</t>
  </si>
  <si>
    <t>NPV savings</t>
  </si>
  <si>
    <t>NPV Net</t>
  </si>
  <si>
    <t>Option 2</t>
  </si>
  <si>
    <t>Option 3</t>
  </si>
  <si>
    <t>Savings Scenario</t>
  </si>
  <si>
    <t>Adjusted Savings</t>
  </si>
  <si>
    <t>Reliability Savings</t>
  </si>
  <si>
    <t>Reliability Savings Percentage</t>
  </si>
  <si>
    <t>Relability Savings</t>
  </si>
  <si>
    <t>Total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</si>
</sst>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2" applyFont="1"/>
    <xf numFmtId="44" fontId="0" fillId="0" borderId="0" xfId="0" applyNumberFormat="1" applyAlignment="1">
      <alignment horizontal="center"/>
    </xf>
    <xf numFmtId="44" fontId="0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2307-16CD-4085-9806-2B299FA2B75F}">
  <dimension ref="A1:AA24"/>
  <sheetViews>
    <sheetView tabSelected="1" workbookViewId="0">
      <selection activeCell="C2" sqref="C2"/>
    </sheetView>
  </sheetViews>
  <sheetFormatPr defaultRowHeight="14.4" x14ac:dyDescent="0.3"/>
  <cols>
    <col min="1" max="1" width="12.88671875" customWidth="1"/>
    <col min="2" max="2" width="12.33203125" bestFit="1" customWidth="1"/>
  </cols>
  <sheetData>
    <row r="1" spans="1:27" x14ac:dyDescent="0.3">
      <c r="A1" t="s">
        <v>0</v>
      </c>
    </row>
    <row r="2" spans="1:27" x14ac:dyDescent="0.3">
      <c r="B2" t="s">
        <v>2</v>
      </c>
      <c r="C2" s="4">
        <v>0.03</v>
      </c>
    </row>
    <row r="3" spans="1:27" x14ac:dyDescent="0.3">
      <c r="C3" s="4"/>
    </row>
    <row r="4" spans="1:27" x14ac:dyDescent="0.3">
      <c r="C4" s="1">
        <v>0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>
        <v>13</v>
      </c>
      <c r="Q4" s="1">
        <v>14</v>
      </c>
      <c r="R4" s="1">
        <v>15</v>
      </c>
      <c r="S4" s="1">
        <v>16</v>
      </c>
      <c r="T4" s="1">
        <v>17</v>
      </c>
      <c r="U4" s="1">
        <v>18</v>
      </c>
      <c r="V4" s="1">
        <v>19</v>
      </c>
      <c r="W4" s="1">
        <v>20</v>
      </c>
      <c r="X4" s="1">
        <v>21</v>
      </c>
      <c r="Y4" s="1">
        <v>22</v>
      </c>
      <c r="Z4" s="1">
        <v>23</v>
      </c>
      <c r="AA4" s="1">
        <v>24</v>
      </c>
    </row>
    <row r="5" spans="1:27" s="1" customFormat="1" x14ac:dyDescent="0.3">
      <c r="A5" t="s">
        <v>1</v>
      </c>
      <c r="C5" s="3">
        <v>2023</v>
      </c>
      <c r="D5" s="3">
        <v>2024</v>
      </c>
      <c r="E5" s="3">
        <v>2025</v>
      </c>
      <c r="F5" s="3">
        <v>2026</v>
      </c>
      <c r="G5" s="3">
        <v>2027</v>
      </c>
      <c r="H5" s="3">
        <v>2028</v>
      </c>
      <c r="I5" s="3">
        <v>2029</v>
      </c>
      <c r="J5" s="3">
        <v>2030</v>
      </c>
      <c r="K5" s="3">
        <v>2031</v>
      </c>
      <c r="L5" s="3">
        <v>2032</v>
      </c>
      <c r="M5" s="3">
        <v>2033</v>
      </c>
      <c r="N5" s="3">
        <v>2034</v>
      </c>
      <c r="O5" s="3">
        <v>2035</v>
      </c>
      <c r="P5" s="3">
        <v>2036</v>
      </c>
      <c r="Q5" s="3">
        <v>2037</v>
      </c>
      <c r="R5" s="3">
        <v>2038</v>
      </c>
      <c r="S5" s="3">
        <v>2039</v>
      </c>
      <c r="T5" s="3">
        <v>2040</v>
      </c>
      <c r="U5" s="3">
        <v>2041</v>
      </c>
      <c r="V5" s="3">
        <v>2042</v>
      </c>
      <c r="W5" s="3">
        <v>2043</v>
      </c>
      <c r="X5" s="3">
        <v>2044</v>
      </c>
      <c r="Y5" s="3">
        <v>2045</v>
      </c>
      <c r="Z5" s="3">
        <v>2046</v>
      </c>
      <c r="AA5" s="3">
        <v>2047</v>
      </c>
    </row>
    <row r="6" spans="1:27" s="1" customFormat="1" x14ac:dyDescent="0.3">
      <c r="A6" s="1" t="s">
        <v>3</v>
      </c>
      <c r="C6" s="2">
        <v>-15.737</v>
      </c>
      <c r="D6" s="2">
        <v>-16.209</v>
      </c>
      <c r="E6" s="2">
        <f>-16.534-0.365</f>
        <v>-16.898999999999997</v>
      </c>
      <c r="F6" s="2">
        <v>-0.36499999999999999</v>
      </c>
      <c r="G6" s="2">
        <f>F6*1.02</f>
        <v>-0.37230000000000002</v>
      </c>
      <c r="H6" s="2">
        <f t="shared" ref="H6:X6" si="0">G6*1.02</f>
        <v>-0.37974600000000003</v>
      </c>
      <c r="I6" s="2">
        <f t="shared" si="0"/>
        <v>-0.38734092000000003</v>
      </c>
      <c r="J6" s="2">
        <f t="shared" si="0"/>
        <v>-0.39508773840000005</v>
      </c>
      <c r="K6" s="2">
        <f t="shared" si="0"/>
        <v>-0.40298949316800009</v>
      </c>
      <c r="L6" s="2">
        <f t="shared" si="0"/>
        <v>-0.41104928303136012</v>
      </c>
      <c r="M6" s="2">
        <f t="shared" si="0"/>
        <v>-0.41927026869198736</v>
      </c>
      <c r="N6" s="2">
        <f t="shared" si="0"/>
        <v>-0.42765567406582711</v>
      </c>
      <c r="O6" s="2">
        <f t="shared" si="0"/>
        <v>-0.43620878754714365</v>
      </c>
      <c r="P6" s="2">
        <f t="shared" si="0"/>
        <v>-0.44493296329808651</v>
      </c>
      <c r="Q6" s="2">
        <f t="shared" si="0"/>
        <v>-0.45383162256404824</v>
      </c>
      <c r="R6" s="2">
        <f t="shared" si="0"/>
        <v>-0.46290825501532923</v>
      </c>
      <c r="S6" s="2">
        <f t="shared" si="0"/>
        <v>-0.47216642011563581</v>
      </c>
      <c r="T6" s="2">
        <f t="shared" si="0"/>
        <v>-0.48160974851794852</v>
      </c>
      <c r="U6" s="2">
        <f t="shared" si="0"/>
        <v>-0.49124194348830752</v>
      </c>
      <c r="V6" s="2">
        <f t="shared" si="0"/>
        <v>-0.50106678235807367</v>
      </c>
      <c r="W6" s="2">
        <f t="shared" si="0"/>
        <v>-0.51108811800523513</v>
      </c>
      <c r="X6" s="2">
        <f t="shared" si="0"/>
        <v>-0.52130988036533987</v>
      </c>
    </row>
    <row r="7" spans="1:27" s="1" customFormat="1" x14ac:dyDescent="0.3">
      <c r="A7" s="1" t="s">
        <v>4</v>
      </c>
      <c r="C7" s="2"/>
      <c r="D7" s="2"/>
      <c r="E7" s="2">
        <v>3.26</v>
      </c>
      <c r="F7" s="2">
        <v>3.32</v>
      </c>
      <c r="G7" s="2">
        <v>3.39</v>
      </c>
      <c r="H7" s="2">
        <v>3.46</v>
      </c>
      <c r="I7" s="2">
        <v>3.52</v>
      </c>
      <c r="J7" s="2">
        <v>3.59</v>
      </c>
      <c r="K7" s="2">
        <v>3.67</v>
      </c>
      <c r="L7" s="2">
        <v>3.74</v>
      </c>
      <c r="M7" s="2">
        <v>3.81</v>
      </c>
      <c r="N7" s="2">
        <v>3.89</v>
      </c>
      <c r="O7" s="2">
        <v>3.97</v>
      </c>
      <c r="P7" s="2">
        <v>4.05</v>
      </c>
      <c r="Q7" s="2">
        <v>4.13</v>
      </c>
      <c r="R7" s="2">
        <v>3.21</v>
      </c>
      <c r="S7" s="2">
        <v>4.3</v>
      </c>
      <c r="T7" s="2">
        <v>4.38</v>
      </c>
      <c r="U7" s="2">
        <v>4.47</v>
      </c>
      <c r="V7" s="2">
        <v>4.5599999999999996</v>
      </c>
      <c r="W7" s="2">
        <v>4.6500000000000004</v>
      </c>
      <c r="X7" s="2">
        <v>4.74</v>
      </c>
    </row>
    <row r="8" spans="1:27" s="1" customFormat="1" x14ac:dyDescent="0.3">
      <c r="A8" s="1" t="s">
        <v>5</v>
      </c>
      <c r="B8" s="5">
        <f>SUM(C8:X8)</f>
        <v>-53.224137786824748</v>
      </c>
      <c r="C8" s="5">
        <f>C6/(1+$C$2)^C4</f>
        <v>-15.737</v>
      </c>
      <c r="D8" s="5">
        <f>D6/(1+$C$2)^D4</f>
        <v>-15.736893203883495</v>
      </c>
      <c r="E8" s="5">
        <f>E6/(1+$C$2)^E4</f>
        <v>-15.928928268451314</v>
      </c>
      <c r="F8" s="5">
        <f t="shared" ref="F8:X8" si="1">F6/(1+$C$2)^F4</f>
        <v>-0.33402670566390325</v>
      </c>
      <c r="G8" s="5">
        <f t="shared" si="1"/>
        <v>-0.33078372793901101</v>
      </c>
      <c r="H8" s="5">
        <f t="shared" si="1"/>
        <v>-0.32757223543474878</v>
      </c>
      <c r="I8" s="5">
        <f t="shared" si="1"/>
        <v>-0.32439192246936288</v>
      </c>
      <c r="J8" s="5">
        <f t="shared" si="1"/>
        <v>-0.32124248632888364</v>
      </c>
      <c r="K8" s="5">
        <f t="shared" si="1"/>
        <v>-0.318123627238312</v>
      </c>
      <c r="L8" s="5">
        <f t="shared" si="1"/>
        <v>-0.31503504833308571</v>
      </c>
      <c r="M8" s="5">
        <f t="shared" si="1"/>
        <v>-0.31197645563082277</v>
      </c>
      <c r="N8" s="5">
        <f t="shared" si="1"/>
        <v>-0.30894755800333901</v>
      </c>
      <c r="O8" s="5">
        <f t="shared" si="1"/>
        <v>-0.30594806714893774</v>
      </c>
      <c r="P8" s="5">
        <f t="shared" si="1"/>
        <v>-0.30297769756496745</v>
      </c>
      <c r="Q8" s="5">
        <f t="shared" si="1"/>
        <v>-0.30003616652064735</v>
      </c>
      <c r="R8" s="5">
        <f t="shared" si="1"/>
        <v>-0.29712319403015564</v>
      </c>
      <c r="S8" s="5">
        <f t="shared" si="1"/>
        <v>-0.29423850282597941</v>
      </c>
      <c r="T8" s="5">
        <f t="shared" si="1"/>
        <v>-0.2913818183325233</v>
      </c>
      <c r="U8" s="5">
        <f t="shared" si="1"/>
        <v>-0.28855286863997454</v>
      </c>
      <c r="V8" s="5">
        <f t="shared" si="1"/>
        <v>-0.28575138447842141</v>
      </c>
      <c r="W8" s="5">
        <f t="shared" si="1"/>
        <v>-0.28297709919222314</v>
      </c>
      <c r="X8" s="5">
        <f t="shared" si="1"/>
        <v>-0.2802297487146288</v>
      </c>
    </row>
    <row r="9" spans="1:27" s="1" customFormat="1" x14ac:dyDescent="0.3">
      <c r="A9" s="1" t="s">
        <v>6</v>
      </c>
      <c r="B9" s="5">
        <f>SUM(C9:X9)</f>
        <v>55.394868934146047</v>
      </c>
      <c r="E9" s="5">
        <f>E7/(1+$C$2)^E4</f>
        <v>3.0728626637760392</v>
      </c>
      <c r="F9" s="5">
        <f>F7/(1+$C$2)^F4</f>
        <v>3.0382703090524896</v>
      </c>
      <c r="G9" s="5">
        <f t="shared" ref="G9:X9" si="2">G7/(1+$C$2)^G4</f>
        <v>3.0119710924341856</v>
      </c>
      <c r="H9" s="5">
        <f t="shared" si="2"/>
        <v>2.9846263939692079</v>
      </c>
      <c r="I9" s="5">
        <f t="shared" si="2"/>
        <v>2.9479445835264637</v>
      </c>
      <c r="J9" s="5">
        <f t="shared" si="2"/>
        <v>2.9189985257226398</v>
      </c>
      <c r="K9" s="5">
        <f t="shared" si="2"/>
        <v>2.8971318899321443</v>
      </c>
      <c r="L9" s="5">
        <f t="shared" si="2"/>
        <v>2.8663985789651649</v>
      </c>
      <c r="M9" s="5">
        <f t="shared" si="2"/>
        <v>2.8349978157565232</v>
      </c>
      <c r="N9" s="5">
        <f t="shared" si="2"/>
        <v>2.8102187659691853</v>
      </c>
      <c r="O9" s="5">
        <f t="shared" si="2"/>
        <v>2.7844781243661036</v>
      </c>
      <c r="P9" s="5">
        <f t="shared" si="2"/>
        <v>2.7578529269723706</v>
      </c>
      <c r="Q9" s="5">
        <f t="shared" si="2"/>
        <v>2.7304165380308976</v>
      </c>
      <c r="R9" s="5">
        <f t="shared" si="2"/>
        <v>2.0603768511434639</v>
      </c>
      <c r="S9" s="5">
        <f t="shared" si="2"/>
        <v>2.6796178386464917</v>
      </c>
      <c r="T9" s="5">
        <f t="shared" si="2"/>
        <v>2.6499720328000977</v>
      </c>
      <c r="U9" s="5">
        <f t="shared" si="2"/>
        <v>2.6256538960447835</v>
      </c>
      <c r="V9" s="5">
        <f t="shared" si="2"/>
        <v>2.6005042822623778</v>
      </c>
      <c r="W9" s="5">
        <f t="shared" si="2"/>
        <v>2.5745922569664579</v>
      </c>
      <c r="X9" s="5">
        <f t="shared" si="2"/>
        <v>2.5479835678089593</v>
      </c>
    </row>
    <row r="10" spans="1:27" s="1" customFormat="1" x14ac:dyDescent="0.3">
      <c r="A10" s="1" t="s">
        <v>7</v>
      </c>
      <c r="B10" s="5">
        <f>SUM(B8:B9)</f>
        <v>2.1707311473212982</v>
      </c>
    </row>
    <row r="12" spans="1:27" x14ac:dyDescent="0.3">
      <c r="A12" t="s">
        <v>8</v>
      </c>
    </row>
    <row r="13" spans="1:27" x14ac:dyDescent="0.3">
      <c r="A13" s="1" t="s">
        <v>3</v>
      </c>
      <c r="B13" s="6"/>
      <c r="C13" s="6">
        <v>-7.8689999999999998</v>
      </c>
      <c r="D13" s="6">
        <v>-8.1050000000000004</v>
      </c>
      <c r="E13" s="6">
        <v>-8.2669999999999995</v>
      </c>
      <c r="F13" s="6">
        <v>-8.4320000000000004</v>
      </c>
      <c r="G13" s="6">
        <v>-8.6010000000000009</v>
      </c>
      <c r="H13" s="6">
        <f>-8.773-0.365</f>
        <v>-9.1379999999999999</v>
      </c>
      <c r="I13" s="6">
        <v>-0.36499999999999999</v>
      </c>
      <c r="J13" s="6">
        <f>I13*1.02</f>
        <v>-0.37230000000000002</v>
      </c>
      <c r="K13" s="6">
        <f t="shared" ref="K13:AA13" si="3">J13*1.02</f>
        <v>-0.37974600000000003</v>
      </c>
      <c r="L13" s="6">
        <f t="shared" si="3"/>
        <v>-0.38734092000000003</v>
      </c>
      <c r="M13" s="6">
        <f t="shared" si="3"/>
        <v>-0.39508773840000005</v>
      </c>
      <c r="N13" s="6">
        <f t="shared" si="3"/>
        <v>-0.40298949316800009</v>
      </c>
      <c r="O13" s="6">
        <f t="shared" si="3"/>
        <v>-0.41104928303136012</v>
      </c>
      <c r="P13" s="6">
        <f t="shared" si="3"/>
        <v>-0.41927026869198736</v>
      </c>
      <c r="Q13" s="6">
        <f t="shared" si="3"/>
        <v>-0.42765567406582711</v>
      </c>
      <c r="R13" s="6">
        <f t="shared" si="3"/>
        <v>-0.43620878754714365</v>
      </c>
      <c r="S13" s="6">
        <f t="shared" si="3"/>
        <v>-0.44493296329808651</v>
      </c>
      <c r="T13" s="6">
        <f t="shared" si="3"/>
        <v>-0.45383162256404824</v>
      </c>
      <c r="U13" s="6">
        <f t="shared" si="3"/>
        <v>-0.46290825501532923</v>
      </c>
      <c r="V13" s="6">
        <f t="shared" si="3"/>
        <v>-0.47216642011563581</v>
      </c>
      <c r="W13" s="6">
        <f t="shared" si="3"/>
        <v>-0.48160974851794852</v>
      </c>
      <c r="X13" s="6">
        <f t="shared" si="3"/>
        <v>-0.49124194348830752</v>
      </c>
      <c r="Y13" s="6">
        <f t="shared" si="3"/>
        <v>-0.50106678235807367</v>
      </c>
      <c r="Z13" s="6">
        <f t="shared" si="3"/>
        <v>-0.51108811800523513</v>
      </c>
      <c r="AA13" s="6">
        <f t="shared" si="3"/>
        <v>-0.52130988036533987</v>
      </c>
    </row>
    <row r="14" spans="1:27" x14ac:dyDescent="0.3">
      <c r="A14" s="1" t="s">
        <v>4</v>
      </c>
      <c r="B14" s="6"/>
      <c r="C14" s="6"/>
      <c r="D14" s="6"/>
      <c r="E14" s="6"/>
      <c r="F14" s="6"/>
      <c r="G14" s="6"/>
      <c r="H14" s="2">
        <v>3.26</v>
      </c>
      <c r="I14" s="2">
        <v>3.32</v>
      </c>
      <c r="J14" s="2">
        <v>3.39</v>
      </c>
      <c r="K14" s="2">
        <v>3.46</v>
      </c>
      <c r="L14" s="2">
        <v>3.52</v>
      </c>
      <c r="M14" s="2">
        <v>3.59</v>
      </c>
      <c r="N14" s="2">
        <v>3.67</v>
      </c>
      <c r="O14" s="2">
        <v>3.74</v>
      </c>
      <c r="P14" s="2">
        <v>3.81</v>
      </c>
      <c r="Q14" s="2">
        <v>3.89</v>
      </c>
      <c r="R14" s="2">
        <v>3.97</v>
      </c>
      <c r="S14" s="2">
        <v>4.05</v>
      </c>
      <c r="T14" s="2">
        <v>4.13</v>
      </c>
      <c r="U14" s="2">
        <v>3.21</v>
      </c>
      <c r="V14" s="2">
        <v>4.3</v>
      </c>
      <c r="W14" s="2">
        <v>4.38</v>
      </c>
      <c r="X14" s="2">
        <v>4.47</v>
      </c>
      <c r="Y14" s="2">
        <v>4.5599999999999996</v>
      </c>
      <c r="Z14" s="2">
        <v>4.6500000000000004</v>
      </c>
      <c r="AA14" s="2">
        <v>4.74</v>
      </c>
    </row>
    <row r="15" spans="1:27" x14ac:dyDescent="0.3">
      <c r="A15" s="1" t="s">
        <v>5</v>
      </c>
      <c r="B15" s="5">
        <f>SUM(C15:AA15)</f>
        <v>-52.098572133796793</v>
      </c>
      <c r="C15" s="5">
        <f>C13/(1+$C$2)^C4</f>
        <v>-7.8689999999999998</v>
      </c>
      <c r="D15" s="5">
        <f t="shared" ref="D15:G15" si="4">D13/(1+$C$2)^D4</f>
        <v>-7.8689320388349513</v>
      </c>
      <c r="E15" s="5">
        <f t="shared" si="4"/>
        <v>-7.7924403808087472</v>
      </c>
      <c r="F15" s="5">
        <f t="shared" si="4"/>
        <v>-7.7164744716658422</v>
      </c>
      <c r="G15" s="5">
        <f t="shared" si="4"/>
        <v>-7.6418770991228415</v>
      </c>
      <c r="H15" s="5">
        <f>H13/(1+$C$2)^H4</f>
        <v>-7.8825190717024913</v>
      </c>
      <c r="I15" s="5">
        <f t="shared" ref="I15:AA15" si="5">I13/(1+$C$2)^I4</f>
        <v>-0.30568175368953387</v>
      </c>
      <c r="J15" s="5">
        <f t="shared" si="5"/>
        <v>-0.30271396967313063</v>
      </c>
      <c r="K15" s="5">
        <f t="shared" si="5"/>
        <v>-0.29977499909377986</v>
      </c>
      <c r="L15" s="5">
        <f t="shared" si="5"/>
        <v>-0.29686456220937424</v>
      </c>
      <c r="M15" s="5">
        <f t="shared" si="5"/>
        <v>-0.29398238199374926</v>
      </c>
      <c r="N15" s="5">
        <f t="shared" si="5"/>
        <v>-0.29112818411031482</v>
      </c>
      <c r="O15" s="5">
        <f t="shared" si="5"/>
        <v>-0.28830169688594293</v>
      </c>
      <c r="P15" s="5">
        <f t="shared" si="5"/>
        <v>-0.28550265128510854</v>
      </c>
      <c r="Q15" s="5">
        <f t="shared" si="5"/>
        <v>-0.28273078088428222</v>
      </c>
      <c r="R15" s="5">
        <f t="shared" si="5"/>
        <v>-0.27998582184657073</v>
      </c>
      <c r="S15" s="5">
        <f t="shared" si="5"/>
        <v>-0.27726751289660406</v>
      </c>
      <c r="T15" s="5">
        <f t="shared" si="5"/>
        <v>-0.27457559529566616</v>
      </c>
      <c r="U15" s="5">
        <f t="shared" si="5"/>
        <v>-0.27190981281706744</v>
      </c>
      <c r="V15" s="5">
        <f t="shared" si="5"/>
        <v>-0.26926991172175613</v>
      </c>
      <c r="W15" s="5">
        <f t="shared" si="5"/>
        <v>-0.26665564073416625</v>
      </c>
      <c r="X15" s="5">
        <f t="shared" si="5"/>
        <v>-0.26406675101830063</v>
      </c>
      <c r="Y15" s="5">
        <f t="shared" si="5"/>
        <v>-0.26150299615404526</v>
      </c>
      <c r="Z15" s="5">
        <f t="shared" si="5"/>
        <v>-0.25896413211371472</v>
      </c>
      <c r="AA15" s="5">
        <f t="shared" si="5"/>
        <v>-0.25644991723882432</v>
      </c>
    </row>
    <row r="16" spans="1:27" x14ac:dyDescent="0.3">
      <c r="A16" s="1" t="s">
        <v>6</v>
      </c>
      <c r="B16" s="5">
        <f>SUM(C16:AA16)</f>
        <v>50.694152276045209</v>
      </c>
      <c r="C16" s="6"/>
      <c r="D16" s="6"/>
      <c r="E16" s="6"/>
      <c r="F16" s="6"/>
      <c r="G16" s="6"/>
      <c r="H16" s="5">
        <f>H14/(1+$C$2)^H4</f>
        <v>2.8121046370923746</v>
      </c>
      <c r="I16" s="5">
        <f t="shared" ref="I16:Z16" si="6">I14/(1+$C$2)^I4</f>
        <v>2.7804477321897325</v>
      </c>
      <c r="J16" s="5">
        <f t="shared" si="6"/>
        <v>2.7563802234539692</v>
      </c>
      <c r="K16" s="5">
        <f t="shared" si="6"/>
        <v>2.731355950726218</v>
      </c>
      <c r="L16" s="5">
        <f t="shared" si="6"/>
        <v>2.6977868978495669</v>
      </c>
      <c r="M16" s="5">
        <f t="shared" si="6"/>
        <v>2.6712971544792432</v>
      </c>
      <c r="N16" s="5">
        <f t="shared" si="6"/>
        <v>2.6512860851174578</v>
      </c>
      <c r="O16" s="5">
        <f t="shared" si="6"/>
        <v>2.6231607519217199</v>
      </c>
      <c r="P16" s="5">
        <f t="shared" si="6"/>
        <v>2.5944246053740079</v>
      </c>
      <c r="Q16" s="5">
        <f t="shared" si="6"/>
        <v>2.571748264634429</v>
      </c>
      <c r="R16" s="5">
        <f t="shared" si="6"/>
        <v>2.5481919311649692</v>
      </c>
      <c r="S16" s="5">
        <f t="shared" si="6"/>
        <v>2.5238261038414631</v>
      </c>
      <c r="T16" s="5">
        <f t="shared" si="6"/>
        <v>2.4987179213389052</v>
      </c>
      <c r="U16" s="5">
        <f t="shared" si="6"/>
        <v>1.8855366904482675</v>
      </c>
      <c r="V16" s="5">
        <f t="shared" si="6"/>
        <v>2.4522299152912774</v>
      </c>
      <c r="W16" s="5">
        <f t="shared" si="6"/>
        <v>2.4250998033361473</v>
      </c>
      <c r="X16" s="5">
        <f t="shared" si="6"/>
        <v>2.402845263313512</v>
      </c>
      <c r="Y16" s="5">
        <f t="shared" si="6"/>
        <v>2.37982980402459</v>
      </c>
      <c r="Z16" s="5">
        <f t="shared" si="6"/>
        <v>2.3561166301980805</v>
      </c>
      <c r="AA16" s="5">
        <f>AA14/(1+$C$2)^AA4</f>
        <v>2.3317659102492749</v>
      </c>
    </row>
    <row r="17" spans="1:27" x14ac:dyDescent="0.3">
      <c r="A17" s="1" t="s">
        <v>7</v>
      </c>
      <c r="B17" s="6">
        <f>SUM(B15:B16)</f>
        <v>-1.4044198577515843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9" spans="1:27" x14ac:dyDescent="0.3">
      <c r="A19" t="s">
        <v>9</v>
      </c>
    </row>
    <row r="20" spans="1:27" x14ac:dyDescent="0.3">
      <c r="A20" s="1" t="s">
        <v>3</v>
      </c>
      <c r="B20" s="6"/>
      <c r="C20" s="6">
        <v>-7.8689999999999998</v>
      </c>
      <c r="D20" s="6">
        <v>-8.1050000000000004</v>
      </c>
      <c r="E20" s="6">
        <v>-8.2669999999999995</v>
      </c>
      <c r="F20" s="6">
        <v>-8.4320000000000004</v>
      </c>
      <c r="G20" s="6">
        <v>-8.6010000000000009</v>
      </c>
      <c r="H20" s="6">
        <f>-8.773-0.365</f>
        <v>-9.1379999999999999</v>
      </c>
      <c r="I20" s="6">
        <v>-0.36499999999999999</v>
      </c>
      <c r="J20" s="6">
        <f>I20*1.02</f>
        <v>-0.37230000000000002</v>
      </c>
      <c r="K20" s="6">
        <f t="shared" ref="K20" si="7">J20*1.02</f>
        <v>-0.37974600000000003</v>
      </c>
      <c r="L20" s="6">
        <f t="shared" ref="L20" si="8">K20*1.02</f>
        <v>-0.38734092000000003</v>
      </c>
      <c r="M20" s="6">
        <f t="shared" ref="M20" si="9">L20*1.02</f>
        <v>-0.39508773840000005</v>
      </c>
      <c r="N20" s="6">
        <f t="shared" ref="N20" si="10">M20*1.02</f>
        <v>-0.40298949316800009</v>
      </c>
      <c r="O20" s="6">
        <f t="shared" ref="O20" si="11">N20*1.02</f>
        <v>-0.41104928303136012</v>
      </c>
      <c r="P20" s="6">
        <f t="shared" ref="P20" si="12">O20*1.02</f>
        <v>-0.41927026869198736</v>
      </c>
      <c r="Q20" s="6">
        <f t="shared" ref="Q20" si="13">P20*1.02</f>
        <v>-0.42765567406582711</v>
      </c>
      <c r="R20" s="6">
        <f t="shared" ref="R20" si="14">Q20*1.02</f>
        <v>-0.43620878754714365</v>
      </c>
      <c r="S20" s="6">
        <f t="shared" ref="S20" si="15">R20*1.02</f>
        <v>-0.44493296329808651</v>
      </c>
      <c r="T20" s="6">
        <f t="shared" ref="T20" si="16">S20*1.02</f>
        <v>-0.45383162256404824</v>
      </c>
      <c r="U20" s="6">
        <f t="shared" ref="U20" si="17">T20*1.02</f>
        <v>-0.46290825501532923</v>
      </c>
      <c r="V20" s="6">
        <f t="shared" ref="V20" si="18">U20*1.02</f>
        <v>-0.47216642011563581</v>
      </c>
      <c r="W20" s="6">
        <f t="shared" ref="W20" si="19">V20*1.02</f>
        <v>-0.48160974851794852</v>
      </c>
      <c r="X20" s="6">
        <f t="shared" ref="X20" si="20">W20*1.02</f>
        <v>-0.49124194348830752</v>
      </c>
      <c r="Y20" s="6">
        <f t="shared" ref="Y20" si="21">X20*1.02</f>
        <v>-0.50106678235807367</v>
      </c>
      <c r="Z20" s="6">
        <f t="shared" ref="Z20" si="22">Y20*1.02</f>
        <v>-0.51108811800523513</v>
      </c>
      <c r="AA20" s="6">
        <f t="shared" ref="AA20" si="23">Z20*1.02</f>
        <v>-0.52130988036533987</v>
      </c>
    </row>
    <row r="21" spans="1:27" x14ac:dyDescent="0.3">
      <c r="A21" s="1" t="s">
        <v>4</v>
      </c>
      <c r="B21" s="6"/>
      <c r="C21" s="6"/>
      <c r="D21" s="6"/>
      <c r="E21" s="6">
        <f>H21*0.4</f>
        <v>1.304</v>
      </c>
      <c r="F21" s="6">
        <f>H21*0.6</f>
        <v>1.9559999999999997</v>
      </c>
      <c r="G21" s="6">
        <f>H21*0.8</f>
        <v>2.6080000000000001</v>
      </c>
      <c r="H21" s="2">
        <v>3.26</v>
      </c>
      <c r="I21" s="2">
        <v>3.32</v>
      </c>
      <c r="J21" s="2">
        <v>3.39</v>
      </c>
      <c r="K21" s="2">
        <v>3.46</v>
      </c>
      <c r="L21" s="2">
        <v>3.52</v>
      </c>
      <c r="M21" s="2">
        <v>3.59</v>
      </c>
      <c r="N21" s="2">
        <v>3.67</v>
      </c>
      <c r="O21" s="2">
        <v>3.74</v>
      </c>
      <c r="P21" s="2">
        <v>3.81</v>
      </c>
      <c r="Q21" s="2">
        <v>3.89</v>
      </c>
      <c r="R21" s="2">
        <v>3.97</v>
      </c>
      <c r="S21" s="2">
        <v>4.05</v>
      </c>
      <c r="T21" s="2">
        <v>4.13</v>
      </c>
      <c r="U21" s="2">
        <v>3.21</v>
      </c>
      <c r="V21" s="2">
        <v>4.3</v>
      </c>
      <c r="W21" s="2">
        <v>4.38</v>
      </c>
      <c r="X21" s="2">
        <v>4.47</v>
      </c>
      <c r="Y21" s="2">
        <v>4.5599999999999996</v>
      </c>
      <c r="Z21" s="2">
        <v>4.6500000000000004</v>
      </c>
      <c r="AA21" s="2">
        <v>4.74</v>
      </c>
    </row>
    <row r="22" spans="1:27" x14ac:dyDescent="0.3">
      <c r="A22" s="1" t="s">
        <v>5</v>
      </c>
      <c r="B22" s="5">
        <f>SUM(C22:AA22)</f>
        <v>-52.098572133796793</v>
      </c>
      <c r="C22" s="5">
        <f>C20/(1+$C$2)^C4</f>
        <v>-7.8689999999999998</v>
      </c>
      <c r="D22" s="5">
        <f t="shared" ref="D22:AA22" si="24">D20/(1+$C$2)^D4</f>
        <v>-7.8689320388349513</v>
      </c>
      <c r="E22" s="5">
        <f t="shared" si="24"/>
        <v>-7.7924403808087472</v>
      </c>
      <c r="F22" s="5">
        <f t="shared" si="24"/>
        <v>-7.7164744716658422</v>
      </c>
      <c r="G22" s="5">
        <f t="shared" si="24"/>
        <v>-7.6418770991228415</v>
      </c>
      <c r="H22" s="5">
        <f t="shared" si="24"/>
        <v>-7.8825190717024913</v>
      </c>
      <c r="I22" s="5">
        <f t="shared" si="24"/>
        <v>-0.30568175368953387</v>
      </c>
      <c r="J22" s="5">
        <f t="shared" si="24"/>
        <v>-0.30271396967313063</v>
      </c>
      <c r="K22" s="5">
        <f t="shared" si="24"/>
        <v>-0.29977499909377986</v>
      </c>
      <c r="L22" s="5">
        <f t="shared" si="24"/>
        <v>-0.29686456220937424</v>
      </c>
      <c r="M22" s="5">
        <f t="shared" si="24"/>
        <v>-0.29398238199374926</v>
      </c>
      <c r="N22" s="5">
        <f t="shared" si="24"/>
        <v>-0.29112818411031482</v>
      </c>
      <c r="O22" s="5">
        <f t="shared" si="24"/>
        <v>-0.28830169688594293</v>
      </c>
      <c r="P22" s="5">
        <f t="shared" si="24"/>
        <v>-0.28550265128510854</v>
      </c>
      <c r="Q22" s="5">
        <f t="shared" si="24"/>
        <v>-0.28273078088428222</v>
      </c>
      <c r="R22" s="5">
        <f t="shared" si="24"/>
        <v>-0.27998582184657073</v>
      </c>
      <c r="S22" s="5">
        <f t="shared" si="24"/>
        <v>-0.27726751289660406</v>
      </c>
      <c r="T22" s="5">
        <f t="shared" si="24"/>
        <v>-0.27457559529566616</v>
      </c>
      <c r="U22" s="5">
        <f t="shared" si="24"/>
        <v>-0.27190981281706744</v>
      </c>
      <c r="V22" s="5">
        <f t="shared" si="24"/>
        <v>-0.26926991172175613</v>
      </c>
      <c r="W22" s="5">
        <f t="shared" si="24"/>
        <v>-0.26665564073416625</v>
      </c>
      <c r="X22" s="5">
        <f t="shared" si="24"/>
        <v>-0.26406675101830063</v>
      </c>
      <c r="Y22" s="5">
        <f t="shared" si="24"/>
        <v>-0.26150299615404526</v>
      </c>
      <c r="Z22" s="5">
        <f t="shared" si="24"/>
        <v>-0.25896413211371472</v>
      </c>
      <c r="AA22" s="5">
        <f t="shared" si="24"/>
        <v>-0.25644991723882432</v>
      </c>
    </row>
    <row r="23" spans="1:27" x14ac:dyDescent="0.3">
      <c r="A23" s="1" t="s">
        <v>6</v>
      </c>
      <c r="B23" s="5">
        <f>SUM(C23:AA23)</f>
        <v>56.030488648214522</v>
      </c>
      <c r="C23" s="6"/>
      <c r="D23" s="6"/>
      <c r="E23" s="5">
        <f>E21/(1+$C$2)^E4</f>
        <v>1.2291450655104157</v>
      </c>
      <c r="F23" s="5">
        <f t="shared" ref="F23:AA23" si="25">F21/(1+$C$2)^F4</f>
        <v>1.7900170856947799</v>
      </c>
      <c r="G23" s="5">
        <f t="shared" si="25"/>
        <v>2.3171742209641168</v>
      </c>
      <c r="H23" s="5">
        <f t="shared" si="25"/>
        <v>2.8121046370923746</v>
      </c>
      <c r="I23" s="5">
        <f t="shared" si="25"/>
        <v>2.7804477321897325</v>
      </c>
      <c r="J23" s="5">
        <f t="shared" si="25"/>
        <v>2.7563802234539692</v>
      </c>
      <c r="K23" s="5">
        <f t="shared" si="25"/>
        <v>2.731355950726218</v>
      </c>
      <c r="L23" s="5">
        <f t="shared" si="25"/>
        <v>2.6977868978495669</v>
      </c>
      <c r="M23" s="5">
        <f t="shared" si="25"/>
        <v>2.6712971544792432</v>
      </c>
      <c r="N23" s="5">
        <f t="shared" si="25"/>
        <v>2.6512860851174578</v>
      </c>
      <c r="O23" s="5">
        <f t="shared" si="25"/>
        <v>2.6231607519217199</v>
      </c>
      <c r="P23" s="5">
        <f t="shared" si="25"/>
        <v>2.5944246053740079</v>
      </c>
      <c r="Q23" s="5">
        <f t="shared" si="25"/>
        <v>2.571748264634429</v>
      </c>
      <c r="R23" s="5">
        <f t="shared" si="25"/>
        <v>2.5481919311649692</v>
      </c>
      <c r="S23" s="5">
        <f t="shared" si="25"/>
        <v>2.5238261038414631</v>
      </c>
      <c r="T23" s="5">
        <f t="shared" si="25"/>
        <v>2.4987179213389052</v>
      </c>
      <c r="U23" s="5">
        <f t="shared" si="25"/>
        <v>1.8855366904482675</v>
      </c>
      <c r="V23" s="5">
        <f t="shared" si="25"/>
        <v>2.4522299152912774</v>
      </c>
      <c r="W23" s="5">
        <f t="shared" si="25"/>
        <v>2.4250998033361473</v>
      </c>
      <c r="X23" s="5">
        <f t="shared" si="25"/>
        <v>2.402845263313512</v>
      </c>
      <c r="Y23" s="5">
        <f t="shared" si="25"/>
        <v>2.37982980402459</v>
      </c>
      <c r="Z23" s="5">
        <f t="shared" si="25"/>
        <v>2.3561166301980805</v>
      </c>
      <c r="AA23" s="5">
        <f t="shared" si="25"/>
        <v>2.3317659102492749</v>
      </c>
    </row>
    <row r="24" spans="1:27" x14ac:dyDescent="0.3">
      <c r="A24" s="1" t="s">
        <v>7</v>
      </c>
      <c r="B24" s="6">
        <f>SUM(B22:B23)</f>
        <v>3.931916514417729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0A692-7414-442A-8DD8-BFDA48513DE6}">
  <dimension ref="A1:AA27"/>
  <sheetViews>
    <sheetView workbookViewId="0">
      <selection activeCell="C3" sqref="C3"/>
    </sheetView>
  </sheetViews>
  <sheetFormatPr defaultRowHeight="14.4" x14ac:dyDescent="0.3"/>
  <cols>
    <col min="1" max="1" width="17" customWidth="1"/>
    <col min="2" max="2" width="15.33203125" customWidth="1"/>
  </cols>
  <sheetData>
    <row r="1" spans="1:27" x14ac:dyDescent="0.3">
      <c r="A1" t="s">
        <v>0</v>
      </c>
    </row>
    <row r="2" spans="1:27" x14ac:dyDescent="0.3">
      <c r="B2" t="s">
        <v>2</v>
      </c>
      <c r="C2" s="4">
        <v>0.03</v>
      </c>
    </row>
    <row r="3" spans="1:27" x14ac:dyDescent="0.3">
      <c r="B3" t="s">
        <v>10</v>
      </c>
      <c r="C3" s="4">
        <v>1</v>
      </c>
    </row>
    <row r="4" spans="1:27" x14ac:dyDescent="0.3">
      <c r="C4" s="1">
        <v>0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>
        <v>13</v>
      </c>
      <c r="Q4" s="1">
        <v>14</v>
      </c>
      <c r="R4" s="1">
        <v>15</v>
      </c>
      <c r="S4" s="1">
        <v>16</v>
      </c>
      <c r="T4" s="1">
        <v>17</v>
      </c>
      <c r="U4" s="1">
        <v>18</v>
      </c>
      <c r="V4" s="1">
        <v>19</v>
      </c>
      <c r="W4" s="1">
        <v>20</v>
      </c>
      <c r="X4" s="1">
        <v>21</v>
      </c>
      <c r="Y4" s="1">
        <v>22</v>
      </c>
      <c r="Z4" s="1">
        <v>23</v>
      </c>
      <c r="AA4" s="1">
        <v>24</v>
      </c>
    </row>
    <row r="5" spans="1:27" s="1" customFormat="1" x14ac:dyDescent="0.3">
      <c r="A5" t="s">
        <v>1</v>
      </c>
      <c r="C5" s="3">
        <v>2023</v>
      </c>
      <c r="D5" s="3">
        <v>2024</v>
      </c>
      <c r="E5" s="3">
        <v>2025</v>
      </c>
      <c r="F5" s="3">
        <v>2026</v>
      </c>
      <c r="G5" s="3">
        <v>2027</v>
      </c>
      <c r="H5" s="3">
        <v>2028</v>
      </c>
      <c r="I5" s="3">
        <v>2029</v>
      </c>
      <c r="J5" s="3">
        <v>2030</v>
      </c>
      <c r="K5" s="3">
        <v>2031</v>
      </c>
      <c r="L5" s="3">
        <v>2032</v>
      </c>
      <c r="M5" s="3">
        <v>2033</v>
      </c>
      <c r="N5" s="3">
        <v>2034</v>
      </c>
      <c r="O5" s="3">
        <v>2035</v>
      </c>
      <c r="P5" s="3">
        <v>2036</v>
      </c>
      <c r="Q5" s="3">
        <v>2037</v>
      </c>
      <c r="R5" s="3">
        <v>2038</v>
      </c>
      <c r="S5" s="3">
        <v>2039</v>
      </c>
      <c r="T5" s="3">
        <v>2040</v>
      </c>
      <c r="U5" s="3">
        <v>2041</v>
      </c>
      <c r="V5" s="3">
        <v>2042</v>
      </c>
      <c r="W5" s="3">
        <v>2043</v>
      </c>
      <c r="X5" s="3">
        <v>2044</v>
      </c>
      <c r="Y5" s="3">
        <v>2045</v>
      </c>
      <c r="Z5" s="3">
        <v>2046</v>
      </c>
      <c r="AA5" s="3">
        <v>2047</v>
      </c>
    </row>
    <row r="6" spans="1:27" s="1" customFormat="1" x14ac:dyDescent="0.3">
      <c r="A6" s="1" t="s">
        <v>3</v>
      </c>
      <c r="C6" s="2">
        <v>-15.737</v>
      </c>
      <c r="D6" s="2">
        <v>-16.209</v>
      </c>
      <c r="E6" s="2">
        <f>-16.534-0.365</f>
        <v>-16.898999999999997</v>
      </c>
      <c r="F6" s="2">
        <v>-0.36499999999999999</v>
      </c>
      <c r="G6" s="2">
        <f>F6*1.02</f>
        <v>-0.37230000000000002</v>
      </c>
      <c r="H6" s="2">
        <f t="shared" ref="H6:X6" si="0">G6*1.02</f>
        <v>-0.37974600000000003</v>
      </c>
      <c r="I6" s="2">
        <f t="shared" si="0"/>
        <v>-0.38734092000000003</v>
      </c>
      <c r="J6" s="2">
        <f t="shared" si="0"/>
        <v>-0.39508773840000005</v>
      </c>
      <c r="K6" s="2">
        <f t="shared" si="0"/>
        <v>-0.40298949316800009</v>
      </c>
      <c r="L6" s="2">
        <f t="shared" si="0"/>
        <v>-0.41104928303136012</v>
      </c>
      <c r="M6" s="2">
        <f t="shared" si="0"/>
        <v>-0.41927026869198736</v>
      </c>
      <c r="N6" s="2">
        <f t="shared" si="0"/>
        <v>-0.42765567406582711</v>
      </c>
      <c r="O6" s="2">
        <f t="shared" si="0"/>
        <v>-0.43620878754714365</v>
      </c>
      <c r="P6" s="2">
        <f t="shared" si="0"/>
        <v>-0.44493296329808651</v>
      </c>
      <c r="Q6" s="2">
        <f t="shared" si="0"/>
        <v>-0.45383162256404824</v>
      </c>
      <c r="R6" s="2">
        <f t="shared" si="0"/>
        <v>-0.46290825501532923</v>
      </c>
      <c r="S6" s="2">
        <f t="shared" si="0"/>
        <v>-0.47216642011563581</v>
      </c>
      <c r="T6" s="2">
        <f t="shared" si="0"/>
        <v>-0.48160974851794852</v>
      </c>
      <c r="U6" s="2">
        <f t="shared" si="0"/>
        <v>-0.49124194348830752</v>
      </c>
      <c r="V6" s="2">
        <f t="shared" si="0"/>
        <v>-0.50106678235807367</v>
      </c>
      <c r="W6" s="2">
        <f t="shared" si="0"/>
        <v>-0.51108811800523513</v>
      </c>
      <c r="X6" s="2">
        <f t="shared" si="0"/>
        <v>-0.52130988036533987</v>
      </c>
    </row>
    <row r="7" spans="1:27" s="1" customFormat="1" x14ac:dyDescent="0.3">
      <c r="A7" s="1" t="s">
        <v>4</v>
      </c>
      <c r="C7" s="2"/>
      <c r="D7" s="2"/>
      <c r="E7" s="2">
        <v>3.26</v>
      </c>
      <c r="F7" s="2">
        <v>3.32</v>
      </c>
      <c r="G7" s="2">
        <v>3.39</v>
      </c>
      <c r="H7" s="2">
        <v>3.46</v>
      </c>
      <c r="I7" s="2">
        <v>3.52</v>
      </c>
      <c r="J7" s="2">
        <v>3.59</v>
      </c>
      <c r="K7" s="2">
        <v>3.67</v>
      </c>
      <c r="L7" s="2">
        <v>3.74</v>
      </c>
      <c r="M7" s="2">
        <v>3.81</v>
      </c>
      <c r="N7" s="2">
        <v>3.89</v>
      </c>
      <c r="O7" s="2">
        <v>3.97</v>
      </c>
      <c r="P7" s="2">
        <v>4.05</v>
      </c>
      <c r="Q7" s="2">
        <v>4.13</v>
      </c>
      <c r="R7" s="2">
        <v>3.21</v>
      </c>
      <c r="S7" s="2">
        <v>4.3</v>
      </c>
      <c r="T7" s="2">
        <v>4.38</v>
      </c>
      <c r="U7" s="2">
        <v>4.47</v>
      </c>
      <c r="V7" s="2">
        <v>4.5599999999999996</v>
      </c>
      <c r="W7" s="2">
        <v>4.6500000000000004</v>
      </c>
      <c r="X7" s="2">
        <v>4.74</v>
      </c>
    </row>
    <row r="8" spans="1:27" s="1" customFormat="1" x14ac:dyDescent="0.3">
      <c r="A8" s="1" t="s">
        <v>11</v>
      </c>
      <c r="C8" s="2"/>
      <c r="D8" s="2"/>
      <c r="E8" s="2">
        <f>E7*$C$3</f>
        <v>3.26</v>
      </c>
      <c r="F8" s="2">
        <f t="shared" ref="F8:X8" si="1">F7*$C$3</f>
        <v>3.32</v>
      </c>
      <c r="G8" s="2">
        <f t="shared" si="1"/>
        <v>3.39</v>
      </c>
      <c r="H8" s="2">
        <f t="shared" si="1"/>
        <v>3.46</v>
      </c>
      <c r="I8" s="2">
        <f t="shared" si="1"/>
        <v>3.52</v>
      </c>
      <c r="J8" s="2">
        <f t="shared" si="1"/>
        <v>3.59</v>
      </c>
      <c r="K8" s="2">
        <f t="shared" si="1"/>
        <v>3.67</v>
      </c>
      <c r="L8" s="2">
        <f t="shared" si="1"/>
        <v>3.74</v>
      </c>
      <c r="M8" s="2">
        <f t="shared" si="1"/>
        <v>3.81</v>
      </c>
      <c r="N8" s="2">
        <f t="shared" si="1"/>
        <v>3.89</v>
      </c>
      <c r="O8" s="2">
        <f t="shared" si="1"/>
        <v>3.97</v>
      </c>
      <c r="P8" s="2">
        <f t="shared" si="1"/>
        <v>4.05</v>
      </c>
      <c r="Q8" s="2">
        <f t="shared" si="1"/>
        <v>4.13</v>
      </c>
      <c r="R8" s="2">
        <f t="shared" si="1"/>
        <v>3.21</v>
      </c>
      <c r="S8" s="2">
        <f t="shared" si="1"/>
        <v>4.3</v>
      </c>
      <c r="T8" s="2">
        <f t="shared" si="1"/>
        <v>4.38</v>
      </c>
      <c r="U8" s="2">
        <f t="shared" si="1"/>
        <v>4.47</v>
      </c>
      <c r="V8" s="2">
        <f t="shared" si="1"/>
        <v>4.5599999999999996</v>
      </c>
      <c r="W8" s="2">
        <f t="shared" si="1"/>
        <v>4.6500000000000004</v>
      </c>
      <c r="X8" s="2">
        <f t="shared" si="1"/>
        <v>4.74</v>
      </c>
    </row>
    <row r="9" spans="1:27" s="1" customFormat="1" x14ac:dyDescent="0.3">
      <c r="A9" s="1" t="s">
        <v>5</v>
      </c>
      <c r="B9" s="5">
        <f>SUM(C9:X9)</f>
        <v>-53.224137786824748</v>
      </c>
      <c r="C9" s="5">
        <f>C6/(1+$C$2)^C4</f>
        <v>-15.737</v>
      </c>
      <c r="D9" s="5">
        <f>D6/(1+$C$2)^D4</f>
        <v>-15.736893203883495</v>
      </c>
      <c r="E9" s="5">
        <f>E6/(1+$C$2)^E4</f>
        <v>-15.928928268451314</v>
      </c>
      <c r="F9" s="5">
        <f t="shared" ref="F9:X9" si="2">F6/(1+$C$2)^F4</f>
        <v>-0.33402670566390325</v>
      </c>
      <c r="G9" s="5">
        <f t="shared" si="2"/>
        <v>-0.33078372793901101</v>
      </c>
      <c r="H9" s="5">
        <f t="shared" si="2"/>
        <v>-0.32757223543474878</v>
      </c>
      <c r="I9" s="5">
        <f t="shared" si="2"/>
        <v>-0.32439192246936288</v>
      </c>
      <c r="J9" s="5">
        <f t="shared" si="2"/>
        <v>-0.32124248632888364</v>
      </c>
      <c r="K9" s="5">
        <f t="shared" si="2"/>
        <v>-0.318123627238312</v>
      </c>
      <c r="L9" s="5">
        <f t="shared" si="2"/>
        <v>-0.31503504833308571</v>
      </c>
      <c r="M9" s="5">
        <f t="shared" si="2"/>
        <v>-0.31197645563082277</v>
      </c>
      <c r="N9" s="5">
        <f t="shared" si="2"/>
        <v>-0.30894755800333901</v>
      </c>
      <c r="O9" s="5">
        <f t="shared" si="2"/>
        <v>-0.30594806714893774</v>
      </c>
      <c r="P9" s="5">
        <f t="shared" si="2"/>
        <v>-0.30297769756496745</v>
      </c>
      <c r="Q9" s="5">
        <f t="shared" si="2"/>
        <v>-0.30003616652064735</v>
      </c>
      <c r="R9" s="5">
        <f t="shared" si="2"/>
        <v>-0.29712319403015564</v>
      </c>
      <c r="S9" s="5">
        <f t="shared" si="2"/>
        <v>-0.29423850282597941</v>
      </c>
      <c r="T9" s="5">
        <f t="shared" si="2"/>
        <v>-0.2913818183325233</v>
      </c>
      <c r="U9" s="5">
        <f t="shared" si="2"/>
        <v>-0.28855286863997454</v>
      </c>
      <c r="V9" s="5">
        <f t="shared" si="2"/>
        <v>-0.28575138447842141</v>
      </c>
      <c r="W9" s="5">
        <f t="shared" si="2"/>
        <v>-0.28297709919222314</v>
      </c>
      <c r="X9" s="5">
        <f t="shared" si="2"/>
        <v>-0.2802297487146288</v>
      </c>
    </row>
    <row r="10" spans="1:27" s="1" customFormat="1" x14ac:dyDescent="0.3">
      <c r="A10" s="1" t="s">
        <v>6</v>
      </c>
      <c r="B10" s="5">
        <f>SUM(C10:X10)</f>
        <v>55.394868934146047</v>
      </c>
      <c r="E10" s="5">
        <f>E8/(1+$C$2)^E4</f>
        <v>3.0728626637760392</v>
      </c>
      <c r="F10" s="5">
        <f t="shared" ref="F10:W10" si="3">F8/(1+$C$2)^F4</f>
        <v>3.0382703090524896</v>
      </c>
      <c r="G10" s="5">
        <f t="shared" si="3"/>
        <v>3.0119710924341856</v>
      </c>
      <c r="H10" s="5">
        <f t="shared" si="3"/>
        <v>2.9846263939692079</v>
      </c>
      <c r="I10" s="5">
        <f t="shared" si="3"/>
        <v>2.9479445835264637</v>
      </c>
      <c r="J10" s="5">
        <f t="shared" si="3"/>
        <v>2.9189985257226398</v>
      </c>
      <c r="K10" s="5">
        <f t="shared" si="3"/>
        <v>2.8971318899321443</v>
      </c>
      <c r="L10" s="5">
        <f t="shared" si="3"/>
        <v>2.8663985789651649</v>
      </c>
      <c r="M10" s="5">
        <f t="shared" si="3"/>
        <v>2.8349978157565232</v>
      </c>
      <c r="N10" s="5">
        <f t="shared" si="3"/>
        <v>2.8102187659691853</v>
      </c>
      <c r="O10" s="5">
        <f t="shared" si="3"/>
        <v>2.7844781243661036</v>
      </c>
      <c r="P10" s="5">
        <f t="shared" si="3"/>
        <v>2.7578529269723706</v>
      </c>
      <c r="Q10" s="5">
        <f t="shared" si="3"/>
        <v>2.7304165380308976</v>
      </c>
      <c r="R10" s="5">
        <f t="shared" si="3"/>
        <v>2.0603768511434639</v>
      </c>
      <c r="S10" s="5">
        <f t="shared" si="3"/>
        <v>2.6796178386464917</v>
      </c>
      <c r="T10" s="5">
        <f t="shared" si="3"/>
        <v>2.6499720328000977</v>
      </c>
      <c r="U10" s="5">
        <f t="shared" si="3"/>
        <v>2.6256538960447835</v>
      </c>
      <c r="V10" s="5">
        <f t="shared" si="3"/>
        <v>2.6005042822623778</v>
      </c>
      <c r="W10" s="5">
        <f t="shared" si="3"/>
        <v>2.5745922569664579</v>
      </c>
      <c r="X10" s="5">
        <f>X8/(1+$C$2)^X4</f>
        <v>2.5479835678089593</v>
      </c>
    </row>
    <row r="11" spans="1:27" s="1" customFormat="1" x14ac:dyDescent="0.3">
      <c r="A11" s="1" t="s">
        <v>7</v>
      </c>
      <c r="B11" s="5">
        <f>SUM(B9:B10)</f>
        <v>2.1707311473212982</v>
      </c>
    </row>
    <row r="13" spans="1:27" x14ac:dyDescent="0.3">
      <c r="A13" t="s">
        <v>8</v>
      </c>
    </row>
    <row r="14" spans="1:27" x14ac:dyDescent="0.3">
      <c r="A14" s="1" t="s">
        <v>3</v>
      </c>
      <c r="B14" s="6"/>
      <c r="C14" s="6">
        <v>-7.8689999999999998</v>
      </c>
      <c r="D14" s="6">
        <v>-8.1050000000000004</v>
      </c>
      <c r="E14" s="6">
        <v>-8.2669999999999995</v>
      </c>
      <c r="F14" s="6">
        <v>-8.4320000000000004</v>
      </c>
      <c r="G14" s="6">
        <v>-8.6010000000000009</v>
      </c>
      <c r="H14" s="6">
        <f>-8.773-0.365</f>
        <v>-9.1379999999999999</v>
      </c>
      <c r="I14" s="6">
        <v>-0.36499999999999999</v>
      </c>
      <c r="J14" s="6">
        <f>I14*1.02</f>
        <v>-0.37230000000000002</v>
      </c>
      <c r="K14" s="6">
        <f t="shared" ref="K14:AA14" si="4">J14*1.02</f>
        <v>-0.37974600000000003</v>
      </c>
      <c r="L14" s="6">
        <f t="shared" si="4"/>
        <v>-0.38734092000000003</v>
      </c>
      <c r="M14" s="6">
        <f t="shared" si="4"/>
        <v>-0.39508773840000005</v>
      </c>
      <c r="N14" s="6">
        <f t="shared" si="4"/>
        <v>-0.40298949316800009</v>
      </c>
      <c r="O14" s="6">
        <f t="shared" si="4"/>
        <v>-0.41104928303136012</v>
      </c>
      <c r="P14" s="6">
        <f t="shared" si="4"/>
        <v>-0.41927026869198736</v>
      </c>
      <c r="Q14" s="6">
        <f t="shared" si="4"/>
        <v>-0.42765567406582711</v>
      </c>
      <c r="R14" s="6">
        <f t="shared" si="4"/>
        <v>-0.43620878754714365</v>
      </c>
      <c r="S14" s="6">
        <f t="shared" si="4"/>
        <v>-0.44493296329808651</v>
      </c>
      <c r="T14" s="6">
        <f t="shared" si="4"/>
        <v>-0.45383162256404824</v>
      </c>
      <c r="U14" s="6">
        <f t="shared" si="4"/>
        <v>-0.46290825501532923</v>
      </c>
      <c r="V14" s="6">
        <f t="shared" si="4"/>
        <v>-0.47216642011563581</v>
      </c>
      <c r="W14" s="6">
        <f t="shared" si="4"/>
        <v>-0.48160974851794852</v>
      </c>
      <c r="X14" s="6">
        <f t="shared" si="4"/>
        <v>-0.49124194348830752</v>
      </c>
      <c r="Y14" s="6">
        <f t="shared" si="4"/>
        <v>-0.50106678235807367</v>
      </c>
      <c r="Z14" s="6">
        <f t="shared" si="4"/>
        <v>-0.51108811800523513</v>
      </c>
      <c r="AA14" s="6">
        <f t="shared" si="4"/>
        <v>-0.52130988036533987</v>
      </c>
    </row>
    <row r="15" spans="1:27" x14ac:dyDescent="0.3">
      <c r="A15" s="1" t="s">
        <v>4</v>
      </c>
      <c r="B15" s="6"/>
      <c r="C15" s="6"/>
      <c r="D15" s="6"/>
      <c r="E15" s="6"/>
      <c r="F15" s="6"/>
      <c r="G15" s="6"/>
      <c r="H15" s="2">
        <v>3.26</v>
      </c>
      <c r="I15" s="2">
        <v>3.32</v>
      </c>
      <c r="J15" s="2">
        <v>3.39</v>
      </c>
      <c r="K15" s="2">
        <v>3.46</v>
      </c>
      <c r="L15" s="2">
        <v>3.52</v>
      </c>
      <c r="M15" s="2">
        <v>3.59</v>
      </c>
      <c r="N15" s="2">
        <v>3.67</v>
      </c>
      <c r="O15" s="2">
        <v>3.74</v>
      </c>
      <c r="P15" s="2">
        <v>3.81</v>
      </c>
      <c r="Q15" s="2">
        <v>3.89</v>
      </c>
      <c r="R15" s="2">
        <v>3.97</v>
      </c>
      <c r="S15" s="2">
        <v>4.05</v>
      </c>
      <c r="T15" s="2">
        <v>4.13</v>
      </c>
      <c r="U15" s="2">
        <v>3.21</v>
      </c>
      <c r="V15" s="2">
        <v>4.3</v>
      </c>
      <c r="W15" s="2">
        <v>4.38</v>
      </c>
      <c r="X15" s="2">
        <v>4.47</v>
      </c>
      <c r="Y15" s="2">
        <v>4.5599999999999996</v>
      </c>
      <c r="Z15" s="2">
        <v>4.6500000000000004</v>
      </c>
      <c r="AA15" s="2">
        <v>4.74</v>
      </c>
    </row>
    <row r="16" spans="1:27" x14ac:dyDescent="0.3">
      <c r="A16" s="1" t="s">
        <v>11</v>
      </c>
      <c r="B16" s="6"/>
      <c r="C16" s="6"/>
      <c r="D16" s="6"/>
      <c r="E16" s="6"/>
      <c r="F16" s="6"/>
      <c r="G16" s="6"/>
      <c r="H16" s="2">
        <f>H15*$C$3</f>
        <v>3.26</v>
      </c>
      <c r="I16" s="2">
        <f t="shared" ref="I16:AA16" si="5">I15*$C$3</f>
        <v>3.32</v>
      </c>
      <c r="J16" s="2">
        <f t="shared" si="5"/>
        <v>3.39</v>
      </c>
      <c r="K16" s="2">
        <f t="shared" si="5"/>
        <v>3.46</v>
      </c>
      <c r="L16" s="2">
        <f t="shared" si="5"/>
        <v>3.52</v>
      </c>
      <c r="M16" s="2">
        <f t="shared" si="5"/>
        <v>3.59</v>
      </c>
      <c r="N16" s="2">
        <f t="shared" si="5"/>
        <v>3.67</v>
      </c>
      <c r="O16" s="2">
        <f t="shared" si="5"/>
        <v>3.74</v>
      </c>
      <c r="P16" s="2">
        <f t="shared" si="5"/>
        <v>3.81</v>
      </c>
      <c r="Q16" s="2">
        <f t="shared" si="5"/>
        <v>3.89</v>
      </c>
      <c r="R16" s="2">
        <f t="shared" si="5"/>
        <v>3.97</v>
      </c>
      <c r="S16" s="2">
        <f t="shared" si="5"/>
        <v>4.05</v>
      </c>
      <c r="T16" s="2">
        <f t="shared" si="5"/>
        <v>4.13</v>
      </c>
      <c r="U16" s="2">
        <f t="shared" si="5"/>
        <v>3.21</v>
      </c>
      <c r="V16" s="2">
        <f t="shared" si="5"/>
        <v>4.3</v>
      </c>
      <c r="W16" s="2">
        <f t="shared" si="5"/>
        <v>4.38</v>
      </c>
      <c r="X16" s="2">
        <f t="shared" si="5"/>
        <v>4.47</v>
      </c>
      <c r="Y16" s="2">
        <f t="shared" si="5"/>
        <v>4.5599999999999996</v>
      </c>
      <c r="Z16" s="2">
        <f t="shared" si="5"/>
        <v>4.6500000000000004</v>
      </c>
      <c r="AA16" s="2">
        <f t="shared" si="5"/>
        <v>4.74</v>
      </c>
    </row>
    <row r="17" spans="1:27" x14ac:dyDescent="0.3">
      <c r="A17" s="1" t="s">
        <v>5</v>
      </c>
      <c r="B17" s="5">
        <f>SUM(C17:AA17)</f>
        <v>-52.098572133796793</v>
      </c>
      <c r="C17" s="5">
        <f t="shared" ref="C17:AA17" si="6">C14/(1+$C$2)^C4</f>
        <v>-7.8689999999999998</v>
      </c>
      <c r="D17" s="5">
        <f t="shared" si="6"/>
        <v>-7.8689320388349513</v>
      </c>
      <c r="E17" s="5">
        <f t="shared" si="6"/>
        <v>-7.7924403808087472</v>
      </c>
      <c r="F17" s="5">
        <f t="shared" si="6"/>
        <v>-7.7164744716658422</v>
      </c>
      <c r="G17" s="5">
        <f t="shared" si="6"/>
        <v>-7.6418770991228415</v>
      </c>
      <c r="H17" s="5">
        <f t="shared" si="6"/>
        <v>-7.8825190717024913</v>
      </c>
      <c r="I17" s="5">
        <f t="shared" si="6"/>
        <v>-0.30568175368953387</v>
      </c>
      <c r="J17" s="5">
        <f t="shared" si="6"/>
        <v>-0.30271396967313063</v>
      </c>
      <c r="K17" s="5">
        <f t="shared" si="6"/>
        <v>-0.29977499909377986</v>
      </c>
      <c r="L17" s="5">
        <f t="shared" si="6"/>
        <v>-0.29686456220937424</v>
      </c>
      <c r="M17" s="5">
        <f t="shared" si="6"/>
        <v>-0.29398238199374926</v>
      </c>
      <c r="N17" s="5">
        <f t="shared" si="6"/>
        <v>-0.29112818411031482</v>
      </c>
      <c r="O17" s="5">
        <f t="shared" si="6"/>
        <v>-0.28830169688594293</v>
      </c>
      <c r="P17" s="5">
        <f t="shared" si="6"/>
        <v>-0.28550265128510854</v>
      </c>
      <c r="Q17" s="5">
        <f t="shared" si="6"/>
        <v>-0.28273078088428222</v>
      </c>
      <c r="R17" s="5">
        <f t="shared" si="6"/>
        <v>-0.27998582184657073</v>
      </c>
      <c r="S17" s="5">
        <f t="shared" si="6"/>
        <v>-0.27726751289660406</v>
      </c>
      <c r="T17" s="5">
        <f t="shared" si="6"/>
        <v>-0.27457559529566616</v>
      </c>
      <c r="U17" s="5">
        <f t="shared" si="6"/>
        <v>-0.27190981281706744</v>
      </c>
      <c r="V17" s="5">
        <f t="shared" si="6"/>
        <v>-0.26926991172175613</v>
      </c>
      <c r="W17" s="5">
        <f t="shared" si="6"/>
        <v>-0.26665564073416625</v>
      </c>
      <c r="X17" s="5">
        <f t="shared" si="6"/>
        <v>-0.26406675101830063</v>
      </c>
      <c r="Y17" s="5">
        <f t="shared" si="6"/>
        <v>-0.26150299615404526</v>
      </c>
      <c r="Z17" s="5">
        <f t="shared" si="6"/>
        <v>-0.25896413211371472</v>
      </c>
      <c r="AA17" s="5">
        <f t="shared" si="6"/>
        <v>-0.25644991723882432</v>
      </c>
    </row>
    <row r="18" spans="1:27" x14ac:dyDescent="0.3">
      <c r="A18" s="1" t="s">
        <v>6</v>
      </c>
      <c r="B18" s="5">
        <f>SUM(C18:AA18)</f>
        <v>50.694152276045209</v>
      </c>
      <c r="C18" s="6"/>
      <c r="D18" s="6"/>
      <c r="E18" s="6"/>
      <c r="F18" s="6"/>
      <c r="G18" s="6"/>
      <c r="H18" s="5">
        <f>H16/(1+$C$2)^H4</f>
        <v>2.8121046370923746</v>
      </c>
      <c r="I18" s="5">
        <f t="shared" ref="I18:AA18" si="7">I16/(1+$C$2)^I4</f>
        <v>2.7804477321897325</v>
      </c>
      <c r="J18" s="5">
        <f t="shared" si="7"/>
        <v>2.7563802234539692</v>
      </c>
      <c r="K18" s="5">
        <f t="shared" si="7"/>
        <v>2.731355950726218</v>
      </c>
      <c r="L18" s="5">
        <f t="shared" si="7"/>
        <v>2.6977868978495669</v>
      </c>
      <c r="M18" s="5">
        <f t="shared" si="7"/>
        <v>2.6712971544792432</v>
      </c>
      <c r="N18" s="5">
        <f t="shared" si="7"/>
        <v>2.6512860851174578</v>
      </c>
      <c r="O18" s="5">
        <f t="shared" si="7"/>
        <v>2.6231607519217199</v>
      </c>
      <c r="P18" s="5">
        <f t="shared" si="7"/>
        <v>2.5944246053740079</v>
      </c>
      <c r="Q18" s="5">
        <f t="shared" si="7"/>
        <v>2.571748264634429</v>
      </c>
      <c r="R18" s="5">
        <f t="shared" si="7"/>
        <v>2.5481919311649692</v>
      </c>
      <c r="S18" s="5">
        <f t="shared" si="7"/>
        <v>2.5238261038414631</v>
      </c>
      <c r="T18" s="5">
        <f t="shared" si="7"/>
        <v>2.4987179213389052</v>
      </c>
      <c r="U18" s="5">
        <f t="shared" si="7"/>
        <v>1.8855366904482675</v>
      </c>
      <c r="V18" s="5">
        <f t="shared" si="7"/>
        <v>2.4522299152912774</v>
      </c>
      <c r="W18" s="5">
        <f t="shared" si="7"/>
        <v>2.4250998033361473</v>
      </c>
      <c r="X18" s="5">
        <f t="shared" si="7"/>
        <v>2.402845263313512</v>
      </c>
      <c r="Y18" s="5">
        <f t="shared" si="7"/>
        <v>2.37982980402459</v>
      </c>
      <c r="Z18" s="5">
        <f t="shared" si="7"/>
        <v>2.3561166301980805</v>
      </c>
      <c r="AA18" s="5">
        <f t="shared" si="7"/>
        <v>2.3317659102492749</v>
      </c>
    </row>
    <row r="19" spans="1:27" x14ac:dyDescent="0.3">
      <c r="A19" s="1" t="s">
        <v>7</v>
      </c>
      <c r="B19" s="6">
        <f>SUM(B17:B18)</f>
        <v>-1.4044198577515843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1" spans="1:27" x14ac:dyDescent="0.3">
      <c r="A21" t="s">
        <v>9</v>
      </c>
    </row>
    <row r="22" spans="1:27" x14ac:dyDescent="0.3">
      <c r="A22" s="1" t="s">
        <v>3</v>
      </c>
      <c r="B22" s="6"/>
      <c r="C22" s="6">
        <v>-7.8689999999999998</v>
      </c>
      <c r="D22" s="6">
        <v>-8.1050000000000004</v>
      </c>
      <c r="E22" s="6">
        <v>-8.2669999999999995</v>
      </c>
      <c r="F22" s="6">
        <v>-8.4320000000000004</v>
      </c>
      <c r="G22" s="6">
        <v>-8.6010000000000009</v>
      </c>
      <c r="H22" s="6">
        <f>-8.773-0.365</f>
        <v>-9.1379999999999999</v>
      </c>
      <c r="I22" s="6">
        <v>-0.36499999999999999</v>
      </c>
      <c r="J22" s="6">
        <f>I22*1.02</f>
        <v>-0.37230000000000002</v>
      </c>
      <c r="K22" s="6">
        <f t="shared" ref="K22" si="8">J22*1.02</f>
        <v>-0.37974600000000003</v>
      </c>
      <c r="L22" s="6">
        <f t="shared" ref="L22" si="9">K22*1.02</f>
        <v>-0.38734092000000003</v>
      </c>
      <c r="M22" s="6">
        <f t="shared" ref="M22" si="10">L22*1.02</f>
        <v>-0.39508773840000005</v>
      </c>
      <c r="N22" s="6">
        <f t="shared" ref="N22" si="11">M22*1.02</f>
        <v>-0.40298949316800009</v>
      </c>
      <c r="O22" s="6">
        <f t="shared" ref="O22" si="12">N22*1.02</f>
        <v>-0.41104928303136012</v>
      </c>
      <c r="P22" s="6">
        <f t="shared" ref="P22" si="13">O22*1.02</f>
        <v>-0.41927026869198736</v>
      </c>
      <c r="Q22" s="6">
        <f t="shared" ref="Q22" si="14">P22*1.02</f>
        <v>-0.42765567406582711</v>
      </c>
      <c r="R22" s="6">
        <f t="shared" ref="R22" si="15">Q22*1.02</f>
        <v>-0.43620878754714365</v>
      </c>
      <c r="S22" s="6">
        <f t="shared" ref="S22" si="16">R22*1.02</f>
        <v>-0.44493296329808651</v>
      </c>
      <c r="T22" s="6">
        <f t="shared" ref="T22" si="17">S22*1.02</f>
        <v>-0.45383162256404824</v>
      </c>
      <c r="U22" s="6">
        <f t="shared" ref="U22" si="18">T22*1.02</f>
        <v>-0.46290825501532923</v>
      </c>
      <c r="V22" s="6">
        <f t="shared" ref="V22" si="19">U22*1.02</f>
        <v>-0.47216642011563581</v>
      </c>
      <c r="W22" s="6">
        <f t="shared" ref="W22" si="20">V22*1.02</f>
        <v>-0.48160974851794852</v>
      </c>
      <c r="X22" s="6">
        <f t="shared" ref="X22" si="21">W22*1.02</f>
        <v>-0.49124194348830752</v>
      </c>
      <c r="Y22" s="6">
        <f t="shared" ref="Y22" si="22">X22*1.02</f>
        <v>-0.50106678235807367</v>
      </c>
      <c r="Z22" s="6">
        <f t="shared" ref="Z22" si="23">Y22*1.02</f>
        <v>-0.51108811800523513</v>
      </c>
      <c r="AA22" s="6">
        <f t="shared" ref="AA22" si="24">Z22*1.02</f>
        <v>-0.52130988036533987</v>
      </c>
    </row>
    <row r="23" spans="1:27" x14ac:dyDescent="0.3">
      <c r="A23" s="1" t="s">
        <v>4</v>
      </c>
      <c r="B23" s="6"/>
      <c r="C23" s="6"/>
      <c r="D23" s="6"/>
      <c r="E23" s="6">
        <f>H23*0.4</f>
        <v>1.304</v>
      </c>
      <c r="F23" s="6">
        <f>H23*0.6</f>
        <v>1.9559999999999997</v>
      </c>
      <c r="G23" s="6">
        <f>H23*0.8</f>
        <v>2.6080000000000001</v>
      </c>
      <c r="H23" s="2">
        <v>3.26</v>
      </c>
      <c r="I23" s="2">
        <v>3.32</v>
      </c>
      <c r="J23" s="2">
        <v>3.39</v>
      </c>
      <c r="K23" s="2">
        <v>3.46</v>
      </c>
      <c r="L23" s="2">
        <v>3.52</v>
      </c>
      <c r="M23" s="2">
        <v>3.59</v>
      </c>
      <c r="N23" s="2">
        <v>3.67</v>
      </c>
      <c r="O23" s="2">
        <v>3.74</v>
      </c>
      <c r="P23" s="2">
        <v>3.81</v>
      </c>
      <c r="Q23" s="2">
        <v>3.89</v>
      </c>
      <c r="R23" s="2">
        <v>3.97</v>
      </c>
      <c r="S23" s="2">
        <v>4.05</v>
      </c>
      <c r="T23" s="2">
        <v>4.13</v>
      </c>
      <c r="U23" s="2">
        <v>3.21</v>
      </c>
      <c r="V23" s="2">
        <v>4.3</v>
      </c>
      <c r="W23" s="2">
        <v>4.38</v>
      </c>
      <c r="X23" s="2">
        <v>4.47</v>
      </c>
      <c r="Y23" s="2">
        <v>4.5599999999999996</v>
      </c>
      <c r="Z23" s="2">
        <v>4.6500000000000004</v>
      </c>
      <c r="AA23" s="2">
        <v>4.74</v>
      </c>
    </row>
    <row r="24" spans="1:27" x14ac:dyDescent="0.3">
      <c r="A24" s="1" t="s">
        <v>11</v>
      </c>
      <c r="B24" s="6"/>
      <c r="C24" s="6"/>
      <c r="D24" s="6"/>
      <c r="E24" s="2">
        <f t="shared" ref="E24:G24" si="25">E23*$C$3</f>
        <v>1.304</v>
      </c>
      <c r="F24" s="2">
        <f t="shared" si="25"/>
        <v>1.9559999999999997</v>
      </c>
      <c r="G24" s="2">
        <f t="shared" si="25"/>
        <v>2.6080000000000001</v>
      </c>
      <c r="H24" s="2">
        <f>H23*$C$3</f>
        <v>3.26</v>
      </c>
      <c r="I24" s="2">
        <f t="shared" ref="I24" si="26">I23*$C$3</f>
        <v>3.32</v>
      </c>
      <c r="J24" s="2">
        <f t="shared" ref="J24" si="27">J23*$C$3</f>
        <v>3.39</v>
      </c>
      <c r="K24" s="2">
        <f t="shared" ref="K24" si="28">K23*$C$3</f>
        <v>3.46</v>
      </c>
      <c r="L24" s="2">
        <f t="shared" ref="L24" si="29">L23*$C$3</f>
        <v>3.52</v>
      </c>
      <c r="M24" s="2">
        <f t="shared" ref="M24" si="30">M23*$C$3</f>
        <v>3.59</v>
      </c>
      <c r="N24" s="2">
        <f t="shared" ref="N24" si="31">N23*$C$3</f>
        <v>3.67</v>
      </c>
      <c r="O24" s="2">
        <f t="shared" ref="O24" si="32">O23*$C$3</f>
        <v>3.74</v>
      </c>
      <c r="P24" s="2">
        <f t="shared" ref="P24" si="33">P23*$C$3</f>
        <v>3.81</v>
      </c>
      <c r="Q24" s="2">
        <f t="shared" ref="Q24" si="34">Q23*$C$3</f>
        <v>3.89</v>
      </c>
      <c r="R24" s="2">
        <f t="shared" ref="R24" si="35">R23*$C$3</f>
        <v>3.97</v>
      </c>
      <c r="S24" s="2">
        <f t="shared" ref="S24" si="36">S23*$C$3</f>
        <v>4.05</v>
      </c>
      <c r="T24" s="2">
        <f t="shared" ref="T24" si="37">T23*$C$3</f>
        <v>4.13</v>
      </c>
      <c r="U24" s="2">
        <f t="shared" ref="U24" si="38">U23*$C$3</f>
        <v>3.21</v>
      </c>
      <c r="V24" s="2">
        <f t="shared" ref="V24" si="39">V23*$C$3</f>
        <v>4.3</v>
      </c>
      <c r="W24" s="2">
        <f t="shared" ref="W24" si="40">W23*$C$3</f>
        <v>4.38</v>
      </c>
      <c r="X24" s="2">
        <f t="shared" ref="X24" si="41">X23*$C$3</f>
        <v>4.47</v>
      </c>
      <c r="Y24" s="2">
        <f t="shared" ref="Y24" si="42">Y23*$C$3</f>
        <v>4.5599999999999996</v>
      </c>
      <c r="Z24" s="2">
        <f t="shared" ref="Z24" si="43">Z23*$C$3</f>
        <v>4.6500000000000004</v>
      </c>
      <c r="AA24" s="2">
        <f t="shared" ref="AA24" si="44">AA23*$C$3</f>
        <v>4.74</v>
      </c>
    </row>
    <row r="25" spans="1:27" x14ac:dyDescent="0.3">
      <c r="A25" s="1" t="s">
        <v>5</v>
      </c>
      <c r="B25" s="5">
        <f>SUM(C25:AA25)</f>
        <v>-52.098572133796793</v>
      </c>
      <c r="C25" s="5">
        <f>C22/(1+$C$2)^C4</f>
        <v>-7.8689999999999998</v>
      </c>
      <c r="D25" s="5">
        <f>D22/(1+$C$2)^D4</f>
        <v>-7.8689320388349513</v>
      </c>
      <c r="E25" s="5">
        <f>E22/(1+$C$2)^E4</f>
        <v>-7.7924403808087472</v>
      </c>
      <c r="F25" s="5">
        <f t="shared" ref="F25:AA25" si="45">F22/(1+$C$2)^F4</f>
        <v>-7.7164744716658422</v>
      </c>
      <c r="G25" s="5">
        <f t="shared" si="45"/>
        <v>-7.6418770991228415</v>
      </c>
      <c r="H25" s="5">
        <f>H22/(1+$C$2)^H4</f>
        <v>-7.8825190717024913</v>
      </c>
      <c r="I25" s="5">
        <f t="shared" si="45"/>
        <v>-0.30568175368953387</v>
      </c>
      <c r="J25" s="5">
        <f t="shared" si="45"/>
        <v>-0.30271396967313063</v>
      </c>
      <c r="K25" s="5">
        <f t="shared" si="45"/>
        <v>-0.29977499909377986</v>
      </c>
      <c r="L25" s="5">
        <f t="shared" si="45"/>
        <v>-0.29686456220937424</v>
      </c>
      <c r="M25" s="5">
        <f t="shared" si="45"/>
        <v>-0.29398238199374926</v>
      </c>
      <c r="N25" s="5">
        <f t="shared" si="45"/>
        <v>-0.29112818411031482</v>
      </c>
      <c r="O25" s="5">
        <f t="shared" si="45"/>
        <v>-0.28830169688594293</v>
      </c>
      <c r="P25" s="5">
        <f t="shared" si="45"/>
        <v>-0.28550265128510854</v>
      </c>
      <c r="Q25" s="5">
        <f t="shared" si="45"/>
        <v>-0.28273078088428222</v>
      </c>
      <c r="R25" s="5">
        <f t="shared" si="45"/>
        <v>-0.27998582184657073</v>
      </c>
      <c r="S25" s="5">
        <f t="shared" si="45"/>
        <v>-0.27726751289660406</v>
      </c>
      <c r="T25" s="5">
        <f t="shared" si="45"/>
        <v>-0.27457559529566616</v>
      </c>
      <c r="U25" s="5">
        <f t="shared" si="45"/>
        <v>-0.27190981281706744</v>
      </c>
      <c r="V25" s="5">
        <f t="shared" si="45"/>
        <v>-0.26926991172175613</v>
      </c>
      <c r="W25" s="5">
        <f t="shared" si="45"/>
        <v>-0.26665564073416625</v>
      </c>
      <c r="X25" s="5">
        <f t="shared" si="45"/>
        <v>-0.26406675101830063</v>
      </c>
      <c r="Y25" s="5">
        <f t="shared" si="45"/>
        <v>-0.26150299615404526</v>
      </c>
      <c r="Z25" s="5">
        <f t="shared" si="45"/>
        <v>-0.25896413211371472</v>
      </c>
      <c r="AA25" s="5">
        <f t="shared" si="45"/>
        <v>-0.25644991723882432</v>
      </c>
    </row>
    <row r="26" spans="1:27" x14ac:dyDescent="0.3">
      <c r="A26" s="1" t="s">
        <v>6</v>
      </c>
      <c r="B26" s="5">
        <f>SUM(C26:AA26)</f>
        <v>56.030488648214522</v>
      </c>
      <c r="C26" s="6"/>
      <c r="D26" s="6"/>
      <c r="E26" s="5">
        <f t="shared" ref="E26:G26" si="46">E24/(1+$C$2)^E4</f>
        <v>1.2291450655104157</v>
      </c>
      <c r="F26" s="5">
        <f t="shared" si="46"/>
        <v>1.7900170856947799</v>
      </c>
      <c r="G26" s="5">
        <f t="shared" si="46"/>
        <v>2.3171742209641168</v>
      </c>
      <c r="H26" s="5">
        <f>H24/(1+$C$2)^H4</f>
        <v>2.8121046370923746</v>
      </c>
      <c r="I26" s="5">
        <f t="shared" ref="I26:AA26" si="47">I24/(1+$C$2)^I4</f>
        <v>2.7804477321897325</v>
      </c>
      <c r="J26" s="5">
        <f t="shared" si="47"/>
        <v>2.7563802234539692</v>
      </c>
      <c r="K26" s="5">
        <f t="shared" si="47"/>
        <v>2.731355950726218</v>
      </c>
      <c r="L26" s="5">
        <f t="shared" si="47"/>
        <v>2.6977868978495669</v>
      </c>
      <c r="M26" s="5">
        <f t="shared" si="47"/>
        <v>2.6712971544792432</v>
      </c>
      <c r="N26" s="5">
        <f t="shared" si="47"/>
        <v>2.6512860851174578</v>
      </c>
      <c r="O26" s="5">
        <f t="shared" si="47"/>
        <v>2.6231607519217199</v>
      </c>
      <c r="P26" s="5">
        <f t="shared" si="47"/>
        <v>2.5944246053740079</v>
      </c>
      <c r="Q26" s="5">
        <f t="shared" si="47"/>
        <v>2.571748264634429</v>
      </c>
      <c r="R26" s="5">
        <f t="shared" si="47"/>
        <v>2.5481919311649692</v>
      </c>
      <c r="S26" s="5">
        <f t="shared" si="47"/>
        <v>2.5238261038414631</v>
      </c>
      <c r="T26" s="5">
        <f t="shared" si="47"/>
        <v>2.4987179213389052</v>
      </c>
      <c r="U26" s="5">
        <f t="shared" si="47"/>
        <v>1.8855366904482675</v>
      </c>
      <c r="V26" s="5">
        <f t="shared" si="47"/>
        <v>2.4522299152912774</v>
      </c>
      <c r="W26" s="5">
        <f t="shared" si="47"/>
        <v>2.4250998033361473</v>
      </c>
      <c r="X26" s="5">
        <f t="shared" si="47"/>
        <v>2.402845263313512</v>
      </c>
      <c r="Y26" s="5">
        <f t="shared" si="47"/>
        <v>2.37982980402459</v>
      </c>
      <c r="Z26" s="5">
        <f t="shared" si="47"/>
        <v>2.3561166301980805</v>
      </c>
      <c r="AA26" s="5">
        <f t="shared" si="47"/>
        <v>2.3317659102492749</v>
      </c>
    </row>
    <row r="27" spans="1:27" x14ac:dyDescent="0.3">
      <c r="A27" s="1" t="s">
        <v>7</v>
      </c>
      <c r="B27" s="6">
        <f>SUM(B25:B26)</f>
        <v>3.931916514417729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4593E-38BA-4416-AC39-FE26F63B1A86}">
  <dimension ref="A1:AA35"/>
  <sheetViews>
    <sheetView workbookViewId="0">
      <selection activeCell="B22" sqref="B22"/>
    </sheetView>
  </sheetViews>
  <sheetFormatPr defaultRowHeight="14.4" x14ac:dyDescent="0.3"/>
  <cols>
    <col min="1" max="1" width="17" customWidth="1"/>
    <col min="2" max="2" width="25.44140625" customWidth="1"/>
  </cols>
  <sheetData>
    <row r="1" spans="1:27" x14ac:dyDescent="0.3">
      <c r="A1" t="s">
        <v>0</v>
      </c>
    </row>
    <row r="2" spans="1:27" x14ac:dyDescent="0.3">
      <c r="B2" t="s">
        <v>2</v>
      </c>
      <c r="C2" s="4">
        <v>0.03</v>
      </c>
    </row>
    <row r="3" spans="1:27" x14ac:dyDescent="0.3">
      <c r="B3" t="s">
        <v>10</v>
      </c>
      <c r="C3" s="4">
        <v>1</v>
      </c>
    </row>
    <row r="4" spans="1:27" x14ac:dyDescent="0.3">
      <c r="B4" t="s">
        <v>12</v>
      </c>
      <c r="C4" s="2">
        <v>1.82</v>
      </c>
    </row>
    <row r="5" spans="1:27" x14ac:dyDescent="0.3">
      <c r="B5" t="s">
        <v>13</v>
      </c>
      <c r="C5" s="4">
        <v>1</v>
      </c>
    </row>
    <row r="6" spans="1:27" x14ac:dyDescent="0.3">
      <c r="C6" s="1">
        <v>0</v>
      </c>
      <c r="D6" s="1">
        <v>1</v>
      </c>
      <c r="E6" s="1">
        <v>2</v>
      </c>
      <c r="F6" s="1">
        <v>3</v>
      </c>
      <c r="G6" s="1">
        <v>4</v>
      </c>
      <c r="H6" s="1">
        <v>5</v>
      </c>
      <c r="I6" s="1">
        <v>6</v>
      </c>
      <c r="J6" s="1">
        <v>7</v>
      </c>
      <c r="K6" s="1">
        <v>8</v>
      </c>
      <c r="L6" s="1">
        <v>9</v>
      </c>
      <c r="M6" s="1">
        <v>10</v>
      </c>
      <c r="N6" s="1">
        <v>11</v>
      </c>
      <c r="O6" s="1">
        <v>12</v>
      </c>
      <c r="P6" s="1">
        <v>13</v>
      </c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  <c r="X6" s="1">
        <v>21</v>
      </c>
      <c r="Y6" s="1">
        <v>22</v>
      </c>
      <c r="Z6" s="1">
        <v>23</v>
      </c>
      <c r="AA6" s="1">
        <v>24</v>
      </c>
    </row>
    <row r="7" spans="1:27" s="1" customFormat="1" x14ac:dyDescent="0.3">
      <c r="A7" t="s">
        <v>1</v>
      </c>
      <c r="C7" s="3">
        <v>2023</v>
      </c>
      <c r="D7" s="3">
        <v>2024</v>
      </c>
      <c r="E7" s="3">
        <v>2025</v>
      </c>
      <c r="F7" s="3">
        <v>2026</v>
      </c>
      <c r="G7" s="3">
        <v>2027</v>
      </c>
      <c r="H7" s="3">
        <v>2028</v>
      </c>
      <c r="I7" s="3">
        <v>2029</v>
      </c>
      <c r="J7" s="3">
        <v>2030</v>
      </c>
      <c r="K7" s="3">
        <v>2031</v>
      </c>
      <c r="L7" s="3">
        <v>2032</v>
      </c>
      <c r="M7" s="3">
        <v>2033</v>
      </c>
      <c r="N7" s="3">
        <v>2034</v>
      </c>
      <c r="O7" s="3">
        <v>2035</v>
      </c>
      <c r="P7" s="3">
        <v>2036</v>
      </c>
      <c r="Q7" s="3">
        <v>2037</v>
      </c>
      <c r="R7" s="3">
        <v>2038</v>
      </c>
      <c r="S7" s="3">
        <v>2039</v>
      </c>
      <c r="T7" s="3">
        <v>2040</v>
      </c>
      <c r="U7" s="3">
        <v>2041</v>
      </c>
      <c r="V7" s="3">
        <v>2042</v>
      </c>
      <c r="W7" s="3">
        <v>2043</v>
      </c>
      <c r="X7" s="3">
        <v>2044</v>
      </c>
      <c r="Y7" s="3">
        <v>2045</v>
      </c>
      <c r="Z7" s="3">
        <v>2046</v>
      </c>
      <c r="AA7" s="3">
        <v>2047</v>
      </c>
    </row>
    <row r="8" spans="1:27" s="1" customFormat="1" x14ac:dyDescent="0.3">
      <c r="A8" s="1" t="s">
        <v>3</v>
      </c>
      <c r="C8" s="2">
        <v>-15.737</v>
      </c>
      <c r="D8" s="2">
        <v>-16.209</v>
      </c>
      <c r="E8" s="2">
        <f>-16.534-0.365</f>
        <v>-16.898999999999997</v>
      </c>
      <c r="F8" s="2">
        <v>-0.36499999999999999</v>
      </c>
      <c r="G8" s="2">
        <f>F8*1.02</f>
        <v>-0.37230000000000002</v>
      </c>
      <c r="H8" s="2">
        <f t="shared" ref="H8:X8" si="0">G8*1.02</f>
        <v>-0.37974600000000003</v>
      </c>
      <c r="I8" s="2">
        <f t="shared" si="0"/>
        <v>-0.38734092000000003</v>
      </c>
      <c r="J8" s="2">
        <f t="shared" si="0"/>
        <v>-0.39508773840000005</v>
      </c>
      <c r="K8" s="2">
        <f t="shared" si="0"/>
        <v>-0.40298949316800009</v>
      </c>
      <c r="L8" s="2">
        <f t="shared" si="0"/>
        <v>-0.41104928303136012</v>
      </c>
      <c r="M8" s="2">
        <f t="shared" si="0"/>
        <v>-0.41927026869198736</v>
      </c>
      <c r="N8" s="2">
        <f t="shared" si="0"/>
        <v>-0.42765567406582711</v>
      </c>
      <c r="O8" s="2">
        <f t="shared" si="0"/>
        <v>-0.43620878754714365</v>
      </c>
      <c r="P8" s="2">
        <f t="shared" si="0"/>
        <v>-0.44493296329808651</v>
      </c>
      <c r="Q8" s="2">
        <f t="shared" si="0"/>
        <v>-0.45383162256404824</v>
      </c>
      <c r="R8" s="2">
        <f t="shared" si="0"/>
        <v>-0.46290825501532923</v>
      </c>
      <c r="S8" s="2">
        <f t="shared" si="0"/>
        <v>-0.47216642011563581</v>
      </c>
      <c r="T8" s="2">
        <f t="shared" si="0"/>
        <v>-0.48160974851794852</v>
      </c>
      <c r="U8" s="2">
        <f t="shared" si="0"/>
        <v>-0.49124194348830752</v>
      </c>
      <c r="V8" s="2">
        <f t="shared" si="0"/>
        <v>-0.50106678235807367</v>
      </c>
      <c r="W8" s="2">
        <f t="shared" si="0"/>
        <v>-0.51108811800523513</v>
      </c>
      <c r="X8" s="2">
        <f t="shared" si="0"/>
        <v>-0.52130988036533987</v>
      </c>
    </row>
    <row r="9" spans="1:27" s="1" customFormat="1" x14ac:dyDescent="0.3">
      <c r="A9" s="1" t="s">
        <v>4</v>
      </c>
      <c r="C9" s="2"/>
      <c r="D9" s="2"/>
      <c r="E9" s="2">
        <v>3.26</v>
      </c>
      <c r="F9" s="2">
        <v>3.32</v>
      </c>
      <c r="G9" s="2">
        <v>3.39</v>
      </c>
      <c r="H9" s="2">
        <v>3.46</v>
      </c>
      <c r="I9" s="2">
        <v>3.52</v>
      </c>
      <c r="J9" s="2">
        <v>3.59</v>
      </c>
      <c r="K9" s="2">
        <v>3.67</v>
      </c>
      <c r="L9" s="2">
        <v>3.74</v>
      </c>
      <c r="M9" s="2">
        <v>3.81</v>
      </c>
      <c r="N9" s="2">
        <v>3.89</v>
      </c>
      <c r="O9" s="2">
        <v>3.97</v>
      </c>
      <c r="P9" s="2">
        <v>4.05</v>
      </c>
      <c r="Q9" s="2">
        <v>4.13</v>
      </c>
      <c r="R9" s="2">
        <v>3.21</v>
      </c>
      <c r="S9" s="2">
        <v>4.3</v>
      </c>
      <c r="T9" s="2">
        <v>4.38</v>
      </c>
      <c r="U9" s="2">
        <v>4.47</v>
      </c>
      <c r="V9" s="2">
        <v>4.5599999999999996</v>
      </c>
      <c r="W9" s="2">
        <v>4.6500000000000004</v>
      </c>
      <c r="X9" s="2">
        <v>4.74</v>
      </c>
    </row>
    <row r="10" spans="1:27" s="1" customFormat="1" x14ac:dyDescent="0.3">
      <c r="A10" s="1" t="s">
        <v>11</v>
      </c>
      <c r="C10" s="2"/>
      <c r="D10" s="2"/>
      <c r="E10" s="2">
        <f>E9*$C$3</f>
        <v>3.26</v>
      </c>
      <c r="F10" s="2">
        <f t="shared" ref="F10:X10" si="1">F9*$C$3</f>
        <v>3.32</v>
      </c>
      <c r="G10" s="2">
        <f t="shared" si="1"/>
        <v>3.39</v>
      </c>
      <c r="H10" s="2">
        <f t="shared" si="1"/>
        <v>3.46</v>
      </c>
      <c r="I10" s="2">
        <f t="shared" si="1"/>
        <v>3.52</v>
      </c>
      <c r="J10" s="2">
        <f t="shared" si="1"/>
        <v>3.59</v>
      </c>
      <c r="K10" s="2">
        <f t="shared" si="1"/>
        <v>3.67</v>
      </c>
      <c r="L10" s="2">
        <f t="shared" si="1"/>
        <v>3.74</v>
      </c>
      <c r="M10" s="2">
        <f t="shared" si="1"/>
        <v>3.81</v>
      </c>
      <c r="N10" s="2">
        <f t="shared" si="1"/>
        <v>3.89</v>
      </c>
      <c r="O10" s="2">
        <f t="shared" si="1"/>
        <v>3.97</v>
      </c>
      <c r="P10" s="2">
        <f t="shared" si="1"/>
        <v>4.05</v>
      </c>
      <c r="Q10" s="2">
        <f t="shared" si="1"/>
        <v>4.13</v>
      </c>
      <c r="R10" s="2">
        <f t="shared" si="1"/>
        <v>3.21</v>
      </c>
      <c r="S10" s="2">
        <f t="shared" si="1"/>
        <v>4.3</v>
      </c>
      <c r="T10" s="2">
        <f t="shared" si="1"/>
        <v>4.38</v>
      </c>
      <c r="U10" s="2">
        <f t="shared" si="1"/>
        <v>4.47</v>
      </c>
      <c r="V10" s="2">
        <f t="shared" si="1"/>
        <v>4.5599999999999996</v>
      </c>
      <c r="W10" s="2">
        <f t="shared" si="1"/>
        <v>4.6500000000000004</v>
      </c>
      <c r="X10" s="2">
        <f t="shared" si="1"/>
        <v>4.74</v>
      </c>
    </row>
    <row r="11" spans="1:27" s="1" customFormat="1" x14ac:dyDescent="0.3">
      <c r="A11" s="1" t="s">
        <v>14</v>
      </c>
      <c r="C11" s="2"/>
      <c r="D11" s="2"/>
      <c r="E11" s="2">
        <f>$C$4*$C$5</f>
        <v>1.82</v>
      </c>
      <c r="F11" s="2">
        <f>E11*1.02</f>
        <v>1.8564000000000001</v>
      </c>
      <c r="G11" s="2">
        <f t="shared" ref="G11:X11" si="2">F11*1.02</f>
        <v>1.8935280000000001</v>
      </c>
      <c r="H11" s="2">
        <f t="shared" si="2"/>
        <v>1.9313985600000001</v>
      </c>
      <c r="I11" s="2">
        <f t="shared" si="2"/>
        <v>1.9700265312</v>
      </c>
      <c r="J11" s="2">
        <f t="shared" si="2"/>
        <v>2.0094270618240002</v>
      </c>
      <c r="K11" s="2">
        <f t="shared" si="2"/>
        <v>2.0496156030604804</v>
      </c>
      <c r="L11" s="2">
        <f t="shared" si="2"/>
        <v>2.0906079151216899</v>
      </c>
      <c r="M11" s="2">
        <f t="shared" si="2"/>
        <v>2.1324200734241239</v>
      </c>
      <c r="N11" s="2">
        <f t="shared" si="2"/>
        <v>2.1750684748926066</v>
      </c>
      <c r="O11" s="2">
        <f t="shared" si="2"/>
        <v>2.2185698443904589</v>
      </c>
      <c r="P11" s="2">
        <f t="shared" si="2"/>
        <v>2.2629412412782681</v>
      </c>
      <c r="Q11" s="2">
        <f t="shared" si="2"/>
        <v>2.3082000661038333</v>
      </c>
      <c r="R11" s="2">
        <f t="shared" si="2"/>
        <v>2.3543640674259101</v>
      </c>
      <c r="S11" s="2">
        <f t="shared" si="2"/>
        <v>2.4014513487744282</v>
      </c>
      <c r="T11" s="2">
        <f t="shared" si="2"/>
        <v>2.4494803757499168</v>
      </c>
      <c r="U11" s="2">
        <f t="shared" si="2"/>
        <v>2.4984699832649153</v>
      </c>
      <c r="V11" s="2">
        <f t="shared" si="2"/>
        <v>2.5484393829302139</v>
      </c>
      <c r="W11" s="2">
        <f t="shared" si="2"/>
        <v>2.5994081705888181</v>
      </c>
      <c r="X11" s="2">
        <f t="shared" si="2"/>
        <v>2.6513963340005944</v>
      </c>
    </row>
    <row r="12" spans="1:27" s="1" customFormat="1" x14ac:dyDescent="0.3">
      <c r="A12" s="1" t="s">
        <v>15</v>
      </c>
      <c r="C12" s="2"/>
      <c r="D12" s="2"/>
      <c r="E12" s="2">
        <f>SUM(E10:E11)</f>
        <v>5.08</v>
      </c>
      <c r="F12" s="2">
        <f t="shared" ref="F12:X12" si="3">SUM(F10:F11)</f>
        <v>5.1764000000000001</v>
      </c>
      <c r="G12" s="2">
        <f t="shared" si="3"/>
        <v>5.2835280000000004</v>
      </c>
      <c r="H12" s="2">
        <f t="shared" si="3"/>
        <v>5.3913985599999998</v>
      </c>
      <c r="I12" s="2">
        <f t="shared" si="3"/>
        <v>5.4900265311999998</v>
      </c>
      <c r="J12" s="2">
        <f t="shared" si="3"/>
        <v>5.5994270618240005</v>
      </c>
      <c r="K12" s="2">
        <f t="shared" si="3"/>
        <v>5.7196156030604808</v>
      </c>
      <c r="L12" s="2">
        <f t="shared" si="3"/>
        <v>5.8306079151216901</v>
      </c>
      <c r="M12" s="2">
        <f t="shared" si="3"/>
        <v>5.9424200734241239</v>
      </c>
      <c r="N12" s="2">
        <f t="shared" si="3"/>
        <v>6.0650684748926071</v>
      </c>
      <c r="O12" s="2">
        <f t="shared" si="3"/>
        <v>6.1885698443904591</v>
      </c>
      <c r="P12" s="2">
        <f t="shared" si="3"/>
        <v>6.3129412412782679</v>
      </c>
      <c r="Q12" s="2">
        <f t="shared" si="3"/>
        <v>6.4382000661038337</v>
      </c>
      <c r="R12" s="2">
        <f t="shared" si="3"/>
        <v>5.5643640674259096</v>
      </c>
      <c r="S12" s="2">
        <f t="shared" si="3"/>
        <v>6.7014513487744285</v>
      </c>
      <c r="T12" s="2">
        <f t="shared" si="3"/>
        <v>6.8294803757499167</v>
      </c>
      <c r="U12" s="2">
        <f t="shared" si="3"/>
        <v>6.9684699832649155</v>
      </c>
      <c r="V12" s="2">
        <f t="shared" si="3"/>
        <v>7.1084393829302135</v>
      </c>
      <c r="W12" s="2">
        <f t="shared" si="3"/>
        <v>7.2494081705888185</v>
      </c>
      <c r="X12" s="2">
        <f t="shared" si="3"/>
        <v>7.3913963340005946</v>
      </c>
    </row>
    <row r="13" spans="1:27" s="1" customFormat="1" x14ac:dyDescent="0.3">
      <c r="A13" s="1" t="s">
        <v>5</v>
      </c>
      <c r="B13" s="5">
        <f>SUM(C13:X13)</f>
        <v>-53.224137786824748</v>
      </c>
      <c r="C13" s="5">
        <f>C8/(1+$C$2)^C6</f>
        <v>-15.737</v>
      </c>
      <c r="D13" s="5">
        <f>D8/(1+$C$2)^D6</f>
        <v>-15.736893203883495</v>
      </c>
      <c r="E13" s="5">
        <f>E8/(1+$C$2)^E6</f>
        <v>-15.928928268451314</v>
      </c>
      <c r="F13" s="5">
        <f t="shared" ref="F13:X13" si="4">F8/(1+$C$2)^F6</f>
        <v>-0.33402670566390325</v>
      </c>
      <c r="G13" s="5">
        <f t="shared" si="4"/>
        <v>-0.33078372793901101</v>
      </c>
      <c r="H13" s="5">
        <f t="shared" si="4"/>
        <v>-0.32757223543474878</v>
      </c>
      <c r="I13" s="5">
        <f t="shared" si="4"/>
        <v>-0.32439192246936288</v>
      </c>
      <c r="J13" s="5">
        <f t="shared" si="4"/>
        <v>-0.32124248632888364</v>
      </c>
      <c r="K13" s="5">
        <f t="shared" si="4"/>
        <v>-0.318123627238312</v>
      </c>
      <c r="L13" s="5">
        <f t="shared" si="4"/>
        <v>-0.31503504833308571</v>
      </c>
      <c r="M13" s="5">
        <f t="shared" si="4"/>
        <v>-0.31197645563082277</v>
      </c>
      <c r="N13" s="5">
        <f t="shared" si="4"/>
        <v>-0.30894755800333901</v>
      </c>
      <c r="O13" s="5">
        <f t="shared" si="4"/>
        <v>-0.30594806714893774</v>
      </c>
      <c r="P13" s="5">
        <f t="shared" si="4"/>
        <v>-0.30297769756496745</v>
      </c>
      <c r="Q13" s="5">
        <f t="shared" si="4"/>
        <v>-0.30003616652064735</v>
      </c>
      <c r="R13" s="5">
        <f t="shared" si="4"/>
        <v>-0.29712319403015564</v>
      </c>
      <c r="S13" s="5">
        <f t="shared" si="4"/>
        <v>-0.29423850282597941</v>
      </c>
      <c r="T13" s="5">
        <f t="shared" si="4"/>
        <v>-0.2913818183325233</v>
      </c>
      <c r="U13" s="5">
        <f t="shared" si="4"/>
        <v>-0.28855286863997454</v>
      </c>
      <c r="V13" s="5">
        <f t="shared" si="4"/>
        <v>-0.28575138447842141</v>
      </c>
      <c r="W13" s="5">
        <f t="shared" si="4"/>
        <v>-0.28297709919222314</v>
      </c>
      <c r="X13" s="5">
        <f t="shared" si="4"/>
        <v>-0.2802297487146288</v>
      </c>
    </row>
    <row r="14" spans="1:27" s="1" customFormat="1" x14ac:dyDescent="0.3">
      <c r="A14" s="1" t="s">
        <v>6</v>
      </c>
      <c r="B14" s="5">
        <f>SUM(C14:X14)</f>
        <v>86.717767752383466</v>
      </c>
      <c r="E14" s="5">
        <f>E12/(1+$C$2)^E6</f>
        <v>4.788387218399472</v>
      </c>
      <c r="F14" s="5">
        <f t="shared" ref="F14:W14" si="5">F12/(1+$C$2)^F6</f>
        <v>4.7371392854756955</v>
      </c>
      <c r="G14" s="5">
        <f t="shared" si="5"/>
        <v>4.6943461952998851</v>
      </c>
      <c r="H14" s="5">
        <f t="shared" si="5"/>
        <v>4.6506677579721325</v>
      </c>
      <c r="I14" s="5">
        <f t="shared" si="5"/>
        <v>4.5978107886555737</v>
      </c>
      <c r="J14" s="5">
        <f t="shared" si="5"/>
        <v>4.552846612355351</v>
      </c>
      <c r="K14" s="5">
        <f t="shared" si="5"/>
        <v>4.5151173737820143</v>
      </c>
      <c r="L14" s="5">
        <f t="shared" si="5"/>
        <v>4.468675465884453</v>
      </c>
      <c r="M14" s="5">
        <f t="shared" si="5"/>
        <v>4.4217186163950419</v>
      </c>
      <c r="N14" s="5">
        <f t="shared" si="5"/>
        <v>4.3815345102908259</v>
      </c>
      <c r="O14" s="5">
        <f t="shared" si="5"/>
        <v>4.3405383760244272</v>
      </c>
      <c r="P14" s="5">
        <f t="shared" si="5"/>
        <v>4.2988057975466321</v>
      </c>
      <c r="Q14" s="5">
        <f t="shared" si="5"/>
        <v>4.2564087011238563</v>
      </c>
      <c r="R14" s="5">
        <f t="shared" si="5"/>
        <v>3.5715535563423151</v>
      </c>
      <c r="S14" s="5">
        <f t="shared" si="5"/>
        <v>4.1761229253482677</v>
      </c>
      <c r="T14" s="5">
        <f t="shared" si="5"/>
        <v>4.1319479439028273</v>
      </c>
      <c r="U14" s="5">
        <f t="shared" si="5"/>
        <v>4.0932416915057397</v>
      </c>
      <c r="V14" s="5">
        <f t="shared" si="5"/>
        <v>4.0538436525246837</v>
      </c>
      <c r="W14" s="5">
        <f t="shared" si="5"/>
        <v>4.0138215362553433</v>
      </c>
      <c r="X14" s="5">
        <f>X12/(1+$C$2)^X6</f>
        <v>3.9732397472989236</v>
      </c>
    </row>
    <row r="15" spans="1:27" s="1" customFormat="1" x14ac:dyDescent="0.3">
      <c r="A15" s="1" t="s">
        <v>7</v>
      </c>
      <c r="B15" s="5">
        <f>SUM(B13:B14)</f>
        <v>33.493629965558718</v>
      </c>
    </row>
    <row r="17" spans="1:27" x14ac:dyDescent="0.3">
      <c r="A17" t="s">
        <v>8</v>
      </c>
    </row>
    <row r="18" spans="1:27" x14ac:dyDescent="0.3">
      <c r="A18" s="1" t="s">
        <v>3</v>
      </c>
      <c r="B18" s="6"/>
      <c r="C18" s="6">
        <v>-7.8689999999999998</v>
      </c>
      <c r="D18" s="6">
        <v>-8.1050000000000004</v>
      </c>
      <c r="E18" s="6">
        <v>-8.2669999999999995</v>
      </c>
      <c r="F18" s="6">
        <v>-8.4320000000000004</v>
      </c>
      <c r="G18" s="6">
        <v>-8.6010000000000009</v>
      </c>
      <c r="H18" s="6">
        <f>-8.773-0.365</f>
        <v>-9.1379999999999999</v>
      </c>
      <c r="I18" s="6">
        <v>-0.36499999999999999</v>
      </c>
      <c r="J18" s="6">
        <f>I18*1.02</f>
        <v>-0.37230000000000002</v>
      </c>
      <c r="K18" s="6">
        <f t="shared" ref="K18:AA18" si="6">J18*1.02</f>
        <v>-0.37974600000000003</v>
      </c>
      <c r="L18" s="6">
        <f t="shared" si="6"/>
        <v>-0.38734092000000003</v>
      </c>
      <c r="M18" s="6">
        <f t="shared" si="6"/>
        <v>-0.39508773840000005</v>
      </c>
      <c r="N18" s="6">
        <f t="shared" si="6"/>
        <v>-0.40298949316800009</v>
      </c>
      <c r="O18" s="6">
        <f t="shared" si="6"/>
        <v>-0.41104928303136012</v>
      </c>
      <c r="P18" s="6">
        <f t="shared" si="6"/>
        <v>-0.41927026869198736</v>
      </c>
      <c r="Q18" s="6">
        <f t="shared" si="6"/>
        <v>-0.42765567406582711</v>
      </c>
      <c r="R18" s="6">
        <f t="shared" si="6"/>
        <v>-0.43620878754714365</v>
      </c>
      <c r="S18" s="6">
        <f t="shared" si="6"/>
        <v>-0.44493296329808651</v>
      </c>
      <c r="T18" s="6">
        <f t="shared" si="6"/>
        <v>-0.45383162256404824</v>
      </c>
      <c r="U18" s="6">
        <f t="shared" si="6"/>
        <v>-0.46290825501532923</v>
      </c>
      <c r="V18" s="6">
        <f t="shared" si="6"/>
        <v>-0.47216642011563581</v>
      </c>
      <c r="W18" s="6">
        <f t="shared" si="6"/>
        <v>-0.48160974851794852</v>
      </c>
      <c r="X18" s="6">
        <f t="shared" si="6"/>
        <v>-0.49124194348830752</v>
      </c>
      <c r="Y18" s="6">
        <f t="shared" si="6"/>
        <v>-0.50106678235807367</v>
      </c>
      <c r="Z18" s="6">
        <f t="shared" si="6"/>
        <v>-0.51108811800523513</v>
      </c>
      <c r="AA18" s="6">
        <f t="shared" si="6"/>
        <v>-0.52130988036533987</v>
      </c>
    </row>
    <row r="19" spans="1:27" x14ac:dyDescent="0.3">
      <c r="A19" s="1" t="s">
        <v>4</v>
      </c>
      <c r="B19" s="6"/>
      <c r="C19" s="6"/>
      <c r="D19" s="6"/>
      <c r="E19" s="6"/>
      <c r="F19" s="6"/>
      <c r="G19" s="6"/>
      <c r="H19" s="2">
        <v>3.26</v>
      </c>
      <c r="I19" s="2">
        <v>3.32</v>
      </c>
      <c r="J19" s="2">
        <v>3.39</v>
      </c>
      <c r="K19" s="2">
        <v>3.46</v>
      </c>
      <c r="L19" s="2">
        <v>3.52</v>
      </c>
      <c r="M19" s="2">
        <v>3.59</v>
      </c>
      <c r="N19" s="2">
        <v>3.67</v>
      </c>
      <c r="O19" s="2">
        <v>3.74</v>
      </c>
      <c r="P19" s="2">
        <v>3.81</v>
      </c>
      <c r="Q19" s="2">
        <v>3.89</v>
      </c>
      <c r="R19" s="2">
        <v>3.97</v>
      </c>
      <c r="S19" s="2">
        <v>4.05</v>
      </c>
      <c r="T19" s="2">
        <v>4.13</v>
      </c>
      <c r="U19" s="2">
        <v>3.21</v>
      </c>
      <c r="V19" s="2">
        <v>4.3</v>
      </c>
      <c r="W19" s="2">
        <v>4.38</v>
      </c>
      <c r="X19" s="2">
        <v>4.47</v>
      </c>
      <c r="Y19" s="2">
        <v>4.5599999999999996</v>
      </c>
      <c r="Z19" s="2">
        <v>4.6500000000000004</v>
      </c>
      <c r="AA19" s="2">
        <v>4.74</v>
      </c>
    </row>
    <row r="20" spans="1:27" x14ac:dyDescent="0.3">
      <c r="A20" s="1" t="s">
        <v>11</v>
      </c>
      <c r="B20" s="6"/>
      <c r="C20" s="6"/>
      <c r="D20" s="6"/>
      <c r="E20" s="6"/>
      <c r="F20" s="6"/>
      <c r="G20" s="6"/>
      <c r="H20" s="2">
        <f>H19*$C$3</f>
        <v>3.26</v>
      </c>
      <c r="I20" s="2">
        <f t="shared" ref="I20:AA20" si="7">I19*$C$3</f>
        <v>3.32</v>
      </c>
      <c r="J20" s="2">
        <f t="shared" si="7"/>
        <v>3.39</v>
      </c>
      <c r="K20" s="2">
        <f t="shared" si="7"/>
        <v>3.46</v>
      </c>
      <c r="L20" s="2">
        <f t="shared" si="7"/>
        <v>3.52</v>
      </c>
      <c r="M20" s="2">
        <f t="shared" si="7"/>
        <v>3.59</v>
      </c>
      <c r="N20" s="2">
        <f t="shared" si="7"/>
        <v>3.67</v>
      </c>
      <c r="O20" s="2">
        <f t="shared" si="7"/>
        <v>3.74</v>
      </c>
      <c r="P20" s="2">
        <f t="shared" si="7"/>
        <v>3.81</v>
      </c>
      <c r="Q20" s="2">
        <f t="shared" si="7"/>
        <v>3.89</v>
      </c>
      <c r="R20" s="2">
        <f t="shared" si="7"/>
        <v>3.97</v>
      </c>
      <c r="S20" s="2">
        <f t="shared" si="7"/>
        <v>4.05</v>
      </c>
      <c r="T20" s="2">
        <f t="shared" si="7"/>
        <v>4.13</v>
      </c>
      <c r="U20" s="2">
        <f t="shared" si="7"/>
        <v>3.21</v>
      </c>
      <c r="V20" s="2">
        <f t="shared" si="7"/>
        <v>4.3</v>
      </c>
      <c r="W20" s="2">
        <f t="shared" si="7"/>
        <v>4.38</v>
      </c>
      <c r="X20" s="2">
        <f t="shared" si="7"/>
        <v>4.47</v>
      </c>
      <c r="Y20" s="2">
        <f t="shared" si="7"/>
        <v>4.5599999999999996</v>
      </c>
      <c r="Z20" s="2">
        <f t="shared" si="7"/>
        <v>4.6500000000000004</v>
      </c>
      <c r="AA20" s="2">
        <f t="shared" si="7"/>
        <v>4.74</v>
      </c>
    </row>
    <row r="21" spans="1:27" x14ac:dyDescent="0.3">
      <c r="A21" s="1" t="s">
        <v>14</v>
      </c>
      <c r="B21" s="6"/>
      <c r="C21" s="6"/>
      <c r="D21" s="6"/>
      <c r="E21" s="6"/>
      <c r="F21" s="6"/>
      <c r="G21" s="6"/>
      <c r="H21" s="2">
        <f>$C$4*$C$5</f>
        <v>1.82</v>
      </c>
      <c r="I21" s="2">
        <f>H21*1.02</f>
        <v>1.8564000000000001</v>
      </c>
      <c r="J21" s="2">
        <f t="shared" ref="J21:AA21" si="8">I21*1.02</f>
        <v>1.8935280000000001</v>
      </c>
      <c r="K21" s="2">
        <f t="shared" si="8"/>
        <v>1.9313985600000001</v>
      </c>
      <c r="L21" s="2">
        <f t="shared" si="8"/>
        <v>1.9700265312</v>
      </c>
      <c r="M21" s="2">
        <f t="shared" si="8"/>
        <v>2.0094270618240002</v>
      </c>
      <c r="N21" s="2">
        <f t="shared" si="8"/>
        <v>2.0496156030604804</v>
      </c>
      <c r="O21" s="2">
        <f t="shared" si="8"/>
        <v>2.0906079151216899</v>
      </c>
      <c r="P21" s="2">
        <f t="shared" si="8"/>
        <v>2.1324200734241239</v>
      </c>
      <c r="Q21" s="2">
        <f t="shared" si="8"/>
        <v>2.1750684748926066</v>
      </c>
      <c r="R21" s="2">
        <f t="shared" si="8"/>
        <v>2.2185698443904589</v>
      </c>
      <c r="S21" s="2">
        <f t="shared" si="8"/>
        <v>2.2629412412782681</v>
      </c>
      <c r="T21" s="2">
        <f t="shared" si="8"/>
        <v>2.3082000661038333</v>
      </c>
      <c r="U21" s="2">
        <f t="shared" si="8"/>
        <v>2.3543640674259101</v>
      </c>
      <c r="V21" s="2">
        <f t="shared" si="8"/>
        <v>2.4014513487744282</v>
      </c>
      <c r="W21" s="2">
        <f t="shared" si="8"/>
        <v>2.4494803757499168</v>
      </c>
      <c r="X21" s="2">
        <f t="shared" si="8"/>
        <v>2.4984699832649153</v>
      </c>
      <c r="Y21" s="2">
        <f t="shared" si="8"/>
        <v>2.5484393829302139</v>
      </c>
      <c r="Z21" s="2">
        <f t="shared" si="8"/>
        <v>2.5994081705888181</v>
      </c>
      <c r="AA21" s="2">
        <f t="shared" si="8"/>
        <v>2.6513963340005944</v>
      </c>
    </row>
    <row r="22" spans="1:27" x14ac:dyDescent="0.3">
      <c r="A22" s="1" t="s">
        <v>15</v>
      </c>
      <c r="B22" s="6"/>
      <c r="C22" s="6"/>
      <c r="D22" s="6"/>
      <c r="E22" s="6"/>
      <c r="F22" s="6"/>
      <c r="G22" s="6"/>
      <c r="H22" s="2">
        <f>SUM(H20:H21)</f>
        <v>5.08</v>
      </c>
      <c r="I22" s="2">
        <f t="shared" ref="I22:AA22" si="9">SUM(I20:I21)</f>
        <v>5.1764000000000001</v>
      </c>
      <c r="J22" s="2">
        <f t="shared" si="9"/>
        <v>5.2835280000000004</v>
      </c>
      <c r="K22" s="2">
        <f t="shared" si="9"/>
        <v>5.3913985599999998</v>
      </c>
      <c r="L22" s="2">
        <f t="shared" si="9"/>
        <v>5.4900265311999998</v>
      </c>
      <c r="M22" s="2">
        <f t="shared" si="9"/>
        <v>5.5994270618240005</v>
      </c>
      <c r="N22" s="2">
        <f t="shared" si="9"/>
        <v>5.7196156030604808</v>
      </c>
      <c r="O22" s="2">
        <f t="shared" si="9"/>
        <v>5.8306079151216901</v>
      </c>
      <c r="P22" s="2">
        <f t="shared" si="9"/>
        <v>5.9424200734241239</v>
      </c>
      <c r="Q22" s="2">
        <f t="shared" si="9"/>
        <v>6.0650684748926071</v>
      </c>
      <c r="R22" s="2">
        <f t="shared" si="9"/>
        <v>6.1885698443904591</v>
      </c>
      <c r="S22" s="2">
        <f t="shared" si="9"/>
        <v>6.3129412412782679</v>
      </c>
      <c r="T22" s="2">
        <f t="shared" si="9"/>
        <v>6.4382000661038337</v>
      </c>
      <c r="U22" s="2">
        <f t="shared" si="9"/>
        <v>5.5643640674259096</v>
      </c>
      <c r="V22" s="2">
        <f t="shared" si="9"/>
        <v>6.7014513487744285</v>
      </c>
      <c r="W22" s="2">
        <f t="shared" si="9"/>
        <v>6.8294803757499167</v>
      </c>
      <c r="X22" s="2">
        <f t="shared" si="9"/>
        <v>6.9684699832649155</v>
      </c>
      <c r="Y22" s="2">
        <f t="shared" si="9"/>
        <v>7.1084393829302135</v>
      </c>
      <c r="Z22" s="2">
        <f t="shared" si="9"/>
        <v>7.2494081705888185</v>
      </c>
      <c r="AA22" s="2">
        <f t="shared" si="9"/>
        <v>7.3913963340005946</v>
      </c>
    </row>
    <row r="23" spans="1:27" x14ac:dyDescent="0.3">
      <c r="A23" s="1" t="s">
        <v>5</v>
      </c>
      <c r="B23" s="5">
        <f>SUM(C23:AA23)</f>
        <v>-52.098572133796793</v>
      </c>
      <c r="C23" s="5">
        <f t="shared" ref="C23:AA23" si="10">C18/(1+$C$2)^C6</f>
        <v>-7.8689999999999998</v>
      </c>
      <c r="D23" s="5">
        <f t="shared" si="10"/>
        <v>-7.8689320388349513</v>
      </c>
      <c r="E23" s="5">
        <f t="shared" si="10"/>
        <v>-7.7924403808087472</v>
      </c>
      <c r="F23" s="5">
        <f t="shared" si="10"/>
        <v>-7.7164744716658422</v>
      </c>
      <c r="G23" s="5">
        <f t="shared" si="10"/>
        <v>-7.6418770991228415</v>
      </c>
      <c r="H23" s="5">
        <f t="shared" si="10"/>
        <v>-7.8825190717024913</v>
      </c>
      <c r="I23" s="5">
        <f t="shared" si="10"/>
        <v>-0.30568175368953387</v>
      </c>
      <c r="J23" s="5">
        <f t="shared" si="10"/>
        <v>-0.30271396967313063</v>
      </c>
      <c r="K23" s="5">
        <f t="shared" si="10"/>
        <v>-0.29977499909377986</v>
      </c>
      <c r="L23" s="5">
        <f t="shared" si="10"/>
        <v>-0.29686456220937424</v>
      </c>
      <c r="M23" s="5">
        <f t="shared" si="10"/>
        <v>-0.29398238199374926</v>
      </c>
      <c r="N23" s="5">
        <f t="shared" si="10"/>
        <v>-0.29112818411031482</v>
      </c>
      <c r="O23" s="5">
        <f t="shared" si="10"/>
        <v>-0.28830169688594293</v>
      </c>
      <c r="P23" s="5">
        <f t="shared" si="10"/>
        <v>-0.28550265128510854</v>
      </c>
      <c r="Q23" s="5">
        <f t="shared" si="10"/>
        <v>-0.28273078088428222</v>
      </c>
      <c r="R23" s="5">
        <f t="shared" si="10"/>
        <v>-0.27998582184657073</v>
      </c>
      <c r="S23" s="5">
        <f t="shared" si="10"/>
        <v>-0.27726751289660406</v>
      </c>
      <c r="T23" s="5">
        <f t="shared" si="10"/>
        <v>-0.27457559529566616</v>
      </c>
      <c r="U23" s="5">
        <f t="shared" si="10"/>
        <v>-0.27190981281706744</v>
      </c>
      <c r="V23" s="5">
        <f t="shared" si="10"/>
        <v>-0.26926991172175613</v>
      </c>
      <c r="W23" s="5">
        <f t="shared" si="10"/>
        <v>-0.26665564073416625</v>
      </c>
      <c r="X23" s="5">
        <f t="shared" si="10"/>
        <v>-0.26406675101830063</v>
      </c>
      <c r="Y23" s="5">
        <f t="shared" si="10"/>
        <v>-0.26150299615404526</v>
      </c>
      <c r="Z23" s="5">
        <f t="shared" si="10"/>
        <v>-0.25896413211371472</v>
      </c>
      <c r="AA23" s="5">
        <f t="shared" si="10"/>
        <v>-0.25644991723882432</v>
      </c>
    </row>
    <row r="24" spans="1:27" x14ac:dyDescent="0.3">
      <c r="A24" s="1" t="s">
        <v>6</v>
      </c>
      <c r="B24" s="5">
        <f>SUM(C24:AA24)</f>
        <v>79.35904187631813</v>
      </c>
      <c r="C24" s="6"/>
      <c r="D24" s="6"/>
      <c r="E24" s="6"/>
      <c r="F24" s="6"/>
      <c r="G24" s="6"/>
      <c r="H24" s="5">
        <f>H22/(1+$C$2)^H6</f>
        <v>4.3820526246715534</v>
      </c>
      <c r="I24" s="5">
        <f>I22/(1+$C$2)^I6</f>
        <v>4.335153506297269</v>
      </c>
      <c r="J24" s="5">
        <f t="shared" ref="J24:AA24" si="11">J22/(1+$C$2)^J6</f>
        <v>4.2959917667449279</v>
      </c>
      <c r="K24" s="5">
        <f t="shared" si="11"/>
        <v>4.2560198091308559</v>
      </c>
      <c r="L24" s="5">
        <f t="shared" si="11"/>
        <v>4.2076481945221209</v>
      </c>
      <c r="M24" s="5">
        <f t="shared" si="11"/>
        <v>4.166499603611288</v>
      </c>
      <c r="N24" s="5">
        <f t="shared" si="11"/>
        <v>4.1319720056171523</v>
      </c>
      <c r="O24" s="5">
        <f t="shared" si="11"/>
        <v>4.0894710809602524</v>
      </c>
      <c r="P24" s="5">
        <f t="shared" si="11"/>
        <v>4.0464989118005157</v>
      </c>
      <c r="Q24" s="5">
        <f t="shared" si="11"/>
        <v>4.0097247622606798</v>
      </c>
      <c r="R24" s="5">
        <f t="shared" si="11"/>
        <v>3.9722074919210622</v>
      </c>
      <c r="S24" s="5">
        <f t="shared" si="11"/>
        <v>3.9340162708038076</v>
      </c>
      <c r="T24" s="5">
        <f t="shared" si="11"/>
        <v>3.8952169216317127</v>
      </c>
      <c r="U24" s="5">
        <f t="shared" si="11"/>
        <v>3.2684774480197851</v>
      </c>
      <c r="V24" s="5">
        <f t="shared" si="11"/>
        <v>3.8217440635659847</v>
      </c>
      <c r="W24" s="5">
        <f t="shared" si="11"/>
        <v>3.7813176977441096</v>
      </c>
      <c r="X24" s="5">
        <f t="shared" si="11"/>
        <v>3.7458959936980967</v>
      </c>
      <c r="Y24" s="5">
        <f t="shared" si="11"/>
        <v>3.709841206929712</v>
      </c>
      <c r="Z24" s="5">
        <f t="shared" si="11"/>
        <v>3.6732153010361626</v>
      </c>
      <c r="AA24" s="5">
        <f t="shared" si="11"/>
        <v>3.6360772153510652</v>
      </c>
    </row>
    <row r="25" spans="1:27" x14ac:dyDescent="0.3">
      <c r="A25" s="1" t="s">
        <v>7</v>
      </c>
      <c r="B25" s="6">
        <f>SUM(B23:B24)</f>
        <v>27.260469742521337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7" spans="1:27" x14ac:dyDescent="0.3">
      <c r="A27" t="s">
        <v>9</v>
      </c>
    </row>
    <row r="28" spans="1:27" x14ac:dyDescent="0.3">
      <c r="A28" s="1" t="s">
        <v>3</v>
      </c>
      <c r="B28" s="6"/>
      <c r="C28" s="6">
        <v>-7.8689999999999998</v>
      </c>
      <c r="D28" s="6">
        <v>-8.1050000000000004</v>
      </c>
      <c r="E28" s="6">
        <v>-8.2669999999999995</v>
      </c>
      <c r="F28" s="6">
        <v>-8.4320000000000004</v>
      </c>
      <c r="G28" s="6">
        <v>-8.6010000000000009</v>
      </c>
      <c r="H28" s="6">
        <f>-8.773-0.365</f>
        <v>-9.1379999999999999</v>
      </c>
      <c r="I28" s="6">
        <v>-0.36499999999999999</v>
      </c>
      <c r="J28" s="6">
        <f>I28*1.02</f>
        <v>-0.37230000000000002</v>
      </c>
      <c r="K28" s="6">
        <f t="shared" ref="K28" si="12">J28*1.02</f>
        <v>-0.37974600000000003</v>
      </c>
      <c r="L28" s="6">
        <f t="shared" ref="L28" si="13">K28*1.02</f>
        <v>-0.38734092000000003</v>
      </c>
      <c r="M28" s="6">
        <f t="shared" ref="M28" si="14">L28*1.02</f>
        <v>-0.39508773840000005</v>
      </c>
      <c r="N28" s="6">
        <f t="shared" ref="N28" si="15">M28*1.02</f>
        <v>-0.40298949316800009</v>
      </c>
      <c r="O28" s="6">
        <f t="shared" ref="O28" si="16">N28*1.02</f>
        <v>-0.41104928303136012</v>
      </c>
      <c r="P28" s="6">
        <f t="shared" ref="P28" si="17">O28*1.02</f>
        <v>-0.41927026869198736</v>
      </c>
      <c r="Q28" s="6">
        <f t="shared" ref="Q28" si="18">P28*1.02</f>
        <v>-0.42765567406582711</v>
      </c>
      <c r="R28" s="6">
        <f t="shared" ref="R28" si="19">Q28*1.02</f>
        <v>-0.43620878754714365</v>
      </c>
      <c r="S28" s="6">
        <f t="shared" ref="S28" si="20">R28*1.02</f>
        <v>-0.44493296329808651</v>
      </c>
      <c r="T28" s="6">
        <f t="shared" ref="T28" si="21">S28*1.02</f>
        <v>-0.45383162256404824</v>
      </c>
      <c r="U28" s="6">
        <f t="shared" ref="U28" si="22">T28*1.02</f>
        <v>-0.46290825501532923</v>
      </c>
      <c r="V28" s="6">
        <f t="shared" ref="V28" si="23">U28*1.02</f>
        <v>-0.47216642011563581</v>
      </c>
      <c r="W28" s="6">
        <f t="shared" ref="W28" si="24">V28*1.02</f>
        <v>-0.48160974851794852</v>
      </c>
      <c r="X28" s="6">
        <f t="shared" ref="X28" si="25">W28*1.02</f>
        <v>-0.49124194348830752</v>
      </c>
      <c r="Y28" s="6">
        <f t="shared" ref="Y28" si="26">X28*1.02</f>
        <v>-0.50106678235807367</v>
      </c>
      <c r="Z28" s="6">
        <f t="shared" ref="Z28" si="27">Y28*1.02</f>
        <v>-0.51108811800523513</v>
      </c>
      <c r="AA28" s="6">
        <f t="shared" ref="AA28" si="28">Z28*1.02</f>
        <v>-0.52130988036533987</v>
      </c>
    </row>
    <row r="29" spans="1:27" x14ac:dyDescent="0.3">
      <c r="A29" s="1" t="s">
        <v>4</v>
      </c>
      <c r="B29" s="6"/>
      <c r="C29" s="6"/>
      <c r="D29" s="6"/>
      <c r="E29" s="6">
        <f>H29*0.4</f>
        <v>1.304</v>
      </c>
      <c r="F29" s="6">
        <f>H29*0.6</f>
        <v>1.9559999999999997</v>
      </c>
      <c r="G29" s="6">
        <f>H29*0.8</f>
        <v>2.6080000000000001</v>
      </c>
      <c r="H29" s="2">
        <v>3.26</v>
      </c>
      <c r="I29" s="2">
        <v>3.32</v>
      </c>
      <c r="J29" s="2">
        <v>3.39</v>
      </c>
      <c r="K29" s="2">
        <v>3.46</v>
      </c>
      <c r="L29" s="2">
        <v>3.52</v>
      </c>
      <c r="M29" s="2">
        <v>3.59</v>
      </c>
      <c r="N29" s="2">
        <v>3.67</v>
      </c>
      <c r="O29" s="2">
        <v>3.74</v>
      </c>
      <c r="P29" s="2">
        <v>3.81</v>
      </c>
      <c r="Q29" s="2">
        <v>3.89</v>
      </c>
      <c r="R29" s="2">
        <v>3.97</v>
      </c>
      <c r="S29" s="2">
        <v>4.05</v>
      </c>
      <c r="T29" s="2">
        <v>4.13</v>
      </c>
      <c r="U29" s="2">
        <v>3.21</v>
      </c>
      <c r="V29" s="2">
        <v>4.3</v>
      </c>
      <c r="W29" s="2">
        <v>4.38</v>
      </c>
      <c r="X29" s="2">
        <v>4.47</v>
      </c>
      <c r="Y29" s="2">
        <v>4.5599999999999996</v>
      </c>
      <c r="Z29" s="2">
        <v>4.6500000000000004</v>
      </c>
      <c r="AA29" s="2">
        <v>4.74</v>
      </c>
    </row>
    <row r="30" spans="1:27" x14ac:dyDescent="0.3">
      <c r="A30" s="1" t="s">
        <v>11</v>
      </c>
      <c r="B30" s="6"/>
      <c r="C30" s="6"/>
      <c r="D30" s="6"/>
      <c r="E30" s="2">
        <f t="shared" ref="E30:G30" si="29">E29*$C$3</f>
        <v>1.304</v>
      </c>
      <c r="F30" s="2">
        <f t="shared" si="29"/>
        <v>1.9559999999999997</v>
      </c>
      <c r="G30" s="2">
        <f t="shared" si="29"/>
        <v>2.6080000000000001</v>
      </c>
      <c r="H30" s="2">
        <f>H29*$C$3</f>
        <v>3.26</v>
      </c>
      <c r="I30" s="2">
        <f t="shared" ref="I30" si="30">I29*$C$3</f>
        <v>3.32</v>
      </c>
      <c r="J30" s="2">
        <f t="shared" ref="J30" si="31">J29*$C$3</f>
        <v>3.39</v>
      </c>
      <c r="K30" s="2">
        <f t="shared" ref="K30" si="32">K29*$C$3</f>
        <v>3.46</v>
      </c>
      <c r="L30" s="2">
        <f t="shared" ref="L30" si="33">L29*$C$3</f>
        <v>3.52</v>
      </c>
      <c r="M30" s="2">
        <f t="shared" ref="M30" si="34">M29*$C$3</f>
        <v>3.59</v>
      </c>
      <c r="N30" s="2">
        <f t="shared" ref="N30" si="35">N29*$C$3</f>
        <v>3.67</v>
      </c>
      <c r="O30" s="2">
        <f t="shared" ref="O30" si="36">O29*$C$3</f>
        <v>3.74</v>
      </c>
      <c r="P30" s="2">
        <f t="shared" ref="P30" si="37">P29*$C$3</f>
        <v>3.81</v>
      </c>
      <c r="Q30" s="2">
        <f t="shared" ref="Q30" si="38">Q29*$C$3</f>
        <v>3.89</v>
      </c>
      <c r="R30" s="2">
        <f t="shared" ref="R30" si="39">R29*$C$3</f>
        <v>3.97</v>
      </c>
      <c r="S30" s="2">
        <f t="shared" ref="S30" si="40">S29*$C$3</f>
        <v>4.05</v>
      </c>
      <c r="T30" s="2">
        <f t="shared" ref="T30" si="41">T29*$C$3</f>
        <v>4.13</v>
      </c>
      <c r="U30" s="2">
        <f t="shared" ref="U30" si="42">U29*$C$3</f>
        <v>3.21</v>
      </c>
      <c r="V30" s="2">
        <f t="shared" ref="V30" si="43">V29*$C$3</f>
        <v>4.3</v>
      </c>
      <c r="W30" s="2">
        <f t="shared" ref="W30" si="44">W29*$C$3</f>
        <v>4.38</v>
      </c>
      <c r="X30" s="2">
        <f t="shared" ref="X30" si="45">X29*$C$3</f>
        <v>4.47</v>
      </c>
      <c r="Y30" s="2">
        <f t="shared" ref="Y30" si="46">Y29*$C$3</f>
        <v>4.5599999999999996</v>
      </c>
      <c r="Z30" s="2">
        <f t="shared" ref="Z30" si="47">Z29*$C$3</f>
        <v>4.6500000000000004</v>
      </c>
      <c r="AA30" s="2">
        <f t="shared" ref="AA30" si="48">AA29*$C$3</f>
        <v>4.74</v>
      </c>
    </row>
    <row r="31" spans="1:27" x14ac:dyDescent="0.3">
      <c r="A31" s="1" t="s">
        <v>14</v>
      </c>
      <c r="B31" s="6"/>
      <c r="C31" s="6"/>
      <c r="D31" s="6"/>
      <c r="E31" s="6">
        <f>H31*0.4</f>
        <v>0.72800000000000009</v>
      </c>
      <c r="F31" s="6">
        <f>H31*0.6</f>
        <v>1.0920000000000001</v>
      </c>
      <c r="G31" s="6">
        <f>H31*0.8</f>
        <v>1.4560000000000002</v>
      </c>
      <c r="H31" s="2">
        <f>$C$4*$C$5</f>
        <v>1.82</v>
      </c>
      <c r="I31" s="2">
        <f>H31*1.02</f>
        <v>1.8564000000000001</v>
      </c>
      <c r="J31" s="2">
        <f t="shared" ref="J31:AA31" si="49">I31*1.02</f>
        <v>1.8935280000000001</v>
      </c>
      <c r="K31" s="2">
        <f t="shared" si="49"/>
        <v>1.9313985600000001</v>
      </c>
      <c r="L31" s="2">
        <f t="shared" si="49"/>
        <v>1.9700265312</v>
      </c>
      <c r="M31" s="2">
        <f t="shared" si="49"/>
        <v>2.0094270618240002</v>
      </c>
      <c r="N31" s="2">
        <f t="shared" si="49"/>
        <v>2.0496156030604804</v>
      </c>
      <c r="O31" s="2">
        <f t="shared" si="49"/>
        <v>2.0906079151216899</v>
      </c>
      <c r="P31" s="2">
        <f t="shared" si="49"/>
        <v>2.1324200734241239</v>
      </c>
      <c r="Q31" s="2">
        <f t="shared" si="49"/>
        <v>2.1750684748926066</v>
      </c>
      <c r="R31" s="2">
        <f t="shared" si="49"/>
        <v>2.2185698443904589</v>
      </c>
      <c r="S31" s="2">
        <f t="shared" si="49"/>
        <v>2.2629412412782681</v>
      </c>
      <c r="T31" s="2">
        <f t="shared" si="49"/>
        <v>2.3082000661038333</v>
      </c>
      <c r="U31" s="2">
        <f t="shared" si="49"/>
        <v>2.3543640674259101</v>
      </c>
      <c r="V31" s="2">
        <f t="shared" si="49"/>
        <v>2.4014513487744282</v>
      </c>
      <c r="W31" s="2">
        <f t="shared" si="49"/>
        <v>2.4494803757499168</v>
      </c>
      <c r="X31" s="2">
        <f t="shared" si="49"/>
        <v>2.4984699832649153</v>
      </c>
      <c r="Y31" s="2">
        <f t="shared" si="49"/>
        <v>2.5484393829302139</v>
      </c>
      <c r="Z31" s="2">
        <f t="shared" si="49"/>
        <v>2.5994081705888181</v>
      </c>
      <c r="AA31" s="2">
        <f t="shared" si="49"/>
        <v>2.6513963340005944</v>
      </c>
    </row>
    <row r="32" spans="1:27" x14ac:dyDescent="0.3">
      <c r="A32" s="1" t="s">
        <v>15</v>
      </c>
      <c r="B32" s="6"/>
      <c r="C32" s="6"/>
      <c r="D32" s="6"/>
      <c r="E32" s="2">
        <f t="shared" ref="E32:G32" si="50">SUM(E30:E31)</f>
        <v>2.032</v>
      </c>
      <c r="F32" s="2">
        <f t="shared" si="50"/>
        <v>3.048</v>
      </c>
      <c r="G32" s="2">
        <f t="shared" si="50"/>
        <v>4.0640000000000001</v>
      </c>
      <c r="H32" s="2">
        <f>SUM(H30:H31)</f>
        <v>5.08</v>
      </c>
      <c r="I32" s="2">
        <f t="shared" ref="I32" si="51">SUM(I30:I31)</f>
        <v>5.1764000000000001</v>
      </c>
      <c r="J32" s="2">
        <f t="shared" ref="J32" si="52">SUM(J30:J31)</f>
        <v>5.2835280000000004</v>
      </c>
      <c r="K32" s="2">
        <f t="shared" ref="K32" si="53">SUM(K30:K31)</f>
        <v>5.3913985599999998</v>
      </c>
      <c r="L32" s="2">
        <f t="shared" ref="L32" si="54">SUM(L30:L31)</f>
        <v>5.4900265311999998</v>
      </c>
      <c r="M32" s="2">
        <f t="shared" ref="M32" si="55">SUM(M30:M31)</f>
        <v>5.5994270618240005</v>
      </c>
      <c r="N32" s="2">
        <f t="shared" ref="N32" si="56">SUM(N30:N31)</f>
        <v>5.7196156030604808</v>
      </c>
      <c r="O32" s="2">
        <f t="shared" ref="O32" si="57">SUM(O30:O31)</f>
        <v>5.8306079151216901</v>
      </c>
      <c r="P32" s="2">
        <f t="shared" ref="P32" si="58">SUM(P30:P31)</f>
        <v>5.9424200734241239</v>
      </c>
      <c r="Q32" s="2">
        <f t="shared" ref="Q32" si="59">SUM(Q30:Q31)</f>
        <v>6.0650684748926071</v>
      </c>
      <c r="R32" s="2">
        <f t="shared" ref="R32" si="60">SUM(R30:R31)</f>
        <v>6.1885698443904591</v>
      </c>
      <c r="S32" s="2">
        <f t="shared" ref="S32" si="61">SUM(S30:S31)</f>
        <v>6.3129412412782679</v>
      </c>
      <c r="T32" s="2">
        <f t="shared" ref="T32" si="62">SUM(T30:T31)</f>
        <v>6.4382000661038337</v>
      </c>
      <c r="U32" s="2">
        <f t="shared" ref="U32" si="63">SUM(U30:U31)</f>
        <v>5.5643640674259096</v>
      </c>
      <c r="V32" s="2">
        <f t="shared" ref="V32" si="64">SUM(V30:V31)</f>
        <v>6.7014513487744285</v>
      </c>
      <c r="W32" s="2">
        <f t="shared" ref="W32" si="65">SUM(W30:W31)</f>
        <v>6.8294803757499167</v>
      </c>
      <c r="X32" s="2">
        <f t="shared" ref="X32" si="66">SUM(X30:X31)</f>
        <v>6.9684699832649155</v>
      </c>
      <c r="Y32" s="2">
        <f t="shared" ref="Y32" si="67">SUM(Y30:Y31)</f>
        <v>7.1084393829302135</v>
      </c>
      <c r="Z32" s="2">
        <f t="shared" ref="Z32" si="68">SUM(Z30:Z31)</f>
        <v>7.2494081705888185</v>
      </c>
      <c r="AA32" s="2">
        <f t="shared" ref="AA32" si="69">SUM(AA30:AA31)</f>
        <v>7.3913963340005946</v>
      </c>
    </row>
    <row r="33" spans="1:27" x14ac:dyDescent="0.3">
      <c r="A33" s="1" t="s">
        <v>5</v>
      </c>
      <c r="B33" s="5">
        <f>SUM(C33:AA33)</f>
        <v>-52.098572133796793</v>
      </c>
      <c r="C33" s="5">
        <f>C28/(1+$C$2)^C6</f>
        <v>-7.8689999999999998</v>
      </c>
      <c r="D33" s="5">
        <f t="shared" ref="D33:AA33" si="70">D28/(1+$C$2)^D6</f>
        <v>-7.8689320388349513</v>
      </c>
      <c r="E33" s="5">
        <f t="shared" si="70"/>
        <v>-7.7924403808087472</v>
      </c>
      <c r="F33" s="5">
        <f t="shared" si="70"/>
        <v>-7.7164744716658422</v>
      </c>
      <c r="G33" s="5">
        <f t="shared" si="70"/>
        <v>-7.6418770991228415</v>
      </c>
      <c r="H33" s="5">
        <f t="shared" si="70"/>
        <v>-7.8825190717024913</v>
      </c>
      <c r="I33" s="5">
        <f t="shared" si="70"/>
        <v>-0.30568175368953387</v>
      </c>
      <c r="J33" s="5">
        <f t="shared" si="70"/>
        <v>-0.30271396967313063</v>
      </c>
      <c r="K33" s="5">
        <f t="shared" si="70"/>
        <v>-0.29977499909377986</v>
      </c>
      <c r="L33" s="5">
        <f t="shared" si="70"/>
        <v>-0.29686456220937424</v>
      </c>
      <c r="M33" s="5">
        <f t="shared" si="70"/>
        <v>-0.29398238199374926</v>
      </c>
      <c r="N33" s="5">
        <f t="shared" si="70"/>
        <v>-0.29112818411031482</v>
      </c>
      <c r="O33" s="5">
        <f t="shared" si="70"/>
        <v>-0.28830169688594293</v>
      </c>
      <c r="P33" s="5">
        <f t="shared" si="70"/>
        <v>-0.28550265128510854</v>
      </c>
      <c r="Q33" s="5">
        <f t="shared" si="70"/>
        <v>-0.28273078088428222</v>
      </c>
      <c r="R33" s="5">
        <f t="shared" si="70"/>
        <v>-0.27998582184657073</v>
      </c>
      <c r="S33" s="5">
        <f t="shared" si="70"/>
        <v>-0.27726751289660406</v>
      </c>
      <c r="T33" s="5">
        <f t="shared" si="70"/>
        <v>-0.27457559529566616</v>
      </c>
      <c r="U33" s="5">
        <f t="shared" si="70"/>
        <v>-0.27190981281706744</v>
      </c>
      <c r="V33" s="5">
        <f t="shared" si="70"/>
        <v>-0.26926991172175613</v>
      </c>
      <c r="W33" s="5">
        <f t="shared" si="70"/>
        <v>-0.26665564073416625</v>
      </c>
      <c r="X33" s="5">
        <f t="shared" si="70"/>
        <v>-0.26406675101830063</v>
      </c>
      <c r="Y33" s="5">
        <f t="shared" si="70"/>
        <v>-0.26150299615404526</v>
      </c>
      <c r="Z33" s="5">
        <f t="shared" si="70"/>
        <v>-0.25896413211371472</v>
      </c>
      <c r="AA33" s="5">
        <f t="shared" si="70"/>
        <v>-0.25644991723882432</v>
      </c>
    </row>
    <row r="34" spans="1:27" x14ac:dyDescent="0.3">
      <c r="A34" s="1" t="s">
        <v>6</v>
      </c>
      <c r="B34" s="5">
        <f>SUM(C34:AA34)</f>
        <v>87.674559904115696</v>
      </c>
      <c r="C34" s="6"/>
      <c r="D34" s="6"/>
      <c r="E34" s="5">
        <f t="shared" ref="E34:G34" si="71">E32/(1+$C$2)^E6</f>
        <v>1.915354887359789</v>
      </c>
      <c r="F34" s="5">
        <f t="shared" si="71"/>
        <v>2.7893517777084305</v>
      </c>
      <c r="G34" s="5">
        <f t="shared" si="71"/>
        <v>3.6108113627293599</v>
      </c>
      <c r="H34" s="5">
        <f>H32/(1+$C$2)^H6</f>
        <v>4.3820526246715534</v>
      </c>
      <c r="I34" s="5">
        <f t="shared" ref="I34:AA34" si="72">I32/(1+$C$2)^I6</f>
        <v>4.335153506297269</v>
      </c>
      <c r="J34" s="5">
        <f t="shared" si="72"/>
        <v>4.2959917667449279</v>
      </c>
      <c r="K34" s="5">
        <f t="shared" si="72"/>
        <v>4.2560198091308559</v>
      </c>
      <c r="L34" s="5">
        <f t="shared" si="72"/>
        <v>4.2076481945221209</v>
      </c>
      <c r="M34" s="5">
        <f t="shared" si="72"/>
        <v>4.166499603611288</v>
      </c>
      <c r="N34" s="5">
        <f t="shared" si="72"/>
        <v>4.1319720056171523</v>
      </c>
      <c r="O34" s="5">
        <f t="shared" si="72"/>
        <v>4.0894710809602524</v>
      </c>
      <c r="P34" s="5">
        <f t="shared" si="72"/>
        <v>4.0464989118005157</v>
      </c>
      <c r="Q34" s="5">
        <f t="shared" si="72"/>
        <v>4.0097247622606798</v>
      </c>
      <c r="R34" s="5">
        <f t="shared" si="72"/>
        <v>3.9722074919210622</v>
      </c>
      <c r="S34" s="5">
        <f t="shared" si="72"/>
        <v>3.9340162708038076</v>
      </c>
      <c r="T34" s="5">
        <f t="shared" si="72"/>
        <v>3.8952169216317127</v>
      </c>
      <c r="U34" s="5">
        <f t="shared" si="72"/>
        <v>3.2684774480197851</v>
      </c>
      <c r="V34" s="5">
        <f t="shared" si="72"/>
        <v>3.8217440635659847</v>
      </c>
      <c r="W34" s="5">
        <f t="shared" si="72"/>
        <v>3.7813176977441096</v>
      </c>
      <c r="X34" s="5">
        <f t="shared" si="72"/>
        <v>3.7458959936980967</v>
      </c>
      <c r="Y34" s="5">
        <f t="shared" si="72"/>
        <v>3.709841206929712</v>
      </c>
      <c r="Z34" s="5">
        <f t="shared" si="72"/>
        <v>3.6732153010361626</v>
      </c>
      <c r="AA34" s="5">
        <f t="shared" si="72"/>
        <v>3.6360772153510652</v>
      </c>
    </row>
    <row r="35" spans="1:27" x14ac:dyDescent="0.3">
      <c r="A35" s="1" t="s">
        <v>7</v>
      </c>
      <c r="B35" s="6">
        <f>SUM(B33:B34)</f>
        <v>35.575987770318903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NPV comparison</vt:lpstr>
      <vt:lpstr>NPV lower savings</vt:lpstr>
      <vt:lpstr>Including Reliability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Donald Lau</dc:creator>
  <cp:keywords/>
  <dc:description/>
  <cp:lastModifiedBy>Donald Lau</cp:lastModifiedBy>
  <cp:revision/>
  <dcterms:created xsi:type="dcterms:W3CDTF">2023-01-04T19:31:53Z</dcterms:created>
  <dcterms:modified xsi:type="dcterms:W3CDTF">2023-01-16T17:38:59Z</dcterms:modified>
  <cp:category/>
  <cp:contentStatus/>
</cp:coreProperties>
</file>