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G:\Applications Department\Department Applications\Rates\2023 Electricity Rates\IRM\IRM Applications\Annual IR\Tillsonburg\Interrogatories\Round 1_20230106\"/>
    </mc:Choice>
  </mc:AlternateContent>
  <xr:revisionPtr revIDLastSave="0" documentId="8_{BAD1E24D-E0CD-4A8E-9A33-14D029DF0B58}" xr6:coauthVersionLast="47" xr6:coauthVersionMax="47" xr10:uidLastSave="{00000000-0000-0000-0000-000000000000}"/>
  <bookViews>
    <workbookView xWindow="-120" yWindow="-120" windowWidth="29040" windowHeight="15840" xr2:uid="{00000000-000D-0000-FFFF-FFFF00000000}"/>
  </bookViews>
  <sheets>
    <sheet name="Sch 3"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2" l="1"/>
  <c r="G24" i="2"/>
  <c r="F25" i="2"/>
  <c r="G25" i="2"/>
  <c r="G30" i="2"/>
  <c r="G40" i="2" s="1"/>
  <c r="C41" i="2"/>
  <c r="C40" i="2" s="1"/>
  <c r="B41" i="2"/>
  <c r="B48" i="2" s="1"/>
  <c r="E41" i="2"/>
  <c r="E40" i="2" s="1"/>
  <c r="D41" i="2"/>
  <c r="D48" i="2" s="1"/>
  <c r="G29" i="2"/>
  <c r="G39" i="2" s="1"/>
  <c r="G28" i="2"/>
  <c r="C39" i="2"/>
  <c r="G37" i="2"/>
  <c r="F37" i="2"/>
  <c r="F36" i="2"/>
  <c r="F35" i="2"/>
  <c r="F34" i="2"/>
  <c r="F33" i="2"/>
  <c r="F32" i="2"/>
  <c r="F31" i="2"/>
  <c r="F29" i="2"/>
  <c r="F39" i="2" s="1"/>
  <c r="F28" i="2"/>
  <c r="G27" i="2"/>
  <c r="F27" i="2"/>
  <c r="G26" i="2"/>
  <c r="F26" i="2"/>
  <c r="G23" i="2"/>
  <c r="F23" i="2"/>
  <c r="G22" i="2"/>
  <c r="F22" i="2"/>
  <c r="G21" i="2"/>
  <c r="F21" i="2"/>
  <c r="E44" i="2"/>
  <c r="D44" i="2"/>
  <c r="E43" i="2"/>
  <c r="D43" i="2"/>
  <c r="E39" i="2"/>
  <c r="D39" i="2"/>
  <c r="D40" i="2" l="1"/>
  <c r="C48" i="2"/>
  <c r="B40" i="2"/>
  <c r="F41" i="2"/>
  <c r="F40" i="2" s="1"/>
  <c r="D45" i="2"/>
  <c r="B39" i="2"/>
  <c r="F43" i="2"/>
  <c r="F44" i="2"/>
  <c r="F45" i="2" s="1"/>
  <c r="E48" i="2"/>
  <c r="E45" i="2"/>
  <c r="F48" i="2" l="1"/>
  <c r="G41" i="2" l="1"/>
  <c r="G48" i="2" s="1"/>
</calcChain>
</file>

<file path=xl/sharedStrings.xml><?xml version="1.0" encoding="utf-8"?>
<sst xmlns="http://schemas.openxmlformats.org/spreadsheetml/2006/main" count="34" uniqueCount="34">
  <si>
    <t>Projected Interest from Jan 1, 2022 to Dec 31, 2022 on Dec 31, 2021 balance adjusted for disposition during 2022 2</t>
  </si>
  <si>
    <t>Projected Interest from Jan 1, 2023 to Apr 30, 2023 on Dec 31, 2021 balance adjusted for disposition during 2022 2</t>
  </si>
  <si>
    <t>Total Interest</t>
  </si>
  <si>
    <t>Total Claim</t>
  </si>
  <si>
    <t>Claim before Forecasted Transactions</t>
  </si>
  <si>
    <t>Account Descriptions</t>
  </si>
  <si>
    <t>Group 1 Accounts</t>
  </si>
  <si>
    <t>LV Variance Account</t>
  </si>
  <si>
    <t>Smart Metering Entity Charge Variance Account</t>
  </si>
  <si>
    <t>RSVA - Wholesale Market Service Charge5</t>
  </si>
  <si>
    <t>Variance WMS – Sub-account CBR Class A5</t>
  </si>
  <si>
    <t>Variance WMS – Sub-account CBR Class B5</t>
  </si>
  <si>
    <t>RSVA - Retail Transmission Network Charge</t>
  </si>
  <si>
    <t>RSVA - Retail Transmission Connection Charge</t>
  </si>
  <si>
    <t>RSVA - Power4</t>
  </si>
  <si>
    <t>RSVA - Global Adjustment4</t>
  </si>
  <si>
    <t>Disposition and Recovery/Refund of Regulatory Balances (2009)3</t>
  </si>
  <si>
    <t>Disposition and Recovery/Refund of Regulatory Balances (2016 and pre-2016)3</t>
  </si>
  <si>
    <t>Disposition and Recovery/Refund of Regulatory Balances (2017)3</t>
  </si>
  <si>
    <t>Disposition and Recovery/Refund of Regulatory Balances (2018)3</t>
  </si>
  <si>
    <t>Disposition and Recovery/Refund of Regulatory Balances (2019)3</t>
  </si>
  <si>
    <t>Disposition and Recovery/Refund of Regulatory Balances (2020)3</t>
  </si>
  <si>
    <t>Disposition and Recovery/Refund of Regulatory Balances (2021)3</t>
  </si>
  <si>
    <t>Disposition and Recovery/Refund of Regulatory Balances (2022)3
Not to be disposed of until two years after rate rider has expired and that balance has been audited. Refer to the Filing Requirements for disposition eligibility.</t>
  </si>
  <si>
    <t>RSVA - Global Adjustment requested for disposition</t>
  </si>
  <si>
    <t>Total Group 1 Balance excluding Account 1589 - Global Adjustment requested for disposition</t>
  </si>
  <si>
    <t>Total Group 1 Balance requested for disposition</t>
  </si>
  <si>
    <t>RSVA - Global Adjustment</t>
  </si>
  <si>
    <t>Total Group 1 Balance excluding Account 1589 - Global Adjustment</t>
  </si>
  <si>
    <t>Total Group 1 Balance</t>
  </si>
  <si>
    <t>LRAM Variance Account (only input amounts if applying for disposition of this account)</t>
  </si>
  <si>
    <t>Total Group 1 Balance including Account 1568 - LRAMVA requested for disposition</t>
  </si>
  <si>
    <t>Closing Principal Balances as of Dec 31, 2020 Adjusted for Disposition during 2022</t>
  </si>
  <si>
    <t>Closing Interest Balances as of Dec 31, 2020 Adjusted for Disposition during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</si>
</sst>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_ #,##0;[Red]\(#,##0\)"/>
    <numFmt numFmtId="165" formatCode="&quot;$&quot;#,##0;[Red]\(&quot;$&quot;#,##0\)"/>
  </numFmts>
  <fonts count="10" x14ac:knownFonts="1">
    <font>
      <sz val="11"/>
      <color theme="1"/>
      <name val="Calibri"/>
      <family val="2"/>
      <scheme val="minor"/>
    </font>
    <font>
      <sz val="11"/>
      <name val="Arial"/>
      <family val="2"/>
    </font>
    <font>
      <b/>
      <sz val="10"/>
      <name val="Book Antiqua"/>
      <family val="1"/>
    </font>
    <font>
      <sz val="10"/>
      <name val="Arial"/>
      <family val="2"/>
    </font>
    <font>
      <sz val="11"/>
      <color theme="1"/>
      <name val="Arial"/>
      <family val="2"/>
    </font>
    <font>
      <b/>
      <sz val="16"/>
      <name val="Book Antiqua"/>
      <family val="1"/>
    </font>
    <font>
      <b/>
      <sz val="18"/>
      <name val="Arial"/>
      <family val="2"/>
    </font>
    <font>
      <b/>
      <sz val="11"/>
      <name val="Arial"/>
      <family val="2"/>
    </font>
    <font>
      <b/>
      <sz val="11"/>
      <color indexed="12"/>
      <name val="Arial"/>
      <family val="2"/>
    </font>
    <font>
      <sz val="10"/>
      <name val="Book Antiqua"/>
      <family val="1"/>
    </font>
  </fonts>
  <fills count="4">
    <fill>
      <patternFill patternType="none"/>
    </fill>
    <fill>
      <patternFill patternType="gray125"/>
    </fill>
    <fill>
      <patternFill patternType="solid">
        <fgColor theme="6" tint="0.79998168889431442"/>
        <bgColor indexed="64"/>
      </patternFill>
    </fill>
    <fill>
      <patternFill patternType="solid">
        <fgColor indexed="9"/>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12"/>
      </bottom>
      <diagonal/>
    </border>
    <border>
      <left/>
      <right/>
      <top/>
      <bottom style="medium">
        <color indexed="12"/>
      </bottom>
      <diagonal/>
    </border>
    <border>
      <left style="medium">
        <color auto="1"/>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9"/>
      </right>
      <top/>
      <bottom/>
      <diagonal/>
    </border>
    <border>
      <left style="medium">
        <color indexed="64"/>
      </left>
      <right/>
      <top/>
      <bottom style="medium">
        <color indexed="64"/>
      </bottom>
      <diagonal/>
    </border>
    <border>
      <left/>
      <right/>
      <top style="medium">
        <color auto="1"/>
      </top>
      <bottom/>
      <diagonal/>
    </border>
    <border>
      <left/>
      <right/>
      <top style="medium">
        <color indexed="12"/>
      </top>
      <bottom/>
      <diagonal/>
    </border>
    <border>
      <left/>
      <right style="medium">
        <color auto="1"/>
      </right>
      <top/>
      <bottom/>
      <diagonal/>
    </border>
    <border>
      <left style="medium">
        <color indexed="9"/>
      </left>
      <right style="medium">
        <color indexed="64"/>
      </right>
      <top style="medium">
        <color indexed="9"/>
      </top>
      <bottom style="medium">
        <color indexed="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12"/>
      </bottom>
      <diagonal/>
    </border>
    <border>
      <left style="medium">
        <color indexed="64"/>
      </left>
      <right style="medium">
        <color indexed="64"/>
      </right>
      <top style="medium">
        <color indexed="9"/>
      </top>
      <bottom style="medium">
        <color indexed="9"/>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0" fontId="3" fillId="0" borderId="0"/>
  </cellStyleXfs>
  <cellXfs count="58">
    <xf numFmtId="0" fontId="0" fillId="0" borderId="0" xfId="0"/>
    <xf numFmtId="6" fontId="0" fillId="0" borderId="4" xfId="0" applyNumberFormat="1" applyBorder="1" applyProtection="1"/>
    <xf numFmtId="6" fontId="0" fillId="0" borderId="0" xfId="0" applyNumberFormat="1" applyBorder="1" applyProtection="1"/>
    <xf numFmtId="164" fontId="1" fillId="2" borderId="7" xfId="1" applyNumberFormat="1" applyFont="1" applyFill="1" applyBorder="1" applyProtection="1">
      <protection locked="0"/>
    </xf>
    <xf numFmtId="6" fontId="0" fillId="0" borderId="4" xfId="0" applyNumberFormat="1" applyBorder="1" applyProtection="1">
      <protection locked="0"/>
    </xf>
    <xf numFmtId="6" fontId="0" fillId="0" borderId="0" xfId="0" applyNumberFormat="1" applyBorder="1" applyProtection="1">
      <protection locked="0"/>
    </xf>
    <xf numFmtId="164" fontId="1" fillId="0" borderId="4" xfId="0" applyNumberFormat="1" applyFont="1" applyFill="1" applyBorder="1" applyProtection="1"/>
    <xf numFmtId="164" fontId="1" fillId="0" borderId="0" xfId="0" applyNumberFormat="1" applyFont="1" applyFill="1" applyBorder="1" applyProtection="1"/>
    <xf numFmtId="164" fontId="1" fillId="2" borderId="10" xfId="0" applyNumberFormat="1" applyFont="1" applyFill="1" applyBorder="1" applyProtection="1">
      <protection locked="0"/>
    </xf>
    <xf numFmtId="6" fontId="4" fillId="0" borderId="4" xfId="0" applyNumberFormat="1" applyFont="1" applyBorder="1" applyProtection="1">
      <protection locked="0"/>
    </xf>
    <xf numFmtId="6" fontId="4" fillId="0" borderId="0" xfId="0" applyNumberFormat="1" applyFont="1" applyBorder="1" applyProtection="1">
      <protection locked="0"/>
    </xf>
    <xf numFmtId="6" fontId="4" fillId="0" borderId="0" xfId="0" applyNumberFormat="1" applyFont="1" applyBorder="1" applyProtection="1"/>
    <xf numFmtId="164" fontId="1" fillId="0" borderId="11" xfId="0" applyNumberFormat="1" applyFont="1" applyFill="1" applyBorder="1" applyProtection="1"/>
    <xf numFmtId="164" fontId="1" fillId="0" borderId="1" xfId="0" applyNumberFormat="1" applyFont="1" applyFill="1" applyBorder="1" applyProtection="1"/>
    <xf numFmtId="0" fontId="6" fillId="0" borderId="2" xfId="0" applyFont="1" applyBorder="1" applyAlignment="1" applyProtection="1">
      <alignment vertical="center"/>
    </xf>
    <xf numFmtId="0" fontId="1" fillId="0" borderId="4" xfId="0" applyFont="1" applyBorder="1" applyProtection="1"/>
    <xf numFmtId="0" fontId="1" fillId="0" borderId="4" xfId="0" applyFont="1" applyBorder="1" applyAlignment="1" applyProtection="1"/>
    <xf numFmtId="165" fontId="1" fillId="0" borderId="4" xfId="0" applyNumberFormat="1" applyFont="1" applyBorder="1" applyAlignment="1" applyProtection="1"/>
    <xf numFmtId="0" fontId="1" fillId="0" borderId="4" xfId="0" applyFont="1" applyBorder="1" applyAlignment="1" applyProtection="1">
      <alignment horizontal="left"/>
    </xf>
    <xf numFmtId="0" fontId="1" fillId="0" borderId="4" xfId="0" applyFont="1" applyBorder="1" applyAlignment="1" applyProtection="1">
      <alignment horizontal="left" vertical="top" wrapText="1"/>
    </xf>
    <xf numFmtId="0" fontId="1" fillId="0" borderId="4" xfId="1" applyFont="1" applyBorder="1" applyAlignment="1" applyProtection="1">
      <alignment horizontal="left" wrapText="1"/>
    </xf>
    <xf numFmtId="0" fontId="7" fillId="0" borderId="4" xfId="0" applyFont="1" applyBorder="1" applyAlignment="1" applyProtection="1">
      <alignment horizontal="left"/>
    </xf>
    <xf numFmtId="0" fontId="7" fillId="0" borderId="4" xfId="0" applyFont="1" applyBorder="1" applyAlignment="1" applyProtection="1"/>
    <xf numFmtId="0" fontId="8" fillId="0" borderId="4" xfId="1" applyFont="1" applyBorder="1" applyProtection="1"/>
    <xf numFmtId="0" fontId="7" fillId="0" borderId="11" xfId="0" applyFont="1" applyFill="1" applyBorder="1" applyProtection="1"/>
    <xf numFmtId="0" fontId="8" fillId="0" borderId="4" xfId="1" applyFont="1" applyBorder="1" applyAlignment="1" applyProtection="1">
      <alignment wrapText="1"/>
    </xf>
    <xf numFmtId="6" fontId="0" fillId="0" borderId="0" xfId="0" applyNumberFormat="1" applyBorder="1" applyAlignment="1" applyProtection="1">
      <alignment wrapText="1"/>
    </xf>
    <xf numFmtId="6" fontId="0" fillId="0" borderId="13" xfId="0" applyNumberFormat="1" applyBorder="1" applyAlignment="1" applyProtection="1">
      <alignment wrapText="1"/>
    </xf>
    <xf numFmtId="164" fontId="1" fillId="3" borderId="8" xfId="0" applyNumberFormat="1" applyFont="1" applyFill="1" applyBorder="1" applyProtection="1"/>
    <xf numFmtId="164" fontId="1" fillId="3" borderId="9" xfId="0" applyNumberFormat="1" applyFont="1" applyFill="1" applyBorder="1" applyProtection="1"/>
    <xf numFmtId="164" fontId="1" fillId="0" borderId="14" xfId="0" applyNumberFormat="1" applyFont="1" applyFill="1" applyBorder="1" applyProtection="1"/>
    <xf numFmtId="164" fontId="1" fillId="3" borderId="15" xfId="0" applyNumberFormat="1" applyFont="1" applyFill="1" applyBorder="1" applyProtection="1"/>
    <xf numFmtId="164" fontId="0" fillId="0" borderId="0" xfId="0" applyNumberFormat="1"/>
    <xf numFmtId="164" fontId="1" fillId="2" borderId="9" xfId="1" applyNumberFormat="1" applyFont="1" applyFill="1" applyBorder="1" applyProtection="1">
      <protection locked="0"/>
    </xf>
    <xf numFmtId="6" fontId="0" fillId="0" borderId="17" xfId="0" applyNumberFormat="1" applyBorder="1" applyProtection="1"/>
    <xf numFmtId="164" fontId="1" fillId="0" borderId="19" xfId="0" applyNumberFormat="1" applyFont="1" applyFill="1" applyBorder="1" applyProtection="1"/>
    <xf numFmtId="164" fontId="1" fillId="0" borderId="17" xfId="0" applyNumberFormat="1" applyFont="1" applyFill="1" applyBorder="1" applyProtection="1"/>
    <xf numFmtId="6" fontId="4" fillId="0" borderId="17" xfId="0" applyNumberFormat="1" applyFont="1" applyBorder="1" applyProtection="1"/>
    <xf numFmtId="164" fontId="1" fillId="0" borderId="20" xfId="0" applyNumberFormat="1" applyFont="1" applyFill="1" applyBorder="1" applyProtection="1"/>
    <xf numFmtId="164" fontId="1" fillId="0" borderId="21" xfId="0" applyNumberFormat="1" applyFont="1" applyFill="1" applyBorder="1" applyProtection="1"/>
    <xf numFmtId="164" fontId="1" fillId="0" borderId="22" xfId="0" applyNumberFormat="1" applyFont="1" applyFill="1" applyBorder="1" applyProtection="1"/>
    <xf numFmtId="164" fontId="1" fillId="0" borderId="23" xfId="0" applyNumberFormat="1" applyFont="1" applyFill="1" applyBorder="1" applyProtection="1"/>
    <xf numFmtId="164" fontId="4" fillId="0" borderId="17" xfId="0" applyNumberFormat="1" applyFont="1" applyBorder="1" applyProtection="1"/>
    <xf numFmtId="164" fontId="0" fillId="0" borderId="17" xfId="0" applyNumberFormat="1" applyBorder="1" applyProtection="1"/>
    <xf numFmtId="8" fontId="2" fillId="0" borderId="2" xfId="0" applyNumberFormat="1" applyFont="1" applyFill="1" applyBorder="1" applyAlignment="1" applyProtection="1">
      <alignment horizontal="center" vertical="center" wrapText="1"/>
    </xf>
    <xf numFmtId="8" fontId="2" fillId="0" borderId="4" xfId="0" applyNumberFormat="1" applyFont="1" applyFill="1" applyBorder="1" applyAlignment="1" applyProtection="1">
      <alignment horizontal="center" vertical="center" wrapText="1"/>
    </xf>
    <xf numFmtId="8" fontId="2" fillId="0" borderId="5" xfId="0" applyNumberFormat="1" applyFont="1" applyFill="1" applyBorder="1" applyAlignment="1" applyProtection="1">
      <alignment horizontal="center" vertical="center" wrapText="1"/>
    </xf>
    <xf numFmtId="8" fontId="2" fillId="0" borderId="3" xfId="0" applyNumberFormat="1" applyFont="1" applyFill="1" applyBorder="1" applyAlignment="1" applyProtection="1">
      <alignment horizontal="center" vertical="center" wrapText="1"/>
    </xf>
    <xf numFmtId="8" fontId="2" fillId="0" borderId="0" xfId="0" applyNumberFormat="1" applyFont="1" applyFill="1" applyBorder="1" applyAlignment="1" applyProtection="1">
      <alignment horizontal="center" vertical="center" wrapText="1"/>
    </xf>
    <xf numFmtId="8" fontId="2" fillId="0" borderId="6" xfId="0" applyNumberFormat="1" applyFont="1" applyFill="1" applyBorder="1" applyAlignment="1" applyProtection="1">
      <alignment horizontal="center" vertical="center" wrapText="1"/>
    </xf>
    <xf numFmtId="8" fontId="2" fillId="0" borderId="16" xfId="0" applyNumberFormat="1" applyFont="1" applyFill="1" applyBorder="1" applyAlignment="1" applyProtection="1">
      <alignment horizontal="center" vertical="center" wrapText="1"/>
    </xf>
    <xf numFmtId="8" fontId="2" fillId="0" borderId="17" xfId="0" applyNumberFormat="1" applyFont="1" applyFill="1" applyBorder="1" applyAlignment="1" applyProtection="1">
      <alignment horizontal="center" vertical="center" wrapText="1"/>
    </xf>
    <xf numFmtId="8" fontId="2" fillId="0" borderId="18"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8" fontId="2" fillId="0" borderId="12" xfId="0" applyNumberFormat="1" applyFont="1" applyFill="1" applyBorder="1" applyAlignment="1" applyProtection="1">
      <alignment horizontal="center" vertical="center" wrapText="1"/>
    </xf>
    <xf numFmtId="8" fontId="9" fillId="0" borderId="0" xfId="0" applyNumberFormat="1" applyFont="1" applyFill="1" applyBorder="1" applyAlignment="1" applyProtection="1">
      <alignment horizontal="center" vertical="center" wrapText="1"/>
    </xf>
    <xf numFmtId="8" fontId="9" fillId="0" borderId="6" xfId="0" applyNumberFormat="1" applyFont="1" applyFill="1" applyBorder="1" applyAlignment="1" applyProtection="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showGridLines="0" tabSelected="1" topLeftCell="A17" zoomScale="70" zoomScaleNormal="70" workbookViewId="0">
      <selection activeCell="A17" sqref="A17:A19"/>
    </sheetView>
  </sheetViews>
  <sheetFormatPr defaultRowHeight="15" x14ac:dyDescent="0.25"/>
  <cols>
    <col min="1" max="1" width="73.28515625" customWidth="1"/>
    <col min="2" max="3" width="23.28515625" customWidth="1"/>
    <col min="4" max="5" width="21.140625" customWidth="1"/>
    <col min="6" max="6" width="15.42578125" customWidth="1"/>
    <col min="7" max="7" width="21.140625" customWidth="1"/>
  </cols>
  <sheetData>
    <row r="1" hidden="1" x14ac:dyDescent="0.25"/>
    <row r="2" hidden="1" x14ac:dyDescent="0.25"/>
    <row r="3" hidden="1" x14ac:dyDescent="0.25"/>
    <row r="4" hidden="1" x14ac:dyDescent="0.25"/>
    <row r="5" hidden="1" x14ac:dyDescent="0.25"/>
    <row r="6" hidden="1" x14ac:dyDescent="0.25"/>
    <row r="7" hidden="1" x14ac:dyDescent="0.25"/>
    <row r="8" hidden="1" x14ac:dyDescent="0.25"/>
    <row r="9" hidden="1" x14ac:dyDescent="0.25"/>
    <row r="10" hidden="1" x14ac:dyDescent="0.25"/>
    <row r="11" hidden="1" x14ac:dyDescent="0.25"/>
    <row r="12" hidden="1" x14ac:dyDescent="0.25"/>
    <row r="13" hidden="1" x14ac:dyDescent="0.25"/>
    <row r="14" hidden="1" x14ac:dyDescent="0.25"/>
    <row r="15" hidden="1" x14ac:dyDescent="0.25"/>
    <row r="16" ht="15.75" hidden="1" thickBot="1" x14ac:dyDescent="0.3"/>
    <row r="17" spans="1:7" ht="27" customHeight="1" x14ac:dyDescent="0.25">
      <c r="A17" s="53" t="s">
        <v>5</v>
      </c>
      <c r="B17" s="55" t="s">
        <v>32</v>
      </c>
      <c r="C17" s="55" t="s">
        <v>33</v>
      </c>
      <c r="D17" s="44" t="s">
        <v>0</v>
      </c>
      <c r="E17" s="47" t="s">
        <v>1</v>
      </c>
      <c r="F17" s="50" t="s">
        <v>2</v>
      </c>
      <c r="G17" s="50" t="s">
        <v>3</v>
      </c>
    </row>
    <row r="18" spans="1:7" ht="27" customHeight="1" x14ac:dyDescent="0.25">
      <c r="A18" s="54"/>
      <c r="B18" s="56"/>
      <c r="C18" s="56"/>
      <c r="D18" s="45"/>
      <c r="E18" s="48"/>
      <c r="F18" s="51"/>
      <c r="G18" s="51"/>
    </row>
    <row r="19" spans="1:7" ht="27" customHeight="1" thickBot="1" x14ac:dyDescent="0.3">
      <c r="A19" s="54"/>
      <c r="B19" s="57"/>
      <c r="C19" s="57"/>
      <c r="D19" s="46"/>
      <c r="E19" s="49"/>
      <c r="F19" s="52"/>
      <c r="G19" s="52" t="s">
        <v>4</v>
      </c>
    </row>
    <row r="20" spans="1:7" ht="24" thickBot="1" x14ac:dyDescent="0.3">
      <c r="A20" s="14" t="s">
        <v>6</v>
      </c>
      <c r="B20" s="26"/>
      <c r="C20" s="27"/>
      <c r="D20" s="1"/>
      <c r="E20" s="2"/>
      <c r="F20" s="34"/>
      <c r="G20" s="34"/>
    </row>
    <row r="21" spans="1:7" ht="15.75" thickBot="1" x14ac:dyDescent="0.3">
      <c r="A21" s="15" t="s">
        <v>7</v>
      </c>
      <c r="B21" s="28">
        <v>0</v>
      </c>
      <c r="C21" s="29">
        <v>0</v>
      </c>
      <c r="D21" s="3">
        <v>0</v>
      </c>
      <c r="E21" s="33">
        <v>0</v>
      </c>
      <c r="F21" s="35">
        <f>C21+D21+E21</f>
        <v>0</v>
      </c>
      <c r="G21" s="42">
        <f>SUM(B21:E21)</f>
        <v>0</v>
      </c>
    </row>
    <row r="22" spans="1:7" ht="15.75" thickBot="1" x14ac:dyDescent="0.3">
      <c r="A22" s="15" t="s">
        <v>8</v>
      </c>
      <c r="B22" s="28">
        <v>-27728.819999999996</v>
      </c>
      <c r="C22" s="29">
        <v>-948.61831183333334</v>
      </c>
      <c r="D22" s="3">
        <v>-532.39334399999984</v>
      </c>
      <c r="E22" s="33">
        <v>-357.70177799999993</v>
      </c>
      <c r="F22" s="35">
        <f t="shared" ref="F22:F37" si="0">C22+D22+E22</f>
        <v>-1838.7134338333331</v>
      </c>
      <c r="G22" s="42">
        <f>SUM(B22:E22)</f>
        <v>-29567.533433833327</v>
      </c>
    </row>
    <row r="23" spans="1:7" ht="15.75" thickBot="1" x14ac:dyDescent="0.3">
      <c r="A23" s="16" t="s">
        <v>9</v>
      </c>
      <c r="B23" s="28">
        <v>-375657.24000000005</v>
      </c>
      <c r="C23" s="29">
        <v>-33989.910000000003</v>
      </c>
      <c r="D23" s="3">
        <v>-7212.6190080000006</v>
      </c>
      <c r="E23" s="33">
        <v>-4845.9783960000004</v>
      </c>
      <c r="F23" s="35">
        <f t="shared" si="0"/>
        <v>-46048.507404000004</v>
      </c>
      <c r="G23" s="42">
        <f>SUM(B23:E23)</f>
        <v>-421705.74740400002</v>
      </c>
    </row>
    <row r="24" spans="1:7" ht="15.75" thickBot="1" x14ac:dyDescent="0.3">
      <c r="A24" s="16" t="s">
        <v>10</v>
      </c>
      <c r="B24" s="28">
        <v>0</v>
      </c>
      <c r="C24" s="29">
        <v>0</v>
      </c>
      <c r="D24" s="3">
        <v>0</v>
      </c>
      <c r="E24" s="33">
        <v>0</v>
      </c>
      <c r="F24" s="35">
        <f t="shared" si="0"/>
        <v>0</v>
      </c>
      <c r="G24" s="42">
        <f>IF(O5=TRUE, 0, 0)</f>
        <v>0</v>
      </c>
    </row>
    <row r="25" spans="1:7" ht="15.75" thickBot="1" x14ac:dyDescent="0.3">
      <c r="A25" s="16" t="s">
        <v>11</v>
      </c>
      <c r="B25" s="28">
        <v>-375657.24000000011</v>
      </c>
      <c r="C25" s="29">
        <v>-33989.922426666657</v>
      </c>
      <c r="D25" s="3">
        <v>-7212.6190080000015</v>
      </c>
      <c r="E25" s="33">
        <v>-4845.9783960000013</v>
      </c>
      <c r="F25" s="35">
        <f t="shared" si="0"/>
        <v>-46048.519830666657</v>
      </c>
      <c r="G25" s="42">
        <f>SUM(B25:E25)</f>
        <v>-421705.75983066676</v>
      </c>
    </row>
    <row r="26" spans="1:7" ht="15.75" thickBot="1" x14ac:dyDescent="0.3">
      <c r="A26" s="16" t="s">
        <v>12</v>
      </c>
      <c r="B26" s="28">
        <v>116510.1</v>
      </c>
      <c r="C26" s="29">
        <v>-11450.81</v>
      </c>
      <c r="D26" s="3">
        <v>2236.9939199999999</v>
      </c>
      <c r="E26" s="33">
        <v>1502.9802900000002</v>
      </c>
      <c r="F26" s="35">
        <f t="shared" si="0"/>
        <v>-7710.8357900000001</v>
      </c>
      <c r="G26" s="42">
        <f>SUM(B26:E26)</f>
        <v>108799.26421000001</v>
      </c>
    </row>
    <row r="27" spans="1:7" ht="15.75" thickBot="1" x14ac:dyDescent="0.3">
      <c r="A27" s="17" t="s">
        <v>13</v>
      </c>
      <c r="B27" s="28">
        <v>106855.02999999998</v>
      </c>
      <c r="C27" s="29">
        <v>138.66000000000003</v>
      </c>
      <c r="D27" s="3">
        <v>2051.6165759999994</v>
      </c>
      <c r="E27" s="33">
        <v>1378.4298869999996</v>
      </c>
      <c r="F27" s="35">
        <f t="shared" si="0"/>
        <v>3568.7064629999986</v>
      </c>
      <c r="G27" s="42">
        <f>SUM(B27:E27)</f>
        <v>110423.73646299999</v>
      </c>
    </row>
    <row r="28" spans="1:7" ht="15.75" thickBot="1" x14ac:dyDescent="0.3">
      <c r="A28" s="18" t="s">
        <v>14</v>
      </c>
      <c r="B28" s="28">
        <v>3368648.1432099999</v>
      </c>
      <c r="C28" s="29">
        <v>192376.46000000005</v>
      </c>
      <c r="D28" s="3">
        <v>64678.044349631993</v>
      </c>
      <c r="E28" s="33">
        <v>43455.561047408999</v>
      </c>
      <c r="F28" s="35">
        <f t="shared" si="0"/>
        <v>300510.06539704103</v>
      </c>
      <c r="G28" s="42">
        <f>SUM(B28:E28)</f>
        <v>3669158.2086070408</v>
      </c>
    </row>
    <row r="29" spans="1:7" ht="15.75" thickBot="1" x14ac:dyDescent="0.3">
      <c r="A29" s="18" t="s">
        <v>15</v>
      </c>
      <c r="B29" s="28">
        <v>-2272280.1832099999</v>
      </c>
      <c r="C29" s="29">
        <v>-151852.33000000002</v>
      </c>
      <c r="D29" s="3">
        <v>-43627.779517631992</v>
      </c>
      <c r="E29" s="33">
        <v>-29312.414363409</v>
      </c>
      <c r="F29" s="35">
        <f t="shared" si="0"/>
        <v>-224792.52388104098</v>
      </c>
      <c r="G29" s="42">
        <f>SUM(B29:E29)</f>
        <v>-2497072.7070910409</v>
      </c>
    </row>
    <row r="30" spans="1:7" ht="15.75" hidden="1" thickBot="1" x14ac:dyDescent="0.3">
      <c r="A30" s="18" t="s">
        <v>16</v>
      </c>
      <c r="B30" s="28">
        <v>0</v>
      </c>
      <c r="C30" s="29">
        <v>0</v>
      </c>
      <c r="D30" s="3">
        <v>0</v>
      </c>
      <c r="E30" s="33">
        <v>0</v>
      </c>
      <c r="F30" s="35">
        <v>0</v>
      </c>
      <c r="G30" s="42">
        <f t="shared" ref="G30" si="1">SUM(B30:E30)</f>
        <v>0</v>
      </c>
    </row>
    <row r="31" spans="1:7" ht="15.75" thickBot="1" x14ac:dyDescent="0.3">
      <c r="A31" s="18" t="s">
        <v>17</v>
      </c>
      <c r="B31" s="28">
        <v>-40089.96</v>
      </c>
      <c r="C31" s="29">
        <v>-53286.96</v>
      </c>
      <c r="D31" s="3">
        <v>-769.72723199999996</v>
      </c>
      <c r="E31" s="33">
        <v>-517.160484</v>
      </c>
      <c r="F31" s="35">
        <f t="shared" si="0"/>
        <v>-54573.847715999997</v>
      </c>
      <c r="G31" s="42"/>
    </row>
    <row r="32" spans="1:7" ht="15.75" thickBot="1" x14ac:dyDescent="0.3">
      <c r="A32" s="18" t="s">
        <v>18</v>
      </c>
      <c r="B32" s="28">
        <v>111180.40999999999</v>
      </c>
      <c r="C32" s="29">
        <v>-2277.2800000000007</v>
      </c>
      <c r="D32" s="3">
        <v>2134.6638719999996</v>
      </c>
      <c r="E32" s="33">
        <v>1434.2272889999997</v>
      </c>
      <c r="F32" s="35">
        <f t="shared" si="0"/>
        <v>1291.6111609999987</v>
      </c>
      <c r="G32" s="42"/>
    </row>
    <row r="33" spans="1:7" ht="15.75" thickBot="1" x14ac:dyDescent="0.3">
      <c r="A33" s="18" t="s">
        <v>19</v>
      </c>
      <c r="B33" s="28">
        <v>0</v>
      </c>
      <c r="C33" s="29">
        <v>0</v>
      </c>
      <c r="D33" s="3">
        <v>0</v>
      </c>
      <c r="E33" s="33">
        <v>0</v>
      </c>
      <c r="F33" s="35">
        <f t="shared" si="0"/>
        <v>0</v>
      </c>
      <c r="G33" s="42">
        <v>0</v>
      </c>
    </row>
    <row r="34" spans="1:7" ht="15.75" thickBot="1" x14ac:dyDescent="0.3">
      <c r="A34" s="18" t="s">
        <v>20</v>
      </c>
      <c r="B34" s="28">
        <v>0</v>
      </c>
      <c r="C34" s="29">
        <v>0</v>
      </c>
      <c r="D34" s="3">
        <v>0</v>
      </c>
      <c r="E34" s="33">
        <v>0</v>
      </c>
      <c r="F34" s="35">
        <f t="shared" si="0"/>
        <v>0</v>
      </c>
      <c r="G34" s="42">
        <v>0</v>
      </c>
    </row>
    <row r="35" spans="1:7" ht="15.75" thickBot="1" x14ac:dyDescent="0.3">
      <c r="A35" s="18" t="s">
        <v>21</v>
      </c>
      <c r="B35" s="28">
        <v>0</v>
      </c>
      <c r="C35" s="29">
        <v>0</v>
      </c>
      <c r="D35" s="3">
        <v>0</v>
      </c>
      <c r="E35" s="33">
        <v>0</v>
      </c>
      <c r="F35" s="35">
        <f t="shared" si="0"/>
        <v>0</v>
      </c>
      <c r="G35" s="42">
        <v>0</v>
      </c>
    </row>
    <row r="36" spans="1:7" ht="15.75" thickBot="1" x14ac:dyDescent="0.3">
      <c r="A36" s="19" t="s">
        <v>22</v>
      </c>
      <c r="B36" s="28">
        <v>0</v>
      </c>
      <c r="C36" s="29">
        <v>0</v>
      </c>
      <c r="D36" s="3">
        <v>0</v>
      </c>
      <c r="E36" s="33">
        <v>0</v>
      </c>
      <c r="F36" s="35">
        <f t="shared" si="0"/>
        <v>0</v>
      </c>
      <c r="G36" s="42">
        <v>0</v>
      </c>
    </row>
    <row r="37" spans="1:7" ht="58.5" thickBot="1" x14ac:dyDescent="0.3">
      <c r="A37" s="20" t="s">
        <v>23</v>
      </c>
      <c r="B37" s="28">
        <v>0</v>
      </c>
      <c r="C37" s="29">
        <v>0</v>
      </c>
      <c r="D37" s="3"/>
      <c r="E37" s="33"/>
      <c r="F37" s="35">
        <f t="shared" si="0"/>
        <v>0</v>
      </c>
      <c r="G37" s="42">
        <f t="shared" ref="G37" si="2">IF(H37="Yes", SUM(B37:E37), 0)</f>
        <v>0</v>
      </c>
    </row>
    <row r="38" spans="1:7" x14ac:dyDescent="0.25">
      <c r="A38" s="18"/>
      <c r="B38" s="7"/>
      <c r="C38" s="7"/>
      <c r="D38" s="4"/>
      <c r="E38" s="5"/>
      <c r="F38" s="34"/>
      <c r="G38" s="43"/>
    </row>
    <row r="39" spans="1:7" x14ac:dyDescent="0.25">
      <c r="A39" s="21" t="s">
        <v>24</v>
      </c>
      <c r="B39" s="7">
        <f t="shared" ref="B39:C39" si="3">B29</f>
        <v>-2272280.1832099999</v>
      </c>
      <c r="C39" s="7">
        <f t="shared" si="3"/>
        <v>-151852.33000000002</v>
      </c>
      <c r="D39" s="6">
        <f t="shared" ref="D39:G39" si="4">D29</f>
        <v>-43627.779517631992</v>
      </c>
      <c r="E39" s="7">
        <f t="shared" si="4"/>
        <v>-29312.414363409</v>
      </c>
      <c r="F39" s="36">
        <f t="shared" si="4"/>
        <v>-224792.52388104098</v>
      </c>
      <c r="G39" s="42">
        <f t="shared" si="4"/>
        <v>-2497072.7070910409</v>
      </c>
    </row>
    <row r="40" spans="1:7" x14ac:dyDescent="0.25">
      <c r="A40" s="22" t="s">
        <v>25</v>
      </c>
      <c r="B40" s="39">
        <f>B41-B29</f>
        <v>3259717.6632099994</v>
      </c>
      <c r="C40" s="39">
        <f>C41-C29</f>
        <v>90561.541688166733</v>
      </c>
      <c r="D40" s="40">
        <f>D41-D29</f>
        <v>62586.579133631989</v>
      </c>
      <c r="E40" s="39">
        <f>E41-E29</f>
        <v>42050.357855408998</v>
      </c>
      <c r="F40" s="41">
        <f>F41-F29</f>
        <v>195198.47867720772</v>
      </c>
      <c r="G40" s="41">
        <f>SUM(G21:G37)-G29-G25-G24</f>
        <v>3437107.9284422072</v>
      </c>
    </row>
    <row r="41" spans="1:7" x14ac:dyDescent="0.25">
      <c r="A41" s="22" t="s">
        <v>26</v>
      </c>
      <c r="B41" s="7">
        <f>SUM(B21:B37)-B25-B24</f>
        <v>987437.47999999963</v>
      </c>
      <c r="C41" s="7">
        <f>SUM(C21:C37)-C25-C24</f>
        <v>-61290.788311833283</v>
      </c>
      <c r="D41" s="6">
        <f>SUM(D21:D37)-D25-D24</f>
        <v>18958.799615999997</v>
      </c>
      <c r="E41" s="7">
        <f>SUM(E21:E37)-E25-E24</f>
        <v>12737.943491999999</v>
      </c>
      <c r="F41" s="36">
        <f>SUM(F21:F37)-F25-F24</f>
        <v>-29594.045203833273</v>
      </c>
      <c r="G41" s="36">
        <f>SUM(G39,G40)</f>
        <v>940035.22135116626</v>
      </c>
    </row>
    <row r="42" spans="1:7" ht="15.75" thickBot="1" x14ac:dyDescent="0.3">
      <c r="A42" s="22"/>
      <c r="B42" s="7"/>
      <c r="C42" s="7"/>
      <c r="D42" s="6"/>
      <c r="E42" s="7"/>
      <c r="F42" s="36"/>
      <c r="G42" s="36"/>
    </row>
    <row r="43" spans="1:7" hidden="1" x14ac:dyDescent="0.25">
      <c r="A43" s="21" t="s">
        <v>27</v>
      </c>
      <c r="B43" s="7">
        <v>-2272280.1832099999</v>
      </c>
      <c r="C43" s="7">
        <v>-151852.33000000002</v>
      </c>
      <c r="D43" s="6">
        <f t="shared" ref="D43" si="5">D29</f>
        <v>-43627.779517631992</v>
      </c>
      <c r="E43" s="7">
        <f>E29</f>
        <v>-29312.414363409</v>
      </c>
      <c r="F43" s="36">
        <f>F29</f>
        <v>-224792.52388104098</v>
      </c>
      <c r="G43" s="42"/>
    </row>
    <row r="44" spans="1:7" hidden="1" x14ac:dyDescent="0.25">
      <c r="A44" s="22" t="s">
        <v>28</v>
      </c>
      <c r="B44" s="7">
        <v>2884060.4232099997</v>
      </c>
      <c r="C44" s="30">
        <v>55371.079261500068</v>
      </c>
      <c r="D44" s="7">
        <f t="shared" ref="D44" si="6">SUM(D21:D37)-D29</f>
        <v>55373.960125631987</v>
      </c>
      <c r="E44" s="7">
        <f>SUM(E21:E37)-E29</f>
        <v>37204.379459409</v>
      </c>
      <c r="F44" s="36">
        <f>SUM(F21:F37)-F29</f>
        <v>149149.95884654106</v>
      </c>
      <c r="G44" s="42"/>
    </row>
    <row r="45" spans="1:7" ht="15.75" hidden="1" thickBot="1" x14ac:dyDescent="0.3">
      <c r="A45" s="22" t="s">
        <v>29</v>
      </c>
      <c r="B45" s="7">
        <v>611780.23999999976</v>
      </c>
      <c r="C45" s="7">
        <v>-96481.250738499948</v>
      </c>
      <c r="D45" s="6">
        <f t="shared" ref="D45" si="7">SUM(D43:D44)</f>
        <v>11746.180607999995</v>
      </c>
      <c r="E45" s="7">
        <f>SUM(E43:E44)</f>
        <v>7891.9650959999999</v>
      </c>
      <c r="F45" s="36">
        <f>SUM(F43:F44)</f>
        <v>-75642.565034499916</v>
      </c>
      <c r="G45" s="42"/>
    </row>
    <row r="46" spans="1:7" ht="30.75" thickBot="1" x14ac:dyDescent="0.3">
      <c r="A46" s="25" t="s">
        <v>30</v>
      </c>
      <c r="B46" s="28">
        <v>0</v>
      </c>
      <c r="C46" s="31">
        <v>0</v>
      </c>
      <c r="D46" s="8"/>
      <c r="E46" s="33"/>
      <c r="F46" s="36">
        <v>0</v>
      </c>
      <c r="G46" s="42">
        <v>0</v>
      </c>
    </row>
    <row r="47" spans="1:7" x14ac:dyDescent="0.25">
      <c r="A47" s="23"/>
      <c r="B47" s="11"/>
      <c r="C47" s="11"/>
      <c r="D47" s="9"/>
      <c r="E47" s="10"/>
      <c r="F47" s="37"/>
      <c r="G47" s="42"/>
    </row>
    <row r="48" spans="1:7" ht="15.75" thickBot="1" x14ac:dyDescent="0.3">
      <c r="A48" s="24" t="s">
        <v>31</v>
      </c>
      <c r="B48" s="13">
        <f>+B41</f>
        <v>987437.47999999963</v>
      </c>
      <c r="C48" s="13">
        <f>+C41</f>
        <v>-61290.788311833283</v>
      </c>
      <c r="D48" s="12">
        <f t="shared" ref="D48" si="8">SUM(D41,D46)</f>
        <v>18958.799615999997</v>
      </c>
      <c r="E48" s="13">
        <f>SUM(E41,E46)</f>
        <v>12737.943491999999</v>
      </c>
      <c r="F48" s="38">
        <f>SUM(F41,F46)</f>
        <v>-29594.045203833273</v>
      </c>
      <c r="G48" s="38">
        <f>SUM(G41,G46)</f>
        <v>940035.22135116626</v>
      </c>
    </row>
    <row r="50" spans="3:7" x14ac:dyDescent="0.25">
      <c r="C50" s="32"/>
      <c r="G50" s="32"/>
    </row>
    <row r="51" spans="3:7" x14ac:dyDescent="0.25">
      <c r="C51" s="32"/>
    </row>
    <row r="52" spans="3:7" x14ac:dyDescent="0.25">
      <c r="C52" s="32"/>
    </row>
  </sheetData>
  <mergeCells count="7">
    <mergeCell ref="D17:D19"/>
    <mergeCell ref="E17:E19"/>
    <mergeCell ref="F17:F19"/>
    <mergeCell ref="G17:G19"/>
    <mergeCell ref="A17:A19"/>
    <mergeCell ref="B17:B19"/>
    <mergeCell ref="C17:C19"/>
  </mergeCells>
  <pageMargins left="0.7" right="0.7" top="0.75" bottom="0.75" header="0.3" footer="0.3"/>
  <pageSetup paperSize="5"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 3</vt:lpstr>
    </vt:vector>
  </TitlesOfParts>
  <Company>Town of Tillsonburg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DeJong</dc:creator>
  <cp:lastModifiedBy>Narisa Jotiban</cp:lastModifiedBy>
  <cp:lastPrinted>2023-01-12T18:00:09Z</cp:lastPrinted>
  <dcterms:created xsi:type="dcterms:W3CDTF">2023-01-12T17:12:31Z</dcterms:created>
  <dcterms:modified xsi:type="dcterms:W3CDTF">2023-01-24T18:38:12Z</dcterms:modified>
</cp:coreProperties>
</file>