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1 -2023 Rebasing\2.Interrogatories\Draft responses\Intervenor's IR - working documents\Staff Responses and Attachments\"/>
    </mc:Choice>
  </mc:AlternateContent>
  <xr:revisionPtr revIDLastSave="0" documentId="13_ncr:1_{46CA7590-E3C8-4820-91EC-BF69B32E6C21}" xr6:coauthVersionLast="36" xr6:coauthVersionMax="36" xr10:uidLastSave="{00000000-0000-0000-0000-000000000000}"/>
  <bookViews>
    <workbookView xWindow="0" yWindow="0" windowWidth="25200" windowHeight="11055" xr2:uid="{67B0EEC8-6164-456C-95FD-335F02000D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1" l="1"/>
  <c r="AC11" i="1" s="1"/>
  <c r="AB10" i="1"/>
  <c r="AC10" i="1" s="1"/>
  <c r="Z11" i="1"/>
  <c r="Z10" i="1"/>
  <c r="Z3" i="1" l="1"/>
  <c r="Z17" i="1" l="1"/>
  <c r="Z18" i="1"/>
  <c r="Z19" i="1"/>
  <c r="Z20" i="1"/>
  <c r="Z16" i="1"/>
  <c r="Z9" i="1"/>
  <c r="Z8" i="1"/>
  <c r="Z7" i="1"/>
  <c r="Z6" i="1"/>
  <c r="Z5" i="1"/>
  <c r="AB18" i="1" l="1"/>
  <c r="AC18" i="1" s="1"/>
  <c r="AB17" i="1"/>
  <c r="AC17" i="1" s="1"/>
  <c r="AB19" i="1"/>
  <c r="AC19" i="1" s="1"/>
  <c r="AB5" i="1"/>
  <c r="AC5" i="1" s="1"/>
  <c r="AB6" i="1"/>
  <c r="AC6" i="1" s="1"/>
  <c r="AB7" i="1"/>
  <c r="AC7" i="1" s="1"/>
  <c r="AB8" i="1"/>
  <c r="AC8" i="1" s="1"/>
  <c r="AB9" i="1"/>
  <c r="AC9" i="1" s="1"/>
  <c r="AB16" i="1"/>
  <c r="AC16" i="1" s="1"/>
  <c r="AB20" i="1"/>
  <c r="AC20" i="1" s="1"/>
  <c r="AB3" i="1"/>
  <c r="AC3" i="1" s="1"/>
  <c r="Z4" i="1" l="1"/>
  <c r="AB4" i="1" l="1"/>
  <c r="AC4" i="1" s="1"/>
</calcChain>
</file>

<file path=xl/sharedStrings.xml><?xml version="1.0" encoding="utf-8"?>
<sst xmlns="http://schemas.openxmlformats.org/spreadsheetml/2006/main" count="34" uniqueCount="30">
  <si>
    <t>Atikokan Hydro Inc.</t>
  </si>
  <si>
    <t>Alectra Utilities Corporation</t>
  </si>
  <si>
    <t>Brantford Power Inc.</t>
  </si>
  <si>
    <t>Centre Wellington Hydro Ltd.</t>
  </si>
  <si>
    <t>Elexicon Energy Inc.</t>
  </si>
  <si>
    <t>ERTH Power Corporation</t>
  </si>
  <si>
    <t>Festival Hydro Inc.</t>
  </si>
  <si>
    <t>Fort Frances Power Corporation</t>
  </si>
  <si>
    <t>Greater Sudbury Hydro Inc.</t>
  </si>
  <si>
    <t>Innpower Corporation</t>
  </si>
  <si>
    <t>Kingston Hydro Corporation</t>
  </si>
  <si>
    <t>London Hydro Inc.</t>
  </si>
  <si>
    <t>Niagara Peninsula Energy Inc.</t>
  </si>
  <si>
    <t>North Bay Hydro Distribution Limited</t>
  </si>
  <si>
    <t>Oakville Hydro Electricity Distribution Inc.</t>
  </si>
  <si>
    <t>PUC Distribution Inc.</t>
  </si>
  <si>
    <t>Renfrew Hydro Inc.</t>
  </si>
  <si>
    <t>Synergy North Corporation</t>
  </si>
  <si>
    <t>Tillsonburg Hydro Inc.</t>
  </si>
  <si>
    <t>Waterloo North Hydro Inc.</t>
  </si>
  <si>
    <t>Wellington North Power Inc.</t>
  </si>
  <si>
    <t>Westario Power Inc.</t>
  </si>
  <si>
    <t>Net PP&amp;E per Customer</t>
  </si>
  <si>
    <t>OMA per Customer</t>
  </si>
  <si>
    <t>Variance from Average ($)</t>
  </si>
  <si>
    <t>Variance from Average (%)</t>
  </si>
  <si>
    <t>OMA / Customer</t>
  </si>
  <si>
    <t>Net PPE / Customer</t>
  </si>
  <si>
    <t>Average of Group 3, excluding Bluewater ($)</t>
  </si>
  <si>
    <t>Bluewater Power Distribution Corporation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</si>
</sst>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0.249977111117893"/>
      <name val="Arial"/>
      <family val="2"/>
    </font>
    <font>
      <sz val="11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rgb="FF404040"/>
      <name val="Calibri"/>
      <family val="2"/>
      <scheme val="minor"/>
    </font>
    <font>
      <sz val="11"/>
      <color rgb="FF404142"/>
      <name val="Calibri"/>
      <family val="2"/>
      <scheme val="minor"/>
    </font>
    <font>
      <sz val="10"/>
      <color rgb="FF40414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Border="1"/>
    <xf numFmtId="4" fontId="5" fillId="0" borderId="0" xfId="0" applyNumberFormat="1" applyFont="1" applyBorder="1"/>
    <xf numFmtId="165" fontId="0" fillId="0" borderId="0" xfId="1" applyNumberFormat="1" applyFont="1"/>
    <xf numFmtId="0" fontId="0" fillId="0" borderId="3" xfId="0" applyBorder="1"/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center" vertical="center"/>
    </xf>
    <xf numFmtId="0" fontId="0" fillId="0" borderId="5" xfId="0" applyBorder="1"/>
    <xf numFmtId="2" fontId="0" fillId="0" borderId="5" xfId="0" applyNumberFormat="1" applyBorder="1"/>
    <xf numFmtId="4" fontId="0" fillId="0" borderId="5" xfId="0" applyNumberFormat="1" applyFont="1" applyBorder="1"/>
    <xf numFmtId="4" fontId="0" fillId="0" borderId="5" xfId="0" applyNumberFormat="1" applyBorder="1"/>
    <xf numFmtId="4" fontId="5" fillId="0" borderId="5" xfId="0" applyNumberFormat="1" applyFont="1" applyBorder="1"/>
    <xf numFmtId="4" fontId="4" fillId="0" borderId="5" xfId="0" applyNumberFormat="1" applyFont="1" applyFill="1" applyBorder="1" applyAlignment="1">
      <alignment horizontal="right" vertical="center"/>
    </xf>
    <xf numFmtId="2" fontId="0" fillId="0" borderId="5" xfId="0" applyNumberFormat="1" applyFill="1" applyBorder="1"/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10" xfId="2" applyNumberFormat="1" applyFont="1" applyBorder="1"/>
    <xf numFmtId="0" fontId="0" fillId="0" borderId="11" xfId="0" applyFill="1" applyBorder="1" applyAlignment="1">
      <alignment horizontal="center"/>
    </xf>
    <xf numFmtId="2" fontId="0" fillId="0" borderId="12" xfId="0" applyNumberFormat="1" applyFill="1" applyBorder="1"/>
    <xf numFmtId="4" fontId="0" fillId="0" borderId="12" xfId="0" applyNumberFormat="1" applyFont="1" applyBorder="1"/>
    <xf numFmtId="4" fontId="0" fillId="0" borderId="0" xfId="0" applyNumberFormat="1" applyFont="1" applyFill="1" applyBorder="1"/>
    <xf numFmtId="4" fontId="0" fillId="0" borderId="5" xfId="0" applyNumberFormat="1" applyFont="1" applyFill="1" applyBorder="1"/>
    <xf numFmtId="4" fontId="0" fillId="0" borderId="5" xfId="0" applyNumberFormat="1" applyFill="1" applyBorder="1"/>
    <xf numFmtId="0" fontId="0" fillId="0" borderId="9" xfId="0" applyFill="1" applyBorder="1" applyAlignment="1">
      <alignment horizontal="center"/>
    </xf>
    <xf numFmtId="164" fontId="0" fillId="0" borderId="10" xfId="2" applyNumberFormat="1" applyFont="1" applyFill="1" applyBorder="1"/>
    <xf numFmtId="4" fontId="0" fillId="0" borderId="12" xfId="0" applyNumberFormat="1" applyFont="1" applyFill="1" applyBorder="1"/>
    <xf numFmtId="4" fontId="0" fillId="0" borderId="12" xfId="0" applyNumberFormat="1" applyFill="1" applyBorder="1"/>
    <xf numFmtId="164" fontId="0" fillId="0" borderId="13" xfId="2" applyNumberFormat="1" applyFont="1" applyFill="1" applyBorder="1"/>
    <xf numFmtId="165" fontId="1" fillId="0" borderId="5" xfId="1" applyNumberFormat="1" applyFont="1" applyFill="1" applyBorder="1"/>
    <xf numFmtId="165" fontId="1" fillId="0" borderId="5" xfId="1" applyNumberFormat="1" applyFont="1" applyBorder="1"/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164" fontId="1" fillId="0" borderId="10" xfId="2" applyNumberFormat="1" applyFont="1" applyBorder="1"/>
    <xf numFmtId="0" fontId="0" fillId="0" borderId="11" xfId="0" applyFont="1" applyBorder="1" applyAlignment="1">
      <alignment horizontal="center"/>
    </xf>
    <xf numFmtId="165" fontId="1" fillId="0" borderId="12" xfId="1" applyNumberFormat="1" applyFont="1" applyFill="1" applyBorder="1"/>
    <xf numFmtId="165" fontId="1" fillId="0" borderId="12" xfId="1" applyNumberFormat="1" applyFont="1" applyBorder="1"/>
    <xf numFmtId="164" fontId="1" fillId="0" borderId="13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4E64-9A5F-48F7-85D3-6677ED196ADA}">
  <dimension ref="A1:BF22"/>
  <sheetViews>
    <sheetView tabSelected="1" topLeftCell="Q1" workbookViewId="0">
      <selection activeCell="AF17" sqref="AF17"/>
    </sheetView>
  </sheetViews>
  <sheetFormatPr defaultRowHeight="15" x14ac:dyDescent="0.25"/>
  <cols>
    <col min="1" max="1" width="30.28515625" customWidth="1"/>
    <col min="2" max="2" width="13.28515625" customWidth="1"/>
    <col min="3" max="3" width="9.85546875" customWidth="1"/>
    <col min="4" max="6" width="10.5703125" bestFit="1" customWidth="1"/>
    <col min="7" max="7" width="11.42578125" customWidth="1"/>
    <col min="8" max="8" width="10.5703125" bestFit="1" customWidth="1"/>
    <col min="9" max="9" width="12.28515625" customWidth="1"/>
    <col min="10" max="10" width="10.5703125" bestFit="1" customWidth="1"/>
    <col min="11" max="12" width="12.28515625" customWidth="1"/>
    <col min="13" max="14" width="10.5703125" bestFit="1" customWidth="1"/>
    <col min="15" max="15" width="12" customWidth="1"/>
    <col min="16" max="16" width="11.7109375" customWidth="1"/>
    <col min="17" max="17" width="12" customWidth="1"/>
    <col min="18" max="18" width="10.5703125" bestFit="1" customWidth="1"/>
    <col min="19" max="19" width="12.5703125" customWidth="1"/>
    <col min="20" max="23" width="10.5703125" bestFit="1" customWidth="1"/>
    <col min="25" max="25" width="11.28515625" customWidth="1"/>
    <col min="26" max="26" width="10.5703125" bestFit="1" customWidth="1"/>
    <col min="27" max="27" width="12.85546875" customWidth="1"/>
  </cols>
  <sheetData>
    <row r="1" spans="1:58" ht="75.75" thickBot="1" x14ac:dyDescent="0.3">
      <c r="A1" s="8"/>
      <c r="B1" s="9" t="s">
        <v>1</v>
      </c>
      <c r="C1" s="10" t="s">
        <v>0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9" t="s">
        <v>21</v>
      </c>
      <c r="X1" s="8"/>
      <c r="Y1" s="20" t="s">
        <v>26</v>
      </c>
      <c r="Z1" s="21" t="s">
        <v>28</v>
      </c>
      <c r="AA1" s="22" t="s">
        <v>29</v>
      </c>
      <c r="AB1" s="21" t="s">
        <v>24</v>
      </c>
      <c r="AC1" s="23" t="s">
        <v>25</v>
      </c>
    </row>
    <row r="2" spans="1:58" ht="15.75" hidden="1" thickTop="1" x14ac:dyDescent="0.25">
      <c r="A2" s="2" t="s">
        <v>23</v>
      </c>
      <c r="Y2" s="24"/>
      <c r="Z2" s="13"/>
      <c r="AA2" s="13"/>
      <c r="AB2" s="13"/>
      <c r="AC2" s="25"/>
    </row>
    <row r="3" spans="1:58" ht="15.75" thickTop="1" x14ac:dyDescent="0.25">
      <c r="A3" s="2">
        <v>2021</v>
      </c>
      <c r="B3" s="4">
        <v>255.63</v>
      </c>
      <c r="C3" s="5">
        <v>706.09</v>
      </c>
      <c r="D3" s="5">
        <v>283.49</v>
      </c>
      <c r="E3" s="5">
        <v>331.6</v>
      </c>
      <c r="F3" s="5">
        <v>258.37</v>
      </c>
      <c r="G3" s="5">
        <v>312.92</v>
      </c>
      <c r="H3" s="5">
        <v>280.48</v>
      </c>
      <c r="I3" s="5">
        <v>447.4</v>
      </c>
      <c r="J3" s="5">
        <v>328.95</v>
      </c>
      <c r="K3" s="5">
        <v>334.74</v>
      </c>
      <c r="L3" s="5">
        <v>250.77</v>
      </c>
      <c r="M3" s="5">
        <v>267.24</v>
      </c>
      <c r="N3" s="5">
        <v>325.89999999999998</v>
      </c>
      <c r="O3" s="5">
        <v>292.86</v>
      </c>
      <c r="P3" s="5">
        <v>260.37</v>
      </c>
      <c r="Q3" s="5">
        <v>366.9</v>
      </c>
      <c r="R3" s="5">
        <v>341.42</v>
      </c>
      <c r="S3" s="5">
        <v>286.57</v>
      </c>
      <c r="T3" s="5">
        <v>363.38</v>
      </c>
      <c r="U3" s="5">
        <v>270.33</v>
      </c>
      <c r="V3" s="5">
        <v>476.35</v>
      </c>
      <c r="W3" s="5">
        <v>279.95</v>
      </c>
      <c r="Y3" s="24">
        <v>2021</v>
      </c>
      <c r="Z3" s="14">
        <f t="shared" ref="Z3:Z11" si="0">AVERAGE(B3:W3)</f>
        <v>332.80499999999995</v>
      </c>
      <c r="AA3" s="15">
        <v>363.34</v>
      </c>
      <c r="AB3" s="16">
        <f>AA3-Z3</f>
        <v>30.535000000000025</v>
      </c>
      <c r="AC3" s="26">
        <f>AB3/Z3</f>
        <v>9.1750424422710086E-2</v>
      </c>
    </row>
    <row r="4" spans="1:58" x14ac:dyDescent="0.25">
      <c r="A4" s="2">
        <v>2020</v>
      </c>
      <c r="B4" s="6">
        <v>260.94</v>
      </c>
      <c r="C4" s="6">
        <v>699.72</v>
      </c>
      <c r="D4" s="6">
        <v>303.11</v>
      </c>
      <c r="E4" s="6">
        <v>337.17</v>
      </c>
      <c r="F4" s="6">
        <v>257.52999999999997</v>
      </c>
      <c r="G4" s="6">
        <v>315.41000000000003</v>
      </c>
      <c r="H4" s="6">
        <v>285.3</v>
      </c>
      <c r="I4" s="6">
        <v>451.29</v>
      </c>
      <c r="J4" s="6">
        <v>329.1</v>
      </c>
      <c r="K4" s="6">
        <v>332.21</v>
      </c>
      <c r="L4" s="6">
        <v>265.69</v>
      </c>
      <c r="M4" s="6">
        <v>250.58</v>
      </c>
      <c r="N4" s="6">
        <v>332.41</v>
      </c>
      <c r="O4" s="6">
        <v>283.76</v>
      </c>
      <c r="P4" s="6">
        <v>258.73</v>
      </c>
      <c r="Q4" s="6">
        <v>339.87</v>
      </c>
      <c r="R4" s="6">
        <v>324.13</v>
      </c>
      <c r="S4" s="6">
        <v>289.23</v>
      </c>
      <c r="T4" s="6">
        <v>368.29</v>
      </c>
      <c r="U4" s="6">
        <v>247.32</v>
      </c>
      <c r="V4" s="6">
        <v>487.9</v>
      </c>
      <c r="W4" s="6">
        <v>253.85</v>
      </c>
      <c r="Y4" s="24">
        <v>2020</v>
      </c>
      <c r="Z4" s="14">
        <f t="shared" si="0"/>
        <v>330.61545454545455</v>
      </c>
      <c r="AA4" s="17">
        <v>356.51</v>
      </c>
      <c r="AB4" s="16">
        <f t="shared" ref="AB4:AB10" si="1">AA4-Z4</f>
        <v>25.894545454545437</v>
      </c>
      <c r="AC4" s="26">
        <f t="shared" ref="AC4:AC10" si="2">AB4/Z4</f>
        <v>7.8322247488843061E-2</v>
      </c>
    </row>
    <row r="5" spans="1:58" x14ac:dyDescent="0.25">
      <c r="A5" s="2">
        <v>2019</v>
      </c>
      <c r="B5" s="5">
        <v>253.93</v>
      </c>
      <c r="C5" s="4">
        <v>681.34</v>
      </c>
      <c r="D5" s="4">
        <v>278.3</v>
      </c>
      <c r="E5" s="4">
        <v>362.98</v>
      </c>
      <c r="F5" s="4">
        <v>187.19</v>
      </c>
      <c r="G5" s="4">
        <v>315.5</v>
      </c>
      <c r="H5" s="4">
        <v>285.95</v>
      </c>
      <c r="I5" s="4">
        <v>471.27</v>
      </c>
      <c r="J5" s="4">
        <v>330.68</v>
      </c>
      <c r="K5" s="4">
        <v>312.27</v>
      </c>
      <c r="L5" s="4">
        <v>259.62</v>
      </c>
      <c r="M5" s="4">
        <v>250</v>
      </c>
      <c r="N5" s="4">
        <v>340.98</v>
      </c>
      <c r="O5" s="4">
        <v>281.94</v>
      </c>
      <c r="P5" s="4">
        <v>256.42</v>
      </c>
      <c r="Q5" s="4">
        <v>304.58</v>
      </c>
      <c r="R5" s="4">
        <v>315.32</v>
      </c>
      <c r="S5" s="4">
        <v>302.64</v>
      </c>
      <c r="T5" s="4">
        <v>403.02</v>
      </c>
      <c r="U5" s="4">
        <v>258.57</v>
      </c>
      <c r="V5" s="4">
        <v>478.24</v>
      </c>
      <c r="W5" s="4">
        <v>250.64</v>
      </c>
      <c r="X5" s="11"/>
      <c r="Y5" s="24">
        <v>2019</v>
      </c>
      <c r="Z5" s="14">
        <f t="shared" si="0"/>
        <v>326.42636363636353</v>
      </c>
      <c r="AA5" s="18">
        <v>371.34</v>
      </c>
      <c r="AB5" s="16">
        <f t="shared" si="1"/>
        <v>44.913636363636442</v>
      </c>
      <c r="AC5" s="26">
        <f t="shared" si="2"/>
        <v>0.13759193915375625</v>
      </c>
      <c r="AD5" s="12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x14ac:dyDescent="0.25">
      <c r="A6" s="2">
        <v>2018</v>
      </c>
      <c r="B6" s="5">
        <v>240.96</v>
      </c>
      <c r="C6" s="5">
        <v>680.3</v>
      </c>
      <c r="D6" s="5">
        <v>270.64</v>
      </c>
      <c r="E6" s="5">
        <v>349.57</v>
      </c>
      <c r="F6" s="5">
        <v>234.5</v>
      </c>
      <c r="G6" s="5">
        <v>349</v>
      </c>
      <c r="H6" s="5">
        <v>298.92</v>
      </c>
      <c r="I6" s="5">
        <v>460.75</v>
      </c>
      <c r="J6" s="5">
        <v>322.19</v>
      </c>
      <c r="K6" s="5">
        <v>323.70999999999998</v>
      </c>
      <c r="L6" s="5">
        <v>276.39</v>
      </c>
      <c r="M6" s="5">
        <v>248.01</v>
      </c>
      <c r="N6" s="5">
        <v>324.14999999999998</v>
      </c>
      <c r="O6" s="5">
        <v>262.99</v>
      </c>
      <c r="P6" s="5">
        <v>260.55</v>
      </c>
      <c r="Q6" s="5">
        <v>343.7</v>
      </c>
      <c r="R6" s="5">
        <v>335.23</v>
      </c>
      <c r="S6" s="5">
        <v>317.43</v>
      </c>
      <c r="T6" s="5">
        <v>411.64</v>
      </c>
      <c r="U6" s="5">
        <v>261.5</v>
      </c>
      <c r="V6" s="5">
        <v>453.65</v>
      </c>
      <c r="W6" s="5">
        <v>234.12</v>
      </c>
      <c r="Y6" s="24">
        <v>2018</v>
      </c>
      <c r="Z6" s="14">
        <f t="shared" si="0"/>
        <v>329.99545454545455</v>
      </c>
      <c r="AA6" s="15">
        <v>384.58</v>
      </c>
      <c r="AB6" s="16">
        <f t="shared" si="1"/>
        <v>54.584545454545434</v>
      </c>
      <c r="AC6" s="26">
        <f t="shared" si="2"/>
        <v>0.16540999187316624</v>
      </c>
    </row>
    <row r="7" spans="1:58" x14ac:dyDescent="0.25">
      <c r="A7" s="2">
        <v>2017</v>
      </c>
      <c r="B7" s="5">
        <v>239.76</v>
      </c>
      <c r="C7" s="5">
        <v>703.83</v>
      </c>
      <c r="D7" s="5">
        <v>255.13</v>
      </c>
      <c r="E7" s="5">
        <v>342.59</v>
      </c>
      <c r="F7" s="5">
        <v>245.84</v>
      </c>
      <c r="G7" s="5">
        <v>327.89</v>
      </c>
      <c r="H7" s="5">
        <v>269.98</v>
      </c>
      <c r="I7" s="5">
        <v>455.12</v>
      </c>
      <c r="J7" s="5">
        <v>314.75</v>
      </c>
      <c r="K7" s="5">
        <v>353.6</v>
      </c>
      <c r="L7" s="5">
        <v>258.32</v>
      </c>
      <c r="M7" s="5">
        <v>240.22</v>
      </c>
      <c r="N7" s="5">
        <v>332.64</v>
      </c>
      <c r="O7" s="5">
        <v>273.33999999999997</v>
      </c>
      <c r="P7" s="5">
        <v>260.79000000000002</v>
      </c>
      <c r="Q7" s="5">
        <v>345.41</v>
      </c>
      <c r="R7" s="5">
        <v>330.31</v>
      </c>
      <c r="S7" s="5">
        <v>318.94</v>
      </c>
      <c r="T7" s="5">
        <v>374.26</v>
      </c>
      <c r="U7" s="5">
        <v>246.42</v>
      </c>
      <c r="V7" s="5">
        <v>459.24</v>
      </c>
      <c r="W7" s="5">
        <v>267.26</v>
      </c>
      <c r="Y7" s="24">
        <v>2017</v>
      </c>
      <c r="Z7" s="14">
        <f t="shared" si="0"/>
        <v>327.98363636363638</v>
      </c>
      <c r="AA7" s="15">
        <v>378.07</v>
      </c>
      <c r="AB7" s="16">
        <f t="shared" si="1"/>
        <v>50.086363636363615</v>
      </c>
      <c r="AC7" s="26">
        <f t="shared" si="2"/>
        <v>0.15270994672683219</v>
      </c>
    </row>
    <row r="8" spans="1:58" x14ac:dyDescent="0.25">
      <c r="A8" s="2">
        <v>2016</v>
      </c>
      <c r="B8" s="5">
        <v>255.39</v>
      </c>
      <c r="C8" s="5">
        <v>667.53</v>
      </c>
      <c r="D8" s="5">
        <v>264.39</v>
      </c>
      <c r="E8" s="5">
        <v>319.39</v>
      </c>
      <c r="F8" s="5">
        <v>243.07</v>
      </c>
      <c r="G8" s="5">
        <v>353.81</v>
      </c>
      <c r="H8" s="5">
        <v>275.77</v>
      </c>
      <c r="I8" s="5">
        <v>467.12</v>
      </c>
      <c r="J8" s="5">
        <v>325.67</v>
      </c>
      <c r="K8" s="5">
        <v>354.17</v>
      </c>
      <c r="L8" s="5">
        <v>259.57</v>
      </c>
      <c r="M8" s="5">
        <v>233.81</v>
      </c>
      <c r="N8" s="5">
        <v>319.8</v>
      </c>
      <c r="O8" s="5">
        <v>270.64</v>
      </c>
      <c r="P8" s="5">
        <v>261.3</v>
      </c>
      <c r="Q8" s="5">
        <v>337.88</v>
      </c>
      <c r="R8" s="5">
        <v>328.03</v>
      </c>
      <c r="S8" s="5">
        <v>311.29000000000002</v>
      </c>
      <c r="T8" s="5">
        <v>384.07</v>
      </c>
      <c r="U8" s="5">
        <v>236.41</v>
      </c>
      <c r="V8" s="5">
        <v>470.06</v>
      </c>
      <c r="W8" s="5">
        <v>249.61</v>
      </c>
      <c r="Y8" s="24">
        <v>2016</v>
      </c>
      <c r="Z8" s="14">
        <f t="shared" si="0"/>
        <v>326.76272727272726</v>
      </c>
      <c r="AA8" s="15">
        <v>378.55</v>
      </c>
      <c r="AB8" s="16">
        <f t="shared" si="1"/>
        <v>51.78727272727275</v>
      </c>
      <c r="AC8" s="26">
        <f t="shared" si="2"/>
        <v>0.15848586269158335</v>
      </c>
    </row>
    <row r="9" spans="1:58" x14ac:dyDescent="0.25">
      <c r="A9" s="3">
        <v>2015</v>
      </c>
      <c r="B9" s="5">
        <v>256.42</v>
      </c>
      <c r="C9" s="5">
        <v>622.59</v>
      </c>
      <c r="D9" s="5">
        <v>232.85</v>
      </c>
      <c r="E9" s="5">
        <v>319.51</v>
      </c>
      <c r="F9" s="5">
        <v>236.02</v>
      </c>
      <c r="G9" s="5">
        <v>342.5</v>
      </c>
      <c r="H9" s="5">
        <v>260.48</v>
      </c>
      <c r="I9" s="5">
        <v>435.39</v>
      </c>
      <c r="J9" s="5">
        <v>299.76</v>
      </c>
      <c r="K9" s="5">
        <v>344.9</v>
      </c>
      <c r="L9" s="5">
        <v>275.48</v>
      </c>
      <c r="M9" s="5">
        <v>225.29</v>
      </c>
      <c r="N9" s="5">
        <v>319.75</v>
      </c>
      <c r="O9" s="5">
        <v>262.79000000000002</v>
      </c>
      <c r="P9" s="5">
        <v>269.33</v>
      </c>
      <c r="Q9" s="5">
        <v>336.57</v>
      </c>
      <c r="R9" s="5">
        <v>311.51</v>
      </c>
      <c r="S9" s="5">
        <v>295.14</v>
      </c>
      <c r="T9" s="5">
        <v>354.28</v>
      </c>
      <c r="U9" s="5">
        <v>239.32</v>
      </c>
      <c r="V9" s="5">
        <v>447.52</v>
      </c>
      <c r="W9" s="5">
        <v>229.18</v>
      </c>
      <c r="Y9" s="33">
        <v>2015</v>
      </c>
      <c r="Z9" s="19">
        <f t="shared" si="0"/>
        <v>314.39</v>
      </c>
      <c r="AA9" s="15">
        <v>339.8</v>
      </c>
      <c r="AB9" s="16">
        <f t="shared" si="1"/>
        <v>25.410000000000025</v>
      </c>
      <c r="AC9" s="26">
        <f t="shared" si="2"/>
        <v>8.0823181398899532E-2</v>
      </c>
    </row>
    <row r="10" spans="1:58" x14ac:dyDescent="0.25">
      <c r="A10" s="3">
        <v>2014</v>
      </c>
      <c r="B10" s="30">
        <v>242.92</v>
      </c>
      <c r="C10" s="30">
        <v>504.94</v>
      </c>
      <c r="D10" s="30">
        <v>235.71</v>
      </c>
      <c r="E10" s="30">
        <v>307.74</v>
      </c>
      <c r="F10" s="30">
        <v>223.02</v>
      </c>
      <c r="G10" s="30">
        <v>309.42</v>
      </c>
      <c r="H10" s="30">
        <v>322.01</v>
      </c>
      <c r="I10" s="30">
        <v>427.9</v>
      </c>
      <c r="J10" s="30">
        <v>328.46</v>
      </c>
      <c r="K10" s="30">
        <v>333.71</v>
      </c>
      <c r="L10" s="30">
        <v>236.44</v>
      </c>
      <c r="M10" s="30">
        <v>212.25</v>
      </c>
      <c r="N10" s="30">
        <v>258.07</v>
      </c>
      <c r="O10" s="30">
        <v>273.36</v>
      </c>
      <c r="P10" s="30">
        <v>263.02</v>
      </c>
      <c r="Q10" s="30">
        <v>329.6</v>
      </c>
      <c r="R10" s="30">
        <v>292.08</v>
      </c>
      <c r="S10" s="30">
        <v>273.13</v>
      </c>
      <c r="T10" s="30">
        <v>359.22</v>
      </c>
      <c r="U10" s="30">
        <v>259.2</v>
      </c>
      <c r="V10" s="30">
        <v>466.06</v>
      </c>
      <c r="W10" s="30">
        <v>230.83</v>
      </c>
      <c r="Y10" s="33">
        <v>2014</v>
      </c>
      <c r="Z10" s="19">
        <f t="shared" si="0"/>
        <v>304.04954545454552</v>
      </c>
      <c r="AA10" s="31">
        <v>336.47</v>
      </c>
      <c r="AB10" s="32">
        <f t="shared" si="1"/>
        <v>32.420454545454504</v>
      </c>
      <c r="AC10" s="34">
        <f t="shared" si="2"/>
        <v>0.10662885385007512</v>
      </c>
    </row>
    <row r="11" spans="1:58" ht="15.75" thickBot="1" x14ac:dyDescent="0.3">
      <c r="A11" s="3">
        <v>2013</v>
      </c>
      <c r="B11" s="30">
        <v>234.24</v>
      </c>
      <c r="C11" s="30">
        <v>624.41</v>
      </c>
      <c r="D11" s="30">
        <v>229.54</v>
      </c>
      <c r="E11" s="30">
        <v>308.39999999999998</v>
      </c>
      <c r="F11" s="30">
        <v>221.37</v>
      </c>
      <c r="G11" s="30">
        <v>311.81</v>
      </c>
      <c r="H11" s="30">
        <v>250.11</v>
      </c>
      <c r="I11" s="30">
        <v>401.8</v>
      </c>
      <c r="J11" s="30">
        <v>258.33999999999997</v>
      </c>
      <c r="K11" s="30">
        <v>327.91</v>
      </c>
      <c r="L11" s="30">
        <v>258.89</v>
      </c>
      <c r="M11" s="30">
        <v>210.08</v>
      </c>
      <c r="N11" s="30">
        <v>276.33999999999997</v>
      </c>
      <c r="O11" s="30">
        <v>235.91</v>
      </c>
      <c r="P11" s="30">
        <v>270.31</v>
      </c>
      <c r="Q11" s="30">
        <v>365.81</v>
      </c>
      <c r="R11" s="30">
        <v>297.02</v>
      </c>
      <c r="S11" s="30">
        <v>264.18</v>
      </c>
      <c r="T11" s="30">
        <v>434.32</v>
      </c>
      <c r="U11" s="30">
        <v>244.24</v>
      </c>
      <c r="V11" s="30">
        <v>475.51</v>
      </c>
      <c r="W11" s="30">
        <v>253.28</v>
      </c>
      <c r="Y11" s="27">
        <v>2013</v>
      </c>
      <c r="Z11" s="28">
        <f t="shared" si="0"/>
        <v>306.99181818181819</v>
      </c>
      <c r="AA11" s="35">
        <v>348.52</v>
      </c>
      <c r="AB11" s="36">
        <f t="shared" ref="AB11" si="3">AA11-Z11</f>
        <v>41.528181818181793</v>
      </c>
      <c r="AC11" s="37">
        <f t="shared" ref="AC11" si="4">AB11/Z11</f>
        <v>0.13527455573290367</v>
      </c>
    </row>
    <row r="14" spans="1:58" ht="15.75" thickBot="1" x14ac:dyDescent="0.3"/>
    <row r="15" spans="1:58" ht="75" x14ac:dyDescent="0.25">
      <c r="A15" t="s">
        <v>22</v>
      </c>
      <c r="Y15" s="20" t="s">
        <v>27</v>
      </c>
      <c r="Z15" s="21" t="s">
        <v>28</v>
      </c>
      <c r="AA15" s="22" t="s">
        <v>29</v>
      </c>
      <c r="AB15" s="21" t="s">
        <v>24</v>
      </c>
      <c r="AC15" s="40" t="s">
        <v>25</v>
      </c>
    </row>
    <row r="16" spans="1:58" x14ac:dyDescent="0.25">
      <c r="A16" s="2">
        <v>2021</v>
      </c>
      <c r="B16" s="7">
        <v>4293.09</v>
      </c>
      <c r="C16" s="7">
        <v>2123.98</v>
      </c>
      <c r="D16" s="7">
        <v>2191.5700000000002</v>
      </c>
      <c r="E16" s="7">
        <v>2377.46</v>
      </c>
      <c r="F16" s="7">
        <v>3393.97</v>
      </c>
      <c r="G16" s="7">
        <v>2936.63</v>
      </c>
      <c r="H16" s="7">
        <v>2686.18</v>
      </c>
      <c r="I16" s="7">
        <v>1187.53</v>
      </c>
      <c r="J16" s="7">
        <v>2304.8000000000002</v>
      </c>
      <c r="K16" s="7">
        <v>5078.03</v>
      </c>
      <c r="L16" s="7">
        <v>2281.9</v>
      </c>
      <c r="M16" s="7">
        <v>2360.41</v>
      </c>
      <c r="N16" s="7">
        <v>2751.42</v>
      </c>
      <c r="O16" s="7">
        <v>3249.34</v>
      </c>
      <c r="P16" s="7">
        <v>3406.7</v>
      </c>
      <c r="Q16" s="7">
        <v>3338.6</v>
      </c>
      <c r="R16" s="7">
        <v>1812.62</v>
      </c>
      <c r="S16" s="7">
        <v>2524.4899999999998</v>
      </c>
      <c r="T16" s="7">
        <v>2368.11</v>
      </c>
      <c r="U16" s="7">
        <v>4560.8900000000003</v>
      </c>
      <c r="V16" s="7">
        <v>3085.55</v>
      </c>
      <c r="W16" s="7">
        <v>2843.7</v>
      </c>
      <c r="Y16" s="41">
        <v>2021</v>
      </c>
      <c r="Z16" s="38">
        <f>AVERAGE(B16:W16)</f>
        <v>2870.7713636363633</v>
      </c>
      <c r="AA16" s="39">
        <v>2228.9699999999998</v>
      </c>
      <c r="AB16" s="15">
        <f t="shared" ref="AB16:AB20" si="5">AA16-Z16</f>
        <v>-641.80136363636348</v>
      </c>
      <c r="AC16" s="42">
        <f>AB16/Z16</f>
        <v>-0.22356408168409597</v>
      </c>
    </row>
    <row r="17" spans="1:29" x14ac:dyDescent="0.25">
      <c r="A17" s="2">
        <v>2020</v>
      </c>
      <c r="B17" s="7">
        <v>4135.12</v>
      </c>
      <c r="C17" s="7">
        <v>2093.14</v>
      </c>
      <c r="D17" s="7">
        <v>2328.04</v>
      </c>
      <c r="E17" s="7">
        <v>2411.71</v>
      </c>
      <c r="F17" s="7">
        <v>3142.87</v>
      </c>
      <c r="G17" s="7">
        <v>2853.42</v>
      </c>
      <c r="H17" s="7">
        <v>2650.89</v>
      </c>
      <c r="I17" s="7">
        <v>1155.26</v>
      </c>
      <c r="J17" s="7">
        <v>2269.8200000000002</v>
      </c>
      <c r="K17" s="7">
        <v>3129.64</v>
      </c>
      <c r="L17" s="7">
        <v>2228.33</v>
      </c>
      <c r="M17" s="7">
        <v>2283.7600000000002</v>
      </c>
      <c r="N17" s="7">
        <v>2658.38</v>
      </c>
      <c r="O17" s="7">
        <v>3128.36</v>
      </c>
      <c r="P17" s="7">
        <v>3303.55</v>
      </c>
      <c r="Q17" s="7">
        <v>2979.11</v>
      </c>
      <c r="R17" s="7">
        <v>1751.15</v>
      </c>
      <c r="S17" s="7">
        <v>2417.84</v>
      </c>
      <c r="T17" s="7">
        <v>2268.2399999999998</v>
      </c>
      <c r="U17" s="7">
        <v>4376.54</v>
      </c>
      <c r="V17" s="7">
        <v>2658.11</v>
      </c>
      <c r="W17" s="7">
        <v>2739.6</v>
      </c>
      <c r="Y17" s="41">
        <v>2020</v>
      </c>
      <c r="Z17" s="38">
        <f>AVERAGE(B17:W17)</f>
        <v>2680.130909090909</v>
      </c>
      <c r="AA17" s="39">
        <v>2107.87</v>
      </c>
      <c r="AB17" s="15">
        <f t="shared" si="5"/>
        <v>-572.26090909090908</v>
      </c>
      <c r="AC17" s="42">
        <f>AB17/Z17</f>
        <v>-0.21351976022880836</v>
      </c>
    </row>
    <row r="18" spans="1:29" x14ac:dyDescent="0.25">
      <c r="A18" s="2">
        <v>2019</v>
      </c>
      <c r="B18" s="7">
        <v>3969.62</v>
      </c>
      <c r="C18" s="7">
        <v>2157.71</v>
      </c>
      <c r="D18" s="7">
        <v>2144.88</v>
      </c>
      <c r="E18" s="7">
        <v>2463.56</v>
      </c>
      <c r="F18" s="7">
        <v>3004.84</v>
      </c>
      <c r="G18" s="7">
        <v>2742.56</v>
      </c>
      <c r="H18" s="7">
        <v>2654.84</v>
      </c>
      <c r="I18" s="7">
        <v>1098.27</v>
      </c>
      <c r="J18" s="7">
        <v>1996.78</v>
      </c>
      <c r="K18" s="7">
        <v>3040.16</v>
      </c>
      <c r="L18" s="7">
        <v>2162.16</v>
      </c>
      <c r="M18" s="7">
        <v>2158.5100000000002</v>
      </c>
      <c r="N18" s="7">
        <v>2602.2199999999998</v>
      </c>
      <c r="O18" s="7">
        <v>3003.97</v>
      </c>
      <c r="P18" s="7">
        <v>3106.95</v>
      </c>
      <c r="Q18" s="7">
        <v>2847.35</v>
      </c>
      <c r="R18" s="7">
        <v>1709.91</v>
      </c>
      <c r="S18" s="7">
        <v>2351.0500000000002</v>
      </c>
      <c r="T18" s="7">
        <v>2205.66</v>
      </c>
      <c r="U18" s="7">
        <v>4280.42</v>
      </c>
      <c r="V18" s="7">
        <v>2511.69</v>
      </c>
      <c r="W18" s="7">
        <v>2633.43</v>
      </c>
      <c r="Y18" s="41">
        <v>2019</v>
      </c>
      <c r="Z18" s="38">
        <f>AVERAGE(B18:W18)</f>
        <v>2583.9336363636362</v>
      </c>
      <c r="AA18" s="39">
        <v>1971.48</v>
      </c>
      <c r="AB18" s="15">
        <f t="shared" si="5"/>
        <v>-612.45363636363618</v>
      </c>
      <c r="AC18" s="42">
        <f>AB18/Z18</f>
        <v>-0.23702374849902907</v>
      </c>
    </row>
    <row r="19" spans="1:29" x14ac:dyDescent="0.25">
      <c r="A19" s="2">
        <v>2018</v>
      </c>
      <c r="B19" s="7">
        <v>3815.92</v>
      </c>
      <c r="C19" s="7">
        <v>2111.5500000000002</v>
      </c>
      <c r="D19" s="7">
        <v>1738.13</v>
      </c>
      <c r="E19" s="7">
        <v>2335.73</v>
      </c>
      <c r="F19" s="7">
        <v>2382.37</v>
      </c>
      <c r="G19" s="7">
        <v>2200.09</v>
      </c>
      <c r="H19" s="7">
        <v>2611.6</v>
      </c>
      <c r="I19" s="7">
        <v>1096.92</v>
      </c>
      <c r="J19" s="7">
        <v>1934.77</v>
      </c>
      <c r="K19" s="7">
        <v>3865.92</v>
      </c>
      <c r="L19" s="7">
        <v>2079.56</v>
      </c>
      <c r="M19" s="7">
        <v>2015.66</v>
      </c>
      <c r="N19" s="7">
        <v>2541.77</v>
      </c>
      <c r="O19" s="7">
        <v>2886.94</v>
      </c>
      <c r="P19" s="7">
        <v>2877.92</v>
      </c>
      <c r="Q19" s="7">
        <v>2794.95</v>
      </c>
      <c r="R19" s="7">
        <v>1574.43</v>
      </c>
      <c r="S19" s="7">
        <v>2175.42</v>
      </c>
      <c r="T19" s="7">
        <v>1837.32</v>
      </c>
      <c r="U19" s="7">
        <v>4155.66</v>
      </c>
      <c r="V19" s="7">
        <v>2496.77</v>
      </c>
      <c r="W19" s="7">
        <v>2524.9699999999998</v>
      </c>
      <c r="Y19" s="41">
        <v>2018</v>
      </c>
      <c r="Z19" s="38">
        <f>AVERAGE(B19:W19)</f>
        <v>2457.0168181818176</v>
      </c>
      <c r="AA19" s="39">
        <v>1823.26</v>
      </c>
      <c r="AB19" s="15">
        <f t="shared" si="5"/>
        <v>-633.75681818181761</v>
      </c>
      <c r="AC19" s="42">
        <f>AB19/Z19</f>
        <v>-0.25793751735521087</v>
      </c>
    </row>
    <row r="20" spans="1:29" ht="15.75" thickBot="1" x14ac:dyDescent="0.3">
      <c r="A20" s="2">
        <v>2017</v>
      </c>
      <c r="B20" s="7">
        <v>3755.43</v>
      </c>
      <c r="C20" s="7">
        <v>1802.25</v>
      </c>
      <c r="D20" s="7">
        <v>1700.39</v>
      </c>
      <c r="E20" s="7">
        <v>2265.44</v>
      </c>
      <c r="F20" s="7">
        <v>2247.8200000000002</v>
      </c>
      <c r="G20" s="7">
        <v>2141.61</v>
      </c>
      <c r="H20" s="7">
        <v>2583.7600000000002</v>
      </c>
      <c r="I20" s="7">
        <v>1058.54</v>
      </c>
      <c r="J20" s="7">
        <v>1840.44</v>
      </c>
      <c r="K20" s="7">
        <v>3134.67</v>
      </c>
      <c r="L20" s="7">
        <v>1970.23</v>
      </c>
      <c r="M20" s="7">
        <v>1951.29</v>
      </c>
      <c r="N20" s="7">
        <v>2467.52</v>
      </c>
      <c r="O20" s="7">
        <v>2732.4</v>
      </c>
      <c r="P20" s="7">
        <v>2756.89</v>
      </c>
      <c r="Q20" s="7">
        <v>2752.36</v>
      </c>
      <c r="R20" s="7">
        <v>1425.1</v>
      </c>
      <c r="S20" s="7">
        <v>2078.7199999999998</v>
      </c>
      <c r="T20" s="7">
        <v>1640.71</v>
      </c>
      <c r="U20" s="7">
        <v>4056.05</v>
      </c>
      <c r="V20" s="7">
        <v>2522.5500000000002</v>
      </c>
      <c r="W20" s="7">
        <v>2383.17</v>
      </c>
      <c r="Y20" s="43">
        <v>2017</v>
      </c>
      <c r="Z20" s="44">
        <f>AVERAGE(B20:W20)</f>
        <v>2330.3336363636367</v>
      </c>
      <c r="AA20" s="45">
        <v>1692.25</v>
      </c>
      <c r="AB20" s="29">
        <f t="shared" si="5"/>
        <v>-638.08363636363674</v>
      </c>
      <c r="AC20" s="46">
        <f>AB20/Z20</f>
        <v>-0.27381642971919368</v>
      </c>
    </row>
    <row r="22" spans="1:29" x14ac:dyDescent="0.25">
      <c r="A22" s="2"/>
    </row>
  </sheetData>
  <pageMargins left="0.7" right="0.7" top="0.75" bottom="0.75" header="0.3" footer="0.3"/>
  <pageSetup orientation="portrait" verticalDpi="0" r:id="rId1"/>
  <ignoredErrors>
    <ignoredError sqref="Z3:Z11 Z16:Z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McEachran</dc:creator>
  <cp:lastModifiedBy>Jody McEachran</cp:lastModifiedBy>
  <dcterms:created xsi:type="dcterms:W3CDTF">2023-01-30T16:26:53Z</dcterms:created>
  <dcterms:modified xsi:type="dcterms:W3CDTF">2023-02-09T15:30:12Z</dcterms:modified>
</cp:coreProperties>
</file>